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3陸上教室\TEST\"/>
    </mc:Choice>
  </mc:AlternateContent>
  <bookViews>
    <workbookView xWindow="1860" yWindow="72615" windowWidth="20490" windowHeight="7770" tabRatio="925"/>
  </bookViews>
  <sheets>
    <sheet name="陸上教室2023~24" sheetId="28"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①参加者一覧表!$A$1:$R$99</definedName>
    <definedName name="_xlnm.Print_Area" localSheetId="3">②参加人数一覧表!$A$1:$J$60</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P11" i="3" l="1"/>
  <c r="Q11" i="3"/>
  <c r="R11" i="3"/>
  <c r="P12" i="3"/>
  <c r="Q12" i="3"/>
  <c r="R12" i="3"/>
  <c r="P13" i="3"/>
  <c r="Q13" i="3"/>
  <c r="R13" i="3"/>
  <c r="P14" i="3"/>
  <c r="Q14" i="3"/>
  <c r="R14" i="3"/>
  <c r="P15" i="3"/>
  <c r="Q15" i="3"/>
  <c r="R15" i="3"/>
  <c r="P16" i="3"/>
  <c r="Q16" i="3"/>
  <c r="R16" i="3"/>
  <c r="P17" i="3"/>
  <c r="Q17" i="3"/>
  <c r="R17" i="3"/>
  <c r="P18" i="3"/>
  <c r="Q18" i="3"/>
  <c r="R18" i="3"/>
  <c r="P19" i="3"/>
  <c r="Q19" i="3"/>
  <c r="R19" i="3"/>
  <c r="P20" i="3"/>
  <c r="Q20" i="3"/>
  <c r="R20" i="3"/>
  <c r="P21" i="3"/>
  <c r="Q21" i="3"/>
  <c r="R21" i="3"/>
  <c r="P22" i="3"/>
  <c r="Q22" i="3"/>
  <c r="R22" i="3"/>
  <c r="P23" i="3"/>
  <c r="Q23" i="3"/>
  <c r="R23" i="3"/>
  <c r="P24" i="3"/>
  <c r="Q24" i="3"/>
  <c r="R24" i="3"/>
  <c r="P25" i="3"/>
  <c r="Q25" i="3"/>
  <c r="R25" i="3"/>
  <c r="P26" i="3"/>
  <c r="Q26" i="3"/>
  <c r="R26" i="3"/>
  <c r="P27" i="3"/>
  <c r="Q27" i="3"/>
  <c r="R27" i="3"/>
  <c r="P28" i="3"/>
  <c r="Q28" i="3"/>
  <c r="R28" i="3"/>
  <c r="P29" i="3"/>
  <c r="Q29" i="3"/>
  <c r="R29" i="3"/>
  <c r="P30" i="3"/>
  <c r="Q30" i="3"/>
  <c r="R30" i="3"/>
  <c r="P31" i="3"/>
  <c r="Q31" i="3"/>
  <c r="R31" i="3"/>
  <c r="P32" i="3"/>
  <c r="Q32" i="3"/>
  <c r="R32" i="3"/>
  <c r="P33" i="3"/>
  <c r="Q33" i="3"/>
  <c r="R33" i="3"/>
  <c r="P34" i="3"/>
  <c r="Q34" i="3"/>
  <c r="R34" i="3"/>
  <c r="P35" i="3"/>
  <c r="Q35" i="3"/>
  <c r="R35" i="3"/>
  <c r="P36" i="3"/>
  <c r="Q36" i="3"/>
  <c r="R36" i="3"/>
  <c r="P37" i="3"/>
  <c r="Q37" i="3"/>
  <c r="R37" i="3"/>
  <c r="P38" i="3"/>
  <c r="Q38" i="3"/>
  <c r="R38" i="3"/>
  <c r="P39" i="3"/>
  <c r="Q39" i="3"/>
  <c r="R39" i="3"/>
  <c r="P40" i="3"/>
  <c r="Q40" i="3"/>
  <c r="R40" i="3"/>
  <c r="P41" i="3"/>
  <c r="Q41" i="3"/>
  <c r="R41" i="3"/>
  <c r="P42" i="3"/>
  <c r="Q42" i="3"/>
  <c r="R42" i="3"/>
  <c r="P43" i="3"/>
  <c r="Q43" i="3"/>
  <c r="R43" i="3"/>
  <c r="P44" i="3"/>
  <c r="Q44" i="3"/>
  <c r="R44" i="3"/>
  <c r="P45" i="3"/>
  <c r="Q45" i="3"/>
  <c r="R45" i="3"/>
  <c r="P46" i="3"/>
  <c r="Q46" i="3"/>
  <c r="R46" i="3"/>
  <c r="P47" i="3"/>
  <c r="Q47" i="3"/>
  <c r="R47" i="3"/>
  <c r="P48" i="3"/>
  <c r="Q48" i="3"/>
  <c r="R48" i="3"/>
  <c r="P49" i="3"/>
  <c r="Q49" i="3"/>
  <c r="R49" i="3"/>
  <c r="P50" i="3"/>
  <c r="Q50" i="3"/>
  <c r="R50" i="3"/>
  <c r="P51" i="3"/>
  <c r="Q51" i="3"/>
  <c r="R51" i="3"/>
  <c r="P52" i="3"/>
  <c r="Q52" i="3"/>
  <c r="R52" i="3"/>
  <c r="P53" i="3"/>
  <c r="Q53" i="3"/>
  <c r="R53" i="3"/>
  <c r="P54" i="3"/>
  <c r="Q54" i="3"/>
  <c r="R54" i="3"/>
  <c r="P55" i="3"/>
  <c r="Q55" i="3"/>
  <c r="R55" i="3"/>
  <c r="P56" i="3"/>
  <c r="Q56" i="3"/>
  <c r="R56" i="3"/>
  <c r="P57" i="3"/>
  <c r="Q57" i="3"/>
  <c r="R57" i="3"/>
  <c r="P58" i="3"/>
  <c r="Q58" i="3"/>
  <c r="R58" i="3"/>
  <c r="P59" i="3"/>
  <c r="Q59" i="3"/>
  <c r="R59" i="3"/>
  <c r="P60" i="3"/>
  <c r="Q60" i="3"/>
  <c r="R60" i="3"/>
  <c r="P61" i="3"/>
  <c r="Q61" i="3"/>
  <c r="R61" i="3"/>
  <c r="P62" i="3"/>
  <c r="Q62" i="3"/>
  <c r="R62" i="3"/>
  <c r="P63" i="3"/>
  <c r="Q63" i="3"/>
  <c r="R63" i="3"/>
  <c r="P64" i="3"/>
  <c r="Q64" i="3"/>
  <c r="R64" i="3"/>
  <c r="P65" i="3"/>
  <c r="Q65" i="3"/>
  <c r="R65" i="3"/>
  <c r="P66" i="3"/>
  <c r="Q66" i="3"/>
  <c r="R66" i="3"/>
  <c r="P67" i="3"/>
  <c r="Q67" i="3"/>
  <c r="R67" i="3"/>
  <c r="P68" i="3"/>
  <c r="Q68" i="3"/>
  <c r="R68" i="3"/>
  <c r="P69" i="3"/>
  <c r="Q69" i="3"/>
  <c r="R69" i="3"/>
  <c r="P70" i="3"/>
  <c r="Q70" i="3"/>
  <c r="R70" i="3"/>
  <c r="P71" i="3"/>
  <c r="Q71" i="3"/>
  <c r="R71" i="3"/>
  <c r="P72" i="3"/>
  <c r="Q72" i="3"/>
  <c r="R72" i="3"/>
  <c r="P73" i="3"/>
  <c r="Q73" i="3"/>
  <c r="R73" i="3"/>
  <c r="P74" i="3"/>
  <c r="Q74" i="3"/>
  <c r="R74" i="3"/>
  <c r="P75" i="3"/>
  <c r="Q75" i="3"/>
  <c r="R75" i="3"/>
  <c r="P76" i="3"/>
  <c r="Q76" i="3"/>
  <c r="R76" i="3"/>
  <c r="P77" i="3"/>
  <c r="Q77" i="3"/>
  <c r="R77" i="3"/>
  <c r="P78" i="3"/>
  <c r="Q78" i="3"/>
  <c r="R78" i="3"/>
  <c r="P79" i="3"/>
  <c r="Q79" i="3"/>
  <c r="R79" i="3"/>
  <c r="P80" i="3"/>
  <c r="Q80" i="3"/>
  <c r="R80" i="3"/>
  <c r="P81" i="3"/>
  <c r="Q81" i="3"/>
  <c r="R81" i="3"/>
  <c r="P82" i="3"/>
  <c r="Q82" i="3"/>
  <c r="R82" i="3"/>
  <c r="P83" i="3"/>
  <c r="Q83" i="3"/>
  <c r="R83" i="3"/>
  <c r="P84" i="3"/>
  <c r="Q84" i="3"/>
  <c r="R84" i="3"/>
  <c r="P85" i="3"/>
  <c r="Q85" i="3"/>
  <c r="R85" i="3"/>
  <c r="P86" i="3"/>
  <c r="Q86" i="3"/>
  <c r="R86" i="3"/>
  <c r="P87" i="3"/>
  <c r="Q87" i="3"/>
  <c r="R87" i="3"/>
  <c r="P88" i="3"/>
  <c r="Q88" i="3"/>
  <c r="R88" i="3"/>
  <c r="P89" i="3"/>
  <c r="Q89" i="3"/>
  <c r="R89" i="3"/>
  <c r="P90" i="3"/>
  <c r="Q90" i="3"/>
  <c r="R90" i="3"/>
  <c r="P91" i="3"/>
  <c r="Q91" i="3"/>
  <c r="R91" i="3"/>
  <c r="P92" i="3"/>
  <c r="Q92" i="3"/>
  <c r="R92" i="3"/>
  <c r="P93" i="3"/>
  <c r="Q93" i="3"/>
  <c r="R93" i="3"/>
  <c r="P94" i="3"/>
  <c r="Q94" i="3"/>
  <c r="R94" i="3"/>
  <c r="P95" i="3"/>
  <c r="Q95" i="3"/>
  <c r="R95" i="3"/>
  <c r="P96" i="3"/>
  <c r="Q96" i="3"/>
  <c r="R96" i="3"/>
  <c r="P97" i="3"/>
  <c r="Q97" i="3"/>
  <c r="R97" i="3"/>
  <c r="P98" i="3"/>
  <c r="Q98" i="3"/>
  <c r="R98" i="3"/>
  <c r="P99" i="3"/>
  <c r="Q99" i="3"/>
  <c r="R99" i="3"/>
  <c r="R10" i="3"/>
  <c r="Q10" i="3"/>
  <c r="P10" i="3"/>
  <c r="AH99" i="3" l="1"/>
  <c r="AG99" i="3"/>
  <c r="AF99" i="3"/>
  <c r="AH98" i="3"/>
  <c r="AG98" i="3"/>
  <c r="AF98" i="3"/>
  <c r="AH97" i="3"/>
  <c r="AG97" i="3"/>
  <c r="AF97" i="3"/>
  <c r="AH96" i="3"/>
  <c r="AG96" i="3"/>
  <c r="AF96" i="3"/>
  <c r="AH95" i="3"/>
  <c r="AG95" i="3"/>
  <c r="AF95" i="3"/>
  <c r="AH94" i="3"/>
  <c r="AG94" i="3"/>
  <c r="AF94" i="3"/>
  <c r="AH93" i="3"/>
  <c r="AG93" i="3"/>
  <c r="AF93" i="3"/>
  <c r="AH92" i="3"/>
  <c r="AG92" i="3"/>
  <c r="AF92" i="3"/>
  <c r="AH91" i="3"/>
  <c r="AG91" i="3"/>
  <c r="AF91" i="3"/>
  <c r="AH90" i="3"/>
  <c r="AG90" i="3"/>
  <c r="AF90" i="3"/>
  <c r="AH89" i="3"/>
  <c r="AG89" i="3"/>
  <c r="AF89" i="3"/>
  <c r="AH88" i="3"/>
  <c r="AG88" i="3"/>
  <c r="AF88" i="3"/>
  <c r="AH87" i="3"/>
  <c r="AG87" i="3"/>
  <c r="AF87" i="3"/>
  <c r="AH86" i="3"/>
  <c r="AG86" i="3"/>
  <c r="AF86" i="3"/>
  <c r="AH85" i="3"/>
  <c r="AG85" i="3"/>
  <c r="AF85" i="3"/>
  <c r="AH84" i="3"/>
  <c r="AG84" i="3"/>
  <c r="AF84" i="3"/>
  <c r="AH83" i="3"/>
  <c r="AG83" i="3"/>
  <c r="AF83" i="3"/>
  <c r="AH82" i="3"/>
  <c r="AG82" i="3"/>
  <c r="AF82" i="3"/>
  <c r="AH81" i="3"/>
  <c r="AG81" i="3"/>
  <c r="AF81" i="3"/>
  <c r="AH80" i="3"/>
  <c r="AG80" i="3"/>
  <c r="AF80" i="3"/>
  <c r="AH79" i="3"/>
  <c r="AG79" i="3"/>
  <c r="AF79" i="3"/>
  <c r="AH78" i="3"/>
  <c r="AG78" i="3"/>
  <c r="AF78" i="3"/>
  <c r="AH77" i="3"/>
  <c r="AG77" i="3"/>
  <c r="AF77" i="3"/>
  <c r="AH76" i="3"/>
  <c r="AG76" i="3"/>
  <c r="AF76" i="3"/>
  <c r="AH75" i="3"/>
  <c r="AG75" i="3"/>
  <c r="AF75" i="3"/>
  <c r="AH74" i="3"/>
  <c r="AG74" i="3"/>
  <c r="AF74" i="3"/>
  <c r="AH73" i="3"/>
  <c r="AG73" i="3"/>
  <c r="AF73" i="3"/>
  <c r="AH72" i="3"/>
  <c r="AG72" i="3"/>
  <c r="AF72" i="3"/>
  <c r="AH71" i="3"/>
  <c r="AG71" i="3"/>
  <c r="AF71" i="3"/>
  <c r="AH70" i="3"/>
  <c r="AG70" i="3"/>
  <c r="AF70" i="3"/>
  <c r="AH69" i="3"/>
  <c r="AG69" i="3"/>
  <c r="AF69" i="3"/>
  <c r="AH68" i="3"/>
  <c r="AG68" i="3"/>
  <c r="AF68" i="3"/>
  <c r="AH67" i="3"/>
  <c r="AG67" i="3"/>
  <c r="AF67" i="3"/>
  <c r="AH66" i="3"/>
  <c r="AG66" i="3"/>
  <c r="AF66" i="3"/>
  <c r="AH65" i="3"/>
  <c r="AG65" i="3"/>
  <c r="AF65" i="3"/>
  <c r="AH64" i="3"/>
  <c r="AG64" i="3"/>
  <c r="AF64" i="3"/>
  <c r="AH63" i="3"/>
  <c r="AG63" i="3"/>
  <c r="AF63" i="3"/>
  <c r="AH62" i="3"/>
  <c r="AG62" i="3"/>
  <c r="AF62" i="3"/>
  <c r="AH61" i="3"/>
  <c r="AG61" i="3"/>
  <c r="AF61" i="3"/>
  <c r="AH60" i="3"/>
  <c r="AG60" i="3"/>
  <c r="AF60" i="3"/>
  <c r="AH59" i="3"/>
  <c r="AG59" i="3"/>
  <c r="AF59" i="3"/>
  <c r="AH58" i="3"/>
  <c r="AG58" i="3"/>
  <c r="AF58" i="3"/>
  <c r="AH57" i="3"/>
  <c r="AG57" i="3"/>
  <c r="AF57" i="3"/>
  <c r="AH56" i="3"/>
  <c r="AG56" i="3"/>
  <c r="AF56" i="3"/>
  <c r="AH55" i="3"/>
  <c r="AG55" i="3"/>
  <c r="AF55" i="3"/>
  <c r="AH54" i="3"/>
  <c r="AG54" i="3"/>
  <c r="AF54" i="3"/>
  <c r="AH53" i="3"/>
  <c r="AG53" i="3"/>
  <c r="AF53" i="3"/>
  <c r="AH52" i="3"/>
  <c r="AG52" i="3"/>
  <c r="AF52" i="3"/>
  <c r="AH51" i="3"/>
  <c r="AG51" i="3"/>
  <c r="AF51" i="3"/>
  <c r="AH50" i="3"/>
  <c r="AG50" i="3"/>
  <c r="AF50" i="3"/>
  <c r="AH49" i="3"/>
  <c r="AG49" i="3"/>
  <c r="AF49" i="3"/>
  <c r="AH48" i="3"/>
  <c r="AG48" i="3"/>
  <c r="AF48" i="3"/>
  <c r="AH47" i="3"/>
  <c r="AG47" i="3"/>
  <c r="AF47" i="3"/>
  <c r="AH46" i="3"/>
  <c r="AG46" i="3"/>
  <c r="AF46" i="3"/>
  <c r="AH45" i="3"/>
  <c r="AG45" i="3"/>
  <c r="AF45" i="3"/>
  <c r="AH44" i="3"/>
  <c r="AG44" i="3"/>
  <c r="AF44" i="3"/>
  <c r="AH43" i="3"/>
  <c r="AG43" i="3"/>
  <c r="AF43" i="3"/>
  <c r="AH42" i="3"/>
  <c r="AG42" i="3"/>
  <c r="AF42" i="3"/>
  <c r="AH41" i="3"/>
  <c r="AG41" i="3"/>
  <c r="AF41" i="3"/>
  <c r="AH40" i="3"/>
  <c r="AG40" i="3"/>
  <c r="AF40" i="3"/>
  <c r="AH39" i="3"/>
  <c r="AG39" i="3"/>
  <c r="AF39" i="3"/>
  <c r="AH38" i="3"/>
  <c r="AG38" i="3"/>
  <c r="AF38" i="3"/>
  <c r="AH37" i="3"/>
  <c r="AG37" i="3"/>
  <c r="AF37" i="3"/>
  <c r="AH36" i="3"/>
  <c r="AG36" i="3"/>
  <c r="AF36" i="3"/>
  <c r="AH35" i="3"/>
  <c r="AG35" i="3"/>
  <c r="AF35" i="3"/>
  <c r="AH34" i="3"/>
  <c r="AG34" i="3"/>
  <c r="AF34" i="3"/>
  <c r="AH33" i="3"/>
  <c r="AG33" i="3"/>
  <c r="AF33" i="3"/>
  <c r="AH32" i="3"/>
  <c r="AG32" i="3"/>
  <c r="AF32" i="3"/>
  <c r="AH31" i="3"/>
  <c r="AG31" i="3"/>
  <c r="AF31" i="3"/>
  <c r="AH30" i="3"/>
  <c r="AG30" i="3"/>
  <c r="AF30" i="3"/>
  <c r="AH29" i="3"/>
  <c r="AG29" i="3"/>
  <c r="AF29" i="3"/>
  <c r="AH28" i="3"/>
  <c r="AG28" i="3"/>
  <c r="AF28" i="3"/>
  <c r="AH27" i="3"/>
  <c r="AG27" i="3"/>
  <c r="AF27" i="3"/>
  <c r="AH26" i="3"/>
  <c r="AG26" i="3"/>
  <c r="AF26" i="3"/>
  <c r="AH25" i="3"/>
  <c r="AG25" i="3"/>
  <c r="AF25" i="3"/>
  <c r="AH24" i="3"/>
  <c r="AG24" i="3"/>
  <c r="AF24" i="3"/>
  <c r="AH23" i="3"/>
  <c r="AG23" i="3"/>
  <c r="AF23" i="3"/>
  <c r="AH22" i="3"/>
  <c r="AG22" i="3"/>
  <c r="AF22" i="3"/>
  <c r="AH21" i="3"/>
  <c r="AG21" i="3"/>
  <c r="AF21" i="3"/>
  <c r="AH20" i="3"/>
  <c r="AG20" i="3"/>
  <c r="AF20" i="3"/>
  <c r="AH19" i="3"/>
  <c r="AG19" i="3"/>
  <c r="AF19" i="3"/>
  <c r="AH18" i="3"/>
  <c r="AG18" i="3"/>
  <c r="AF18" i="3"/>
  <c r="AH17" i="3"/>
  <c r="AG17" i="3"/>
  <c r="AF17" i="3"/>
  <c r="AH16" i="3"/>
  <c r="AG16" i="3"/>
  <c r="AF16" i="3"/>
  <c r="AH15" i="3"/>
  <c r="AG15" i="3"/>
  <c r="AF15" i="3"/>
  <c r="AH14" i="3"/>
  <c r="AG14" i="3"/>
  <c r="AF14" i="3"/>
  <c r="AH13" i="3"/>
  <c r="AG13" i="3"/>
  <c r="AF13" i="3"/>
  <c r="AH12" i="3"/>
  <c r="AG12" i="3"/>
  <c r="AF12" i="3"/>
  <c r="AH11" i="3"/>
  <c r="AG11" i="3"/>
  <c r="AF11" i="3"/>
  <c r="AI11" i="3" s="1"/>
  <c r="AH10" i="3"/>
  <c r="AF10" i="3"/>
  <c r="AH100" i="3"/>
  <c r="AH101" i="3"/>
  <c r="AG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10" i="3"/>
  <c r="L102" i="3" l="1"/>
  <c r="G21" i="17" s="1"/>
  <c r="B16" i="17" l="1"/>
  <c r="B14" i="17"/>
  <c r="B12" i="17"/>
  <c r="R9" i="3"/>
  <c r="Q9" i="3"/>
  <c r="P9" i="3"/>
  <c r="H20" i="17"/>
  <c r="H19" i="17"/>
  <c r="H18" i="17"/>
  <c r="M104"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R4" i="3" l="1"/>
  <c r="D1" i="17"/>
  <c r="AC19" i="3" l="1"/>
  <c r="AC18" i="3"/>
  <c r="AC17" i="3"/>
  <c r="C24" i="17" s="1"/>
  <c r="AC16" i="3"/>
  <c r="C23" i="17" s="1"/>
  <c r="AC15" i="3"/>
  <c r="C22" i="17" s="1"/>
  <c r="AC14" i="3"/>
  <c r="C21" i="17" s="1"/>
  <c r="AC13" i="3"/>
  <c r="C20" i="17" s="1"/>
  <c r="AC12" i="3"/>
  <c r="C19" i="17" s="1"/>
  <c r="W11" i="3" l="1"/>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 i="3"/>
  <c r="U11" i="3"/>
  <c r="U12" i="3"/>
  <c r="U13" i="3"/>
  <c r="AL21" i="3" l="1"/>
  <c r="AM21" i="3"/>
  <c r="AL22" i="3"/>
  <c r="AM22" i="3"/>
  <c r="AL23" i="3"/>
  <c r="AM23" i="3"/>
  <c r="AL24" i="3"/>
  <c r="AM24" i="3"/>
  <c r="AL25" i="3"/>
  <c r="AM25" i="3"/>
  <c r="AL26" i="3"/>
  <c r="AM26" i="3"/>
  <c r="AL27" i="3"/>
  <c r="AM27" i="3"/>
  <c r="AL28" i="3"/>
  <c r="AM28" i="3"/>
  <c r="AL29" i="3"/>
  <c r="AM29" i="3"/>
  <c r="AL30" i="3"/>
  <c r="AM30" i="3"/>
  <c r="AL31" i="3"/>
  <c r="AM31" i="3"/>
  <c r="AL32" i="3"/>
  <c r="AM32" i="3"/>
  <c r="AL33" i="3"/>
  <c r="AM33" i="3"/>
  <c r="AL34" i="3"/>
  <c r="AM34" i="3"/>
  <c r="AL35" i="3"/>
  <c r="AM35" i="3"/>
  <c r="AL36" i="3"/>
  <c r="AM36" i="3"/>
  <c r="AL37" i="3"/>
  <c r="AM37" i="3"/>
  <c r="AL38" i="3"/>
  <c r="AM38" i="3"/>
  <c r="AL39" i="3"/>
  <c r="AM39" i="3"/>
  <c r="AL40" i="3"/>
  <c r="AM40" i="3"/>
  <c r="AL41" i="3"/>
  <c r="AM41" i="3"/>
  <c r="AL42" i="3"/>
  <c r="AM42" i="3"/>
  <c r="AL43" i="3"/>
  <c r="AM43" i="3"/>
  <c r="AL44" i="3"/>
  <c r="AM44" i="3"/>
  <c r="AL45" i="3"/>
  <c r="AM45" i="3"/>
  <c r="AL46" i="3"/>
  <c r="AM46" i="3"/>
  <c r="AL47" i="3"/>
  <c r="AM47" i="3"/>
  <c r="AL48" i="3"/>
  <c r="AM48" i="3"/>
  <c r="AL49" i="3"/>
  <c r="AM49" i="3"/>
  <c r="AL50" i="3"/>
  <c r="AM50" i="3"/>
  <c r="AL51" i="3"/>
  <c r="AM51" i="3"/>
  <c r="AL52" i="3"/>
  <c r="AM52" i="3"/>
  <c r="AL53" i="3"/>
  <c r="AM53" i="3"/>
  <c r="AL54" i="3"/>
  <c r="AM54" i="3"/>
  <c r="AL55" i="3"/>
  <c r="AM55" i="3"/>
  <c r="AL56" i="3"/>
  <c r="AM56" i="3"/>
  <c r="AL57" i="3"/>
  <c r="AM57" i="3"/>
  <c r="AL58" i="3"/>
  <c r="AM58" i="3"/>
  <c r="AL59" i="3"/>
  <c r="AM59" i="3"/>
  <c r="AL60" i="3"/>
  <c r="AM60" i="3"/>
  <c r="AL61" i="3"/>
  <c r="AM61" i="3"/>
  <c r="AL62" i="3"/>
  <c r="AM62" i="3"/>
  <c r="AL63" i="3"/>
  <c r="AM63" i="3"/>
  <c r="AL64" i="3"/>
  <c r="AM64" i="3"/>
  <c r="AL65" i="3"/>
  <c r="AM65" i="3"/>
  <c r="AL66" i="3"/>
  <c r="AM66" i="3"/>
  <c r="AL67" i="3"/>
  <c r="AM67" i="3"/>
  <c r="AL68" i="3"/>
  <c r="AM68" i="3"/>
  <c r="AL69" i="3"/>
  <c r="AM69" i="3"/>
  <c r="AL70" i="3"/>
  <c r="AM70" i="3"/>
  <c r="AL71" i="3"/>
  <c r="AM71" i="3"/>
  <c r="AL72" i="3"/>
  <c r="AM72" i="3"/>
  <c r="AL73" i="3"/>
  <c r="AM73" i="3"/>
  <c r="AL74" i="3"/>
  <c r="AM74" i="3"/>
  <c r="AL75" i="3"/>
  <c r="AM75" i="3"/>
  <c r="AL76" i="3"/>
  <c r="AM76" i="3"/>
  <c r="AL77" i="3"/>
  <c r="AM77" i="3"/>
  <c r="AL78" i="3"/>
  <c r="AM78" i="3"/>
  <c r="AL79" i="3"/>
  <c r="AM79" i="3"/>
  <c r="AL80" i="3"/>
  <c r="AM80" i="3"/>
  <c r="AL81" i="3"/>
  <c r="AM81" i="3"/>
  <c r="AL82" i="3"/>
  <c r="AM82" i="3"/>
  <c r="AL83" i="3"/>
  <c r="AM83" i="3"/>
  <c r="AL84" i="3"/>
  <c r="AM84" i="3"/>
  <c r="AL85" i="3"/>
  <c r="AM85" i="3"/>
  <c r="AL86" i="3"/>
  <c r="AM86" i="3"/>
  <c r="AL87" i="3"/>
  <c r="AM87" i="3"/>
  <c r="AL88" i="3"/>
  <c r="AM88" i="3"/>
  <c r="AL89" i="3"/>
  <c r="AM89" i="3"/>
  <c r="AL90" i="3"/>
  <c r="AM90" i="3"/>
  <c r="AL91" i="3"/>
  <c r="AM91" i="3"/>
  <c r="AL92" i="3"/>
  <c r="AM92" i="3"/>
  <c r="AL93" i="3"/>
  <c r="AM93" i="3"/>
  <c r="AL94" i="3"/>
  <c r="AM94" i="3"/>
  <c r="AL95" i="3"/>
  <c r="AM95" i="3"/>
  <c r="AL96" i="3"/>
  <c r="AM96" i="3"/>
  <c r="AL97" i="3"/>
  <c r="AM97" i="3"/>
  <c r="AL98" i="3"/>
  <c r="AM98" i="3"/>
  <c r="AL99" i="3"/>
  <c r="AM99" i="3"/>
  <c r="AM11" i="3"/>
  <c r="AL13" i="3"/>
  <c r="AM13" i="3"/>
  <c r="AM15" i="3"/>
  <c r="AM17" i="3"/>
  <c r="AL19" i="3"/>
  <c r="AM19" i="3"/>
  <c r="AL20" i="3"/>
  <c r="AM20" i="3"/>
  <c r="Y19" i="3"/>
  <c r="X19" i="3"/>
  <c r="Z19" i="3"/>
  <c r="Y20" i="3"/>
  <c r="X20" i="3"/>
  <c r="Z20" i="3"/>
  <c r="Y21" i="3"/>
  <c r="X21" i="3"/>
  <c r="Z21" i="3"/>
  <c r="X22" i="3"/>
  <c r="Y22" i="3"/>
  <c r="Z22" i="3"/>
  <c r="Y23" i="3"/>
  <c r="X23" i="3"/>
  <c r="Z23" i="3"/>
  <c r="X24" i="3"/>
  <c r="Y24" i="3"/>
  <c r="Z24" i="3"/>
  <c r="Y25" i="3"/>
  <c r="X25" i="3"/>
  <c r="Z25" i="3"/>
  <c r="X26" i="3"/>
  <c r="Y26" i="3"/>
  <c r="Z26" i="3"/>
  <c r="Y27" i="3"/>
  <c r="X27" i="3"/>
  <c r="Z27" i="3"/>
  <c r="X28" i="3"/>
  <c r="Y28" i="3"/>
  <c r="Z28" i="3"/>
  <c r="Y29" i="3"/>
  <c r="X29" i="3"/>
  <c r="Z29" i="3"/>
  <c r="X30" i="3"/>
  <c r="Y30" i="3"/>
  <c r="Z30" i="3"/>
  <c r="Y31" i="3"/>
  <c r="X31" i="3"/>
  <c r="Z31" i="3"/>
  <c r="X32" i="3"/>
  <c r="Y32" i="3"/>
  <c r="Z32" i="3"/>
  <c r="Y33" i="3"/>
  <c r="X33" i="3"/>
  <c r="Z33" i="3"/>
  <c r="X34" i="3"/>
  <c r="Y34" i="3"/>
  <c r="Z34" i="3"/>
  <c r="Y35" i="3"/>
  <c r="X35" i="3"/>
  <c r="Z35" i="3"/>
  <c r="X36" i="3"/>
  <c r="Y36" i="3"/>
  <c r="Z36" i="3"/>
  <c r="Y37" i="3"/>
  <c r="X37" i="3"/>
  <c r="Z37" i="3"/>
  <c r="X38" i="3"/>
  <c r="Y38" i="3"/>
  <c r="Z38" i="3"/>
  <c r="Y39" i="3"/>
  <c r="X39" i="3"/>
  <c r="Z39" i="3"/>
  <c r="X40" i="3"/>
  <c r="Y40" i="3"/>
  <c r="Z40" i="3"/>
  <c r="Y41" i="3"/>
  <c r="X41" i="3"/>
  <c r="Z41" i="3"/>
  <c r="X42" i="3"/>
  <c r="Y42" i="3"/>
  <c r="Z42" i="3"/>
  <c r="Y43" i="3"/>
  <c r="X43" i="3"/>
  <c r="Z43" i="3"/>
  <c r="X44" i="3"/>
  <c r="Y44" i="3"/>
  <c r="Z44" i="3"/>
  <c r="Y45" i="3"/>
  <c r="X45" i="3"/>
  <c r="Z45" i="3"/>
  <c r="X46" i="3"/>
  <c r="Y46" i="3"/>
  <c r="Z46" i="3"/>
  <c r="Y47" i="3"/>
  <c r="X47" i="3"/>
  <c r="Z47" i="3"/>
  <c r="X48" i="3"/>
  <c r="Y48" i="3"/>
  <c r="Z48" i="3"/>
  <c r="Y49" i="3"/>
  <c r="X49" i="3"/>
  <c r="Z49" i="3"/>
  <c r="X50" i="3"/>
  <c r="Y50" i="3"/>
  <c r="Z50" i="3"/>
  <c r="Y51" i="3"/>
  <c r="X51" i="3"/>
  <c r="Z51" i="3"/>
  <c r="X52" i="3"/>
  <c r="Y52" i="3"/>
  <c r="Z52" i="3"/>
  <c r="Y53" i="3"/>
  <c r="X53" i="3"/>
  <c r="Z53" i="3"/>
  <c r="X54" i="3"/>
  <c r="Y54" i="3"/>
  <c r="Z54" i="3"/>
  <c r="Y55" i="3"/>
  <c r="X55" i="3"/>
  <c r="Z55" i="3"/>
  <c r="X56" i="3"/>
  <c r="Y56" i="3"/>
  <c r="Z56" i="3"/>
  <c r="Y57" i="3"/>
  <c r="X57" i="3"/>
  <c r="Z57" i="3"/>
  <c r="X58" i="3"/>
  <c r="Y58" i="3"/>
  <c r="Z58" i="3"/>
  <c r="Y59" i="3"/>
  <c r="X59" i="3"/>
  <c r="Z59" i="3"/>
  <c r="X60" i="3"/>
  <c r="Y60" i="3"/>
  <c r="Z60" i="3"/>
  <c r="Y61" i="3"/>
  <c r="X61" i="3"/>
  <c r="Z61" i="3"/>
  <c r="X62" i="3"/>
  <c r="Y62" i="3"/>
  <c r="Z62" i="3"/>
  <c r="Y63" i="3"/>
  <c r="X63" i="3"/>
  <c r="Z63" i="3"/>
  <c r="X64" i="3"/>
  <c r="Y64" i="3"/>
  <c r="Z64" i="3"/>
  <c r="Y65" i="3"/>
  <c r="X65" i="3"/>
  <c r="Z65" i="3"/>
  <c r="X66" i="3"/>
  <c r="Y66" i="3"/>
  <c r="Z66" i="3"/>
  <c r="Y67" i="3"/>
  <c r="X67" i="3"/>
  <c r="Z67" i="3"/>
  <c r="X68" i="3"/>
  <c r="Y68" i="3"/>
  <c r="Z68" i="3"/>
  <c r="Y69" i="3"/>
  <c r="X69" i="3"/>
  <c r="Z69" i="3"/>
  <c r="X70" i="3"/>
  <c r="Y70" i="3"/>
  <c r="Z70" i="3"/>
  <c r="Y71" i="3"/>
  <c r="X71" i="3"/>
  <c r="Z71" i="3"/>
  <c r="X72" i="3"/>
  <c r="Y72" i="3"/>
  <c r="Z72" i="3"/>
  <c r="Y73" i="3"/>
  <c r="X73" i="3"/>
  <c r="Z73" i="3"/>
  <c r="X74" i="3"/>
  <c r="Y74" i="3"/>
  <c r="Z74" i="3"/>
  <c r="Y75" i="3"/>
  <c r="X75" i="3"/>
  <c r="Z75" i="3"/>
  <c r="X76" i="3"/>
  <c r="Y76" i="3"/>
  <c r="Z76" i="3"/>
  <c r="Y77" i="3"/>
  <c r="X77" i="3"/>
  <c r="Z77" i="3"/>
  <c r="X78" i="3"/>
  <c r="Y78" i="3"/>
  <c r="Z78" i="3"/>
  <c r="Y79" i="3"/>
  <c r="X79" i="3"/>
  <c r="Z79" i="3"/>
  <c r="X80" i="3"/>
  <c r="Y80" i="3"/>
  <c r="Z80" i="3"/>
  <c r="Y81" i="3"/>
  <c r="X81" i="3"/>
  <c r="Z81" i="3"/>
  <c r="X82" i="3"/>
  <c r="Y82" i="3"/>
  <c r="Z82" i="3"/>
  <c r="Y83" i="3"/>
  <c r="X83" i="3"/>
  <c r="Z83" i="3"/>
  <c r="X84" i="3"/>
  <c r="Y84" i="3"/>
  <c r="Z84" i="3"/>
  <c r="Y85" i="3"/>
  <c r="X85" i="3"/>
  <c r="Z85" i="3"/>
  <c r="X86" i="3"/>
  <c r="Y86" i="3"/>
  <c r="Z86" i="3"/>
  <c r="Y87" i="3"/>
  <c r="X87" i="3"/>
  <c r="Z87" i="3"/>
  <c r="X88" i="3"/>
  <c r="Y88" i="3"/>
  <c r="Z88" i="3"/>
  <c r="Y89" i="3"/>
  <c r="X89" i="3"/>
  <c r="Z89" i="3"/>
  <c r="X90" i="3"/>
  <c r="Y90" i="3"/>
  <c r="Z90" i="3"/>
  <c r="Y91" i="3"/>
  <c r="X91" i="3"/>
  <c r="Z91" i="3"/>
  <c r="X92" i="3"/>
  <c r="Y92" i="3"/>
  <c r="Z92" i="3"/>
  <c r="Y93" i="3"/>
  <c r="X93" i="3"/>
  <c r="Z93" i="3"/>
  <c r="X94" i="3"/>
  <c r="Y94" i="3"/>
  <c r="Z94" i="3"/>
  <c r="Y95" i="3"/>
  <c r="X95" i="3"/>
  <c r="Z95" i="3"/>
  <c r="X96" i="3"/>
  <c r="Y96" i="3"/>
  <c r="Z96" i="3"/>
  <c r="Y97" i="3"/>
  <c r="X97" i="3"/>
  <c r="Z97" i="3"/>
  <c r="X98" i="3"/>
  <c r="Y98" i="3"/>
  <c r="Z98" i="3"/>
  <c r="Y99" i="3"/>
  <c r="X99" i="3"/>
  <c r="Z99"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1" i="3"/>
  <c r="Z11" i="3" s="1"/>
  <c r="T12" i="3"/>
  <c r="Y12" i="3" s="1"/>
  <c r="T13" i="3"/>
  <c r="Y13" i="3" s="1"/>
  <c r="T14" i="3"/>
  <c r="T101" i="3" s="1"/>
  <c r="T15" i="3"/>
  <c r="Z15" i="3" s="1"/>
  <c r="T16" i="3"/>
  <c r="Y16" i="3" s="1"/>
  <c r="T17" i="3"/>
  <c r="X17" i="3" s="1"/>
  <c r="T18" i="3"/>
  <c r="Y18" i="3" s="1"/>
  <c r="T19" i="3"/>
  <c r="T20" i="3"/>
  <c r="T21" i="3"/>
  <c r="T10" i="3"/>
  <c r="Y10" i="3" s="1"/>
  <c r="N102" i="3"/>
  <c r="N103" i="3" s="1"/>
  <c r="O102" i="3"/>
  <c r="O103" i="3" s="1"/>
  <c r="N104" i="3"/>
  <c r="O104" i="3"/>
  <c r="N105" i="3"/>
  <c r="O105" i="3"/>
  <c r="AF1" i="3"/>
  <c r="H11" i="17" s="1"/>
  <c r="I11" i="17" s="1"/>
  <c r="AI10" i="3"/>
  <c r="I18" i="17" s="1"/>
  <c r="AL11" i="3"/>
  <c r="AI12" i="3"/>
  <c r="AL12" i="3"/>
  <c r="AM12" i="3"/>
  <c r="AI13" i="3"/>
  <c r="AI14" i="3"/>
  <c r="AM14" i="3"/>
  <c r="AL15" i="3"/>
  <c r="AI15" i="3"/>
  <c r="AI16" i="3"/>
  <c r="AL16" i="3"/>
  <c r="AM16" i="3"/>
  <c r="AI17" i="3"/>
  <c r="AL17" i="3"/>
  <c r="AI18" i="3"/>
  <c r="AL18" i="3"/>
  <c r="AM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L10" i="3"/>
  <c r="AM10" i="3"/>
  <c r="I20" i="17" s="1"/>
  <c r="I19" i="17" l="1"/>
  <c r="X12" i="3"/>
  <c r="X11" i="3"/>
  <c r="Q4" i="3"/>
  <c r="X10" i="3"/>
  <c r="Z10" i="3"/>
  <c r="Y11" i="3"/>
  <c r="X16" i="3"/>
  <c r="Z16" i="3"/>
  <c r="X15" i="3"/>
  <c r="Z17" i="3"/>
  <c r="Z13" i="3"/>
  <c r="AL14" i="3"/>
  <c r="Z14" i="3"/>
  <c r="X14" i="3"/>
  <c r="X13" i="3"/>
  <c r="Z18" i="3"/>
  <c r="X18" i="3"/>
  <c r="Y17" i="3"/>
  <c r="Y14" i="3"/>
  <c r="Z12" i="3"/>
  <c r="Y15" i="3"/>
  <c r="AB12" i="3"/>
  <c r="AB13" i="3"/>
  <c r="AB14" i="3"/>
  <c r="AB15" i="3"/>
  <c r="AB16" i="3"/>
  <c r="AB17" i="3"/>
  <c r="AB18" i="3"/>
  <c r="P100" i="3"/>
  <c r="P101" i="3"/>
  <c r="P102" i="3"/>
  <c r="P103" i="3"/>
  <c r="P104" i="3"/>
  <c r="Y7" i="3" l="1"/>
  <c r="D17" i="17" s="1"/>
  <c r="P4" i="3"/>
  <c r="Z4" i="3"/>
  <c r="E14" i="17" s="1"/>
  <c r="Z5" i="3"/>
  <c r="E15" i="17" s="1"/>
  <c r="Z6" i="3"/>
  <c r="E16" i="17" s="1"/>
  <c r="Z7" i="3"/>
  <c r="E17" i="17" s="1"/>
  <c r="Y3" i="3"/>
  <c r="D13" i="17" s="1"/>
  <c r="Z2" i="3"/>
  <c r="E12" i="17" s="1"/>
  <c r="Y2" i="3"/>
  <c r="D12" i="17" s="1"/>
  <c r="Y6" i="3"/>
  <c r="D16" i="17" s="1"/>
  <c r="Y5" i="3"/>
  <c r="D15" i="17" s="1"/>
  <c r="Y4" i="3"/>
  <c r="D14" i="17" s="1"/>
  <c r="O4" i="3"/>
  <c r="H8" i="27"/>
  <c r="H40" i="27"/>
  <c r="G40" i="27" s="1"/>
  <c r="H72" i="27"/>
  <c r="AF100" i="3"/>
  <c r="AF101" i="3"/>
  <c r="M102" i="3"/>
  <c r="M103" i="3" s="1"/>
  <c r="M105" i="3"/>
  <c r="AF6" i="3"/>
  <c r="D53" i="17" s="1"/>
  <c r="AF5" i="3"/>
  <c r="AF4" i="3"/>
  <c r="H14" i="17" s="1"/>
  <c r="I14" i="17" s="1"/>
  <c r="AF3" i="3"/>
  <c r="H13" i="17" s="1"/>
  <c r="I13" i="17" s="1"/>
  <c r="AF2" i="3"/>
  <c r="D49" i="17" s="1"/>
  <c r="AN3" i="3"/>
  <c r="D6" i="17"/>
  <c r="C48" i="17" s="1"/>
  <c r="I100" i="3"/>
  <c r="A3" i="17"/>
  <c r="D101" i="3"/>
  <c r="D100" i="3"/>
  <c r="D5" i="17"/>
  <c r="B6" i="17"/>
  <c r="H85" i="27"/>
  <c r="G85" i="27" s="1"/>
  <c r="H75" i="27"/>
  <c r="C75" i="27" s="1"/>
  <c r="H22" i="27"/>
  <c r="H13" i="27"/>
  <c r="F13" i="27" s="1"/>
  <c r="H5" i="27"/>
  <c r="E5" i="27" s="1"/>
  <c r="H4" i="27"/>
  <c r="C4" i="27" s="1"/>
  <c r="H3" i="27"/>
  <c r="C3" i="27" s="1"/>
  <c r="H2" i="27"/>
  <c r="C2" i="27" s="1"/>
  <c r="G27" i="17"/>
  <c r="D2" i="26"/>
  <c r="A15" i="19"/>
  <c r="H15" i="19"/>
  <c r="A2" i="19"/>
  <c r="M2" i="19"/>
  <c r="A16" i="19"/>
  <c r="I15" i="19"/>
  <c r="A3" i="19"/>
  <c r="L3" i="19"/>
  <c r="A2" i="26"/>
  <c r="A5" i="19"/>
  <c r="A23" i="19"/>
  <c r="J23" i="19"/>
  <c r="A7" i="19"/>
  <c r="A25" i="19"/>
  <c r="A19" i="19"/>
  <c r="I19" i="19"/>
  <c r="A21" i="19"/>
  <c r="I21" i="19"/>
  <c r="A22" i="19"/>
  <c r="M22" i="19"/>
  <c r="A4" i="19"/>
  <c r="H19" i="19"/>
  <c r="A6" i="19"/>
  <c r="A14" i="19"/>
  <c r="A18" i="19"/>
  <c r="M18" i="19"/>
  <c r="A24" i="19"/>
  <c r="I24" i="19"/>
  <c r="A17" i="19"/>
  <c r="K7" i="19"/>
  <c r="M7" i="19"/>
  <c r="L5" i="19"/>
  <c r="I4" i="19"/>
  <c r="M5" i="19"/>
  <c r="J4" i="19"/>
  <c r="L19" i="19"/>
  <c r="J5" i="19"/>
  <c r="H2" i="26"/>
  <c r="L6" i="19"/>
  <c r="L15" i="19"/>
  <c r="B6" i="19"/>
  <c r="I14" i="19"/>
  <c r="B19" i="19"/>
  <c r="J2" i="19"/>
  <c r="L14" i="19"/>
  <c r="B2" i="19"/>
  <c r="H16" i="19"/>
  <c r="J15" i="19"/>
  <c r="M6" i="19"/>
  <c r="B14" i="19"/>
  <c r="I16" i="19"/>
  <c r="I2" i="19"/>
  <c r="H7" i="19"/>
  <c r="F2" i="26"/>
  <c r="I2" i="26"/>
  <c r="H17" i="19"/>
  <c r="H2" i="19"/>
  <c r="H6" i="19"/>
  <c r="H5" i="19"/>
  <c r="B15" i="19"/>
  <c r="K15" i="19"/>
  <c r="L24" i="19"/>
  <c r="M14" i="19"/>
  <c r="H14" i="19"/>
  <c r="K22" i="19"/>
  <c r="M19" i="19"/>
  <c r="K16" i="19"/>
  <c r="L2" i="19"/>
  <c r="K2" i="19"/>
  <c r="D16" i="19"/>
  <c r="M15" i="19"/>
  <c r="J6" i="19"/>
  <c r="C14" i="19"/>
  <c r="J19" i="19"/>
  <c r="K19" i="19"/>
  <c r="M16" i="19"/>
  <c r="D2" i="19"/>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C14" i="17" l="1"/>
  <c r="C16" i="17"/>
  <c r="D51" i="17"/>
  <c r="C13" i="27"/>
  <c r="F3" i="27"/>
  <c r="E13" i="27"/>
  <c r="E2" i="27"/>
  <c r="I2" i="27"/>
  <c r="F2" i="27"/>
  <c r="G5" i="27"/>
  <c r="G2" i="27"/>
  <c r="F75" i="27"/>
  <c r="I40" i="27"/>
  <c r="I75" i="27"/>
  <c r="I5" i="27"/>
  <c r="D5" i="27"/>
  <c r="A5" i="27" s="1"/>
  <c r="D40" i="27"/>
  <c r="A40" i="27" s="1"/>
  <c r="D75" i="27"/>
  <c r="A75" i="27" s="1"/>
  <c r="F5" i="27"/>
  <c r="B5" i="27"/>
  <c r="E75" i="27"/>
  <c r="I72" i="27"/>
  <c r="G72" i="27"/>
  <c r="C72" i="27"/>
  <c r="F72" i="27"/>
  <c r="D3" i="27"/>
  <c r="A3" i="27" s="1"/>
  <c r="G3" i="27"/>
  <c r="B3" i="27"/>
  <c r="I8" i="27"/>
  <c r="E8" i="27"/>
  <c r="F8" i="27"/>
  <c r="C40" i="27"/>
  <c r="F40" i="27"/>
  <c r="B40" i="27"/>
  <c r="E40" i="27"/>
  <c r="E72" i="27"/>
  <c r="D8" i="27"/>
  <c r="A8" i="27" s="1"/>
  <c r="H80" i="27"/>
  <c r="B80" i="27" s="1"/>
  <c r="H48" i="27"/>
  <c r="B48" i="27" s="1"/>
  <c r="H16" i="27"/>
  <c r="D16" i="27" s="1"/>
  <c r="I22" i="27"/>
  <c r="C22" i="27"/>
  <c r="G13" i="27"/>
  <c r="B13" i="27"/>
  <c r="C85" i="27"/>
  <c r="D85" i="27"/>
  <c r="A85" i="27" s="1"/>
  <c r="H69" i="27"/>
  <c r="B69" i="27" s="1"/>
  <c r="H65" i="27"/>
  <c r="I65" i="27" s="1"/>
  <c r="H37" i="27"/>
  <c r="B37" i="27" s="1"/>
  <c r="H33" i="27"/>
  <c r="D13" i="27"/>
  <c r="A13" i="27" s="1"/>
  <c r="H90" i="27"/>
  <c r="H86" i="27"/>
  <c r="B86" i="27" s="1"/>
  <c r="H68" i="27"/>
  <c r="G68" i="27" s="1"/>
  <c r="H64" i="27"/>
  <c r="G64" i="27" s="1"/>
  <c r="H58" i="27"/>
  <c r="D58" i="27" s="1"/>
  <c r="A58" i="27" s="1"/>
  <c r="H54" i="27"/>
  <c r="H36" i="27"/>
  <c r="D36" i="27" s="1"/>
  <c r="A36" i="27" s="1"/>
  <c r="H32" i="27"/>
  <c r="I32" i="27" s="1"/>
  <c r="H26" i="27"/>
  <c r="D26" i="27" s="1"/>
  <c r="A26" i="27" s="1"/>
  <c r="F22" i="27"/>
  <c r="C5" i="27"/>
  <c r="G75" i="27"/>
  <c r="B75" i="27"/>
  <c r="B2" i="27"/>
  <c r="D2" i="27"/>
  <c r="A2" i="27" s="1"/>
  <c r="D52" i="17"/>
  <c r="H15" i="17"/>
  <c r="I15" i="17" s="1"/>
  <c r="H81" i="27"/>
  <c r="B81" i="27" s="1"/>
  <c r="H78" i="27"/>
  <c r="E78" i="27" s="1"/>
  <c r="H53" i="27"/>
  <c r="D53" i="27" s="1"/>
  <c r="A53" i="27" s="1"/>
  <c r="H49" i="27"/>
  <c r="C49" i="27" s="1"/>
  <c r="H21" i="27"/>
  <c r="H17" i="27"/>
  <c r="F17" i="27" s="1"/>
  <c r="H10" i="27"/>
  <c r="C10" i="27" s="1"/>
  <c r="H6" i="27"/>
  <c r="F6" i="27" s="1"/>
  <c r="AN5" i="3"/>
  <c r="AN4" i="3"/>
  <c r="H74" i="27"/>
  <c r="E74" i="27" s="1"/>
  <c r="H70" i="27"/>
  <c r="H42" i="27"/>
  <c r="H38" i="27"/>
  <c r="H89" i="27"/>
  <c r="I89" i="27" s="1"/>
  <c r="H51" i="27"/>
  <c r="H41" i="27"/>
  <c r="H19" i="27"/>
  <c r="H82" i="27"/>
  <c r="B82" i="27" s="1"/>
  <c r="H66" i="27"/>
  <c r="G66" i="27" s="1"/>
  <c r="H50" i="27"/>
  <c r="H34" i="27"/>
  <c r="H18" i="27"/>
  <c r="D18" i="27" s="1"/>
  <c r="A18" i="27" s="1"/>
  <c r="G4" i="27"/>
  <c r="G8" i="27"/>
  <c r="B4" i="27"/>
  <c r="C8" i="27"/>
  <c r="B8" i="27"/>
  <c r="B22" i="27"/>
  <c r="D50" i="17"/>
  <c r="D22" i="27"/>
  <c r="A22" i="27" s="1"/>
  <c r="H7" i="27"/>
  <c r="D4" i="27"/>
  <c r="A4" i="27" s="1"/>
  <c r="E22" i="27"/>
  <c r="G22" i="27"/>
  <c r="I3" i="27"/>
  <c r="E3" i="27"/>
  <c r="F4" i="27"/>
  <c r="E4" i="27"/>
  <c r="I85" i="27"/>
  <c r="B85" i="27"/>
  <c r="E85" i="27"/>
  <c r="H62" i="27"/>
  <c r="H57" i="27"/>
  <c r="H46" i="27"/>
  <c r="H30" i="27"/>
  <c r="H25" i="27"/>
  <c r="H14" i="27"/>
  <c r="H9" i="27"/>
  <c r="H12" i="17"/>
  <c r="H16" i="17"/>
  <c r="I16" i="17" s="1"/>
  <c r="D72" i="27"/>
  <c r="A72" i="27" s="1"/>
  <c r="B72" i="27"/>
  <c r="I4" i="27"/>
  <c r="I13" i="27"/>
  <c r="F85" i="27"/>
  <c r="H67" i="27"/>
  <c r="H59" i="27"/>
  <c r="H43" i="27"/>
  <c r="H35" i="27"/>
  <c r="H27" i="27"/>
  <c r="H11" i="27"/>
  <c r="H63" i="27"/>
  <c r="H47" i="27"/>
  <c r="H39" i="27"/>
  <c r="H31" i="27"/>
  <c r="H15" i="27"/>
  <c r="I12" i="17" l="1"/>
  <c r="I17" i="17" s="1"/>
  <c r="H17" i="17"/>
  <c r="F32" i="27"/>
  <c r="D89" i="27"/>
  <c r="A89" i="27" s="1"/>
  <c r="G37" i="27"/>
  <c r="I81" i="27"/>
  <c r="E64" i="27"/>
  <c r="C69" i="27"/>
  <c r="I49" i="27"/>
  <c r="E6" i="27"/>
  <c r="I80" i="27"/>
  <c r="B64" i="27"/>
  <c r="F78" i="27"/>
  <c r="I64" i="27"/>
  <c r="A16" i="27"/>
  <c r="B66" i="27"/>
  <c r="F49" i="27"/>
  <c r="B49" i="27"/>
  <c r="F81" i="27"/>
  <c r="F69" i="27"/>
  <c r="I78" i="27"/>
  <c r="F16" i="27"/>
  <c r="F82" i="27"/>
  <c r="D74" i="27"/>
  <c r="A74" i="27" s="1"/>
  <c r="G78" i="27"/>
  <c r="C6" i="27"/>
  <c r="D68" i="27"/>
  <c r="A68" i="27" s="1"/>
  <c r="D78" i="27"/>
  <c r="A78" i="27" s="1"/>
  <c r="G36" i="27"/>
  <c r="D6" i="27"/>
  <c r="A6" i="27" s="1"/>
  <c r="G89" i="27"/>
  <c r="B89" i="27"/>
  <c r="I66" i="27"/>
  <c r="G10" i="27"/>
  <c r="F80" i="27"/>
  <c r="F66" i="27"/>
  <c r="I16" i="27"/>
  <c r="G53" i="27"/>
  <c r="E89" i="27"/>
  <c r="B16" i="27"/>
  <c r="C66" i="27"/>
  <c r="G16" i="27"/>
  <c r="F89" i="27"/>
  <c r="D66" i="27"/>
  <c r="A66" i="27" s="1"/>
  <c r="D69" i="27"/>
  <c r="A69" i="27" s="1"/>
  <c r="I69" i="27"/>
  <c r="C16" i="27"/>
  <c r="E66" i="27"/>
  <c r="C89" i="27"/>
  <c r="E16" i="27"/>
  <c r="E69" i="27"/>
  <c r="G69" i="27"/>
  <c r="I74" i="27"/>
  <c r="I70" i="27"/>
  <c r="E70" i="27"/>
  <c r="D70" i="27"/>
  <c r="A70" i="27" s="1"/>
  <c r="B70" i="27"/>
  <c r="C70" i="27"/>
  <c r="F70" i="27"/>
  <c r="G70" i="27"/>
  <c r="C38" i="27"/>
  <c r="D38" i="27"/>
  <c r="A38" i="27" s="1"/>
  <c r="B38" i="27"/>
  <c r="I38" i="27"/>
  <c r="E38" i="27"/>
  <c r="G38" i="27"/>
  <c r="F38" i="27"/>
  <c r="C18" i="27"/>
  <c r="H71" i="27"/>
  <c r="G74" i="27"/>
  <c r="H28" i="27"/>
  <c r="F50" i="27"/>
  <c r="B50" i="27"/>
  <c r="I50" i="27"/>
  <c r="G50" i="27"/>
  <c r="E50" i="27"/>
  <c r="C50" i="27"/>
  <c r="D50" i="27"/>
  <c r="A50" i="27" s="1"/>
  <c r="H29" i="27"/>
  <c r="H73" i="27"/>
  <c r="H20" i="27"/>
  <c r="E42" i="27"/>
  <c r="B42" i="27"/>
  <c r="D42" i="27"/>
  <c r="A42" i="27" s="1"/>
  <c r="C42" i="27"/>
  <c r="G42" i="27"/>
  <c r="F42" i="27"/>
  <c r="H84" i="27"/>
  <c r="D17" i="27"/>
  <c r="A17" i="27" s="1"/>
  <c r="C17" i="27"/>
  <c r="E17" i="27"/>
  <c r="B17" i="27"/>
  <c r="G17" i="27"/>
  <c r="I17" i="27"/>
  <c r="F26" i="27"/>
  <c r="E26" i="27"/>
  <c r="G26" i="27"/>
  <c r="I36" i="27"/>
  <c r="B36" i="27"/>
  <c r="E36" i="27"/>
  <c r="C58" i="27"/>
  <c r="F58" i="27"/>
  <c r="B58" i="27"/>
  <c r="I58" i="27"/>
  <c r="E58" i="27"/>
  <c r="B68" i="27"/>
  <c r="F68" i="27"/>
  <c r="C68" i="27"/>
  <c r="G90" i="27"/>
  <c r="E90" i="27"/>
  <c r="C90" i="27"/>
  <c r="D90" i="27"/>
  <c r="A90" i="27" s="1"/>
  <c r="I90" i="27"/>
  <c r="B90" i="27"/>
  <c r="C33" i="27"/>
  <c r="I33" i="27"/>
  <c r="D33" i="27"/>
  <c r="A33" i="27" s="1"/>
  <c r="F33" i="27"/>
  <c r="G33" i="27"/>
  <c r="B33" i="27"/>
  <c r="C65" i="27"/>
  <c r="F65" i="27"/>
  <c r="B65" i="27"/>
  <c r="D65" i="27"/>
  <c r="A65" i="27" s="1"/>
  <c r="G65" i="27"/>
  <c r="C48" i="27"/>
  <c r="E48" i="27"/>
  <c r="I48" i="27"/>
  <c r="D48" i="27"/>
  <c r="A48" i="27" s="1"/>
  <c r="F48" i="27"/>
  <c r="G48" i="27"/>
  <c r="E33" i="27"/>
  <c r="I6" i="27"/>
  <c r="E65" i="27"/>
  <c r="G49" i="27"/>
  <c r="E49" i="27"/>
  <c r="C78" i="27"/>
  <c r="I42" i="27"/>
  <c r="B26" i="27"/>
  <c r="H79" i="27"/>
  <c r="C36" i="27"/>
  <c r="I68" i="27"/>
  <c r="G6" i="27"/>
  <c r="I34" i="27"/>
  <c r="E34" i="27"/>
  <c r="D34" i="27"/>
  <c r="A34" i="27" s="1"/>
  <c r="C34" i="27"/>
  <c r="B34" i="27"/>
  <c r="G34" i="27"/>
  <c r="F34" i="27"/>
  <c r="H76" i="27"/>
  <c r="H12" i="27"/>
  <c r="H77" i="27"/>
  <c r="H24" i="27"/>
  <c r="H88" i="27"/>
  <c r="E10" i="27"/>
  <c r="D10" i="27"/>
  <c r="A10" i="27" s="1"/>
  <c r="F10" i="27"/>
  <c r="B10" i="27"/>
  <c r="I10" i="27"/>
  <c r="C37" i="27"/>
  <c r="D37" i="27"/>
  <c r="A37" i="27" s="1"/>
  <c r="F37" i="27"/>
  <c r="I37" i="27"/>
  <c r="E37" i="27"/>
  <c r="D80" i="27"/>
  <c r="A80" i="27" s="1"/>
  <c r="G80" i="27"/>
  <c r="E80" i="27"/>
  <c r="C80" i="27"/>
  <c r="H23" i="27"/>
  <c r="B23" i="27" s="1"/>
  <c r="H55" i="27"/>
  <c r="C55" i="27" s="1"/>
  <c r="H87" i="27"/>
  <c r="I18" i="27"/>
  <c r="E18" i="27"/>
  <c r="G18" i="27"/>
  <c r="F18" i="27"/>
  <c r="B18" i="27"/>
  <c r="H60" i="27"/>
  <c r="I82" i="27"/>
  <c r="D82" i="27"/>
  <c r="A82" i="27" s="1"/>
  <c r="G82" i="27"/>
  <c r="C82" i="27"/>
  <c r="H61" i="27"/>
  <c r="H83" i="27"/>
  <c r="H52" i="27"/>
  <c r="F74" i="27"/>
  <c r="B74" i="27"/>
  <c r="B21" i="27"/>
  <c r="C21" i="27"/>
  <c r="I21" i="27"/>
  <c r="F21" i="27"/>
  <c r="D21" i="27"/>
  <c r="A21" i="27" s="1"/>
  <c r="E21" i="27"/>
  <c r="G21" i="27"/>
  <c r="C53" i="27"/>
  <c r="I53" i="27"/>
  <c r="B53" i="27"/>
  <c r="E53" i="27"/>
  <c r="G81" i="27"/>
  <c r="C81" i="27"/>
  <c r="F53" i="27"/>
  <c r="E81" i="27"/>
  <c r="G58" i="27"/>
  <c r="C74" i="27"/>
  <c r="D81" i="27"/>
  <c r="A81" i="27" s="1"/>
  <c r="D49" i="27"/>
  <c r="A49" i="27" s="1"/>
  <c r="B78" i="27"/>
  <c r="F90" i="27"/>
  <c r="I26" i="27"/>
  <c r="E82" i="27"/>
  <c r="C26" i="27"/>
  <c r="E68" i="27"/>
  <c r="H91" i="27"/>
  <c r="F36" i="27"/>
  <c r="B6" i="27"/>
  <c r="H44" i="27"/>
  <c r="H45" i="27"/>
  <c r="H56" i="27"/>
  <c r="D32" i="27"/>
  <c r="A32" i="27" s="1"/>
  <c r="E32" i="27"/>
  <c r="B32" i="27"/>
  <c r="C32" i="27"/>
  <c r="G32" i="27"/>
  <c r="G54" i="27"/>
  <c r="I54" i="27"/>
  <c r="E54" i="27"/>
  <c r="C54" i="27"/>
  <c r="B54" i="27"/>
  <c r="F54" i="27"/>
  <c r="D54" i="27"/>
  <c r="A54" i="27" s="1"/>
  <c r="D64" i="27"/>
  <c r="A64" i="27" s="1"/>
  <c r="C64" i="27"/>
  <c r="F64" i="27"/>
  <c r="E86" i="27"/>
  <c r="C86" i="27"/>
  <c r="I86" i="27"/>
  <c r="D86" i="27"/>
  <c r="A86" i="27" s="1"/>
  <c r="G86" i="27"/>
  <c r="F86" i="27"/>
  <c r="G31" i="27"/>
  <c r="B31" i="27"/>
  <c r="F31" i="27"/>
  <c r="C31" i="27"/>
  <c r="E31" i="27"/>
  <c r="I31" i="27"/>
  <c r="D31" i="27"/>
  <c r="A31" i="27" s="1"/>
  <c r="B63" i="27"/>
  <c r="C63" i="27"/>
  <c r="I63" i="27"/>
  <c r="E63" i="27"/>
  <c r="G63" i="27"/>
  <c r="F63" i="27"/>
  <c r="D63" i="27"/>
  <c r="A63" i="27" s="1"/>
  <c r="B35" i="27"/>
  <c r="G35" i="27"/>
  <c r="C35" i="27"/>
  <c r="I35" i="27"/>
  <c r="E35" i="27"/>
  <c r="D35" i="27"/>
  <c r="A35" i="27" s="1"/>
  <c r="F35" i="27"/>
  <c r="D14" i="27"/>
  <c r="A14" i="27" s="1"/>
  <c r="E14" i="27"/>
  <c r="I14" i="27"/>
  <c r="F14" i="27"/>
  <c r="G14" i="27"/>
  <c r="B14" i="27"/>
  <c r="C14" i="27"/>
  <c r="B30" i="27"/>
  <c r="C30" i="27"/>
  <c r="G30" i="27"/>
  <c r="I30" i="27"/>
  <c r="D30" i="27"/>
  <c r="A30" i="27" s="1"/>
  <c r="E30" i="27"/>
  <c r="F30" i="27"/>
  <c r="I46" i="27"/>
  <c r="D46" i="27"/>
  <c r="A46" i="27" s="1"/>
  <c r="G46" i="27"/>
  <c r="B46" i="27"/>
  <c r="F46" i="27"/>
  <c r="C46" i="27"/>
  <c r="E46" i="27"/>
  <c r="B62" i="27"/>
  <c r="D62" i="27"/>
  <c r="A62" i="27" s="1"/>
  <c r="F62" i="27"/>
  <c r="G62" i="27"/>
  <c r="C62" i="27"/>
  <c r="I62" i="27"/>
  <c r="E62" i="27"/>
  <c r="E15" i="27"/>
  <c r="B15" i="27"/>
  <c r="C15" i="27"/>
  <c r="G15" i="27"/>
  <c r="F15" i="27"/>
  <c r="D15" i="27"/>
  <c r="A15" i="27" s="1"/>
  <c r="I15" i="27"/>
  <c r="B47" i="27"/>
  <c r="C47" i="27"/>
  <c r="I47" i="27"/>
  <c r="G47" i="27"/>
  <c r="F47" i="27"/>
  <c r="D47" i="27"/>
  <c r="A47" i="27" s="1"/>
  <c r="E47" i="27"/>
  <c r="D19" i="27"/>
  <c r="A19" i="27" s="1"/>
  <c r="C19" i="27"/>
  <c r="F19" i="27"/>
  <c r="E19" i="27"/>
  <c r="I19" i="27"/>
  <c r="G19" i="27"/>
  <c r="B19" i="27"/>
  <c r="F67" i="27"/>
  <c r="D67" i="27"/>
  <c r="A67" i="27" s="1"/>
  <c r="C67" i="27"/>
  <c r="E67" i="27"/>
  <c r="B67" i="27"/>
  <c r="I67" i="27"/>
  <c r="G67" i="27"/>
  <c r="D7" i="27"/>
  <c r="A7" i="27" s="1"/>
  <c r="G7" i="27"/>
  <c r="F7" i="27"/>
  <c r="E7" i="27"/>
  <c r="C7" i="27"/>
  <c r="B7" i="27"/>
  <c r="I7" i="27"/>
  <c r="E39" i="27"/>
  <c r="D39" i="27"/>
  <c r="A39" i="27" s="1"/>
  <c r="C39" i="27"/>
  <c r="B39" i="27"/>
  <c r="I39" i="27"/>
  <c r="G39" i="27"/>
  <c r="F39" i="27"/>
  <c r="B11" i="27"/>
  <c r="I11" i="27"/>
  <c r="F11" i="27"/>
  <c r="E11" i="27"/>
  <c r="G11" i="27"/>
  <c r="C11" i="27"/>
  <c r="D11" i="27"/>
  <c r="A11" i="27" s="1"/>
  <c r="D27" i="27"/>
  <c r="A27" i="27" s="1"/>
  <c r="G27" i="27"/>
  <c r="C27" i="27"/>
  <c r="E27" i="27"/>
  <c r="I27" i="27"/>
  <c r="B27" i="27"/>
  <c r="F27" i="27"/>
  <c r="B43" i="27"/>
  <c r="D43" i="27"/>
  <c r="A43" i="27" s="1"/>
  <c r="C43" i="27"/>
  <c r="F43" i="27"/>
  <c r="I43" i="27"/>
  <c r="E43" i="27"/>
  <c r="G43" i="27"/>
  <c r="B59" i="27"/>
  <c r="E59" i="27"/>
  <c r="C59" i="27"/>
  <c r="I59" i="27"/>
  <c r="F59" i="27"/>
  <c r="D59" i="27"/>
  <c r="A59" i="27" s="1"/>
  <c r="G59" i="27"/>
  <c r="D9" i="27"/>
  <c r="A9" i="27" s="1"/>
  <c r="F9" i="27"/>
  <c r="C9" i="27"/>
  <c r="G9" i="27"/>
  <c r="E9" i="27"/>
  <c r="B9" i="27"/>
  <c r="I9" i="27"/>
  <c r="D25" i="27"/>
  <c r="A25" i="27" s="1"/>
  <c r="E25" i="27"/>
  <c r="C25" i="27"/>
  <c r="B25" i="27"/>
  <c r="F25" i="27"/>
  <c r="I25" i="27"/>
  <c r="G25" i="27"/>
  <c r="C41" i="27"/>
  <c r="B41" i="27"/>
  <c r="G41" i="27"/>
  <c r="E41" i="27"/>
  <c r="D41" i="27"/>
  <c r="A41" i="27" s="1"/>
  <c r="I41" i="27"/>
  <c r="F41" i="27"/>
  <c r="I57" i="27"/>
  <c r="F57" i="27"/>
  <c r="E57" i="27"/>
  <c r="B57" i="27"/>
  <c r="D57" i="27"/>
  <c r="A57" i="27" s="1"/>
  <c r="C57" i="27"/>
  <c r="G57" i="27"/>
  <c r="G51" i="27"/>
  <c r="I51" i="27"/>
  <c r="E51" i="27"/>
  <c r="F51" i="27"/>
  <c r="B51" i="27"/>
  <c r="C51" i="27"/>
  <c r="D51" i="27"/>
  <c r="A51" i="27" s="1"/>
  <c r="F23" i="27" l="1"/>
  <c r="G55" i="27"/>
  <c r="I55" i="27"/>
  <c r="C23" i="27"/>
  <c r="E23" i="27"/>
  <c r="D23" i="27"/>
  <c r="A23" i="27" s="1"/>
  <c r="B55" i="27"/>
  <c r="F55" i="27"/>
  <c r="E55" i="27"/>
  <c r="D55" i="27"/>
  <c r="A55" i="27" s="1"/>
  <c r="G23" i="27"/>
  <c r="I23" i="27"/>
  <c r="G52" i="27"/>
  <c r="D52" i="27"/>
  <c r="A52" i="27" s="1"/>
  <c r="I52" i="27"/>
  <c r="E52" i="27"/>
  <c r="C52" i="27"/>
  <c r="B52" i="27"/>
  <c r="F52" i="27"/>
  <c r="E77" i="27"/>
  <c r="B77" i="27"/>
  <c r="I77" i="27"/>
  <c r="F77" i="27"/>
  <c r="G77" i="27"/>
  <c r="C77" i="27"/>
  <c r="D77" i="27"/>
  <c r="A77" i="27" s="1"/>
  <c r="B79" i="27"/>
  <c r="D79" i="27"/>
  <c r="A79" i="27" s="1"/>
  <c r="I79" i="27"/>
  <c r="G79" i="27"/>
  <c r="F79" i="27"/>
  <c r="C79" i="27"/>
  <c r="E79" i="27"/>
  <c r="D84" i="27"/>
  <c r="A84" i="27" s="1"/>
  <c r="G84" i="27"/>
  <c r="F84" i="27"/>
  <c r="C84" i="27"/>
  <c r="E84" i="27"/>
  <c r="B84" i="27"/>
  <c r="I84" i="27"/>
  <c r="D73" i="27"/>
  <c r="A73" i="27" s="1"/>
  <c r="B73" i="27"/>
  <c r="G73" i="27"/>
  <c r="I73" i="27"/>
  <c r="E73" i="27"/>
  <c r="C73" i="27"/>
  <c r="F73" i="27"/>
  <c r="B45" i="27"/>
  <c r="F45" i="27"/>
  <c r="D45" i="27"/>
  <c r="A45" i="27" s="1"/>
  <c r="G45" i="27"/>
  <c r="I45" i="27"/>
  <c r="E45" i="27"/>
  <c r="C45" i="27"/>
  <c r="C61" i="27"/>
  <c r="D61" i="27"/>
  <c r="A61" i="27" s="1"/>
  <c r="I61" i="27"/>
  <c r="E61" i="27"/>
  <c r="F61" i="27"/>
  <c r="G61" i="27"/>
  <c r="B61" i="27"/>
  <c r="G87" i="27"/>
  <c r="B87" i="27"/>
  <c r="I87" i="27"/>
  <c r="C87" i="27"/>
  <c r="E87" i="27"/>
  <c r="D87" i="27"/>
  <c r="A87" i="27" s="1"/>
  <c r="F87" i="27"/>
  <c r="D24" i="27"/>
  <c r="A24" i="27" s="1"/>
  <c r="B24" i="27"/>
  <c r="E24" i="27"/>
  <c r="G24" i="27"/>
  <c r="F24" i="27"/>
  <c r="C24" i="27"/>
  <c r="I24" i="27"/>
  <c r="I12" i="27"/>
  <c r="D12" i="27"/>
  <c r="A12" i="27" s="1"/>
  <c r="E12" i="27"/>
  <c r="B12" i="27"/>
  <c r="F12" i="27"/>
  <c r="G12" i="27"/>
  <c r="C12" i="27"/>
  <c r="E20" i="27"/>
  <c r="D20" i="27"/>
  <c r="A20" i="27" s="1"/>
  <c r="B20" i="27"/>
  <c r="G20" i="27"/>
  <c r="F20" i="27"/>
  <c r="I20" i="27"/>
  <c r="C20" i="27"/>
  <c r="G71" i="27"/>
  <c r="B71" i="27"/>
  <c r="I71" i="27"/>
  <c r="F71" i="27"/>
  <c r="C71" i="27"/>
  <c r="D71" i="27"/>
  <c r="A71" i="27" s="1"/>
  <c r="E71" i="27"/>
  <c r="E44" i="27"/>
  <c r="I44" i="27"/>
  <c r="F44" i="27"/>
  <c r="D44" i="27"/>
  <c r="A44" i="27" s="1"/>
  <c r="B44" i="27"/>
  <c r="C44" i="27"/>
  <c r="G44" i="27"/>
  <c r="F60" i="27"/>
  <c r="I60" i="27"/>
  <c r="B60" i="27"/>
  <c r="C60" i="27"/>
  <c r="D60" i="27"/>
  <c r="A60" i="27" s="1"/>
  <c r="G60" i="27"/>
  <c r="E60" i="27"/>
  <c r="D29" i="27"/>
  <c r="A29" i="27" s="1"/>
  <c r="C29" i="27"/>
  <c r="F29" i="27"/>
  <c r="G29" i="27"/>
  <c r="E29" i="27"/>
  <c r="I29" i="27"/>
  <c r="B29" i="27"/>
  <c r="I28" i="27"/>
  <c r="E28" i="27"/>
  <c r="G28" i="27"/>
  <c r="B28" i="27"/>
  <c r="D28" i="27"/>
  <c r="A28" i="27" s="1"/>
  <c r="F28" i="27"/>
  <c r="C28" i="27"/>
  <c r="F91" i="27"/>
  <c r="B91" i="27"/>
  <c r="G91" i="27"/>
  <c r="C91" i="27"/>
  <c r="D91" i="27"/>
  <c r="A91" i="27" s="1"/>
  <c r="I91" i="27"/>
  <c r="E91" i="27"/>
  <c r="C56" i="27"/>
  <c r="B56" i="27"/>
  <c r="E56" i="27"/>
  <c r="F56" i="27"/>
  <c r="G56" i="27"/>
  <c r="D56" i="27"/>
  <c r="A56" i="27" s="1"/>
  <c r="I56" i="27"/>
  <c r="E83" i="27"/>
  <c r="I83" i="27"/>
  <c r="B83" i="27"/>
  <c r="F83" i="27"/>
  <c r="D83" i="27"/>
  <c r="A83" i="27" s="1"/>
  <c r="G83" i="27"/>
  <c r="C83" i="27"/>
  <c r="E88" i="27"/>
  <c r="G88" i="27"/>
  <c r="F88" i="27"/>
  <c r="C88" i="27"/>
  <c r="B88" i="27"/>
  <c r="D88" i="27"/>
  <c r="A88" i="27" s="1"/>
  <c r="I88" i="27"/>
  <c r="E76" i="27"/>
  <c r="C76" i="27"/>
  <c r="D76" i="27"/>
  <c r="A76" i="27" s="1"/>
  <c r="I76" i="27"/>
  <c r="F76" i="27"/>
  <c r="G76" i="27"/>
  <c r="B76" i="27"/>
  <c r="Z3" i="3"/>
  <c r="E13" i="17" s="1"/>
  <c r="C12" i="17" l="1"/>
</calcChain>
</file>

<file path=xl/comments1.xml><?xml version="1.0" encoding="utf-8"?>
<comments xmlns="http://schemas.openxmlformats.org/spreadsheetml/2006/main">
  <authors>
    <author>nagoya area</author>
  </authors>
  <commentList>
    <comment ref="F9" authorId="0" shapeId="0">
      <text>
        <r>
          <rPr>
            <b/>
            <sz val="14"/>
            <color indexed="81"/>
            <rFont val="ＭＳ Ｐゴシック"/>
            <family val="3"/>
            <charset val="128"/>
          </rPr>
          <t>生年は西暦４桁で入力してください。
例　1999◯
　　　　99✕</t>
        </r>
      </text>
    </comment>
    <comment ref="F10" authorId="0" shapeId="0">
      <text>
        <r>
          <rPr>
            <b/>
            <sz val="14"/>
            <color indexed="81"/>
            <rFont val="ＭＳ Ｐゴシック"/>
            <family val="3"/>
            <charset val="128"/>
          </rPr>
          <t>生年は西暦４桁で入力してください。
例　1999◯
　　　　99✕</t>
        </r>
      </text>
    </comment>
    <comment ref="F11" authorId="0" shapeId="0">
      <text>
        <r>
          <rPr>
            <b/>
            <sz val="14"/>
            <color indexed="81"/>
            <rFont val="ＭＳ Ｐゴシック"/>
            <family val="3"/>
            <charset val="128"/>
          </rPr>
          <t>生年は西暦４桁で入力してください。
例　1999◯
　　　　99✕</t>
        </r>
      </text>
    </comment>
    <comment ref="F12" authorId="0" shapeId="0">
      <text>
        <r>
          <rPr>
            <b/>
            <sz val="14"/>
            <color indexed="81"/>
            <rFont val="ＭＳ Ｐゴシック"/>
            <family val="3"/>
            <charset val="128"/>
          </rPr>
          <t>生年は西暦４桁で入力してください。
例　1999◯
　　　　99✕</t>
        </r>
      </text>
    </comment>
    <comment ref="F13" authorId="0" shapeId="0">
      <text>
        <r>
          <rPr>
            <b/>
            <sz val="14"/>
            <color indexed="81"/>
            <rFont val="ＭＳ Ｐゴシック"/>
            <family val="3"/>
            <charset val="128"/>
          </rPr>
          <t>生年は西暦４桁で入力してください。
例　1999◯
　　　　99✕</t>
        </r>
      </text>
    </comment>
    <comment ref="F14" authorId="0" shapeId="0">
      <text>
        <r>
          <rPr>
            <b/>
            <sz val="14"/>
            <color indexed="81"/>
            <rFont val="ＭＳ Ｐゴシック"/>
            <family val="3"/>
            <charset val="128"/>
          </rPr>
          <t>生年は西暦４桁で入力してください。
例　1999◯
　　　　99✕</t>
        </r>
      </text>
    </comment>
    <comment ref="F15" authorId="0" shapeId="0">
      <text>
        <r>
          <rPr>
            <b/>
            <sz val="14"/>
            <color indexed="81"/>
            <rFont val="ＭＳ Ｐゴシック"/>
            <family val="3"/>
            <charset val="128"/>
          </rPr>
          <t>生年は西暦４桁で入力してください。
例　1999◯
　　　　99✕</t>
        </r>
      </text>
    </comment>
    <comment ref="F16" authorId="0" shapeId="0">
      <text>
        <r>
          <rPr>
            <b/>
            <sz val="14"/>
            <color indexed="81"/>
            <rFont val="ＭＳ Ｐゴシック"/>
            <family val="3"/>
            <charset val="128"/>
          </rPr>
          <t>生年は西暦４桁で入力してください。
例　1999◯
　　　　99✕</t>
        </r>
      </text>
    </comment>
    <comment ref="F17" authorId="0" shapeId="0">
      <text>
        <r>
          <rPr>
            <b/>
            <sz val="14"/>
            <color indexed="81"/>
            <rFont val="ＭＳ Ｐゴシック"/>
            <family val="3"/>
            <charset val="128"/>
          </rPr>
          <t>生年は西暦４桁で入力してください。
例　1999◯
　　　　99✕</t>
        </r>
      </text>
    </comment>
    <comment ref="F18" authorId="0" shapeId="0">
      <text>
        <r>
          <rPr>
            <b/>
            <sz val="14"/>
            <color indexed="81"/>
            <rFont val="ＭＳ Ｐゴシック"/>
            <family val="3"/>
            <charset val="128"/>
          </rPr>
          <t>生年は西暦４桁で入力してください。
例　1999◯
　　　　99✕</t>
        </r>
      </text>
    </comment>
    <comment ref="F19" authorId="0" shapeId="0">
      <text>
        <r>
          <rPr>
            <b/>
            <sz val="14"/>
            <color indexed="81"/>
            <rFont val="ＭＳ Ｐゴシック"/>
            <family val="3"/>
            <charset val="128"/>
          </rPr>
          <t>生年は西暦４桁で入力してください。
例　1999◯
　　　　99✕</t>
        </r>
      </text>
    </comment>
    <comment ref="F20" authorId="0" shapeId="0">
      <text>
        <r>
          <rPr>
            <b/>
            <sz val="14"/>
            <color indexed="81"/>
            <rFont val="ＭＳ Ｐゴシック"/>
            <family val="3"/>
            <charset val="128"/>
          </rPr>
          <t>生年は西暦４桁で入力してください。
例　1999◯
　　　　99✕</t>
        </r>
      </text>
    </comment>
    <comment ref="F21" authorId="0" shapeId="0">
      <text>
        <r>
          <rPr>
            <b/>
            <sz val="14"/>
            <color indexed="81"/>
            <rFont val="ＭＳ Ｐゴシック"/>
            <family val="3"/>
            <charset val="128"/>
          </rPr>
          <t>生年は西暦４桁で入力してください。
例　1999◯
　　　　99✕</t>
        </r>
      </text>
    </comment>
    <comment ref="F22" authorId="0" shapeId="0">
      <text>
        <r>
          <rPr>
            <b/>
            <sz val="14"/>
            <color indexed="81"/>
            <rFont val="ＭＳ Ｐゴシック"/>
            <family val="3"/>
            <charset val="128"/>
          </rPr>
          <t>生年は西暦４桁で入力してください。
例　1999◯
　　　　99✕</t>
        </r>
      </text>
    </comment>
    <comment ref="F23" authorId="0" shapeId="0">
      <text>
        <r>
          <rPr>
            <b/>
            <sz val="14"/>
            <color indexed="81"/>
            <rFont val="ＭＳ Ｐゴシック"/>
            <family val="3"/>
            <charset val="128"/>
          </rPr>
          <t>生年は西暦４桁で入力してください。
例　1999◯
　　　　99✕</t>
        </r>
      </text>
    </comment>
    <comment ref="F24" authorId="0" shapeId="0">
      <text>
        <r>
          <rPr>
            <b/>
            <sz val="14"/>
            <color indexed="81"/>
            <rFont val="ＭＳ Ｐゴシック"/>
            <family val="3"/>
            <charset val="128"/>
          </rPr>
          <t>生年は西暦４桁で入力してください。
例　1999◯
　　　　99✕</t>
        </r>
      </text>
    </comment>
    <comment ref="F25" authorId="0" shapeId="0">
      <text>
        <r>
          <rPr>
            <b/>
            <sz val="14"/>
            <color indexed="81"/>
            <rFont val="ＭＳ Ｐゴシック"/>
            <family val="3"/>
            <charset val="128"/>
          </rPr>
          <t>生年は西暦４桁で入力してください。
例　1999◯
　　　　99✕</t>
        </r>
      </text>
    </comment>
    <comment ref="F26" authorId="0" shapeId="0">
      <text>
        <r>
          <rPr>
            <b/>
            <sz val="14"/>
            <color indexed="81"/>
            <rFont val="ＭＳ Ｐゴシック"/>
            <family val="3"/>
            <charset val="128"/>
          </rPr>
          <t>生年は西暦４桁で入力してください。
例　1999◯
　　　　99✕</t>
        </r>
      </text>
    </comment>
    <comment ref="F27" authorId="0" shapeId="0">
      <text>
        <r>
          <rPr>
            <b/>
            <sz val="14"/>
            <color indexed="81"/>
            <rFont val="ＭＳ Ｐゴシック"/>
            <family val="3"/>
            <charset val="128"/>
          </rPr>
          <t>生年は西暦４桁で入力してください。
例　1999◯
　　　　99✕</t>
        </r>
      </text>
    </comment>
    <comment ref="F28" authorId="0" shapeId="0">
      <text>
        <r>
          <rPr>
            <b/>
            <sz val="14"/>
            <color indexed="81"/>
            <rFont val="ＭＳ Ｐゴシック"/>
            <family val="3"/>
            <charset val="128"/>
          </rPr>
          <t>生年は西暦４桁で入力してください。
例　1999◯
　　　　99✕</t>
        </r>
      </text>
    </comment>
    <comment ref="F29" authorId="0" shapeId="0">
      <text>
        <r>
          <rPr>
            <b/>
            <sz val="14"/>
            <color indexed="81"/>
            <rFont val="ＭＳ Ｐゴシック"/>
            <family val="3"/>
            <charset val="128"/>
          </rPr>
          <t>生年は西暦４桁で入力してください。
例　1999◯
　　　　99✕</t>
        </r>
      </text>
    </comment>
    <comment ref="F30" authorId="0" shapeId="0">
      <text>
        <r>
          <rPr>
            <b/>
            <sz val="14"/>
            <color indexed="81"/>
            <rFont val="ＭＳ Ｐゴシック"/>
            <family val="3"/>
            <charset val="128"/>
          </rPr>
          <t>生年は西暦４桁で入力してください。
例　1999◯
　　　　99✕</t>
        </r>
      </text>
    </comment>
    <comment ref="F31" authorId="0" shapeId="0">
      <text>
        <r>
          <rPr>
            <b/>
            <sz val="14"/>
            <color indexed="81"/>
            <rFont val="ＭＳ Ｐゴシック"/>
            <family val="3"/>
            <charset val="128"/>
          </rPr>
          <t>生年は西暦４桁で入力してください。
例　1999◯
　　　　99✕</t>
        </r>
      </text>
    </comment>
    <comment ref="F32" authorId="0" shapeId="0">
      <text>
        <r>
          <rPr>
            <b/>
            <sz val="14"/>
            <color indexed="81"/>
            <rFont val="ＭＳ Ｐゴシック"/>
            <family val="3"/>
            <charset val="128"/>
          </rPr>
          <t>生年は西暦４桁で入力してください。
例　1999◯
　　　　99✕</t>
        </r>
      </text>
    </comment>
    <comment ref="F33" authorId="0" shapeId="0">
      <text>
        <r>
          <rPr>
            <b/>
            <sz val="14"/>
            <color indexed="81"/>
            <rFont val="ＭＳ Ｐゴシック"/>
            <family val="3"/>
            <charset val="128"/>
          </rPr>
          <t>生年は西暦４桁で入力してください。
例　1999◯
　　　　99✕</t>
        </r>
      </text>
    </comment>
    <comment ref="F34" authorId="0" shapeId="0">
      <text>
        <r>
          <rPr>
            <b/>
            <sz val="14"/>
            <color indexed="81"/>
            <rFont val="ＭＳ Ｐゴシック"/>
            <family val="3"/>
            <charset val="128"/>
          </rPr>
          <t>生年は西暦４桁で入力してください。
例　1999◯
　　　　99✕</t>
        </r>
      </text>
    </comment>
    <comment ref="F35" authorId="0" shapeId="0">
      <text>
        <r>
          <rPr>
            <b/>
            <sz val="14"/>
            <color indexed="81"/>
            <rFont val="ＭＳ Ｐゴシック"/>
            <family val="3"/>
            <charset val="128"/>
          </rPr>
          <t>生年は西暦４桁で入力してください。
例　1999◯
　　　　99✕</t>
        </r>
      </text>
    </comment>
    <comment ref="F36" authorId="0" shapeId="0">
      <text>
        <r>
          <rPr>
            <b/>
            <sz val="14"/>
            <color indexed="81"/>
            <rFont val="ＭＳ Ｐゴシック"/>
            <family val="3"/>
            <charset val="128"/>
          </rPr>
          <t>生年は西暦４桁で入力してください。
例　1999◯
　　　　99✕</t>
        </r>
      </text>
    </comment>
    <comment ref="F37" authorId="0" shapeId="0">
      <text>
        <r>
          <rPr>
            <b/>
            <sz val="14"/>
            <color indexed="81"/>
            <rFont val="ＭＳ Ｐゴシック"/>
            <family val="3"/>
            <charset val="128"/>
          </rPr>
          <t>生年は西暦４桁で入力してください。
例　1999◯
　　　　99✕</t>
        </r>
      </text>
    </comment>
    <comment ref="F38" authorId="0" shapeId="0">
      <text>
        <r>
          <rPr>
            <b/>
            <sz val="14"/>
            <color indexed="81"/>
            <rFont val="ＭＳ Ｐゴシック"/>
            <family val="3"/>
            <charset val="128"/>
          </rPr>
          <t>生年は西暦４桁で入力してください。
例　1999◯
　　　　99✕</t>
        </r>
      </text>
    </comment>
    <comment ref="F39" authorId="0" shapeId="0">
      <text>
        <r>
          <rPr>
            <b/>
            <sz val="14"/>
            <color indexed="81"/>
            <rFont val="ＭＳ Ｐゴシック"/>
            <family val="3"/>
            <charset val="128"/>
          </rPr>
          <t>生年は西暦４桁で入力してください。
例　1999◯
　　　　99✕</t>
        </r>
      </text>
    </comment>
    <comment ref="F40" authorId="0" shapeId="0">
      <text>
        <r>
          <rPr>
            <b/>
            <sz val="14"/>
            <color indexed="81"/>
            <rFont val="ＭＳ Ｐゴシック"/>
            <family val="3"/>
            <charset val="128"/>
          </rPr>
          <t>生年は西暦４桁で入力してください。
例　1999◯
　　　　99✕</t>
        </r>
      </text>
    </comment>
    <comment ref="F41" authorId="0" shapeId="0">
      <text>
        <r>
          <rPr>
            <b/>
            <sz val="14"/>
            <color indexed="81"/>
            <rFont val="ＭＳ Ｐゴシック"/>
            <family val="3"/>
            <charset val="128"/>
          </rPr>
          <t>生年は西暦４桁で入力してください。
例　1999◯
　　　　99✕</t>
        </r>
      </text>
    </comment>
    <comment ref="F42" authorId="0" shapeId="0">
      <text>
        <r>
          <rPr>
            <b/>
            <sz val="14"/>
            <color indexed="81"/>
            <rFont val="ＭＳ Ｐゴシック"/>
            <family val="3"/>
            <charset val="128"/>
          </rPr>
          <t>生年は西暦４桁で入力してください。
例　1999◯
　　　　99✕</t>
        </r>
      </text>
    </comment>
    <comment ref="F43" authorId="0" shapeId="0">
      <text>
        <r>
          <rPr>
            <b/>
            <sz val="14"/>
            <color indexed="81"/>
            <rFont val="ＭＳ Ｐゴシック"/>
            <family val="3"/>
            <charset val="128"/>
          </rPr>
          <t>生年は西暦４桁で入力してください。
例　1999◯
　　　　99✕</t>
        </r>
      </text>
    </comment>
    <comment ref="F44" authorId="0" shapeId="0">
      <text>
        <r>
          <rPr>
            <b/>
            <sz val="14"/>
            <color indexed="81"/>
            <rFont val="ＭＳ Ｐゴシック"/>
            <family val="3"/>
            <charset val="128"/>
          </rPr>
          <t>生年は西暦４桁で入力してください。
例　1999◯
　　　　99✕</t>
        </r>
      </text>
    </comment>
    <comment ref="F45" authorId="0" shapeId="0">
      <text>
        <r>
          <rPr>
            <b/>
            <sz val="14"/>
            <color indexed="81"/>
            <rFont val="ＭＳ Ｐゴシック"/>
            <family val="3"/>
            <charset val="128"/>
          </rPr>
          <t>生年は西暦４桁で入力してください。
例　1999◯
　　　　99✕</t>
        </r>
      </text>
    </comment>
    <comment ref="F46" authorId="0" shapeId="0">
      <text>
        <r>
          <rPr>
            <b/>
            <sz val="14"/>
            <color indexed="81"/>
            <rFont val="ＭＳ Ｐゴシック"/>
            <family val="3"/>
            <charset val="128"/>
          </rPr>
          <t>生年は西暦４桁で入力してください。
例　1999◯
　　　　99✕</t>
        </r>
      </text>
    </comment>
    <comment ref="F47" authorId="0" shapeId="0">
      <text>
        <r>
          <rPr>
            <b/>
            <sz val="14"/>
            <color indexed="81"/>
            <rFont val="ＭＳ Ｐゴシック"/>
            <family val="3"/>
            <charset val="128"/>
          </rPr>
          <t>生年は西暦４桁で入力してください。
例　1999◯
　　　　99✕</t>
        </r>
      </text>
    </comment>
    <comment ref="F48" authorId="0" shapeId="0">
      <text>
        <r>
          <rPr>
            <b/>
            <sz val="14"/>
            <color indexed="81"/>
            <rFont val="ＭＳ Ｐゴシック"/>
            <family val="3"/>
            <charset val="128"/>
          </rPr>
          <t>生年は西暦４桁で入力してください。
例　1999◯
　　　　99✕</t>
        </r>
      </text>
    </comment>
    <comment ref="F49" authorId="0" shapeId="0">
      <text>
        <r>
          <rPr>
            <b/>
            <sz val="14"/>
            <color indexed="81"/>
            <rFont val="ＭＳ Ｐゴシック"/>
            <family val="3"/>
            <charset val="128"/>
          </rPr>
          <t>生年は西暦４桁で入力してください。
例　1999◯
　　　　99✕</t>
        </r>
      </text>
    </comment>
    <comment ref="F50" authorId="0" shapeId="0">
      <text>
        <r>
          <rPr>
            <b/>
            <sz val="14"/>
            <color indexed="81"/>
            <rFont val="ＭＳ Ｐゴシック"/>
            <family val="3"/>
            <charset val="128"/>
          </rPr>
          <t>生年は西暦４桁で入力してください。
例　1999◯
　　　　99✕</t>
        </r>
      </text>
    </comment>
    <comment ref="F51" authorId="0" shapeId="0">
      <text>
        <r>
          <rPr>
            <b/>
            <sz val="14"/>
            <color indexed="81"/>
            <rFont val="ＭＳ Ｐゴシック"/>
            <family val="3"/>
            <charset val="128"/>
          </rPr>
          <t>生年は西暦４桁で入力してください。
例　1999◯
　　　　99✕</t>
        </r>
      </text>
    </comment>
    <comment ref="F52" authorId="0" shapeId="0">
      <text>
        <r>
          <rPr>
            <b/>
            <sz val="14"/>
            <color indexed="81"/>
            <rFont val="ＭＳ Ｐゴシック"/>
            <family val="3"/>
            <charset val="128"/>
          </rPr>
          <t>生年は西暦４桁で入力してください。
例　1999◯
　　　　99✕</t>
        </r>
      </text>
    </comment>
    <comment ref="F53" authorId="0" shapeId="0">
      <text>
        <r>
          <rPr>
            <b/>
            <sz val="14"/>
            <color indexed="81"/>
            <rFont val="ＭＳ Ｐゴシック"/>
            <family val="3"/>
            <charset val="128"/>
          </rPr>
          <t>生年は西暦４桁で入力してください。
例　1999◯
　　　　99✕</t>
        </r>
      </text>
    </comment>
    <comment ref="F54" authorId="0" shapeId="0">
      <text>
        <r>
          <rPr>
            <b/>
            <sz val="14"/>
            <color indexed="81"/>
            <rFont val="ＭＳ Ｐゴシック"/>
            <family val="3"/>
            <charset val="128"/>
          </rPr>
          <t>生年は西暦４桁で入力してください。
例　1999◯
　　　　99✕</t>
        </r>
      </text>
    </comment>
    <comment ref="F55" authorId="0" shapeId="0">
      <text>
        <r>
          <rPr>
            <b/>
            <sz val="14"/>
            <color indexed="81"/>
            <rFont val="ＭＳ Ｐゴシック"/>
            <family val="3"/>
            <charset val="128"/>
          </rPr>
          <t>生年は西暦４桁で入力してください。
例　1999◯
　　　　99✕</t>
        </r>
      </text>
    </comment>
    <comment ref="F56" authorId="0" shapeId="0">
      <text>
        <r>
          <rPr>
            <b/>
            <sz val="14"/>
            <color indexed="81"/>
            <rFont val="ＭＳ Ｐゴシック"/>
            <family val="3"/>
            <charset val="128"/>
          </rPr>
          <t>生年は西暦４桁で入力してください。
例　1999◯
　　　　99✕</t>
        </r>
      </text>
    </comment>
    <comment ref="F57" authorId="0" shapeId="0">
      <text>
        <r>
          <rPr>
            <b/>
            <sz val="14"/>
            <color indexed="81"/>
            <rFont val="ＭＳ Ｐゴシック"/>
            <family val="3"/>
            <charset val="128"/>
          </rPr>
          <t>生年は西暦４桁で入力してください。
例　1999◯
　　　　99✕</t>
        </r>
      </text>
    </comment>
    <comment ref="F58" authorId="0" shapeId="0">
      <text>
        <r>
          <rPr>
            <b/>
            <sz val="14"/>
            <color indexed="81"/>
            <rFont val="ＭＳ Ｐゴシック"/>
            <family val="3"/>
            <charset val="128"/>
          </rPr>
          <t>生年は西暦４桁で入力してください。
例　1999◯
　　　　99✕</t>
        </r>
      </text>
    </comment>
    <comment ref="F59" authorId="0" shapeId="0">
      <text>
        <r>
          <rPr>
            <b/>
            <sz val="14"/>
            <color indexed="81"/>
            <rFont val="ＭＳ Ｐゴシック"/>
            <family val="3"/>
            <charset val="128"/>
          </rPr>
          <t>生年は西暦４桁で入力してください。
例　1999◯
　　　　99✕</t>
        </r>
      </text>
    </comment>
    <comment ref="F60" authorId="0" shapeId="0">
      <text>
        <r>
          <rPr>
            <b/>
            <sz val="14"/>
            <color indexed="81"/>
            <rFont val="ＭＳ Ｐゴシック"/>
            <family val="3"/>
            <charset val="128"/>
          </rPr>
          <t>生年は西暦４桁で入力してください。
例　1999◯
　　　　99✕</t>
        </r>
      </text>
    </comment>
    <comment ref="F61" authorId="0" shapeId="0">
      <text>
        <r>
          <rPr>
            <b/>
            <sz val="14"/>
            <color indexed="81"/>
            <rFont val="ＭＳ Ｐゴシック"/>
            <family val="3"/>
            <charset val="128"/>
          </rPr>
          <t>生年は西暦４桁で入力してください。
例　1999◯
　　　　99✕</t>
        </r>
      </text>
    </comment>
    <comment ref="F62" authorId="0" shapeId="0">
      <text>
        <r>
          <rPr>
            <b/>
            <sz val="14"/>
            <color indexed="81"/>
            <rFont val="ＭＳ Ｐゴシック"/>
            <family val="3"/>
            <charset val="128"/>
          </rPr>
          <t>生年は西暦４桁で入力してください。
例　1999◯
　　　　99✕</t>
        </r>
      </text>
    </comment>
    <comment ref="F63" authorId="0" shapeId="0">
      <text>
        <r>
          <rPr>
            <b/>
            <sz val="14"/>
            <color indexed="81"/>
            <rFont val="ＭＳ Ｐゴシック"/>
            <family val="3"/>
            <charset val="128"/>
          </rPr>
          <t>生年は西暦４桁で入力してください。
例　1999◯
　　　　99✕</t>
        </r>
      </text>
    </comment>
    <comment ref="F64" authorId="0" shapeId="0">
      <text>
        <r>
          <rPr>
            <b/>
            <sz val="14"/>
            <color indexed="81"/>
            <rFont val="ＭＳ Ｐゴシック"/>
            <family val="3"/>
            <charset val="128"/>
          </rPr>
          <t>生年は西暦４桁で入力してください。
例　1999◯
　　　　99✕</t>
        </r>
      </text>
    </comment>
    <comment ref="F65" authorId="0" shapeId="0">
      <text>
        <r>
          <rPr>
            <b/>
            <sz val="14"/>
            <color indexed="81"/>
            <rFont val="ＭＳ Ｐゴシック"/>
            <family val="3"/>
            <charset val="128"/>
          </rPr>
          <t>生年は西暦４桁で入力してください。
例　1999◯
　　　　99✕</t>
        </r>
      </text>
    </comment>
    <comment ref="F66" authorId="0" shapeId="0">
      <text>
        <r>
          <rPr>
            <b/>
            <sz val="14"/>
            <color indexed="81"/>
            <rFont val="ＭＳ Ｐゴシック"/>
            <family val="3"/>
            <charset val="128"/>
          </rPr>
          <t>生年は西暦４桁で入力してください。
例　1999◯
　　　　99✕</t>
        </r>
      </text>
    </comment>
    <comment ref="F67" authorId="0" shapeId="0">
      <text>
        <r>
          <rPr>
            <b/>
            <sz val="14"/>
            <color indexed="81"/>
            <rFont val="ＭＳ Ｐゴシック"/>
            <family val="3"/>
            <charset val="128"/>
          </rPr>
          <t>生年は西暦４桁で入力してください。
例　1999◯
　　　　99✕</t>
        </r>
      </text>
    </comment>
    <comment ref="F68" authorId="0" shapeId="0">
      <text>
        <r>
          <rPr>
            <b/>
            <sz val="14"/>
            <color indexed="81"/>
            <rFont val="ＭＳ Ｐゴシック"/>
            <family val="3"/>
            <charset val="128"/>
          </rPr>
          <t>生年は西暦４桁で入力してください。
例　1999◯
　　　　99✕</t>
        </r>
      </text>
    </comment>
    <comment ref="F69" authorId="0" shapeId="0">
      <text>
        <r>
          <rPr>
            <b/>
            <sz val="14"/>
            <color indexed="81"/>
            <rFont val="ＭＳ Ｐゴシック"/>
            <family val="3"/>
            <charset val="128"/>
          </rPr>
          <t>生年は西暦４桁で入力してください。
例　1999◯
　　　　99✕</t>
        </r>
      </text>
    </comment>
    <comment ref="F70" authorId="0" shapeId="0">
      <text>
        <r>
          <rPr>
            <b/>
            <sz val="14"/>
            <color indexed="81"/>
            <rFont val="ＭＳ Ｐゴシック"/>
            <family val="3"/>
            <charset val="128"/>
          </rPr>
          <t>生年は西暦４桁で入力してください。
例　1999◯
　　　　99✕</t>
        </r>
      </text>
    </comment>
    <comment ref="F71" authorId="0" shapeId="0">
      <text>
        <r>
          <rPr>
            <b/>
            <sz val="14"/>
            <color indexed="81"/>
            <rFont val="ＭＳ Ｐゴシック"/>
            <family val="3"/>
            <charset val="128"/>
          </rPr>
          <t>生年は西暦４桁で入力してください。
例　1999◯
　　　　99✕</t>
        </r>
      </text>
    </comment>
    <comment ref="F72" authorId="0" shapeId="0">
      <text>
        <r>
          <rPr>
            <b/>
            <sz val="14"/>
            <color indexed="81"/>
            <rFont val="ＭＳ Ｐゴシック"/>
            <family val="3"/>
            <charset val="128"/>
          </rPr>
          <t>生年は西暦４桁で入力してください。
例　1999◯
　　　　99✕</t>
        </r>
      </text>
    </comment>
    <comment ref="F73" authorId="0" shapeId="0">
      <text>
        <r>
          <rPr>
            <b/>
            <sz val="14"/>
            <color indexed="81"/>
            <rFont val="ＭＳ Ｐゴシック"/>
            <family val="3"/>
            <charset val="128"/>
          </rPr>
          <t>生年は西暦４桁で入力してください。
例　1999◯
　　　　99✕</t>
        </r>
      </text>
    </comment>
    <comment ref="F74" authorId="0" shapeId="0">
      <text>
        <r>
          <rPr>
            <b/>
            <sz val="14"/>
            <color indexed="81"/>
            <rFont val="ＭＳ Ｐゴシック"/>
            <family val="3"/>
            <charset val="128"/>
          </rPr>
          <t>生年は西暦４桁で入力してください。
例　1999◯
　　　　99✕</t>
        </r>
      </text>
    </comment>
    <comment ref="F75" authorId="0" shapeId="0">
      <text>
        <r>
          <rPr>
            <b/>
            <sz val="14"/>
            <color indexed="81"/>
            <rFont val="ＭＳ Ｐゴシック"/>
            <family val="3"/>
            <charset val="128"/>
          </rPr>
          <t>生年は西暦４桁で入力してください。
例　1999◯
　　　　99✕</t>
        </r>
      </text>
    </comment>
    <comment ref="F76" authorId="0" shapeId="0">
      <text>
        <r>
          <rPr>
            <b/>
            <sz val="14"/>
            <color indexed="81"/>
            <rFont val="ＭＳ Ｐゴシック"/>
            <family val="3"/>
            <charset val="128"/>
          </rPr>
          <t>生年は西暦４桁で入力してください。
例　1999◯
　　　　99✕</t>
        </r>
      </text>
    </comment>
    <comment ref="F77" authorId="0" shapeId="0">
      <text>
        <r>
          <rPr>
            <b/>
            <sz val="14"/>
            <color indexed="81"/>
            <rFont val="ＭＳ Ｐゴシック"/>
            <family val="3"/>
            <charset val="128"/>
          </rPr>
          <t>生年は西暦４桁で入力してください。
例　1999◯
　　　　99✕</t>
        </r>
      </text>
    </comment>
    <comment ref="F78" authorId="0" shapeId="0">
      <text>
        <r>
          <rPr>
            <b/>
            <sz val="14"/>
            <color indexed="81"/>
            <rFont val="ＭＳ Ｐゴシック"/>
            <family val="3"/>
            <charset val="128"/>
          </rPr>
          <t>生年は西暦４桁で入力してください。
例　1999◯
　　　　99✕</t>
        </r>
      </text>
    </comment>
    <comment ref="F79" authorId="0" shapeId="0">
      <text>
        <r>
          <rPr>
            <b/>
            <sz val="14"/>
            <color indexed="81"/>
            <rFont val="ＭＳ Ｐゴシック"/>
            <family val="3"/>
            <charset val="128"/>
          </rPr>
          <t>生年は西暦４桁で入力してください。
例　1999◯
　　　　99✕</t>
        </r>
      </text>
    </comment>
    <comment ref="F80" authorId="0" shapeId="0">
      <text>
        <r>
          <rPr>
            <b/>
            <sz val="14"/>
            <color indexed="81"/>
            <rFont val="ＭＳ Ｐゴシック"/>
            <family val="3"/>
            <charset val="128"/>
          </rPr>
          <t>生年は西暦４桁で入力してください。
例　1999◯
　　　　99✕</t>
        </r>
      </text>
    </comment>
    <comment ref="F81" authorId="0" shapeId="0">
      <text>
        <r>
          <rPr>
            <b/>
            <sz val="14"/>
            <color indexed="81"/>
            <rFont val="ＭＳ Ｐゴシック"/>
            <family val="3"/>
            <charset val="128"/>
          </rPr>
          <t>生年は西暦４桁で入力してください。
例　1999◯
　　　　99✕</t>
        </r>
      </text>
    </comment>
    <comment ref="F82" authorId="0" shapeId="0">
      <text>
        <r>
          <rPr>
            <b/>
            <sz val="14"/>
            <color indexed="81"/>
            <rFont val="ＭＳ Ｐゴシック"/>
            <family val="3"/>
            <charset val="128"/>
          </rPr>
          <t>生年は西暦４桁で入力してください。
例　1999◯
　　　　99✕</t>
        </r>
      </text>
    </comment>
    <comment ref="F83" authorId="0" shapeId="0">
      <text>
        <r>
          <rPr>
            <b/>
            <sz val="14"/>
            <color indexed="81"/>
            <rFont val="ＭＳ Ｐゴシック"/>
            <family val="3"/>
            <charset val="128"/>
          </rPr>
          <t>生年は西暦４桁で入力してください。
例　1999◯
　　　　99✕</t>
        </r>
      </text>
    </comment>
    <comment ref="F84" authorId="0" shapeId="0">
      <text>
        <r>
          <rPr>
            <b/>
            <sz val="14"/>
            <color indexed="81"/>
            <rFont val="ＭＳ Ｐゴシック"/>
            <family val="3"/>
            <charset val="128"/>
          </rPr>
          <t>生年は西暦４桁で入力してください。
例　1999◯
　　　　99✕</t>
        </r>
      </text>
    </comment>
    <comment ref="F85" authorId="0" shapeId="0">
      <text>
        <r>
          <rPr>
            <b/>
            <sz val="14"/>
            <color indexed="81"/>
            <rFont val="ＭＳ Ｐゴシック"/>
            <family val="3"/>
            <charset val="128"/>
          </rPr>
          <t>生年は西暦４桁で入力してください。
例　1999◯
　　　　99✕</t>
        </r>
      </text>
    </comment>
    <comment ref="F86" authorId="0" shapeId="0">
      <text>
        <r>
          <rPr>
            <b/>
            <sz val="14"/>
            <color indexed="81"/>
            <rFont val="ＭＳ Ｐゴシック"/>
            <family val="3"/>
            <charset val="128"/>
          </rPr>
          <t>生年は西暦４桁で入力してください。
例　1999◯
　　　　99✕</t>
        </r>
      </text>
    </comment>
    <comment ref="F87" authorId="0" shapeId="0">
      <text>
        <r>
          <rPr>
            <b/>
            <sz val="14"/>
            <color indexed="81"/>
            <rFont val="ＭＳ Ｐゴシック"/>
            <family val="3"/>
            <charset val="128"/>
          </rPr>
          <t>生年は西暦４桁で入力してください。
例　1999◯
　　　　99✕</t>
        </r>
      </text>
    </comment>
    <comment ref="F88" authorId="0" shapeId="0">
      <text>
        <r>
          <rPr>
            <b/>
            <sz val="14"/>
            <color indexed="81"/>
            <rFont val="ＭＳ Ｐゴシック"/>
            <family val="3"/>
            <charset val="128"/>
          </rPr>
          <t>生年は西暦４桁で入力してください。
例　1999◯
　　　　99✕</t>
        </r>
      </text>
    </comment>
    <comment ref="F89" authorId="0" shapeId="0">
      <text>
        <r>
          <rPr>
            <b/>
            <sz val="14"/>
            <color indexed="81"/>
            <rFont val="ＭＳ Ｐゴシック"/>
            <family val="3"/>
            <charset val="128"/>
          </rPr>
          <t>生年は西暦４桁で入力してください。
例　1999◯
　　　　99✕</t>
        </r>
      </text>
    </comment>
    <comment ref="F90" authorId="0" shapeId="0">
      <text>
        <r>
          <rPr>
            <b/>
            <sz val="14"/>
            <color indexed="81"/>
            <rFont val="ＭＳ Ｐゴシック"/>
            <family val="3"/>
            <charset val="128"/>
          </rPr>
          <t>生年は西暦４桁で入力してください。
例　1999◯
　　　　99✕</t>
        </r>
      </text>
    </comment>
    <comment ref="F91" authorId="0" shapeId="0">
      <text>
        <r>
          <rPr>
            <b/>
            <sz val="14"/>
            <color indexed="81"/>
            <rFont val="ＭＳ Ｐゴシック"/>
            <family val="3"/>
            <charset val="128"/>
          </rPr>
          <t>生年は西暦４桁で入力してください。
例　1999◯
　　　　99✕</t>
        </r>
      </text>
    </comment>
    <comment ref="F92" authorId="0" shapeId="0">
      <text>
        <r>
          <rPr>
            <b/>
            <sz val="14"/>
            <color indexed="81"/>
            <rFont val="ＭＳ Ｐゴシック"/>
            <family val="3"/>
            <charset val="128"/>
          </rPr>
          <t>生年は西暦４桁で入力してください。
例　1999◯
　　　　99✕</t>
        </r>
      </text>
    </comment>
    <comment ref="F93" authorId="0" shapeId="0">
      <text>
        <r>
          <rPr>
            <b/>
            <sz val="14"/>
            <color indexed="81"/>
            <rFont val="ＭＳ Ｐゴシック"/>
            <family val="3"/>
            <charset val="128"/>
          </rPr>
          <t>生年は西暦４桁で入力してください。
例　1999◯
　　　　99✕</t>
        </r>
      </text>
    </comment>
    <comment ref="F94" authorId="0" shapeId="0">
      <text>
        <r>
          <rPr>
            <b/>
            <sz val="14"/>
            <color indexed="81"/>
            <rFont val="ＭＳ Ｐゴシック"/>
            <family val="3"/>
            <charset val="128"/>
          </rPr>
          <t>生年は西暦４桁で入力してください。
例　1999◯
　　　　99✕</t>
        </r>
      </text>
    </comment>
    <comment ref="F95" authorId="0" shapeId="0">
      <text>
        <r>
          <rPr>
            <b/>
            <sz val="14"/>
            <color indexed="81"/>
            <rFont val="ＭＳ Ｐゴシック"/>
            <family val="3"/>
            <charset val="128"/>
          </rPr>
          <t>生年は西暦４桁で入力してください。
例　1999◯
　　　　99✕</t>
        </r>
      </text>
    </comment>
    <comment ref="F96" authorId="0" shapeId="0">
      <text>
        <r>
          <rPr>
            <b/>
            <sz val="14"/>
            <color indexed="81"/>
            <rFont val="ＭＳ Ｐゴシック"/>
            <family val="3"/>
            <charset val="128"/>
          </rPr>
          <t>生年は西暦４桁で入力してください。
例　1999◯
　　　　99✕</t>
        </r>
      </text>
    </comment>
    <comment ref="F97" authorId="0" shapeId="0">
      <text>
        <r>
          <rPr>
            <b/>
            <sz val="14"/>
            <color indexed="81"/>
            <rFont val="ＭＳ Ｐゴシック"/>
            <family val="3"/>
            <charset val="128"/>
          </rPr>
          <t>生年は西暦４桁で入力してください。
例　1999◯
　　　　99✕</t>
        </r>
      </text>
    </comment>
    <comment ref="F98" authorId="0" shapeId="0">
      <text>
        <r>
          <rPr>
            <b/>
            <sz val="14"/>
            <color indexed="81"/>
            <rFont val="ＭＳ Ｐゴシック"/>
            <family val="3"/>
            <charset val="128"/>
          </rPr>
          <t>生年は西暦４桁で入力してください。
例　1999◯
　　　　99✕</t>
        </r>
      </text>
    </comment>
    <comment ref="F99" authorId="0" shapeId="0">
      <text>
        <r>
          <rPr>
            <b/>
            <sz val="14"/>
            <color indexed="81"/>
            <rFont val="ＭＳ Ｐゴシック"/>
            <family val="3"/>
            <charset val="128"/>
          </rPr>
          <t>生年は西暦４桁で入力してください。
例　1999◯
　　　　99✕</t>
        </r>
      </text>
    </comment>
  </commentList>
</comments>
</file>

<file path=xl/sharedStrings.xml><?xml version="1.0" encoding="utf-8"?>
<sst xmlns="http://schemas.openxmlformats.org/spreadsheetml/2006/main" count="280" uniqueCount="214">
  <si>
    <t>競技者NO</t>
  </si>
  <si>
    <t>競技者名</t>
  </si>
  <si>
    <t>連絡先電話番号</t>
    <rPh sb="0" eb="3">
      <t>レンラクサキ</t>
    </rPh>
    <rPh sb="3" eb="5">
      <t>デンワ</t>
    </rPh>
    <rPh sb="5" eb="7">
      <t>バンゴウ</t>
    </rPh>
    <phoneticPr fontId="6"/>
  </si>
  <si>
    <t>A4サイズ</t>
    <phoneticPr fontId="9"/>
  </si>
  <si>
    <t>女</t>
    <rPh sb="0" eb="1">
      <t>オンナ</t>
    </rPh>
    <phoneticPr fontId="6"/>
  </si>
  <si>
    <t>男</t>
    <rPh sb="0" eb="1">
      <t>オトコ</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</si>
  <si>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</si>
  <si>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</si>
  <si>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</si>
  <si>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</si>
  <si>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</si>
  <si>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</si>
  <si>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</si>
  <si>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</si>
  <si>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</si>
  <si>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</si>
  <si>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</si>
  <si>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6"/>
  </si>
  <si>
    <t xml:space="preserve">１ </t>
    <phoneticPr fontId="6"/>
  </si>
  <si>
    <t xml:space="preserve">３ </t>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</si>
  <si>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</si>
  <si>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</si>
  <si>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←入力</t>
    <rPh sb="1" eb="3">
      <t>ニュウリョク</t>
    </rPh>
    <phoneticPr fontId="6"/>
  </si>
  <si>
    <t>　＜注意事項等＞</t>
    <rPh sb="2" eb="4">
      <t>チュウイ</t>
    </rPh>
    <rPh sb="4" eb="6">
      <t>ジコウ</t>
    </rPh>
    <rPh sb="6" eb="7">
      <t>トウ</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</si>
  <si>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</si>
  <si>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勝見　昌弘　宛</t>
    <rPh sb="0" eb="2">
      <t>カツミ</t>
    </rPh>
    <rPh sb="3" eb="5">
      <t>マサヒロ</t>
    </rPh>
    <rPh sb="6" eb="7">
      <t>アテ</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</si>
  <si>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</si>
  <si>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</si>
  <si>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 xml:space="preserve">２ </t>
    <phoneticPr fontId="6"/>
  </si>
  <si>
    <r>
      <t>　・入力したファイルを送信してください。</t>
    </r>
    <r>
      <rPr>
        <b/>
        <sz val="12"/>
        <color indexed="8"/>
        <rFont val="ＭＳ 明朝"/>
        <family val="1"/>
        <charset val="128"/>
      </rPr>
      <t/>
    </r>
    <rPh sb="2" eb="4">
      <t>ニュウリョク</t>
    </rPh>
    <phoneticPr fontId="6"/>
  </si>
  <si>
    <t>申込責任者</t>
    <rPh sb="0" eb="2">
      <t>モウシコミ</t>
    </rPh>
    <rPh sb="2" eb="5">
      <t>セキニンシャ</t>
    </rPh>
    <phoneticPr fontId="6"/>
  </si>
  <si>
    <t>団体名</t>
    <rPh sb="0" eb="3">
      <t>ダンタイメイ</t>
    </rPh>
    <phoneticPr fontId="9"/>
  </si>
  <si>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</si>
  <si>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</si>
  <si>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</si>
  <si>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</si>
  <si>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</si>
  <si>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</si>
  <si>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</si>
  <si>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</si>
  <si>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</si>
  <si>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</si>
  <si>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</si>
  <si>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</si>
  <si>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</si>
  <si>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</si>
  <si>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</si>
  <si>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9"/>
  </si>
  <si>
    <t>TEL</t>
    <phoneticPr fontId="6"/>
  </si>
  <si>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</si>
  <si>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</si>
  <si>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</si>
  <si>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t>性別</t>
    <rPh sb="0" eb="2">
      <t>セイベツ</t>
    </rPh>
    <phoneticPr fontId="7"/>
  </si>
  <si>
    <t>学年</t>
    <rPh sb="0" eb="2">
      <t>ガクネン</t>
    </rPh>
    <phoneticPr fontId="7"/>
  </si>
  <si>
    <t>例</t>
    <rPh sb="0" eb="1">
      <t>レイ</t>
    </rPh>
    <phoneticPr fontId="7"/>
  </si>
  <si>
    <t>西三　太郎</t>
    <rPh sb="0" eb="1">
      <t>セイ</t>
    </rPh>
    <rPh sb="1" eb="2">
      <t>サン</t>
    </rPh>
    <rPh sb="3" eb="5">
      <t>タロウ</t>
    </rPh>
    <phoneticPr fontId="7"/>
  </si>
  <si>
    <t>男</t>
    <rPh sb="0" eb="1">
      <t>オトコ</t>
    </rPh>
    <phoneticPr fontId="7"/>
  </si>
  <si>
    <t>Ａ</t>
    <phoneticPr fontId="6"/>
  </si>
  <si>
    <t>Ｂ</t>
    <phoneticPr fontId="6"/>
  </si>
  <si>
    <t>Ｃ</t>
    <phoneticPr fontId="6"/>
  </si>
  <si>
    <r>
      <t>E-mail：</t>
    </r>
    <r>
      <rPr>
        <b/>
        <sz val="18"/>
        <color indexed="8"/>
        <rFont val="ＭＳ ゴシック"/>
        <family val="3"/>
        <charset val="128"/>
      </rPr>
      <t>rikujokyousitu.kyogikai@gmail.com</t>
    </r>
    <phoneticPr fontId="6"/>
  </si>
  <si>
    <t>生年</t>
    <rPh sb="0" eb="2">
      <t>セイネン</t>
    </rPh>
    <phoneticPr fontId="7"/>
  </si>
  <si>
    <t>生年月日</t>
    <rPh sb="0" eb="4">
      <t>セイネ</t>
    </rPh>
    <phoneticPr fontId="7"/>
  </si>
  <si>
    <t>月</t>
    <rPh sb="0" eb="1">
      <t>ツキ</t>
    </rPh>
    <phoneticPr fontId="6"/>
  </si>
  <si>
    <t>日</t>
    <rPh sb="0" eb="1">
      <t>ヒ</t>
    </rPh>
    <phoneticPr fontId="10"/>
  </si>
  <si>
    <t>種目</t>
    <rPh sb="0" eb="2">
      <t>シュモク</t>
    </rPh>
    <phoneticPr fontId="6"/>
  </si>
  <si>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6"/>
  </si>
  <si>
    <t>○</t>
    <phoneticPr fontId="6"/>
  </si>
  <si>
    <t>※このファイルをメールに添付して送信してください！</t>
    <rPh sb="12" eb="14">
      <t>テンプ</t>
    </rPh>
    <rPh sb="16" eb="18">
      <t>ソウシン</t>
    </rPh>
    <phoneticPr fontId="6"/>
  </si>
  <si>
    <t>実施要項をよく読んで入力してください。</t>
    <rPh sb="0" eb="2">
      <t>ジッシ</t>
    </rPh>
    <rPh sb="2" eb="4">
      <t>ヨウコウ</t>
    </rPh>
    <rPh sb="7" eb="8">
      <t>ヨ</t>
    </rPh>
    <rPh sb="10" eb="12">
      <t>ニュウリョク</t>
    </rPh>
    <phoneticPr fontId="6"/>
  </si>
  <si>
    <t>①参加者一覧表</t>
    <rPh sb="1" eb="4">
      <t>サンカシャ</t>
    </rPh>
    <rPh sb="4" eb="7">
      <t>イチラン</t>
    </rPh>
    <phoneticPr fontId="6"/>
  </si>
  <si>
    <t>②参加人数一覧表</t>
    <rPh sb="1" eb="3">
      <t>サンカ</t>
    </rPh>
    <rPh sb="3" eb="5">
      <t>ニンズウ</t>
    </rPh>
    <rPh sb="5" eb="7">
      <t>イチラン</t>
    </rPh>
    <rPh sb="7" eb="8">
      <t>ヒョウ</t>
    </rPh>
    <phoneticPr fontId="6"/>
  </si>
  <si>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6"/>
  </si>
  <si>
    <t>×</t>
    <phoneticPr fontId="6"/>
  </si>
  <si>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6"/>
  </si>
  <si>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6"/>
  </si>
  <si>
    <t>サイズ</t>
    <phoneticPr fontId="6"/>
  </si>
  <si>
    <t>Tシャツの購入希望者は、サイズを選択してください。</t>
    <rPh sb="5" eb="9">
      <t>コウニュウキボウ</t>
    </rPh>
    <rPh sb="9" eb="10">
      <t>シャ</t>
    </rPh>
    <rPh sb="16" eb="18">
      <t>センタク</t>
    </rPh>
    <phoneticPr fontId="6"/>
  </si>
  <si>
    <t>S</t>
    <phoneticPr fontId="6"/>
  </si>
  <si>
    <t>M</t>
    <phoneticPr fontId="6"/>
  </si>
  <si>
    <t>L</t>
    <phoneticPr fontId="6"/>
  </si>
  <si>
    <t>O</t>
    <phoneticPr fontId="6"/>
  </si>
  <si>
    <t>XO</t>
    <phoneticPr fontId="6"/>
  </si>
  <si>
    <t>M</t>
    <phoneticPr fontId="6"/>
  </si>
  <si>
    <t>O</t>
    <phoneticPr fontId="6"/>
  </si>
  <si>
    <t>XO</t>
    <phoneticPr fontId="6"/>
  </si>
  <si>
    <t>Ｔシャツ購入希望数</t>
    <rPh sb="4" eb="8">
      <t>コウニュウキボウ</t>
    </rPh>
    <rPh sb="8" eb="9">
      <t>スウ</t>
    </rPh>
    <phoneticPr fontId="6"/>
  </si>
  <si>
    <t>Ｔシャツ購入数</t>
    <rPh sb="4" eb="7">
      <t>コウニュウスウ</t>
    </rPh>
    <rPh sb="6" eb="7">
      <t>スウ</t>
    </rPh>
    <phoneticPr fontId="6"/>
  </si>
  <si>
    <t>　　①メール送信先</t>
    <rPh sb="8" eb="9">
      <t>サキ</t>
    </rPh>
    <phoneticPr fontId="6"/>
  </si>
  <si>
    <t>瑞穂会場 参加予定数</t>
    <rPh sb="0" eb="2">
      <t>ミズホ</t>
    </rPh>
    <rPh sb="2" eb="4">
      <t>カイジョウ</t>
    </rPh>
    <rPh sb="9" eb="10">
      <t>スウ</t>
    </rPh>
    <phoneticPr fontId="6"/>
  </si>
  <si>
    <t>rikujokyousitu.kyogikai@gmail.com</t>
    <phoneticPr fontId="6"/>
  </si>
  <si>
    <t>E-mail</t>
    <phoneticPr fontId="6"/>
  </si>
  <si>
    <t>半日</t>
    <rPh sb="0" eb="2">
      <t>ハンニチ</t>
    </rPh>
    <phoneticPr fontId="6"/>
  </si>
  <si>
    <t>1日</t>
    <rPh sb="1" eb="2">
      <t>ニチ</t>
    </rPh>
    <phoneticPr fontId="6"/>
  </si>
  <si>
    <t>中学</t>
    <rPh sb="0" eb="2">
      <t>チュウガク</t>
    </rPh>
    <phoneticPr fontId="6"/>
  </si>
  <si>
    <t>高校生以上</t>
    <rPh sb="0" eb="5">
      <t>コウコウセイイジョウ</t>
    </rPh>
    <phoneticPr fontId="6"/>
  </si>
  <si>
    <t>団体(個人)名</t>
    <rPh sb="0" eb="2">
      <t>ダンタイ</t>
    </rPh>
    <rPh sb="3" eb="5">
      <t>コジン</t>
    </rPh>
    <rPh sb="6" eb="7">
      <t>メイ</t>
    </rPh>
    <phoneticPr fontId="6"/>
  </si>
  <si>
    <t>団体(個人)名ﾌﾘｶﾞﾅ</t>
    <rPh sb="0" eb="2">
      <t>ダンタイ</t>
    </rPh>
    <rPh sb="3" eb="5">
      <t>コジン</t>
    </rPh>
    <rPh sb="6" eb="7">
      <t>メイ</t>
    </rPh>
    <phoneticPr fontId="6"/>
  </si>
  <si>
    <t>団体(個人)住所</t>
    <rPh sb="0" eb="2">
      <t>ダンタイ</t>
    </rPh>
    <rPh sb="3" eb="5">
      <t>コジン</t>
    </rPh>
    <rPh sb="6" eb="8">
      <t>ジュウショ</t>
    </rPh>
    <phoneticPr fontId="6"/>
  </si>
  <si>
    <t>参加日</t>
    <rPh sb="0" eb="3">
      <t>サンカビ</t>
    </rPh>
    <phoneticPr fontId="6"/>
  </si>
  <si>
    <t>SS</t>
    <phoneticPr fontId="6"/>
  </si>
  <si>
    <t>小学生</t>
    <rPh sb="0" eb="3">
      <t>ショウガクセイ</t>
    </rPh>
    <phoneticPr fontId="52"/>
  </si>
  <si>
    <t>　　②申込完了</t>
    <rPh sb="3" eb="5">
      <t>モウシコミ</t>
    </rPh>
    <rPh sb="5" eb="7">
      <t>カンリョウ</t>
    </rPh>
    <phoneticPr fontId="6"/>
  </si>
  <si>
    <t>参加料</t>
    <rPh sb="0" eb="3">
      <t>サンカリョウ</t>
    </rPh>
    <phoneticPr fontId="6"/>
  </si>
  <si>
    <t>県大会3位以内</t>
    <rPh sb="0" eb="3">
      <t>ケンタイカイ</t>
    </rPh>
    <rPh sb="4" eb="7">
      <t>イイナイ</t>
    </rPh>
    <phoneticPr fontId="6"/>
  </si>
  <si>
    <t>SS</t>
    <phoneticPr fontId="6"/>
  </si>
  <si>
    <t>SS</t>
    <phoneticPr fontId="6"/>
  </si>
  <si>
    <t>×</t>
  </si>
  <si>
    <t>男女</t>
    <rPh sb="0" eb="2">
      <t>ダンジョ</t>
    </rPh>
    <phoneticPr fontId="6"/>
  </si>
  <si>
    <t>男女半日</t>
    <rPh sb="0" eb="2">
      <t>ダンジョ</t>
    </rPh>
    <rPh sb="2" eb="4">
      <t>ハンニ</t>
    </rPh>
    <phoneticPr fontId="6"/>
  </si>
  <si>
    <t>男女1日</t>
    <rPh sb="0" eb="2">
      <t>ダンジョ</t>
    </rPh>
    <rPh sb="3" eb="4">
      <t>ニチ</t>
    </rPh>
    <phoneticPr fontId="6"/>
  </si>
  <si>
    <t>男</t>
    <rPh sb="0" eb="1">
      <t>オトコ</t>
    </rPh>
    <phoneticPr fontId="6"/>
  </si>
  <si>
    <t>女</t>
    <rPh sb="0" eb="1">
      <t>オ</t>
    </rPh>
    <phoneticPr fontId="6"/>
  </si>
  <si>
    <t>男女計</t>
    <rPh sb="0" eb="2">
      <t>ダンジョ</t>
    </rPh>
    <rPh sb="2" eb="3">
      <t>ケイ</t>
    </rPh>
    <phoneticPr fontId="6"/>
  </si>
  <si>
    <t>短距離</t>
    <rPh sb="0" eb="3">
      <t>タンキョリ</t>
    </rPh>
    <phoneticPr fontId="52"/>
  </si>
  <si>
    <t>中長距離</t>
    <rPh sb="0" eb="4">
      <t>チュウチョウキョリ</t>
    </rPh>
    <phoneticPr fontId="52"/>
  </si>
  <si>
    <t>競歩</t>
    <rPh sb="0" eb="2">
      <t>キョウホ</t>
    </rPh>
    <phoneticPr fontId="46"/>
  </si>
  <si>
    <t>ハードル</t>
    <phoneticPr fontId="52"/>
  </si>
  <si>
    <t>走高跳</t>
    <rPh sb="0" eb="3">
      <t>ハシリタカ</t>
    </rPh>
    <phoneticPr fontId="52"/>
  </si>
  <si>
    <t>幅三段跳</t>
    <rPh sb="0" eb="1">
      <t>ハバ</t>
    </rPh>
    <rPh sb="1" eb="3">
      <t>サンダン</t>
    </rPh>
    <rPh sb="3" eb="4">
      <t>チョウ</t>
    </rPh>
    <phoneticPr fontId="52"/>
  </si>
  <si>
    <t>中学砲丸投</t>
    <rPh sb="0" eb="2">
      <t>チュウガク</t>
    </rPh>
    <rPh sb="2" eb="5">
      <t>ホウガンナ</t>
    </rPh>
    <phoneticPr fontId="46"/>
  </si>
  <si>
    <t>ｼﾞｬﾍﾞﾘｯｸ</t>
    <phoneticPr fontId="52"/>
  </si>
  <si>
    <t>ハードル</t>
  </si>
  <si>
    <t>ｼﾞｬﾍﾞﾘｯｸ</t>
  </si>
  <si>
    <t>参加予定種目</t>
    <rPh sb="0" eb="4">
      <t>サンカヨテイ</t>
    </rPh>
    <rPh sb="4" eb="6">
      <t>シュモク</t>
    </rPh>
    <phoneticPr fontId="7"/>
  </si>
  <si>
    <t>短距離</t>
    <rPh sb="0" eb="3">
      <t>タンキョ</t>
    </rPh>
    <phoneticPr fontId="6"/>
  </si>
  <si>
    <t>一般･高校</t>
    <rPh sb="0" eb="2">
      <t>イッパン</t>
    </rPh>
    <rPh sb="3" eb="5">
      <t>コウコウ</t>
    </rPh>
    <phoneticPr fontId="6"/>
  </si>
  <si>
    <r>
      <t>事前申し込みを基本とします。事前受付期間後も申し込みは受付けますが、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Ph sb="0" eb="2">
      <t>ジゼン</t>
    </rPh>
    <rPh sb="2" eb="3">
      <t>モウ</t>
    </rPh>
    <rPh sb="4" eb="5">
      <t>コ</t>
    </rPh>
    <rPh sb="7" eb="9">
      <t>キホン</t>
    </rPh>
    <rPh sb="14" eb="16">
      <t>ジゼン</t>
    </rPh>
    <rPh sb="16" eb="18">
      <t>ウケツケ</t>
    </rPh>
    <rPh sb="18" eb="20">
      <t>キカン</t>
    </rPh>
    <rPh sb="20" eb="21">
      <t>ゴ</t>
    </rPh>
    <rPh sb="22" eb="23">
      <t>モウ</t>
    </rPh>
    <rPh sb="24" eb="25">
      <t>コ</t>
    </rPh>
    <rPh sb="27" eb="29">
      <t>ウケツ</t>
    </rPh>
    <rPh sb="34" eb="36">
      <t>ホケン</t>
    </rPh>
    <rPh sb="38" eb="40">
      <t>カニュウ</t>
    </rPh>
    <rPh sb="53" eb="55">
      <t>ショウチ</t>
    </rPh>
    <phoneticPr fontId="6"/>
  </si>
  <si>
    <t>Ｔシャツ代金計</t>
    <rPh sb="4" eb="6">
      <t>ダイキ</t>
    </rPh>
    <rPh sb="6" eb="7">
      <t>ケイ</t>
    </rPh>
    <phoneticPr fontId="6"/>
  </si>
  <si>
    <t>Tｼｬﾂ代金</t>
    <rPh sb="4" eb="6">
      <t>ダイキン</t>
    </rPh>
    <phoneticPr fontId="6"/>
  </si>
  <si>
    <t>県大会3衣以内</t>
    <rPh sb="0" eb="3">
      <t>ケンタイカイ</t>
    </rPh>
    <rPh sb="4" eb="5">
      <t>イ</t>
    </rPh>
    <rPh sb="5" eb="7">
      <t>イナイ</t>
    </rPh>
    <phoneticPr fontId="6"/>
  </si>
  <si>
    <t>Tシャツ購入</t>
    <rPh sb="4" eb="6">
      <t>コウニュウ</t>
    </rPh>
    <phoneticPr fontId="6"/>
  </si>
  <si>
    <t>←入力　個人(未成年)の場合は保護者氏名を入力してください。</t>
    <rPh sb="1" eb="3">
      <t>ニュウリョク</t>
    </rPh>
    <rPh sb="4" eb="6">
      <t>コジン</t>
    </rPh>
    <rPh sb="7" eb="10">
      <t>ミセイネン</t>
    </rPh>
    <rPh sb="12" eb="14">
      <t>バアイ</t>
    </rPh>
    <rPh sb="15" eb="18">
      <t>ホゴシャ</t>
    </rPh>
    <rPh sb="18" eb="20">
      <t>シメイ</t>
    </rPh>
    <rPh sb="21" eb="25">
      <t>ニュウ</t>
    </rPh>
    <phoneticPr fontId="6"/>
  </si>
  <si>
    <t>２０２３年度　　名古屋地区陸上教室　実施要項(案)</t>
    <rPh sb="4" eb="6">
      <t>ネンド</t>
    </rPh>
    <rPh sb="8" eb="11">
      <t>ナゴヤ</t>
    </rPh>
    <rPh sb="11" eb="13">
      <t>チク</t>
    </rPh>
    <rPh sb="13" eb="15">
      <t>リクジョウ</t>
    </rPh>
    <rPh sb="15" eb="17">
      <t>キョウシツ</t>
    </rPh>
    <rPh sb="18" eb="20">
      <t>ジッシ</t>
    </rPh>
    <rPh sb="20" eb="22">
      <t>ヨウコウ</t>
    </rPh>
    <rPh sb="23" eb="24">
      <t>アン</t>
    </rPh>
    <phoneticPr fontId="6"/>
  </si>
  <si>
    <t>目的</t>
    <rPh sb="0" eb="2">
      <t>モクテキ</t>
    </rPh>
    <phoneticPr fontId="6"/>
  </si>
  <si>
    <t>陸上競技における走・投・跳運動を基本動作と専門的な技術の習得と、</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phoneticPr fontId="6"/>
  </si>
  <si>
    <t>ジュニア陸上競技者とその指導者の育成と陸上競技の普及を目指す。</t>
    <rPh sb="12" eb="15">
      <t>シドウシャ</t>
    </rPh>
    <rPh sb="16" eb="18">
      <t>イクセイ</t>
    </rPh>
    <rPh sb="19" eb="21">
      <t>リクジョウ</t>
    </rPh>
    <rPh sb="21" eb="23">
      <t>キョウギ</t>
    </rPh>
    <rPh sb="24" eb="26">
      <t>フキュウ</t>
    </rPh>
    <rPh sb="27" eb="29">
      <t>メザ</t>
    </rPh>
    <phoneticPr fontId="6"/>
  </si>
  <si>
    <t>主催</t>
    <rPh sb="0" eb="2">
      <t>シュサイ</t>
    </rPh>
    <phoneticPr fontId="6"/>
  </si>
  <si>
    <t>名古屋地区陸上競技協会</t>
    <rPh sb="0" eb="3">
      <t>ナゴヤ</t>
    </rPh>
    <rPh sb="3" eb="5">
      <t>チク</t>
    </rPh>
    <rPh sb="5" eb="7">
      <t>リクジョウ</t>
    </rPh>
    <rPh sb="7" eb="9">
      <t>キョウギ</t>
    </rPh>
    <rPh sb="9" eb="11">
      <t>キョウカイ</t>
    </rPh>
    <phoneticPr fontId="6"/>
  </si>
  <si>
    <t>共催</t>
    <rPh sb="0" eb="2">
      <t>キョウサイ</t>
    </rPh>
    <phoneticPr fontId="6"/>
  </si>
  <si>
    <t>（一財）愛知陸上競技協会</t>
    <rPh sb="1" eb="2">
      <t>イチ</t>
    </rPh>
    <rPh sb="2" eb="3">
      <t>ザイ</t>
    </rPh>
    <rPh sb="4" eb="6">
      <t>アイチ</t>
    </rPh>
    <rPh sb="6" eb="8">
      <t>リクジョウ</t>
    </rPh>
    <rPh sb="8" eb="10">
      <t>キョウギ</t>
    </rPh>
    <rPh sb="10" eb="12">
      <t>キョウカイ</t>
    </rPh>
    <phoneticPr fontId="6"/>
  </si>
  <si>
    <t>協賛</t>
    <rPh sb="0" eb="2">
      <t>キョウサン</t>
    </rPh>
    <phoneticPr fontId="6"/>
  </si>
  <si>
    <t>ミズノ</t>
    <phoneticPr fontId="52"/>
  </si>
  <si>
    <t>開催場所</t>
    <rPh sb="0" eb="2">
      <t>カイサイ</t>
    </rPh>
    <rPh sb="2" eb="4">
      <t>バショ</t>
    </rPh>
    <phoneticPr fontId="6"/>
  </si>
  <si>
    <t>パロマ瑞穂北陸上競技場</t>
    <rPh sb="3" eb="5">
      <t>ミズホ</t>
    </rPh>
    <rPh sb="5" eb="6">
      <t>キタ</t>
    </rPh>
    <rPh sb="6" eb="10">
      <t>リクジョ</t>
    </rPh>
    <rPh sb="10" eb="11">
      <t>ジョウ</t>
    </rPh>
    <phoneticPr fontId="6"/>
  </si>
  <si>
    <t>実施種目</t>
    <rPh sb="0" eb="2">
      <t>ジッシ</t>
    </rPh>
    <rPh sb="2" eb="4">
      <t>シュモク</t>
    </rPh>
    <phoneticPr fontId="6"/>
  </si>
  <si>
    <t>短距離・中長距離・障害・跳躍・小学生</t>
    <rPh sb="0" eb="3">
      <t>タンキョリ</t>
    </rPh>
    <rPh sb="4" eb="5">
      <t>チュウ</t>
    </rPh>
    <rPh sb="5" eb="6">
      <t>ナガ</t>
    </rPh>
    <rPh sb="6" eb="8">
      <t>キョリ</t>
    </rPh>
    <rPh sb="9" eb="11">
      <t>ショウガイ</t>
    </rPh>
    <rPh sb="12" eb="14">
      <t>チョウヤク</t>
    </rPh>
    <rPh sb="15" eb="18">
      <t>ショウガクセイ</t>
    </rPh>
    <phoneticPr fontId="6"/>
  </si>
  <si>
    <t>内容</t>
    <rPh sb="0" eb="2">
      <t>ナイヨウ</t>
    </rPh>
    <phoneticPr fontId="6"/>
  </si>
  <si>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6"/>
  </si>
  <si>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6"/>
  </si>
  <si>
    <t>補助的なトレーニングの紹介と実技指導</t>
    <rPh sb="0" eb="3">
      <t>ホジョテキ</t>
    </rPh>
    <rPh sb="11" eb="13">
      <t>ショウカイ</t>
    </rPh>
    <rPh sb="14" eb="16">
      <t>ジツギ</t>
    </rPh>
    <rPh sb="16" eb="18">
      <t>シドウ</t>
    </rPh>
    <phoneticPr fontId="6"/>
  </si>
  <si>
    <t>対象者</t>
    <rPh sb="0" eb="3">
      <t>タイショウシャ</t>
    </rPh>
    <phoneticPr fontId="6"/>
  </si>
  <si>
    <t>陸上競技に関心のある小学生、中学生、高校生、大学生、一般及びその指導者</t>
    <rPh sb="0" eb="2">
      <t>リクジョウ</t>
    </rPh>
    <rPh sb="2" eb="4">
      <t>キョウギ</t>
    </rPh>
    <rPh sb="5" eb="7">
      <t>カンシン</t>
    </rPh>
    <rPh sb="10" eb="13">
      <t>ショウガクセイ</t>
    </rPh>
    <rPh sb="14" eb="17">
      <t>チュウガクセイ</t>
    </rPh>
    <rPh sb="18" eb="21">
      <t>コウコウセイ</t>
    </rPh>
    <rPh sb="22" eb="25">
      <t>ダイガクセイ</t>
    </rPh>
    <rPh sb="26" eb="28">
      <t>イッパン</t>
    </rPh>
    <rPh sb="28" eb="29">
      <t>オヨ</t>
    </rPh>
    <rPh sb="32" eb="35">
      <t>シドウシャ</t>
    </rPh>
    <phoneticPr fontId="6"/>
  </si>
  <si>
    <t>開催日程</t>
    <rPh sb="0" eb="2">
      <t>カイサイ</t>
    </rPh>
    <rPh sb="2" eb="4">
      <t>ニッテイ</t>
    </rPh>
    <phoneticPr fontId="46"/>
  </si>
  <si>
    <t>年月日</t>
    <rPh sb="0" eb="3">
      <t>ネンガッピ</t>
    </rPh>
    <phoneticPr fontId="52"/>
  </si>
  <si>
    <t>受付</t>
    <rPh sb="0" eb="2">
      <t>ウケツ</t>
    </rPh>
    <phoneticPr fontId="52"/>
  </si>
  <si>
    <t>１回目</t>
    <rPh sb="1" eb="3">
      <t>カイメ</t>
    </rPh>
    <phoneticPr fontId="52"/>
  </si>
  <si>
    <t>AM</t>
    <phoneticPr fontId="52"/>
  </si>
  <si>
    <t>○</t>
    <phoneticPr fontId="52"/>
  </si>
  <si>
    <t>〇</t>
    <phoneticPr fontId="52"/>
  </si>
  <si>
    <t>北陸</t>
    <rPh sb="0" eb="1">
      <t>キタ</t>
    </rPh>
    <rPh sb="1" eb="2">
      <t>リク</t>
    </rPh>
    <phoneticPr fontId="52"/>
  </si>
  <si>
    <t>PM</t>
    <phoneticPr fontId="52"/>
  </si>
  <si>
    <t>○</t>
    <phoneticPr fontId="52"/>
  </si>
  <si>
    <t>○</t>
    <phoneticPr fontId="46"/>
  </si>
  <si>
    <t>〇</t>
    <phoneticPr fontId="52"/>
  </si>
  <si>
    <t>２回目</t>
    <rPh sb="1" eb="3">
      <t>カイメ</t>
    </rPh>
    <phoneticPr fontId="52"/>
  </si>
  <si>
    <t>大高緑地</t>
    <rPh sb="0" eb="4">
      <t>オオダカリョクチ</t>
    </rPh>
    <phoneticPr fontId="52"/>
  </si>
  <si>
    <t>PM</t>
    <phoneticPr fontId="52"/>
  </si>
  <si>
    <t>３回目</t>
    <rPh sb="1" eb="3">
      <t>カイメ</t>
    </rPh>
    <phoneticPr fontId="52"/>
  </si>
  <si>
    <t>AM</t>
    <phoneticPr fontId="52"/>
  </si>
  <si>
    <t>今年度、予備日はありません。</t>
    <rPh sb="0" eb="3">
      <t>コンネンド</t>
    </rPh>
    <rPh sb="4" eb="7">
      <t>ヨビビ</t>
    </rPh>
    <phoneticPr fontId="52"/>
  </si>
  <si>
    <t>当日の流れ</t>
    <rPh sb="0" eb="2">
      <t>トウジツ</t>
    </rPh>
    <rPh sb="3" eb="4">
      <t>ナガ</t>
    </rPh>
    <phoneticPr fontId="46"/>
  </si>
  <si>
    <t>午前講習</t>
    <rPh sb="0" eb="2">
      <t>ゴゼン</t>
    </rPh>
    <rPh sb="2" eb="4">
      <t>コウシュウ</t>
    </rPh>
    <phoneticPr fontId="46"/>
  </si>
  <si>
    <t>午後講習</t>
    <rPh sb="0" eb="2">
      <t>ゴゴ</t>
    </rPh>
    <rPh sb="2" eb="4">
      <t>コウシュウ</t>
    </rPh>
    <phoneticPr fontId="46"/>
  </si>
  <si>
    <t>８：４０～  ８：５０</t>
    <phoneticPr fontId="46"/>
  </si>
  <si>
    <t>１２：４０～１２：５０</t>
    <phoneticPr fontId="46"/>
  </si>
  <si>
    <t>　受　　付</t>
    <rPh sb="1" eb="2">
      <t>ウケ</t>
    </rPh>
    <rPh sb="4" eb="5">
      <t>ツキ</t>
    </rPh>
    <phoneticPr fontId="46"/>
  </si>
  <si>
    <t>９：００～１１：４０</t>
    <phoneticPr fontId="46"/>
  </si>
  <si>
    <t>１３：００～１５：４０</t>
    <phoneticPr fontId="46"/>
  </si>
  <si>
    <t>　教　　室</t>
    <rPh sb="1" eb="2">
      <t>キョウ</t>
    </rPh>
    <rPh sb="4" eb="5">
      <t>シツ</t>
    </rPh>
    <phoneticPr fontId="46"/>
  </si>
  <si>
    <t>１２：００</t>
    <phoneticPr fontId="46"/>
  </si>
  <si>
    <t>１６：００</t>
    <phoneticPr fontId="46"/>
  </si>
  <si>
    <t>　競技場完全撤収</t>
    <rPh sb="1" eb="4">
      <t>キョウギジョウ</t>
    </rPh>
    <rPh sb="4" eb="6">
      <t>カンゼン</t>
    </rPh>
    <rPh sb="6" eb="8">
      <t>テッシュウ</t>
    </rPh>
    <phoneticPr fontId="46"/>
  </si>
  <si>
    <t>参加費</t>
    <rPh sb="0" eb="3">
      <t>サンカヒ</t>
    </rPh>
    <phoneticPr fontId="6"/>
  </si>
  <si>
    <t>１回</t>
    <rPh sb="1" eb="2">
      <t>カイ</t>
    </rPh>
    <phoneticPr fontId="52"/>
  </si>
  <si>
    <t>＊参加費・Tシャツ代金は、参加毎に当日現金でお支払いください。</t>
    <rPh sb="1" eb="4">
      <t>サンカヒ</t>
    </rPh>
    <rPh sb="9" eb="11">
      <t>ダイキン</t>
    </rPh>
    <rPh sb="13" eb="15">
      <t>サンカ</t>
    </rPh>
    <rPh sb="15" eb="16">
      <t>マイ</t>
    </rPh>
    <rPh sb="17" eb="19">
      <t>トウジツ</t>
    </rPh>
    <rPh sb="19" eb="21">
      <t>ゲンキン</t>
    </rPh>
    <rPh sb="23" eb="25">
      <t>シハライ</t>
    </rPh>
    <phoneticPr fontId="52"/>
  </si>
  <si>
    <t>５００円</t>
    <rPh sb="3" eb="4">
      <t>エン</t>
    </rPh>
    <phoneticPr fontId="52"/>
  </si>
  <si>
    <t>（団体毎にまとめてください）</t>
  </si>
  <si>
    <t>中学生</t>
    <rPh sb="0" eb="3">
      <t>チュウガクセイ</t>
    </rPh>
    <phoneticPr fontId="6"/>
  </si>
  <si>
    <t>８００円</t>
    <rPh sb="3" eb="4">
      <t>エン</t>
    </rPh>
    <phoneticPr fontId="46"/>
  </si>
  <si>
    <t>１０００円</t>
    <rPh sb="4" eb="5">
      <t>エン</t>
    </rPh>
    <phoneticPr fontId="46"/>
  </si>
  <si>
    <t>※小・中学生に限り、県大会3位以内入賞の生徒は参加費免除となります。</t>
    <rPh sb="11" eb="13">
      <t>タイカイ</t>
    </rPh>
    <rPh sb="17" eb="19">
      <t>ニュウショ</t>
    </rPh>
    <phoneticPr fontId="46"/>
  </si>
  <si>
    <t>・保険について・・・事前申し込みの選手のみ対象とします。事前受付期間後も申し込みは受け付けますが、保険への加入はできなくなりますことをご承知おきください。</t>
    <rPh sb="10" eb="12">
      <t>ジゼン</t>
    </rPh>
    <rPh sb="12" eb="13">
      <t>モウ</t>
    </rPh>
    <rPh sb="14" eb="15">
      <t>コ</t>
    </rPh>
    <rPh sb="17" eb="19">
      <t>センシュ</t>
    </rPh>
    <rPh sb="21" eb="23">
      <t>タイショウ</t>
    </rPh>
    <rPh sb="28" eb="30">
      <t>ジゼン</t>
    </rPh>
    <rPh sb="30" eb="32">
      <t>ウケツケ</t>
    </rPh>
    <rPh sb="32" eb="34">
      <t>キカン</t>
    </rPh>
    <rPh sb="34" eb="35">
      <t>ゴ</t>
    </rPh>
    <rPh sb="36" eb="37">
      <t>モウ</t>
    </rPh>
    <rPh sb="38" eb="39">
      <t>コ</t>
    </rPh>
    <rPh sb="41" eb="42">
      <t>ウ</t>
    </rPh>
    <rPh sb="43" eb="44">
      <t>ツ</t>
    </rPh>
    <rPh sb="49" eb="51">
      <t>ホケン</t>
    </rPh>
    <rPh sb="53" eb="55">
      <t>カニュウ</t>
    </rPh>
    <rPh sb="68" eb="70">
      <t>ショウチ</t>
    </rPh>
    <phoneticPr fontId="46"/>
  </si>
  <si>
    <t>➡必ず、申込みファイルを送信してください。</t>
  </si>
  <si>
    <t>個人申込も可能です。</t>
    <rPh sb="0" eb="4">
      <t>コジンモウシコミ</t>
    </rPh>
    <rPh sb="5" eb="7">
      <t>カノウ</t>
    </rPh>
    <phoneticPr fontId="46"/>
  </si>
  <si>
    <t>申込方法</t>
    <rPh sb="0" eb="1">
      <t>モウ</t>
    </rPh>
    <rPh sb="1" eb="2">
      <t>コミ</t>
    </rPh>
    <rPh sb="2" eb="4">
      <t>ホウホウ</t>
    </rPh>
    <phoneticPr fontId="6"/>
  </si>
  <si>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46"/>
  </si>
  <si>
    <r>
      <t>　申し込みアドレス　</t>
    </r>
    <r>
      <rPr>
        <b/>
        <sz val="20"/>
        <color theme="1"/>
        <rFont val="ＭＳ Ｐゴシック"/>
        <family val="3"/>
        <charset val="128"/>
      </rPr>
      <t>rikujokyousitu.kyogikai@gmail.com</t>
    </r>
    <rPh sb="1" eb="2">
      <t>モウ</t>
    </rPh>
    <rPh sb="3" eb="4">
      <t>コ</t>
    </rPh>
    <phoneticPr fontId="46"/>
  </si>
  <si>
    <t>事前申込期間</t>
    <rPh sb="0" eb="2">
      <t>ジゼン</t>
    </rPh>
    <rPh sb="2" eb="4">
      <t>モウシコミ</t>
    </rPh>
    <rPh sb="4" eb="6">
      <t>キカン</t>
    </rPh>
    <phoneticPr fontId="6"/>
  </si>
  <si>
    <t>２０２３年１０月２４日(火)～１１月１７日(金)</t>
    <rPh sb="4" eb="5">
      <t>ネン</t>
    </rPh>
    <rPh sb="7" eb="8">
      <t>ツキ</t>
    </rPh>
    <rPh sb="10" eb="11">
      <t>ビ</t>
    </rPh>
    <rPh sb="12" eb="13">
      <t>ヒ</t>
    </rPh>
    <rPh sb="17" eb="18">
      <t>ツキ</t>
    </rPh>
    <rPh sb="20" eb="21">
      <t>ビ</t>
    </rPh>
    <rPh sb="22" eb="23">
      <t>キン</t>
    </rPh>
    <phoneticPr fontId="6"/>
  </si>
  <si>
    <t>その他</t>
    <rPh sb="2" eb="3">
      <t>タ</t>
    </rPh>
    <phoneticPr fontId="46"/>
  </si>
  <si>
    <t>・午前・午後の完全入れ替え制です。両方参加は可能ですがそれぞれ受付と支払いが必要となります。</t>
    <rPh sb="1" eb="3">
      <t>ゴゼン</t>
    </rPh>
    <rPh sb="4" eb="6">
      <t>ゴゴ</t>
    </rPh>
    <rPh sb="7" eb="9">
      <t>カンゼン</t>
    </rPh>
    <rPh sb="9" eb="10">
      <t>イ</t>
    </rPh>
    <rPh sb="11" eb="12">
      <t>カ</t>
    </rPh>
    <rPh sb="13" eb="14">
      <t>セイ</t>
    </rPh>
    <rPh sb="17" eb="21">
      <t>リョウホウサンカ</t>
    </rPh>
    <rPh sb="22" eb="24">
      <t>カノウ</t>
    </rPh>
    <rPh sb="31" eb="33">
      <t>ウケツケ</t>
    </rPh>
    <rPh sb="34" eb="36">
      <t>シハラ</t>
    </rPh>
    <rPh sb="38" eb="40">
      <t>ヒツヨウ</t>
    </rPh>
    <phoneticPr fontId="46"/>
  </si>
  <si>
    <t>・Tシャツについて・・・1枚2000円で、事前注文となります。Ｔシャツのお渡しは、第２回目の予定です。</t>
    <rPh sb="13" eb="14">
      <t>マイ</t>
    </rPh>
    <rPh sb="18" eb="19">
      <t>エン</t>
    </rPh>
    <rPh sb="21" eb="23">
      <t>ジゼン</t>
    </rPh>
    <rPh sb="23" eb="25">
      <t>チュウモン</t>
    </rPh>
    <rPh sb="37" eb="38">
      <t>ワタ</t>
    </rPh>
    <rPh sb="41" eb="42">
      <t>ダイ</t>
    </rPh>
    <rPh sb="43" eb="44">
      <t>カイ</t>
    </rPh>
    <rPh sb="44" eb="45">
      <t>メ</t>
    </rPh>
    <rPh sb="46" eb="48">
      <t>ヨテイ</t>
    </rPh>
    <phoneticPr fontId="6"/>
  </si>
  <si>
    <t>　希望者は、参加申し込み書にサイズを記入し、参加費とTシャツ代金を当日お支払ください。　　　　　　　　　　　　</t>
    <rPh sb="31" eb="32">
      <t>キン</t>
    </rPh>
    <rPh sb="33" eb="35">
      <t>トウジツ</t>
    </rPh>
    <rPh sb="36" eb="38">
      <t>シハライ</t>
    </rPh>
    <phoneticPr fontId="6"/>
  </si>
  <si>
    <t>・今年度中学砲丸・ジャベリックスローは知多で別日に実施します。</t>
    <rPh sb="1" eb="4">
      <t>コンネンド</t>
    </rPh>
    <rPh sb="4" eb="6">
      <t>チュウガク</t>
    </rPh>
    <rPh sb="6" eb="8">
      <t>ホウガン</t>
    </rPh>
    <rPh sb="19" eb="21">
      <t>チタ</t>
    </rPh>
    <rPh sb="22" eb="23">
      <t>ベツ</t>
    </rPh>
    <rPh sb="23" eb="24">
      <t>ビ</t>
    </rPh>
    <rPh sb="25" eb="27">
      <t>ジッシ</t>
    </rPh>
    <phoneticPr fontId="52"/>
  </si>
  <si>
    <t>・１月２７日の長距離・競歩は大高緑地公園第7駐車場にて８時４５分受付、9時開始で
　クロスカントリーやミニ駅伝等の１日講習を予定しています。参加費は１回の金額とします。</t>
    <rPh sb="18" eb="20">
      <t>コウエン</t>
    </rPh>
    <rPh sb="20" eb="21">
      <t>ダイ</t>
    </rPh>
    <rPh sb="22" eb="25">
      <t>チュウシャジョウ</t>
    </rPh>
    <rPh sb="28" eb="29">
      <t>ジ</t>
    </rPh>
    <rPh sb="31" eb="32">
      <t>フン</t>
    </rPh>
    <rPh sb="32" eb="34">
      <t>ウケツケ</t>
    </rPh>
    <rPh sb="36" eb="37">
      <t>ジ</t>
    </rPh>
    <rPh sb="37" eb="39">
      <t>カイシ</t>
    </rPh>
    <rPh sb="70" eb="73">
      <t>サンカヒ</t>
    </rPh>
    <rPh sb="75" eb="76">
      <t>カイ</t>
    </rPh>
    <rPh sb="77" eb="79">
      <t>キンガク</t>
    </rPh>
    <phoneticPr fontId="52"/>
  </si>
  <si>
    <t>・天候により、中止となる場合もあります。QRコードで実施の可否をご確認ください。</t>
    <rPh sb="1" eb="3">
      <t>テンコウ</t>
    </rPh>
    <rPh sb="7" eb="9">
      <t>チュウシ</t>
    </rPh>
    <rPh sb="12" eb="14">
      <t>バアイ</t>
    </rPh>
    <rPh sb="26" eb="28">
      <t>ジッシ</t>
    </rPh>
    <rPh sb="29" eb="31">
      <t>カヒ</t>
    </rPh>
    <rPh sb="33" eb="35">
      <t>カクニン</t>
    </rPh>
    <phoneticPr fontId="6"/>
  </si>
  <si>
    <t>問合わせ</t>
    <rPh sb="0" eb="1">
      <t>トイ</t>
    </rPh>
    <rPh sb="1" eb="2">
      <t>ア</t>
    </rPh>
    <phoneticPr fontId="6"/>
  </si>
  <si>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6"/>
  </si>
  <si>
    <t>中学生</t>
    <rPh sb="0" eb="3">
      <t>チュウガクセイ</t>
    </rPh>
    <phoneticPr fontId="6"/>
  </si>
  <si>
    <t>◯</t>
    <phoneticPr fontId="6"/>
  </si>
  <si>
    <t>１回目参加･800円</t>
    <rPh sb="1" eb="2">
      <t>カイ</t>
    </rPh>
    <rPh sb="2" eb="3">
      <t>メ</t>
    </rPh>
    <rPh sb="3" eb="5">
      <t>サンカ</t>
    </rPh>
    <rPh sb="9" eb="10">
      <t>エン</t>
    </rPh>
    <phoneticPr fontId="6"/>
  </si>
  <si>
    <t>２回目参加･800円</t>
    <rPh sb="1" eb="2">
      <t>カイ</t>
    </rPh>
    <rPh sb="2" eb="3">
      <t>メ</t>
    </rPh>
    <rPh sb="3" eb="5">
      <t>サンカ</t>
    </rPh>
    <rPh sb="9" eb="10">
      <t>エン</t>
    </rPh>
    <phoneticPr fontId="6"/>
  </si>
  <si>
    <t>３回目参加･800円</t>
    <rPh sb="1" eb="2">
      <t>カイ</t>
    </rPh>
    <rPh sb="2" eb="3">
      <t>メ</t>
    </rPh>
    <rPh sb="3" eb="5">
      <t>サンカ</t>
    </rPh>
    <rPh sb="9" eb="10">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</si>
</sst>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411]ggge&quot;年&quot;m&quot;月&quot;d&quot;日&quot;;@"/>
    <numFmt numFmtId="177" formatCode="#"/>
    <numFmt numFmtId="178" formatCode="m&quot;月&quot;d&quot;日&quot;;@"/>
    <numFmt numFmtId="179" formatCode="[$-411]yyyy&quot;年&quot;m&quot;月&quot;d&quot;日(&quot;aaa&quot;)&quot;"/>
    <numFmt numFmtId="180" formatCode="yyyy&quot;年&quot;m&quot;月&quot;d&quot;日&quot;\(aaa\)"/>
    <numFmt numFmtId="181" formatCode="[$-411]yyyy&quot;年&quot;m&quot;月&quot;d&quot;日(&quot;aaa&quot;)迄にメールを送信してください&quot;"/>
  </numFmts>
  <fonts count="8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8"/>
      <color indexed="8"/>
      <name val="ＭＳ ゴシック"/>
      <family val="3"/>
      <charset val="128"/>
    </font>
    <font>
      <sz val="6"/>
      <name val="ＭＳ Ｐゴシック"/>
      <family val="2"/>
      <charset val="128"/>
      <scheme val="minor"/>
    </font>
    <font>
      <sz val="11"/>
      <color theme="1"/>
      <name val="ＭＳ Ｐゴシック"/>
      <family val="2"/>
      <charset val="128"/>
      <scheme val="minor"/>
    </font>
    <font>
      <sz val="11"/>
      <name val="ＤＦ平成ゴシック体W5"/>
      <family val="3"/>
      <charset val="128"/>
    </font>
    <font>
      <sz val="11"/>
      <name val="ＭＳ Ｐゴシック"/>
      <family val="2"/>
      <charset val="128"/>
    </font>
    <font>
      <b/>
      <sz val="14"/>
      <color indexed="81"/>
      <name val="ＭＳ Ｐゴシック"/>
      <family val="3"/>
      <charset val="128"/>
    </font>
    <font>
      <sz val="11"/>
      <color theme="1"/>
      <name val="ＤＨＰ平成明朝体W7"/>
      <family val="3"/>
      <charset val="128"/>
    </font>
    <font>
      <sz val="6"/>
      <name val="ＭＳ ゴシック"/>
      <family val="2"/>
      <charset val="128"/>
    </font>
    <font>
      <sz val="14"/>
      <color theme="1"/>
      <name val="HGｺﾞｼｯｸE"/>
      <family val="3"/>
      <charset val="128"/>
    </font>
    <font>
      <sz val="14"/>
      <color rgb="FFFF0000"/>
      <name val="HGｺﾞｼｯｸE"/>
      <family val="3"/>
      <charset val="128"/>
    </font>
    <font>
      <b/>
      <sz val="11"/>
      <color rgb="FFFF0000"/>
      <name val="ＭＳ 明朝"/>
      <family val="1"/>
      <charset val="128"/>
    </font>
    <font>
      <b/>
      <sz val="11"/>
      <name val="ＤＦ平成明朝体W7"/>
      <family val="3"/>
      <charset val="128"/>
    </font>
    <font>
      <sz val="12"/>
      <color theme="1"/>
      <name val="ＭＳ ゴシック"/>
      <family val="3"/>
      <charset val="128"/>
    </font>
    <font>
      <b/>
      <sz val="14"/>
      <color theme="1"/>
      <name val="HGSｺﾞｼｯｸE"/>
      <family val="3"/>
      <charset val="128"/>
    </font>
    <font>
      <b/>
      <sz val="14"/>
      <color rgb="FFFF0000"/>
      <name val="HGSｺﾞｼｯｸE"/>
      <family val="3"/>
      <charset val="128"/>
    </font>
    <font>
      <b/>
      <sz val="14"/>
      <name val="HGSｺﾞｼｯｸE"/>
      <family val="3"/>
      <charset val="128"/>
    </font>
    <font>
      <sz val="14"/>
      <color theme="1"/>
      <name val="HGSｺﾞｼｯｸE"/>
      <family val="3"/>
      <charset val="128"/>
    </font>
    <font>
      <b/>
      <sz val="24"/>
      <color theme="1"/>
      <name val="ＭＳ ゴシック"/>
      <family val="3"/>
      <charset val="128"/>
    </font>
    <font>
      <sz val="22"/>
      <color rgb="FFFF0000"/>
      <name val="HGS創英角ﾎﾟｯﾌﾟ体"/>
      <family val="3"/>
      <charset val="128"/>
    </font>
    <font>
      <u val="double"/>
      <sz val="22"/>
      <color theme="3" tint="0.39997558519241921"/>
      <name val="HGS創英角ﾎﾟｯﾌﾟ体"/>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1"/>
      <name val="ＭＳ Ｐ明朝"/>
      <family val="1"/>
      <charset val="128"/>
    </font>
    <font>
      <b/>
      <sz val="14"/>
      <color theme="1"/>
      <name val="BIZ UDPゴシック"/>
      <family val="3"/>
      <charset val="128"/>
    </font>
    <font>
      <b/>
      <u val="double"/>
      <sz val="14"/>
      <color theme="1"/>
      <name val="ＭＳ Ｐ明朝"/>
      <family val="1"/>
      <charset val="128"/>
    </font>
    <font>
      <b/>
      <i/>
      <sz val="16"/>
      <color theme="1"/>
      <name val="ＭＳ Ｐゴシック"/>
      <family val="3"/>
      <charset val="128"/>
    </font>
    <font>
      <sz val="13"/>
      <color theme="1"/>
      <name val="ＭＳ Ｐ明朝"/>
      <family val="1"/>
      <charset val="128"/>
    </font>
    <font>
      <b/>
      <sz val="13"/>
      <color theme="1"/>
      <name val="ＭＳ Ｐゴシック"/>
      <family val="3"/>
      <charset val="128"/>
    </font>
    <font>
      <sz val="13"/>
      <color theme="1"/>
      <name val="HG丸ｺﾞｼｯｸM-PRO"/>
      <family val="3"/>
      <charset val="128"/>
    </font>
    <font>
      <b/>
      <sz val="20"/>
      <color theme="1"/>
      <name val="ＭＳ Ｐゴシック"/>
      <family val="3"/>
      <charset val="128"/>
    </font>
    <font>
      <sz val="14"/>
      <color theme="1"/>
      <name val="ＭＳ Ｐゴシック"/>
      <family val="2"/>
      <charset val="128"/>
      <scheme val="minor"/>
    </font>
    <font>
      <b/>
      <sz val="14"/>
      <color theme="1"/>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10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double">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auto="1"/>
      </diagonal>
    </border>
    <border>
      <left/>
      <right style="thin">
        <color indexed="64"/>
      </right>
      <top style="thin">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29" fillId="0" borderId="0"/>
    <xf numFmtId="0" fontId="14" fillId="0" borderId="0">
      <alignment vertical="center"/>
    </xf>
    <xf numFmtId="0" fontId="28" fillId="0" borderId="0">
      <alignment vertical="center"/>
    </xf>
    <xf numFmtId="0" fontId="5" fillId="0" borderId="0">
      <alignment vertical="center"/>
    </xf>
    <xf numFmtId="0" fontId="4" fillId="0" borderId="0">
      <alignment vertical="center"/>
    </xf>
    <xf numFmtId="0" fontId="28" fillId="0" borderId="0">
      <alignment vertical="center"/>
    </xf>
    <xf numFmtId="0" fontId="47" fillId="0" borderId="0">
      <alignment vertical="center"/>
    </xf>
    <xf numFmtId="0" fontId="14" fillId="0" borderId="0">
      <alignment vertical="center"/>
    </xf>
    <xf numFmtId="0" fontId="49" fillId="0" borderId="0">
      <alignment vertical="center"/>
    </xf>
    <xf numFmtId="0" fontId="3" fillId="0" borderId="0">
      <alignment vertical="center"/>
    </xf>
    <xf numFmtId="0" fontId="1" fillId="0" borderId="0">
      <alignment vertical="center"/>
    </xf>
  </cellStyleXfs>
  <cellXfs count="369">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0" fillId="2" borderId="0" xfId="0" applyFill="1">
      <alignment vertical="center"/>
    </xf>
    <xf numFmtId="0" fontId="0" fillId="3"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2" borderId="2" xfId="0" applyFont="1" applyFill="1" applyBorder="1" applyAlignment="1">
      <alignment horizontal="center" vertical="center"/>
    </xf>
    <xf numFmtId="0" fontId="30" fillId="4"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2"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18" xfId="0" applyFont="1" applyBorder="1">
      <alignment vertical="center"/>
    </xf>
    <xf numFmtId="0" fontId="34" fillId="0" borderId="18"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9" xfId="0" applyFont="1" applyBorder="1">
      <alignment vertical="center"/>
    </xf>
    <xf numFmtId="0" fontId="30" fillId="0" borderId="20" xfId="0" applyFont="1" applyBorder="1">
      <alignment vertical="center"/>
    </xf>
    <xf numFmtId="0" fontId="16" fillId="4" borderId="0" xfId="0" applyFont="1" applyFill="1">
      <alignment vertical="center"/>
    </xf>
    <xf numFmtId="0" fontId="21" fillId="0" borderId="0" xfId="1" applyFont="1" applyFill="1" applyBorder="1" applyAlignment="1" applyProtection="1">
      <alignment horizontal="center"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29" fillId="0" borderId="0" xfId="1" applyFont="1" applyBorder="1" applyAlignment="1" applyProtection="1">
      <alignment vertical="center"/>
    </xf>
    <xf numFmtId="0" fontId="29" fillId="0" borderId="0" xfId="1" applyBorder="1" applyAlignment="1" applyProtection="1">
      <alignment vertical="center"/>
    </xf>
    <xf numFmtId="0" fontId="17"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2" fillId="0" borderId="14" xfId="1" applyFont="1" applyBorder="1" applyAlignment="1" applyProtection="1">
      <alignment horizontal="center" vertical="center" shrinkToFit="1"/>
    </xf>
    <xf numFmtId="0" fontId="37" fillId="0" borderId="0" xfId="0" applyFont="1" applyAlignment="1">
      <alignment vertical="center"/>
    </xf>
    <xf numFmtId="0" fontId="44"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39"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2"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56" fontId="34" fillId="0" borderId="0" xfId="0" applyNumberFormat="1" applyFont="1" applyFill="1" applyBorder="1" applyAlignment="1" applyProtection="1">
      <alignment horizontal="center" vertical="center"/>
    </xf>
    <xf numFmtId="0" fontId="39" fillId="0" borderId="0" xfId="0" applyFont="1" applyBorder="1" applyAlignment="1">
      <alignment vertical="center"/>
    </xf>
    <xf numFmtId="0" fontId="11" fillId="0" borderId="20"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4" fillId="0" borderId="0" xfId="0" applyFont="1" applyBorder="1">
      <alignment vertical="center"/>
    </xf>
    <xf numFmtId="0" fontId="38" fillId="0" borderId="0" xfId="0" applyFont="1" applyBorder="1" applyAlignment="1">
      <alignment vertical="center"/>
    </xf>
    <xf numFmtId="0" fontId="24" fillId="0" borderId="0" xfId="0" applyFont="1" applyFill="1" applyBorder="1">
      <alignment vertical="center"/>
    </xf>
    <xf numFmtId="0" fontId="33" fillId="0" borderId="0" xfId="1" applyFont="1" applyAlignment="1" applyProtection="1">
      <alignment horizontal="center" vertical="center"/>
    </xf>
    <xf numFmtId="0" fontId="13" fillId="0" borderId="0" xfId="1" applyFont="1" applyBorder="1" applyAlignment="1" applyProtection="1">
      <alignment horizontal="center" vertical="center"/>
    </xf>
    <xf numFmtId="0" fontId="19" fillId="0" borderId="0" xfId="1" applyFont="1" applyBorder="1" applyAlignment="1" applyProtection="1">
      <alignment horizontal="center" shrinkToFit="1"/>
    </xf>
    <xf numFmtId="0" fontId="34" fillId="0" borderId="47" xfId="0" applyFont="1" applyBorder="1" applyAlignment="1">
      <alignment horizontal="center" vertical="center" wrapText="1"/>
    </xf>
    <xf numFmtId="0" fontId="34" fillId="2" borderId="48" xfId="0" applyFont="1" applyFill="1" applyBorder="1" applyAlignment="1">
      <alignment horizontal="center" vertical="center"/>
    </xf>
    <xf numFmtId="0" fontId="34" fillId="0" borderId="48" xfId="0" applyFont="1" applyBorder="1" applyAlignment="1" applyProtection="1">
      <alignment horizontal="center" vertical="center" shrinkToFit="1"/>
      <protection locked="0"/>
    </xf>
    <xf numFmtId="0" fontId="34" fillId="0" borderId="49" xfId="0" applyFont="1" applyBorder="1" applyAlignment="1" applyProtection="1">
      <alignment horizontal="center" vertical="center" shrinkToFit="1"/>
      <protection locked="0"/>
    </xf>
    <xf numFmtId="5" fontId="21" fillId="0" borderId="4" xfId="1" applyNumberFormat="1" applyFont="1" applyBorder="1" applyAlignment="1" applyProtection="1">
      <alignment horizontal="center" vertical="center"/>
    </xf>
    <xf numFmtId="5" fontId="21" fillId="0" borderId="8" xfId="1" applyNumberFormat="1" applyFont="1" applyBorder="1" applyAlignment="1" applyProtection="1">
      <alignment horizontal="center" vertical="center"/>
    </xf>
    <xf numFmtId="5" fontId="21" fillId="0" borderId="3" xfId="1" applyNumberFormat="1" applyFont="1" applyBorder="1" applyAlignment="1" applyProtection="1">
      <alignment horizontal="center" vertical="center"/>
    </xf>
    <xf numFmtId="0" fontId="21" fillId="0" borderId="32" xfId="1" applyNumberFormat="1" applyFont="1" applyBorder="1" applyAlignment="1" applyProtection="1">
      <alignment horizontal="center" vertical="center"/>
    </xf>
    <xf numFmtId="0" fontId="21" fillId="0" borderId="28" xfId="1" applyNumberFormat="1" applyFont="1" applyBorder="1" applyAlignment="1" applyProtection="1">
      <alignment horizontal="center" vertical="center"/>
    </xf>
    <xf numFmtId="0" fontId="21" fillId="0" borderId="7"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21" fillId="0" borderId="13" xfId="1" applyNumberFormat="1" applyFont="1" applyBorder="1" applyAlignment="1" applyProtection="1">
      <alignment horizontal="center" vertical="center"/>
    </xf>
    <xf numFmtId="0" fontId="11" fillId="0" borderId="45" xfId="1" applyFont="1" applyBorder="1" applyAlignment="1" applyProtection="1">
      <alignment horizontal="center" vertical="center" shrinkToFit="1"/>
    </xf>
    <xf numFmtId="0" fontId="12" fillId="0" borderId="10" xfId="1" applyFont="1" applyBorder="1" applyAlignment="1" applyProtection="1">
      <alignment horizontal="center" vertical="center" shrinkToFit="1"/>
    </xf>
    <xf numFmtId="0" fontId="13" fillId="0" borderId="0" xfId="1" applyFont="1" applyBorder="1" applyAlignment="1" applyProtection="1">
      <alignment vertical="center"/>
    </xf>
    <xf numFmtId="0" fontId="33" fillId="0" borderId="0" xfId="1" applyFont="1" applyAlignment="1" applyProtection="1">
      <alignment vertical="center"/>
    </xf>
    <xf numFmtId="0" fontId="11" fillId="0" borderId="27" xfId="1" applyFont="1" applyBorder="1" applyAlignment="1" applyProtection="1">
      <alignment horizontal="center" vertical="center" shrinkToFit="1"/>
    </xf>
    <xf numFmtId="0" fontId="11" fillId="0" borderId="40"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51" fillId="0" borderId="0" xfId="0" applyFont="1" applyAlignment="1" applyProtection="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0" fillId="0" borderId="20" xfId="0" applyFont="1" applyFill="1" applyBorder="1" applyAlignment="1">
      <alignment horizontal="center" vertical="center"/>
    </xf>
    <xf numFmtId="0" fontId="34" fillId="0" borderId="20" xfId="0" applyFont="1" applyBorder="1" applyAlignment="1">
      <alignment vertical="center"/>
    </xf>
    <xf numFmtId="0" fontId="34" fillId="0" borderId="20" xfId="0" applyFont="1" applyBorder="1" applyAlignment="1">
      <alignment horizontal="center" vertical="center"/>
    </xf>
    <xf numFmtId="0" fontId="34" fillId="0" borderId="0" xfId="0" applyFont="1" applyBorder="1" applyAlignment="1">
      <alignment vertical="center"/>
    </xf>
    <xf numFmtId="0" fontId="32" fillId="0" borderId="0" xfId="0" applyFont="1" applyFill="1" applyBorder="1" applyAlignment="1">
      <alignment vertical="center" wrapText="1"/>
    </xf>
    <xf numFmtId="0" fontId="13" fillId="0" borderId="0" xfId="1" applyFont="1" applyBorder="1" applyAlignment="1" applyProtection="1">
      <alignment horizontal="center" vertical="center" shrinkToFit="1"/>
    </xf>
    <xf numFmtId="0" fontId="34" fillId="0" borderId="22" xfId="0" applyFont="1" applyBorder="1" applyAlignment="1" applyProtection="1">
      <alignment horizontal="center" vertical="center" shrinkToFit="1"/>
      <protection locked="0"/>
    </xf>
    <xf numFmtId="0" fontId="34" fillId="0" borderId="58" xfId="0" applyFont="1" applyBorder="1" applyAlignment="1" applyProtection="1">
      <alignment horizontal="center" vertical="center" shrinkToFit="1"/>
      <protection locked="0"/>
    </xf>
    <xf numFmtId="0" fontId="30" fillId="0" borderId="59" xfId="0" applyFont="1" applyBorder="1">
      <alignment vertical="center"/>
    </xf>
    <xf numFmtId="0" fontId="30" fillId="0" borderId="60" xfId="0" applyFont="1" applyBorder="1">
      <alignment vertical="center"/>
    </xf>
    <xf numFmtId="0" fontId="30" fillId="0" borderId="61" xfId="0" applyFont="1" applyBorder="1">
      <alignment vertical="center"/>
    </xf>
    <xf numFmtId="0" fontId="30" fillId="0" borderId="0" xfId="0" applyFont="1" applyBorder="1" applyAlignment="1">
      <alignment horizontal="center" vertical="center" wrapText="1"/>
    </xf>
    <xf numFmtId="5" fontId="30" fillId="0" borderId="0" xfId="0" applyNumberFormat="1" applyFont="1" applyBorder="1" applyAlignment="1" applyProtection="1">
      <alignment horizontal="center" vertical="center" shrinkToFit="1"/>
      <protection locked="0"/>
    </xf>
    <xf numFmtId="56" fontId="34" fillId="2" borderId="62" xfId="0" applyNumberFormat="1" applyFont="1" applyFill="1" applyBorder="1" applyAlignment="1" applyProtection="1">
      <alignment horizontal="center" vertical="center"/>
    </xf>
    <xf numFmtId="56" fontId="34" fillId="2" borderId="57" xfId="0" applyNumberFormat="1" applyFont="1" applyFill="1" applyBorder="1" applyAlignment="1" applyProtection="1">
      <alignment horizontal="center" vertical="center"/>
    </xf>
    <xf numFmtId="56" fontId="30" fillId="0" borderId="2" xfId="0" applyNumberFormat="1" applyFont="1" applyBorder="1" applyAlignment="1">
      <alignment horizontal="center" vertical="center"/>
    </xf>
    <xf numFmtId="5" fontId="53" fillId="0" borderId="2" xfId="0" applyNumberFormat="1" applyFont="1" applyBorder="1" applyAlignment="1">
      <alignment horizontal="center" vertical="center"/>
    </xf>
    <xf numFmtId="56" fontId="30" fillId="0" borderId="0" xfId="0" applyNumberFormat="1" applyFont="1" applyBorder="1" applyAlignment="1">
      <alignment horizontal="center" vertical="center"/>
    </xf>
    <xf numFmtId="5" fontId="53" fillId="0" borderId="0" xfId="0" applyNumberFormat="1" applyFont="1" applyBorder="1" applyAlignment="1">
      <alignment horizontal="center" vertical="center"/>
    </xf>
    <xf numFmtId="56" fontId="34" fillId="2"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177" fontId="30" fillId="0" borderId="11" xfId="0" applyNumberFormat="1" applyFont="1" applyBorder="1" applyAlignment="1" applyProtection="1">
      <alignment horizontal="center" vertical="center" shrinkToFit="1"/>
      <protection locked="0"/>
    </xf>
    <xf numFmtId="177" fontId="30" fillId="0" borderId="14" xfId="0" applyNumberFormat="1" applyFont="1" applyBorder="1" applyAlignment="1" applyProtection="1">
      <alignment horizontal="center" vertical="center" shrinkToFit="1"/>
      <protection locked="0"/>
    </xf>
    <xf numFmtId="0" fontId="21" fillId="0" borderId="0" xfId="1" applyNumberFormat="1" applyFont="1" applyBorder="1" applyAlignment="1" applyProtection="1">
      <alignment horizontal="center" vertical="center"/>
    </xf>
    <xf numFmtId="5" fontId="21" fillId="0" borderId="62" xfId="1" applyNumberFormat="1" applyFont="1" applyBorder="1" applyAlignment="1" applyProtection="1">
      <alignment horizontal="center" vertical="center"/>
    </xf>
    <xf numFmtId="0" fontId="21" fillId="0" borderId="64" xfId="1" applyNumberFormat="1" applyFont="1" applyBorder="1" applyAlignment="1" applyProtection="1">
      <alignment horizontal="center" vertical="center"/>
    </xf>
    <xf numFmtId="0" fontId="21" fillId="0" borderId="21" xfId="1" applyNumberFormat="1" applyFont="1" applyBorder="1" applyAlignment="1" applyProtection="1">
      <alignment horizontal="center" vertical="center"/>
    </xf>
    <xf numFmtId="177" fontId="30" fillId="0" borderId="0" xfId="0" applyNumberFormat="1" applyFont="1" applyBorder="1" applyAlignment="1" applyProtection="1">
      <alignment horizontal="center" vertical="center" shrinkToFit="1"/>
      <protection locked="0"/>
    </xf>
    <xf numFmtId="178" fontId="13" fillId="0" borderId="0" xfId="1" applyNumberFormat="1" applyFont="1" applyBorder="1" applyAlignment="1" applyProtection="1">
      <alignment vertical="center"/>
    </xf>
    <xf numFmtId="178" fontId="13" fillId="0" borderId="0" xfId="1" applyNumberFormat="1" applyFont="1" applyBorder="1" applyAlignment="1" applyProtection="1">
      <alignment horizontal="center" vertical="center"/>
    </xf>
    <xf numFmtId="0" fontId="12" fillId="0" borderId="50" xfId="1" applyFont="1" applyBorder="1" applyAlignment="1" applyProtection="1">
      <alignment horizontal="center" vertical="center" shrinkToFit="1"/>
    </xf>
    <xf numFmtId="0" fontId="0" fillId="0" borderId="0" xfId="0" applyFont="1" applyProtection="1">
      <alignment vertical="center"/>
    </xf>
    <xf numFmtId="0" fontId="57" fillId="0" borderId="0" xfId="1" applyFont="1" applyBorder="1" applyAlignment="1" applyProtection="1">
      <alignment vertical="center" shrinkToFit="1"/>
    </xf>
    <xf numFmtId="0" fontId="30" fillId="0" borderId="53" xfId="0" applyFont="1" applyBorder="1" applyAlignment="1">
      <alignment horizontal="center" vertical="center"/>
    </xf>
    <xf numFmtId="0" fontId="55" fillId="0" borderId="14" xfId="0" applyFont="1" applyFill="1" applyBorder="1" applyAlignment="1" applyProtection="1">
      <alignment horizontal="center" vertical="center"/>
      <protection locked="0"/>
    </xf>
    <xf numFmtId="0" fontId="30" fillId="0" borderId="65" xfId="0" applyNumberFormat="1" applyFont="1" applyBorder="1" applyAlignment="1">
      <alignment horizontal="center" vertical="center"/>
    </xf>
    <xf numFmtId="0" fontId="32" fillId="0" borderId="65" xfId="0" applyFont="1" applyFill="1" applyBorder="1" applyAlignment="1">
      <alignment vertical="center" wrapText="1"/>
    </xf>
    <xf numFmtId="0" fontId="30" fillId="0" borderId="10" xfId="0" applyFont="1" applyBorder="1" applyAlignment="1">
      <alignment horizontal="center" vertical="center"/>
    </xf>
    <xf numFmtId="0" fontId="32" fillId="0" borderId="14" xfId="0" applyFont="1" applyFill="1" applyBorder="1" applyAlignment="1">
      <alignment vertical="center" wrapText="1"/>
    </xf>
    <xf numFmtId="0" fontId="30" fillId="0" borderId="14" xfId="0" applyFont="1" applyBorder="1" applyAlignment="1">
      <alignment horizontal="center" vertical="center"/>
    </xf>
    <xf numFmtId="0" fontId="54" fillId="0" borderId="66" xfId="0" applyNumberFormat="1" applyFont="1" applyBorder="1" applyAlignment="1">
      <alignment horizontal="center" vertical="center"/>
    </xf>
    <xf numFmtId="0" fontId="32" fillId="0" borderId="66" xfId="0" applyFont="1" applyFill="1" applyBorder="1" applyAlignment="1">
      <alignment vertical="center" wrapText="1"/>
    </xf>
    <xf numFmtId="0" fontId="13" fillId="0" borderId="53" xfId="1" applyFont="1" applyBorder="1" applyAlignment="1" applyProtection="1">
      <alignment vertical="center" wrapText="1" shrinkToFit="1"/>
    </xf>
    <xf numFmtId="0" fontId="0" fillId="0" borderId="0" xfId="0" applyBorder="1" applyProtection="1">
      <alignment vertical="center"/>
    </xf>
    <xf numFmtId="0" fontId="13" fillId="0" borderId="0" xfId="1" applyFont="1" applyFill="1" applyBorder="1" applyAlignment="1" applyProtection="1">
      <alignment horizontal="center" vertical="center"/>
    </xf>
    <xf numFmtId="0" fontId="48" fillId="0" borderId="0" xfId="1" applyFont="1" applyBorder="1" applyAlignment="1" applyProtection="1">
      <alignment horizontal="distributed" vertical="center" indent="1"/>
    </xf>
    <xf numFmtId="0" fontId="29" fillId="0" borderId="0" xfId="1" applyBorder="1" applyAlignment="1" applyProtection="1">
      <alignment horizontal="center" vertical="center"/>
    </xf>
    <xf numFmtId="0" fontId="13" fillId="0" borderId="20" xfId="1" applyFont="1" applyFill="1" applyBorder="1" applyAlignment="1" applyProtection="1">
      <alignment horizontal="center" vertical="center"/>
    </xf>
    <xf numFmtId="0" fontId="48" fillId="0" borderId="20" xfId="1" applyFont="1" applyBorder="1" applyAlignment="1" applyProtection="1">
      <alignment horizontal="distributed" vertical="center" indent="1"/>
    </xf>
    <xf numFmtId="0" fontId="21" fillId="0" borderId="20" xfId="1" applyNumberFormat="1" applyFont="1" applyBorder="1" applyAlignment="1" applyProtection="1">
      <alignment horizontal="center" vertical="center"/>
    </xf>
    <xf numFmtId="0" fontId="13" fillId="0" borderId="20" xfId="1" applyFont="1" applyBorder="1" applyAlignment="1" applyProtection="1">
      <alignment horizontal="center" vertical="center"/>
    </xf>
    <xf numFmtId="0" fontId="29" fillId="0" borderId="20" xfId="1" applyBorder="1" applyAlignment="1" applyProtection="1">
      <alignment horizontal="center" vertical="center"/>
    </xf>
    <xf numFmtId="0" fontId="13" fillId="0" borderId="0" xfId="1" applyFont="1" applyBorder="1" applyAlignment="1" applyProtection="1">
      <alignment vertical="center" wrapText="1" shrinkToFit="1"/>
    </xf>
    <xf numFmtId="0" fontId="13" fillId="0" borderId="20" xfId="1" applyFont="1" applyBorder="1" applyAlignment="1" applyProtection="1">
      <alignment vertical="center" wrapText="1" shrinkToFit="1"/>
    </xf>
    <xf numFmtId="0" fontId="58" fillId="0" borderId="10" xfId="0" applyFont="1" applyBorder="1" applyAlignment="1">
      <alignment horizontal="center" vertical="center"/>
    </xf>
    <xf numFmtId="0" fontId="59" fillId="0" borderId="14" xfId="0" applyFont="1" applyFill="1" applyBorder="1" applyAlignment="1">
      <alignment horizontal="center" vertical="center" wrapText="1"/>
    </xf>
    <xf numFmtId="0" fontId="59" fillId="0" borderId="14" xfId="0" applyFont="1" applyBorder="1" applyAlignment="1">
      <alignment horizontal="center" vertical="center"/>
    </xf>
    <xf numFmtId="0" fontId="60" fillId="0" borderId="65" xfId="0" applyNumberFormat="1" applyFont="1" applyBorder="1" applyAlignment="1">
      <alignment horizontal="center" vertical="center"/>
    </xf>
    <xf numFmtId="0" fontId="60" fillId="0" borderId="65" xfId="0" applyFont="1" applyFill="1" applyBorder="1" applyAlignment="1">
      <alignment horizontal="center" vertical="center" wrapText="1"/>
    </xf>
    <xf numFmtId="0" fontId="59" fillId="0" borderId="66" xfId="0" applyNumberFormat="1" applyFont="1" applyBorder="1" applyAlignment="1">
      <alignment horizontal="center" vertical="center"/>
    </xf>
    <xf numFmtId="0" fontId="59" fillId="0" borderId="66" xfId="0" applyFont="1" applyFill="1" applyBorder="1" applyAlignment="1">
      <alignment horizontal="center" vertical="center" wrapText="1"/>
    </xf>
    <xf numFmtId="0" fontId="59" fillId="0" borderId="14" xfId="0" applyFont="1" applyFill="1" applyBorder="1" applyAlignment="1" applyProtection="1">
      <alignment horizontal="center" vertical="center"/>
      <protection locked="0"/>
    </xf>
    <xf numFmtId="5" fontId="21" fillId="0" borderId="7" xfId="1" applyNumberFormat="1" applyFont="1" applyBorder="1" applyAlignment="1" applyProtection="1">
      <alignment vertical="center"/>
    </xf>
    <xf numFmtId="5" fontId="21" fillId="0" borderId="67" xfId="1" applyNumberFormat="1" applyFont="1" applyBorder="1" applyAlignment="1" applyProtection="1">
      <alignment vertical="center"/>
    </xf>
    <xf numFmtId="5" fontId="21" fillId="0" borderId="9" xfId="1" applyNumberFormat="1" applyFont="1" applyBorder="1" applyAlignment="1" applyProtection="1">
      <alignment vertical="center"/>
    </xf>
    <xf numFmtId="0" fontId="14" fillId="0" borderId="2" xfId="2" applyBorder="1" applyAlignment="1">
      <alignment horizontal="center" vertical="center" shrinkToFit="1"/>
    </xf>
    <xf numFmtId="0" fontId="2" fillId="0" borderId="2" xfId="2" applyFont="1" applyBorder="1" applyAlignment="1">
      <alignment horizontal="center" vertical="center" shrinkToFit="1"/>
    </xf>
    <xf numFmtId="0" fontId="30" fillId="0" borderId="10" xfId="0" applyNumberFormat="1" applyFont="1" applyBorder="1" applyAlignment="1">
      <alignment horizontal="center" vertical="center" wrapText="1"/>
    </xf>
    <xf numFmtId="5" fontId="21" fillId="0" borderId="68" xfId="1" applyNumberFormat="1" applyFont="1" applyBorder="1" applyAlignment="1" applyProtection="1">
      <alignment horizontal="center" vertical="center"/>
    </xf>
    <xf numFmtId="0" fontId="21" fillId="0" borderId="69" xfId="1" applyNumberFormat="1" applyFont="1" applyBorder="1" applyAlignment="1" applyProtection="1">
      <alignment horizontal="center" vertical="center"/>
    </xf>
    <xf numFmtId="5" fontId="21" fillId="0" borderId="70" xfId="1" applyNumberFormat="1" applyFont="1" applyBorder="1" applyAlignment="1" applyProtection="1">
      <alignment vertical="center"/>
    </xf>
    <xf numFmtId="0" fontId="0" fillId="0" borderId="56" xfId="0" applyBorder="1" applyProtection="1">
      <alignment vertical="center"/>
    </xf>
    <xf numFmtId="0" fontId="2" fillId="0" borderId="56" xfId="2" applyFont="1" applyBorder="1" applyAlignment="1">
      <alignment horizontal="center" vertical="center" shrinkToFit="1"/>
    </xf>
    <xf numFmtId="0" fontId="14" fillId="0" borderId="56" xfId="2" applyBorder="1" applyAlignment="1">
      <alignment horizontal="center" vertical="center" shrinkToFit="1"/>
    </xf>
    <xf numFmtId="177" fontId="30" fillId="0" borderId="22" xfId="0" applyNumberFormat="1" applyFont="1" applyBorder="1" applyAlignment="1" applyProtection="1">
      <alignment horizontal="center" vertical="center" shrinkToFit="1"/>
      <protection locked="0"/>
    </xf>
    <xf numFmtId="0" fontId="62" fillId="0" borderId="0" xfId="0" applyFont="1" applyAlignment="1">
      <alignment vertical="center"/>
    </xf>
    <xf numFmtId="0" fontId="30" fillId="0" borderId="2" xfId="0" applyFont="1" applyBorder="1" applyAlignment="1">
      <alignment horizontal="center" vertical="center"/>
    </xf>
    <xf numFmtId="176" fontId="23" fillId="0" borderId="0" xfId="1" applyNumberFormat="1" applyFont="1" applyAlignment="1" applyProtection="1">
      <alignment horizontal="center" vertical="center"/>
    </xf>
    <xf numFmtId="0" fontId="0" fillId="0" borderId="2" xfId="0" applyBorder="1" applyAlignment="1" applyProtection="1">
      <alignment horizontal="center" vertical="center"/>
    </xf>
    <xf numFmtId="0" fontId="0" fillId="0" borderId="56" xfId="0" applyBorder="1" applyAlignment="1" applyProtection="1">
      <alignment horizontal="center" vertical="center"/>
    </xf>
    <xf numFmtId="0" fontId="56" fillId="0" borderId="74" xfId="1" applyFont="1" applyBorder="1" applyAlignment="1" applyProtection="1">
      <alignment horizontal="distributed" vertical="center" indent="1"/>
    </xf>
    <xf numFmtId="0" fontId="56" fillId="0" borderId="75" xfId="1" applyFont="1" applyBorder="1" applyAlignment="1" applyProtection="1">
      <alignment horizontal="distributed" vertical="center" indent="1"/>
    </xf>
    <xf numFmtId="5" fontId="21" fillId="0" borderId="76" xfId="1" applyNumberFormat="1" applyFont="1" applyBorder="1" applyAlignment="1" applyProtection="1">
      <alignment vertical="center"/>
    </xf>
    <xf numFmtId="5" fontId="21" fillId="0" borderId="77" xfId="1" applyNumberFormat="1" applyFont="1" applyBorder="1" applyAlignment="1" applyProtection="1">
      <alignment vertical="center"/>
    </xf>
    <xf numFmtId="0" fontId="56" fillId="0" borderId="78" xfId="1" applyFont="1" applyBorder="1" applyAlignment="1" applyProtection="1">
      <alignment horizontal="distributed" vertical="center" indent="1"/>
    </xf>
    <xf numFmtId="0" fontId="56" fillId="0" borderId="79" xfId="1" applyFont="1" applyBorder="1" applyAlignment="1" applyProtection="1">
      <alignment horizontal="distributed" vertical="center" indent="1"/>
    </xf>
    <xf numFmtId="0" fontId="56" fillId="0" borderId="44" xfId="1" applyFont="1" applyBorder="1" applyAlignment="1" applyProtection="1">
      <alignment horizontal="distributed" vertical="center" wrapText="1" indent="2"/>
    </xf>
    <xf numFmtId="5" fontId="21" fillId="0" borderId="80" xfId="1" applyNumberFormat="1" applyFont="1" applyBorder="1" applyAlignment="1" applyProtection="1">
      <alignment vertical="center"/>
    </xf>
    <xf numFmtId="0" fontId="56" fillId="0" borderId="0" xfId="1" applyFont="1" applyFill="1" applyBorder="1" applyAlignment="1" applyProtection="1">
      <alignment horizontal="distributed" vertical="center" indent="1"/>
    </xf>
    <xf numFmtId="0" fontId="0" fillId="0" borderId="0" xfId="0" applyAlignment="1" applyProtection="1">
      <alignment horizontal="center" vertical="center"/>
    </xf>
    <xf numFmtId="0" fontId="34" fillId="0" borderId="10" xfId="0" applyFont="1" applyBorder="1" applyAlignment="1">
      <alignment horizontal="center" vertical="center" wrapText="1"/>
    </xf>
    <xf numFmtId="0" fontId="65" fillId="0" borderId="0" xfId="6" applyFont="1">
      <alignment vertical="center"/>
    </xf>
    <xf numFmtId="0" fontId="66" fillId="0" borderId="0" xfId="6" applyFont="1">
      <alignment vertical="center"/>
    </xf>
    <xf numFmtId="0" fontId="67" fillId="0" borderId="0" xfId="6" applyFont="1">
      <alignment vertical="center"/>
    </xf>
    <xf numFmtId="0" fontId="24" fillId="0" borderId="0" xfId="8" applyFont="1">
      <alignment vertical="center"/>
    </xf>
    <xf numFmtId="0" fontId="68" fillId="0" borderId="0" xfId="6" applyFont="1">
      <alignment vertical="center"/>
    </xf>
    <xf numFmtId="0" fontId="69" fillId="0" borderId="0" xfId="6" applyFont="1">
      <alignment vertical="center"/>
    </xf>
    <xf numFmtId="0" fontId="70" fillId="0" borderId="0" xfId="6" applyFont="1">
      <alignment vertical="center"/>
    </xf>
    <xf numFmtId="0" fontId="1" fillId="0" borderId="0" xfId="11" applyAlignment="1">
      <alignment horizontal="center" vertical="center"/>
    </xf>
    <xf numFmtId="0" fontId="1" fillId="0" borderId="18" xfId="11" applyBorder="1" applyAlignment="1">
      <alignment horizontal="center" vertical="center"/>
    </xf>
    <xf numFmtId="0" fontId="1" fillId="0" borderId="41" xfId="11" applyBorder="1" applyAlignment="1">
      <alignment horizontal="center" vertical="center" shrinkToFit="1"/>
    </xf>
    <xf numFmtId="0" fontId="1" fillId="0" borderId="46" xfId="11" applyBorder="1" applyAlignment="1">
      <alignment horizontal="center" vertical="center" shrinkToFit="1"/>
    </xf>
    <xf numFmtId="0" fontId="1" fillId="0" borderId="23" xfId="11" applyFont="1" applyBorder="1" applyAlignment="1">
      <alignment horizontal="center" vertical="center" shrinkToFit="1"/>
    </xf>
    <xf numFmtId="0" fontId="1" fillId="0" borderId="53" xfId="11" applyBorder="1" applyAlignment="1">
      <alignment horizontal="center" vertical="center" shrinkToFit="1"/>
    </xf>
    <xf numFmtId="0" fontId="1" fillId="0" borderId="23" xfId="11" applyBorder="1" applyAlignment="1">
      <alignment horizontal="center" vertical="center" shrinkToFit="1"/>
    </xf>
    <xf numFmtId="0" fontId="1" fillId="0" borderId="81" xfId="11" applyBorder="1" applyAlignment="1">
      <alignment horizontal="center" vertical="center" shrinkToFit="1"/>
    </xf>
    <xf numFmtId="0" fontId="1" fillId="0" borderId="38" xfId="11" applyBorder="1" applyAlignment="1">
      <alignment horizontal="center" vertical="center"/>
    </xf>
    <xf numFmtId="0" fontId="1" fillId="0" borderId="4" xfId="11" applyBorder="1" applyAlignment="1">
      <alignment horizontal="center" vertical="center"/>
    </xf>
    <xf numFmtId="0" fontId="1" fillId="0" borderId="5" xfId="11" applyBorder="1" applyAlignment="1">
      <alignment horizontal="center" vertical="center"/>
    </xf>
    <xf numFmtId="0" fontId="1" fillId="0" borderId="7" xfId="11" applyFont="1" applyBorder="1" applyAlignment="1">
      <alignment horizontal="center" vertical="center"/>
    </xf>
    <xf numFmtId="0" fontId="1" fillId="0" borderId="82" xfId="11" applyFont="1" applyBorder="1" applyAlignment="1">
      <alignment horizontal="center" vertical="center"/>
    </xf>
    <xf numFmtId="0" fontId="1" fillId="0" borderId="10" xfId="11" applyBorder="1" applyAlignment="1">
      <alignment horizontal="center" vertical="center"/>
    </xf>
    <xf numFmtId="0" fontId="1" fillId="0" borderId="39" xfId="11" applyBorder="1" applyAlignment="1">
      <alignment horizontal="center" vertical="center"/>
    </xf>
    <xf numFmtId="0" fontId="1" fillId="0" borderId="3" xfId="11" applyBorder="1" applyAlignment="1">
      <alignment horizontal="center" vertical="center"/>
    </xf>
    <xf numFmtId="0" fontId="1" fillId="0" borderId="84" xfId="11" applyBorder="1" applyAlignment="1">
      <alignment horizontal="center" vertical="center"/>
    </xf>
    <xf numFmtId="0" fontId="1" fillId="0" borderId="13" xfId="11" applyFont="1" applyBorder="1" applyAlignment="1">
      <alignment horizontal="center" vertical="center"/>
    </xf>
    <xf numFmtId="0" fontId="1" fillId="0" borderId="26" xfId="11" applyBorder="1" applyAlignment="1">
      <alignment horizontal="center" vertical="center"/>
    </xf>
    <xf numFmtId="0" fontId="1" fillId="0" borderId="85" xfId="11" applyBorder="1" applyAlignment="1">
      <alignment horizontal="center" vertical="center"/>
    </xf>
    <xf numFmtId="0" fontId="1" fillId="0" borderId="86" xfId="11" applyBorder="1" applyAlignment="1">
      <alignment horizontal="center" vertical="center"/>
    </xf>
    <xf numFmtId="0" fontId="1" fillId="0" borderId="4" xfId="11" applyFont="1" applyBorder="1" applyAlignment="1">
      <alignment horizontal="center" vertical="center"/>
    </xf>
    <xf numFmtId="0" fontId="1" fillId="0" borderId="5" xfId="11" applyFont="1" applyBorder="1" applyAlignment="1">
      <alignment horizontal="center" vertical="center"/>
    </xf>
    <xf numFmtId="0" fontId="1" fillId="0" borderId="3" xfId="11" applyFont="1" applyBorder="1" applyAlignment="1">
      <alignment horizontal="center" vertical="center"/>
    </xf>
    <xf numFmtId="0" fontId="1" fillId="0" borderId="12" xfId="11" applyFont="1" applyBorder="1" applyAlignment="1">
      <alignment horizontal="center" vertical="center"/>
    </xf>
    <xf numFmtId="0" fontId="1" fillId="0" borderId="87" xfId="11" applyFont="1" applyBorder="1" applyAlignment="1">
      <alignment horizontal="center" vertical="center"/>
    </xf>
    <xf numFmtId="0" fontId="1" fillId="0" borderId="84" xfId="11" applyFont="1" applyBorder="1" applyAlignment="1">
      <alignment horizontal="center" vertical="center"/>
    </xf>
    <xf numFmtId="0" fontId="1" fillId="0" borderId="26" xfId="11" applyFont="1" applyBorder="1" applyAlignment="1">
      <alignment horizontal="center" vertical="center"/>
    </xf>
    <xf numFmtId="0" fontId="1" fillId="0" borderId="85" xfId="11" applyFont="1" applyBorder="1" applyAlignment="1">
      <alignment horizontal="center" vertical="center"/>
    </xf>
    <xf numFmtId="0" fontId="70" fillId="0" borderId="88" xfId="6" applyFont="1" applyBorder="1">
      <alignment vertical="center"/>
    </xf>
    <xf numFmtId="0" fontId="67" fillId="0" borderId="89" xfId="6" applyFont="1" applyBorder="1">
      <alignment vertical="center"/>
    </xf>
    <xf numFmtId="0" fontId="70" fillId="0" borderId="90" xfId="6" applyFont="1" applyBorder="1">
      <alignment vertical="center"/>
    </xf>
    <xf numFmtId="0" fontId="70" fillId="0" borderId="90" xfId="6" applyFont="1" applyBorder="1" applyAlignment="1">
      <alignment horizontal="left" vertical="center"/>
    </xf>
    <xf numFmtId="0" fontId="67" fillId="0" borderId="90" xfId="6" applyFont="1" applyBorder="1">
      <alignment vertical="center"/>
    </xf>
    <xf numFmtId="0" fontId="67" fillId="0" borderId="91" xfId="6" applyFont="1" applyBorder="1">
      <alignment vertical="center"/>
    </xf>
    <xf numFmtId="0" fontId="70" fillId="0" borderId="92" xfId="6" applyFont="1" applyBorder="1" applyAlignment="1">
      <alignment horizontal="left" vertical="center"/>
    </xf>
    <xf numFmtId="0" fontId="70" fillId="0" borderId="93" xfId="6" applyFont="1" applyBorder="1" applyAlignment="1">
      <alignment horizontal="left" vertical="center"/>
    </xf>
    <xf numFmtId="0" fontId="70" fillId="0" borderId="94" xfId="6" applyFont="1" applyBorder="1" applyAlignment="1">
      <alignment horizontal="left" vertical="center"/>
    </xf>
    <xf numFmtId="20" fontId="70" fillId="0" borderId="92" xfId="6" applyNumberFormat="1" applyFont="1" applyBorder="1" applyAlignment="1">
      <alignment horizontal="left" vertical="center"/>
    </xf>
    <xf numFmtId="20" fontId="70" fillId="0" borderId="93" xfId="6" applyNumberFormat="1" applyFont="1" applyBorder="1" applyAlignment="1">
      <alignment horizontal="left" vertical="center"/>
    </xf>
    <xf numFmtId="20" fontId="70" fillId="0" borderId="94" xfId="6" applyNumberFormat="1" applyFont="1" applyBorder="1" applyAlignment="1">
      <alignment horizontal="left" vertical="center"/>
    </xf>
    <xf numFmtId="0" fontId="70" fillId="0" borderId="93" xfId="6" applyFont="1" applyBorder="1">
      <alignment vertical="center"/>
    </xf>
    <xf numFmtId="49" fontId="70" fillId="0" borderId="97" xfId="6" applyNumberFormat="1" applyFont="1" applyBorder="1" applyAlignment="1">
      <alignment horizontal="left" vertical="center"/>
    </xf>
    <xf numFmtId="20" fontId="70" fillId="0" borderId="98" xfId="6" applyNumberFormat="1" applyFont="1" applyBorder="1" applyAlignment="1">
      <alignment horizontal="left" vertical="center"/>
    </xf>
    <xf numFmtId="49" fontId="70" fillId="0" borderId="99" xfId="6" applyNumberFormat="1" applyFont="1" applyBorder="1" applyAlignment="1">
      <alignment horizontal="left" vertical="center"/>
    </xf>
    <xf numFmtId="0" fontId="70" fillId="0" borderId="98" xfId="6" applyFont="1" applyBorder="1">
      <alignment vertical="center"/>
    </xf>
    <xf numFmtId="49" fontId="70" fillId="0" borderId="0" xfId="6" applyNumberFormat="1" applyFont="1" applyAlignment="1">
      <alignment horizontal="left" vertical="center"/>
    </xf>
    <xf numFmtId="20" fontId="70" fillId="0" borderId="0" xfId="6" applyNumberFormat="1" applyFont="1" applyAlignment="1">
      <alignment horizontal="left" vertical="center"/>
    </xf>
    <xf numFmtId="0" fontId="70" fillId="0" borderId="0" xfId="6" applyFont="1" applyAlignment="1">
      <alignment horizontal="left" vertical="center"/>
    </xf>
    <xf numFmtId="0" fontId="72" fillId="0" borderId="0" xfId="8" applyFont="1">
      <alignment vertical="center"/>
    </xf>
    <xf numFmtId="0" fontId="69" fillId="0" borderId="2" xfId="6" applyFont="1" applyBorder="1" applyAlignment="1">
      <alignment horizontal="center" vertical="center"/>
    </xf>
    <xf numFmtId="0" fontId="68" fillId="0" borderId="0" xfId="6" applyFont="1" applyAlignment="1">
      <alignment horizontal="center" vertical="center"/>
    </xf>
    <xf numFmtId="0" fontId="74" fillId="0" borderId="0" xfId="6" applyFont="1">
      <alignment vertical="center"/>
    </xf>
    <xf numFmtId="0" fontId="75" fillId="0" borderId="0" xfId="6" applyFont="1">
      <alignment vertical="center"/>
    </xf>
    <xf numFmtId="0" fontId="75" fillId="0" borderId="0" xfId="6" applyFont="1" applyAlignment="1">
      <alignment vertical="center" wrapText="1"/>
    </xf>
    <xf numFmtId="0" fontId="77" fillId="0" borderId="0" xfId="6" applyFont="1">
      <alignment vertical="center"/>
    </xf>
    <xf numFmtId="0" fontId="79" fillId="0" borderId="0" xfId="10" applyFont="1">
      <alignment vertical="center"/>
    </xf>
    <xf numFmtId="56" fontId="34" fillId="0" borderId="0" xfId="0" applyNumberFormat="1" applyFont="1" applyFill="1" applyBorder="1" applyAlignment="1" applyProtection="1">
      <alignment horizontal="center" vertical="center"/>
    </xf>
    <xf numFmtId="177" fontId="30" fillId="0" borderId="57" xfId="0" applyNumberFormat="1" applyFont="1" applyBorder="1" applyAlignment="1" applyProtection="1">
      <alignment horizontal="center" vertical="center" shrinkToFit="1"/>
      <protection locked="0"/>
    </xf>
    <xf numFmtId="56" fontId="34" fillId="2" borderId="21" xfId="0" applyNumberFormat="1" applyFont="1" applyFill="1" applyBorder="1" applyAlignment="1" applyProtection="1">
      <alignment horizontal="center" vertical="center"/>
    </xf>
    <xf numFmtId="56" fontId="34" fillId="2" borderId="10" xfId="0" applyNumberFormat="1" applyFont="1" applyFill="1" applyBorder="1" applyAlignment="1" applyProtection="1">
      <alignment horizontal="center" vertical="center"/>
    </xf>
    <xf numFmtId="177" fontId="30" fillId="0" borderId="58" xfId="0" applyNumberFormat="1" applyFont="1" applyBorder="1" applyAlignment="1" applyProtection="1">
      <alignment horizontal="center" vertical="center" shrinkToFit="1"/>
      <protection locked="0"/>
    </xf>
    <xf numFmtId="56" fontId="34" fillId="2" borderId="33" xfId="0" applyNumberFormat="1" applyFont="1" applyFill="1" applyBorder="1" applyAlignment="1" applyProtection="1">
      <alignment horizontal="center" vertical="center"/>
    </xf>
    <xf numFmtId="177" fontId="30" fillId="0" borderId="103" xfId="0" applyNumberFormat="1" applyFont="1" applyBorder="1" applyAlignment="1" applyProtection="1">
      <alignment horizontal="center" vertical="center" shrinkToFit="1"/>
      <protection locked="0"/>
    </xf>
    <xf numFmtId="177" fontId="30" fillId="0" borderId="104" xfId="0" applyNumberFormat="1" applyFont="1" applyBorder="1" applyAlignment="1" applyProtection="1">
      <alignment horizontal="center" vertical="center" shrinkToFit="1"/>
      <protection locked="0"/>
    </xf>
    <xf numFmtId="177" fontId="30" fillId="0" borderId="105" xfId="0" applyNumberFormat="1" applyFont="1" applyBorder="1" applyAlignment="1" applyProtection="1">
      <alignment horizontal="center" vertical="center" shrinkToFit="1"/>
      <protection locked="0"/>
    </xf>
    <xf numFmtId="177" fontId="30" fillId="0" borderId="106" xfId="0" applyNumberFormat="1" applyFont="1" applyBorder="1" applyAlignment="1" applyProtection="1">
      <alignment horizontal="center" vertical="center" shrinkToFit="1"/>
      <protection locked="0"/>
    </xf>
    <xf numFmtId="177" fontId="30" fillId="0" borderId="65" xfId="0" applyNumberFormat="1" applyFont="1" applyBorder="1" applyAlignment="1" applyProtection="1">
      <alignment horizontal="center" vertical="center" shrinkToFit="1"/>
      <protection locked="0"/>
    </xf>
    <xf numFmtId="177" fontId="30" fillId="0" borderId="66" xfId="0" applyNumberFormat="1" applyFont="1" applyBorder="1" applyAlignment="1" applyProtection="1">
      <alignment horizontal="center" vertical="center" shrinkToFit="1"/>
      <protection locked="0"/>
    </xf>
    <xf numFmtId="0" fontId="1" fillId="0" borderId="53" xfId="11" applyFont="1" applyBorder="1" applyAlignment="1">
      <alignment horizontal="center" vertical="center"/>
    </xf>
    <xf numFmtId="0" fontId="1" fillId="0" borderId="55" xfId="11" applyFont="1" applyBorder="1" applyAlignment="1">
      <alignment horizontal="center" vertical="center"/>
    </xf>
    <xf numFmtId="0" fontId="65" fillId="0" borderId="0" xfId="6" applyFont="1" applyAlignment="1">
      <alignment horizontal="center" vertical="center"/>
    </xf>
    <xf numFmtId="0" fontId="24" fillId="0" borderId="0" xfId="8" applyFont="1" applyAlignment="1">
      <alignment horizontal="center" vertical="center"/>
    </xf>
    <xf numFmtId="0" fontId="1" fillId="0" borderId="27" xfId="11" applyFont="1" applyBorder="1" applyAlignment="1">
      <alignment horizontal="center" vertical="center"/>
    </xf>
    <xf numFmtId="0" fontId="1" fillId="0" borderId="40" xfId="11" applyFont="1" applyBorder="1" applyAlignment="1">
      <alignment horizontal="center" vertical="center"/>
    </xf>
    <xf numFmtId="0" fontId="1" fillId="0" borderId="25" xfId="11" applyFont="1" applyBorder="1" applyAlignment="1">
      <alignment horizontal="center" vertical="center"/>
    </xf>
    <xf numFmtId="0" fontId="1" fillId="0" borderId="55" xfId="11" applyBorder="1" applyAlignment="1">
      <alignment horizontal="center" vertical="center"/>
    </xf>
    <xf numFmtId="180" fontId="71" fillId="0" borderId="15" xfId="11" applyNumberFormat="1" applyFont="1" applyBorder="1" applyAlignment="1">
      <alignment horizontal="center" vertical="center"/>
    </xf>
    <xf numFmtId="180" fontId="71" fillId="0" borderId="18" xfId="11" applyNumberFormat="1" applyFont="1" applyBorder="1" applyAlignment="1">
      <alignment horizontal="center" vertical="center"/>
    </xf>
    <xf numFmtId="180" fontId="71" fillId="0" borderId="16" xfId="11" applyNumberFormat="1" applyFont="1" applyBorder="1" applyAlignment="1">
      <alignment horizontal="center" vertical="center"/>
    </xf>
    <xf numFmtId="180" fontId="71" fillId="0" borderId="19" xfId="11" applyNumberFormat="1" applyFont="1" applyBorder="1" applyAlignment="1">
      <alignment horizontal="center" vertical="center"/>
    </xf>
    <xf numFmtId="180" fontId="71" fillId="0" borderId="20" xfId="11" applyNumberFormat="1" applyFont="1" applyBorder="1" applyAlignment="1">
      <alignment horizontal="center" vertical="center"/>
    </xf>
    <xf numFmtId="180" fontId="71" fillId="0" borderId="83" xfId="11" applyNumberFormat="1" applyFont="1" applyBorder="1" applyAlignment="1">
      <alignment horizontal="center" vertical="center"/>
    </xf>
    <xf numFmtId="0" fontId="68" fillId="0" borderId="28" xfId="6" applyFont="1" applyBorder="1" applyAlignment="1">
      <alignment horizontal="center" vertical="center"/>
    </xf>
    <xf numFmtId="0" fontId="68" fillId="0" borderId="102" xfId="6" applyFont="1" applyBorder="1" applyAlignment="1">
      <alignment horizontal="center" vertical="center"/>
    </xf>
    <xf numFmtId="0" fontId="70" fillId="0" borderId="95" xfId="6" applyFont="1" applyBorder="1" applyAlignment="1">
      <alignment horizontal="left" vertical="center"/>
    </xf>
    <xf numFmtId="0" fontId="70" fillId="0" borderId="94" xfId="6" applyFont="1" applyBorder="1" applyAlignment="1">
      <alignment horizontal="left" vertical="center"/>
    </xf>
    <xf numFmtId="0" fontId="70" fillId="0" borderId="96" xfId="6" applyFont="1" applyBorder="1" applyAlignment="1">
      <alignment horizontal="left" vertical="center"/>
    </xf>
    <xf numFmtId="0" fontId="70" fillId="0" borderId="100" xfId="6" applyFont="1" applyBorder="1" applyAlignment="1">
      <alignment horizontal="left" vertical="center"/>
    </xf>
    <xf numFmtId="0" fontId="70" fillId="0" borderId="99" xfId="6" applyFont="1" applyBorder="1" applyAlignment="1">
      <alignment horizontal="left" vertical="center"/>
    </xf>
    <xf numFmtId="0" fontId="70" fillId="0" borderId="101" xfId="6" applyFont="1" applyBorder="1" applyAlignment="1">
      <alignment horizontal="left" vertical="center"/>
    </xf>
    <xf numFmtId="0" fontId="68" fillId="0" borderId="1" xfId="6" applyFont="1" applyBorder="1" applyAlignment="1">
      <alignment horizontal="center" vertical="center"/>
    </xf>
    <xf numFmtId="0" fontId="73" fillId="0" borderId="0" xfId="6" applyFont="1" applyAlignment="1">
      <alignment horizontal="left" vertical="center" wrapText="1"/>
    </xf>
    <xf numFmtId="0" fontId="68" fillId="0" borderId="27" xfId="6" applyFont="1" applyBorder="1" applyAlignment="1">
      <alignment horizontal="center" vertical="center"/>
    </xf>
    <xf numFmtId="0" fontId="68" fillId="0" borderId="40" xfId="6" applyFont="1" applyBorder="1" applyAlignment="1">
      <alignment horizontal="center" vertical="center"/>
    </xf>
    <xf numFmtId="0" fontId="68" fillId="0" borderId="25" xfId="6" applyFont="1" applyBorder="1" applyAlignment="1">
      <alignment horizontal="center" vertical="center"/>
    </xf>
    <xf numFmtId="0" fontId="70" fillId="0" borderId="0" xfId="6" applyFont="1" applyAlignment="1">
      <alignment horizontal="left" vertical="center"/>
    </xf>
    <xf numFmtId="0" fontId="80" fillId="0" borderId="0" xfId="6" applyFont="1" applyAlignment="1">
      <alignment horizontal="left" vertical="center" wrapText="1"/>
    </xf>
    <xf numFmtId="0" fontId="80" fillId="0" borderId="0" xfId="6" applyFont="1" applyAlignment="1">
      <alignment horizontal="left" vertical="center"/>
    </xf>
    <xf numFmtId="0" fontId="63" fillId="0" borderId="0" xfId="0" applyFont="1" applyAlignment="1">
      <alignment vertical="center" wrapText="1"/>
    </xf>
    <xf numFmtId="0" fontId="41" fillId="0" borderId="29"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39" fillId="4" borderId="0" xfId="0" applyFont="1" applyFill="1" applyAlignment="1">
      <alignment horizontal="center" vertical="center"/>
    </xf>
    <xf numFmtId="181" fontId="40" fillId="2" borderId="34" xfId="0" applyNumberFormat="1" applyFont="1" applyFill="1" applyBorder="1" applyAlignment="1">
      <alignment horizontal="center" vertical="center"/>
    </xf>
    <xf numFmtId="181" fontId="40" fillId="2" borderId="35" xfId="0" applyNumberFormat="1" applyFont="1" applyFill="1" applyBorder="1" applyAlignment="1">
      <alignment horizontal="center" vertical="center"/>
    </xf>
    <xf numFmtId="181" fontId="40" fillId="2" borderId="36" xfId="0" applyNumberFormat="1" applyFont="1" applyFill="1" applyBorder="1" applyAlignment="1">
      <alignment horizontal="center" vertical="center"/>
    </xf>
    <xf numFmtId="56" fontId="34" fillId="2" borderId="15" xfId="0" applyNumberFormat="1" applyFont="1" applyFill="1" applyBorder="1" applyAlignment="1" applyProtection="1">
      <alignment horizontal="center" vertical="center"/>
    </xf>
    <xf numFmtId="56" fontId="34" fillId="2" borderId="19" xfId="0" applyNumberFormat="1" applyFont="1" applyFill="1" applyBorder="1" applyAlignment="1" applyProtection="1">
      <alignment horizontal="center" vertical="center"/>
    </xf>
    <xf numFmtId="56" fontId="34" fillId="2" borderId="17" xfId="0" applyNumberFormat="1" applyFont="1" applyFill="1" applyBorder="1" applyAlignment="1" applyProtection="1">
      <alignment horizontal="center" vertical="center"/>
    </xf>
    <xf numFmtId="0" fontId="34" fillId="0" borderId="21" xfId="0" applyFont="1" applyBorder="1" applyAlignment="1">
      <alignment horizontal="center" vertical="center"/>
    </xf>
    <xf numFmtId="0" fontId="34" fillId="0" borderId="38" xfId="0" applyFont="1" applyBorder="1" applyAlignment="1">
      <alignment horizontal="center" vertical="center"/>
    </xf>
    <xf numFmtId="0" fontId="32" fillId="0" borderId="0" xfId="0" applyFont="1" applyFill="1" applyBorder="1" applyAlignment="1">
      <alignment vertical="center" wrapText="1"/>
    </xf>
    <xf numFmtId="0" fontId="30" fillId="0" borderId="27" xfId="0" applyFont="1" applyBorder="1" applyAlignment="1">
      <alignment horizontal="center" vertical="center"/>
    </xf>
    <xf numFmtId="0" fontId="30" fillId="0" borderId="40" xfId="0" applyFont="1" applyBorder="1" applyAlignment="1">
      <alignment horizontal="center" vertical="center"/>
    </xf>
    <xf numFmtId="0" fontId="30" fillId="0" borderId="6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0" xfId="0" applyFont="1" applyFill="1" applyBorder="1" applyAlignment="1">
      <alignment horizontal="center" vertical="center"/>
    </xf>
    <xf numFmtId="0" fontId="33" fillId="0" borderId="20" xfId="0" applyFont="1" applyBorder="1" applyAlignment="1">
      <alignment horizontal="center" vertical="center"/>
    </xf>
    <xf numFmtId="0" fontId="30" fillId="0" borderId="43" xfId="0" applyFont="1" applyBorder="1" applyAlignment="1">
      <alignment horizontal="distributed" vertical="center" indent="1"/>
    </xf>
    <xf numFmtId="0" fontId="30" fillId="0" borderId="37" xfId="0" applyFont="1" applyBorder="1" applyAlignment="1">
      <alignment horizontal="distributed" vertical="center" indent="1"/>
    </xf>
    <xf numFmtId="0" fontId="36" fillId="5" borderId="27" xfId="0" applyFont="1" applyFill="1" applyBorder="1" applyAlignment="1" applyProtection="1">
      <alignment horizontal="center" vertical="center"/>
      <protection locked="0"/>
    </xf>
    <xf numFmtId="0" fontId="36" fillId="5" borderId="40" xfId="0" applyFont="1" applyFill="1" applyBorder="1" applyAlignment="1" applyProtection="1">
      <alignment horizontal="center" vertical="center"/>
      <protection locked="0"/>
    </xf>
    <xf numFmtId="0" fontId="36" fillId="5" borderId="25" xfId="0" applyFont="1" applyFill="1" applyBorder="1" applyAlignment="1" applyProtection="1">
      <alignment horizontal="center" vertical="center"/>
      <protection locked="0"/>
    </xf>
    <xf numFmtId="0" fontId="30" fillId="0" borderId="41" xfId="0" applyFont="1" applyBorder="1" applyAlignment="1">
      <alignment horizontal="distributed" vertical="center" indent="1"/>
    </xf>
    <xf numFmtId="0" fontId="30" fillId="0" borderId="42"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4" xfId="0" applyFont="1" applyBorder="1" applyAlignment="1">
      <alignment horizontal="distributed" vertical="center" indent="1"/>
    </xf>
    <xf numFmtId="0" fontId="36" fillId="5" borderId="21" xfId="0" applyFont="1" applyFill="1" applyBorder="1" applyAlignment="1" applyProtection="1">
      <alignment horizontal="center" vertical="center"/>
      <protection locked="0"/>
    </xf>
    <xf numFmtId="0" fontId="36" fillId="5" borderId="38" xfId="0" applyFont="1" applyFill="1" applyBorder="1" applyAlignment="1" applyProtection="1">
      <alignment horizontal="center" vertical="center"/>
      <protection locked="0"/>
    </xf>
    <xf numFmtId="0" fontId="36" fillId="5" borderId="33"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36" fillId="5" borderId="18" xfId="0" applyFont="1" applyFill="1" applyBorder="1" applyAlignment="1" applyProtection="1">
      <alignment horizontal="center" vertical="center"/>
      <protection locked="0"/>
    </xf>
    <xf numFmtId="0" fontId="36" fillId="5" borderId="16" xfId="0" applyFont="1" applyFill="1" applyBorder="1" applyAlignment="1" applyProtection="1">
      <alignment horizontal="center" vertical="center"/>
      <protection locked="0"/>
    </xf>
    <xf numFmtId="0" fontId="30" fillId="0" borderId="72" xfId="0" applyFont="1" applyBorder="1" applyAlignment="1">
      <alignment horizontal="center" vertical="center"/>
    </xf>
    <xf numFmtId="0" fontId="30" fillId="0" borderId="6" xfId="0" applyFont="1" applyBorder="1" applyAlignment="1">
      <alignment horizontal="center" vertical="center"/>
    </xf>
    <xf numFmtId="0" fontId="30" fillId="0" borderId="59" xfId="0" applyFont="1" applyBorder="1" applyAlignment="1">
      <alignment horizontal="center" vertical="center"/>
    </xf>
    <xf numFmtId="0" fontId="30" fillId="0" borderId="64" xfId="0" applyFont="1" applyBorder="1" applyAlignment="1">
      <alignment horizontal="center" vertical="center"/>
    </xf>
    <xf numFmtId="0" fontId="30" fillId="0" borderId="73" xfId="0" applyFont="1" applyBorder="1" applyAlignment="1">
      <alignment horizontal="center" vertical="center"/>
    </xf>
    <xf numFmtId="0" fontId="30" fillId="0" borderId="61" xfId="0" applyFont="1" applyBorder="1" applyAlignment="1">
      <alignment horizontal="center" vertical="center"/>
    </xf>
    <xf numFmtId="0" fontId="15" fillId="0" borderId="53" xfId="1" applyFont="1" applyBorder="1" applyAlignment="1" applyProtection="1">
      <alignment horizontal="center" vertical="center"/>
    </xf>
    <xf numFmtId="0" fontId="15" fillId="0" borderId="54" xfId="1" applyFont="1" applyBorder="1" applyAlignment="1" applyProtection="1">
      <alignment horizontal="center" vertical="center"/>
    </xf>
    <xf numFmtId="0" fontId="15" fillId="0" borderId="71" xfId="1" applyFont="1" applyBorder="1" applyAlignment="1" applyProtection="1">
      <alignment horizontal="center" vertical="center"/>
    </xf>
    <xf numFmtId="5" fontId="21" fillId="0" borderId="17" xfId="1" applyNumberFormat="1" applyFont="1" applyBorder="1" applyAlignment="1" applyProtection="1">
      <alignment horizontal="center" vertical="center"/>
    </xf>
    <xf numFmtId="5" fontId="21" fillId="0" borderId="60" xfId="1" applyNumberFormat="1" applyFont="1" applyBorder="1" applyAlignment="1" applyProtection="1">
      <alignment horizontal="center" vertical="center"/>
    </xf>
    <xf numFmtId="176" fontId="23" fillId="0" borderId="0" xfId="1" applyNumberFormat="1" applyFont="1" applyAlignment="1" applyProtection="1">
      <alignment horizontal="center" vertical="center"/>
    </xf>
    <xf numFmtId="0" fontId="15" fillId="0" borderId="15" xfId="1" applyFont="1" applyBorder="1" applyAlignment="1" applyProtection="1">
      <alignment horizontal="center" vertical="center"/>
    </xf>
    <xf numFmtId="0" fontId="15" fillId="0" borderId="17" xfId="1" applyFont="1" applyBorder="1" applyAlignment="1" applyProtection="1">
      <alignment horizontal="center" vertical="center"/>
    </xf>
    <xf numFmtId="0" fontId="15" fillId="0" borderId="19" xfId="1" applyFont="1" applyBorder="1" applyAlignment="1" applyProtection="1">
      <alignment horizontal="center" vertical="center"/>
    </xf>
    <xf numFmtId="56" fontId="34" fillId="0" borderId="0" xfId="0" applyNumberFormat="1" applyFont="1" applyFill="1" applyBorder="1" applyAlignment="1" applyProtection="1">
      <alignment horizontal="center" vertical="center"/>
    </xf>
    <xf numFmtId="56" fontId="34" fillId="0" borderId="20" xfId="0" applyNumberFormat="1" applyFont="1" applyFill="1" applyBorder="1" applyAlignment="1" applyProtection="1">
      <alignment horizontal="center" vertical="center"/>
    </xf>
    <xf numFmtId="179" fontId="44" fillId="2" borderId="53" xfId="0" applyNumberFormat="1" applyFont="1" applyFill="1" applyBorder="1" applyAlignment="1" applyProtection="1">
      <alignment horizontal="center" vertical="center"/>
    </xf>
    <xf numFmtId="179" fontId="44" fillId="2" borderId="55" xfId="0" applyNumberFormat="1" applyFont="1" applyFill="1" applyBorder="1" applyAlignment="1" applyProtection="1">
      <alignment horizontal="center" vertical="center"/>
    </xf>
    <xf numFmtId="0" fontId="61" fillId="0" borderId="53" xfId="0" applyFont="1" applyBorder="1" applyAlignment="1">
      <alignment horizontal="center" vertical="center"/>
    </xf>
    <xf numFmtId="0" fontId="61" fillId="0" borderId="55" xfId="0" applyFont="1" applyBorder="1" applyAlignment="1">
      <alignment horizontal="center" vertical="center"/>
    </xf>
    <xf numFmtId="0" fontId="29" fillId="0" borderId="0" xfId="1" applyAlignment="1" applyProtection="1">
      <alignment horizontal="center" vertical="center"/>
    </xf>
    <xf numFmtId="0" fontId="42" fillId="4" borderId="0" xfId="1" applyFont="1" applyFill="1" applyAlignment="1" applyProtection="1">
      <alignment horizontal="center" vertical="center"/>
    </xf>
    <xf numFmtId="0" fontId="25" fillId="0" borderId="0" xfId="1" applyFont="1" applyBorder="1" applyAlignment="1" applyProtection="1">
      <alignment horizontal="distributed" vertical="center" indent="8" shrinkToFit="1"/>
    </xf>
    <xf numFmtId="0" fontId="25"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11" fillId="0" borderId="27" xfId="1" applyFont="1" applyBorder="1" applyAlignment="1" applyProtection="1">
      <alignment horizontal="center" vertical="center" shrinkToFit="1"/>
    </xf>
    <xf numFmtId="0" fontId="11" fillId="0" borderId="40"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9" fillId="0" borderId="46" xfId="1" applyFont="1" applyBorder="1" applyAlignment="1" applyProtection="1">
      <alignment horizontal="center" vertical="center" shrinkToFit="1"/>
    </xf>
    <xf numFmtId="0" fontId="19" fillId="0" borderId="23" xfId="1" applyFont="1" applyBorder="1" applyAlignment="1" applyProtection="1">
      <alignment horizontal="center" vertical="center" shrinkToFit="1"/>
    </xf>
  </cellXfs>
  <cellStyles count="12">
    <cellStyle name="標準" xfId="0" builtinId="0"/>
    <cellStyle name="標準 2" xfId="1"/>
    <cellStyle name="標準 2 2" xfId="6"/>
    <cellStyle name="標準 2 2 2" xfId="8"/>
    <cellStyle name="標準 3" xfId="2"/>
    <cellStyle name="標準 3 2" xfId="11"/>
    <cellStyle name="標準 4" xfId="3"/>
    <cellStyle name="標準 5" xfId="4"/>
    <cellStyle name="標準 5 2" xfId="5"/>
    <cellStyle name="標準 6" xfId="7"/>
    <cellStyle name="標準 6 2" xfId="9"/>
    <cellStyle name="標準 7"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183415</xdr:colOff>
      <xdr:row>42</xdr:row>
      <xdr:rowOff>261328</xdr:rowOff>
    </xdr:from>
    <xdr:to>
      <xdr:col>16</xdr:col>
      <xdr:colOff>342165</xdr:colOff>
      <xdr:row>47</xdr:row>
      <xdr:rowOff>201492</xdr:rowOff>
    </xdr:to>
    <xdr:pic>
      <xdr:nvPicPr>
        <xdr:cNvPr id="2" name="図 1" descr="https://qr.quel.jp/tmp/66a100809bfc9e373cee457801fa03c0.png?v=165">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8390" y="11615128"/>
          <a:ext cx="1530350" cy="1559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view="pageBreakPreview" zoomScaleNormal="100" zoomScaleSheetLayoutView="100" workbookViewId="0">
      <selection activeCell="C46" sqref="C46:O47"/>
    </sheetView>
  </sheetViews>
  <sheetFormatPr defaultColWidth="9" defaultRowHeight="13.5"/>
  <cols>
    <col min="1" max="1" width="9.5" style="196" customWidth="1"/>
    <col min="2" max="2" width="6" style="196" customWidth="1"/>
    <col min="3" max="3" width="7.75" style="196" customWidth="1"/>
    <col min="4" max="4" width="6" style="196" customWidth="1"/>
    <col min="5" max="5" width="9.625" style="196" customWidth="1"/>
    <col min="6" max="6" width="9.125" style="196" customWidth="1"/>
    <col min="7" max="7" width="7.625" style="196" customWidth="1"/>
    <col min="8" max="8" width="13" style="196" customWidth="1"/>
    <col min="9" max="10" width="9" style="196"/>
    <col min="11" max="11" width="7.625" style="196" customWidth="1"/>
    <col min="12" max="12" width="9" style="196"/>
    <col min="13" max="13" width="10.125" style="196" customWidth="1"/>
    <col min="14" max="16384" width="9" style="196"/>
  </cols>
  <sheetData>
    <row r="1" spans="1:15" ht="28.5" customHeight="1">
      <c r="A1" s="272" t="s">
        <v>133</v>
      </c>
      <c r="B1" s="272"/>
      <c r="C1" s="272"/>
      <c r="D1" s="272"/>
      <c r="E1" s="272"/>
      <c r="F1" s="272"/>
      <c r="G1" s="272"/>
      <c r="H1" s="272"/>
      <c r="I1" s="272"/>
      <c r="J1" s="272"/>
      <c r="K1" s="272"/>
      <c r="L1" s="272"/>
      <c r="M1" s="272"/>
      <c r="N1" s="194"/>
      <c r="O1" s="195"/>
    </row>
    <row r="2" spans="1:15" s="197" customFormat="1" ht="23.25" customHeight="1">
      <c r="A2" s="273"/>
      <c r="B2" s="273"/>
      <c r="C2" s="273"/>
      <c r="D2" s="273"/>
      <c r="E2" s="273"/>
      <c r="F2" s="273"/>
      <c r="G2" s="273"/>
      <c r="H2" s="273"/>
      <c r="I2" s="273"/>
      <c r="J2" s="273"/>
      <c r="K2" s="273"/>
      <c r="L2" s="273"/>
      <c r="M2" s="273"/>
    </row>
    <row r="3" spans="1:15" s="199" customFormat="1" ht="21" customHeight="1">
      <c r="A3" s="198" t="s">
        <v>134</v>
      </c>
      <c r="B3" s="198"/>
      <c r="C3" s="198" t="s">
        <v>135</v>
      </c>
      <c r="D3" s="198"/>
      <c r="E3" s="198"/>
      <c r="F3" s="198"/>
      <c r="G3" s="198"/>
      <c r="H3" s="198"/>
      <c r="I3" s="198"/>
      <c r="J3" s="198"/>
      <c r="K3" s="198"/>
      <c r="L3" s="198"/>
      <c r="M3" s="198"/>
    </row>
    <row r="4" spans="1:15" s="199" customFormat="1" ht="21" customHeight="1">
      <c r="A4" s="198"/>
      <c r="B4" s="198"/>
      <c r="C4" s="198" t="s">
        <v>136</v>
      </c>
      <c r="D4" s="198"/>
      <c r="E4" s="198"/>
      <c r="F4" s="198"/>
      <c r="G4" s="198"/>
      <c r="H4" s="198"/>
      <c r="I4" s="198"/>
      <c r="J4" s="198"/>
      <c r="K4" s="198"/>
      <c r="L4" s="198"/>
      <c r="M4" s="198"/>
    </row>
    <row r="5" spans="1:15" s="199" customFormat="1" ht="21" customHeight="1">
      <c r="A5" s="198" t="s">
        <v>137</v>
      </c>
      <c r="B5" s="198"/>
      <c r="C5" s="198" t="s">
        <v>138</v>
      </c>
      <c r="D5" s="198"/>
      <c r="E5" s="198"/>
      <c r="F5" s="198"/>
      <c r="G5" s="198"/>
      <c r="H5" s="198"/>
      <c r="I5" s="198"/>
      <c r="J5" s="198"/>
      <c r="K5" s="198"/>
      <c r="L5" s="198"/>
      <c r="M5" s="198"/>
    </row>
    <row r="6" spans="1:15" s="199" customFormat="1" ht="21" customHeight="1">
      <c r="A6" s="198" t="s">
        <v>139</v>
      </c>
      <c r="B6" s="198"/>
      <c r="C6" s="200" t="s">
        <v>140</v>
      </c>
      <c r="D6" s="198"/>
      <c r="E6" s="198"/>
      <c r="F6" s="198"/>
      <c r="G6" s="198"/>
      <c r="H6" s="198"/>
      <c r="I6" s="198"/>
      <c r="J6" s="198"/>
      <c r="K6" s="198"/>
      <c r="L6" s="198"/>
      <c r="M6" s="198"/>
    </row>
    <row r="7" spans="1:15" s="199" customFormat="1" ht="21" customHeight="1">
      <c r="A7" s="198" t="s">
        <v>141</v>
      </c>
      <c r="B7" s="198"/>
      <c r="C7" s="200" t="s">
        <v>142</v>
      </c>
      <c r="D7" s="198"/>
      <c r="E7" s="198"/>
      <c r="F7" s="198"/>
      <c r="G7" s="198"/>
      <c r="H7" s="198"/>
      <c r="I7" s="198"/>
      <c r="J7" s="198"/>
      <c r="K7" s="198"/>
      <c r="L7" s="198"/>
      <c r="M7" s="198"/>
    </row>
    <row r="8" spans="1:15" s="199" customFormat="1" ht="21" customHeight="1">
      <c r="A8" s="198" t="s">
        <v>143</v>
      </c>
      <c r="B8" s="198"/>
      <c r="C8" s="200" t="s">
        <v>144</v>
      </c>
      <c r="D8" s="198"/>
      <c r="E8" s="198"/>
      <c r="F8" s="198"/>
      <c r="G8" s="198"/>
      <c r="H8" s="198"/>
      <c r="I8" s="198"/>
      <c r="J8" s="198"/>
      <c r="K8" s="198"/>
      <c r="L8" s="198"/>
      <c r="M8" s="198"/>
    </row>
    <row r="9" spans="1:15" s="199" customFormat="1" ht="21" customHeight="1">
      <c r="A9" s="198" t="s">
        <v>145</v>
      </c>
      <c r="B9" s="198"/>
      <c r="C9" s="200" t="s">
        <v>146</v>
      </c>
      <c r="D9" s="198"/>
      <c r="E9" s="198"/>
      <c r="F9" s="198"/>
      <c r="G9" s="198"/>
      <c r="H9" s="198"/>
      <c r="I9" s="198"/>
      <c r="J9" s="198"/>
      <c r="K9" s="198"/>
      <c r="L9" s="198"/>
      <c r="M9" s="198"/>
    </row>
    <row r="10" spans="1:15" s="199" customFormat="1" ht="21" customHeight="1">
      <c r="A10" s="198" t="s">
        <v>147</v>
      </c>
      <c r="B10" s="198"/>
      <c r="C10" s="200" t="s">
        <v>148</v>
      </c>
      <c r="D10" s="198"/>
      <c r="E10" s="198"/>
      <c r="F10" s="198"/>
      <c r="G10" s="198"/>
      <c r="H10" s="198"/>
      <c r="I10" s="198"/>
      <c r="J10" s="198"/>
      <c r="K10" s="198"/>
      <c r="L10" s="198"/>
      <c r="M10" s="198"/>
    </row>
    <row r="11" spans="1:15" s="199" customFormat="1" ht="21" customHeight="1">
      <c r="A11" s="198"/>
      <c r="B11" s="198"/>
      <c r="C11" s="200" t="s">
        <v>149</v>
      </c>
      <c r="D11" s="198"/>
      <c r="E11" s="198"/>
      <c r="F11" s="198"/>
      <c r="G11" s="198"/>
      <c r="H11" s="198"/>
      <c r="I11" s="198"/>
      <c r="J11" s="198"/>
      <c r="K11" s="198"/>
      <c r="L11" s="198"/>
      <c r="M11" s="198"/>
    </row>
    <row r="12" spans="1:15" s="199" customFormat="1" ht="21" customHeight="1">
      <c r="A12" s="198"/>
      <c r="B12" s="198"/>
      <c r="C12" s="200" t="s">
        <v>150</v>
      </c>
      <c r="D12" s="198"/>
      <c r="E12" s="198"/>
      <c r="F12" s="198"/>
      <c r="G12" s="198"/>
      <c r="H12" s="198"/>
      <c r="I12" s="198"/>
      <c r="J12" s="198"/>
      <c r="K12" s="198"/>
      <c r="L12" s="198"/>
      <c r="M12" s="198"/>
    </row>
    <row r="13" spans="1:15" s="199" customFormat="1" ht="21" customHeight="1">
      <c r="A13" s="198" t="s">
        <v>151</v>
      </c>
      <c r="B13" s="198"/>
      <c r="C13" s="200" t="s">
        <v>152</v>
      </c>
      <c r="D13" s="198"/>
      <c r="E13" s="198"/>
      <c r="F13" s="198"/>
      <c r="G13" s="198"/>
      <c r="H13" s="198"/>
      <c r="I13" s="198"/>
      <c r="J13" s="198"/>
      <c r="K13" s="198"/>
      <c r="L13" s="198"/>
      <c r="M13" s="198"/>
    </row>
    <row r="14" spans="1:15" s="199" customFormat="1" ht="18.75" customHeight="1">
      <c r="A14" s="198"/>
      <c r="B14" s="198"/>
      <c r="C14" s="200"/>
      <c r="D14" s="200"/>
      <c r="E14" s="200"/>
      <c r="F14" s="200"/>
      <c r="G14" s="200"/>
      <c r="H14" s="200"/>
      <c r="I14" s="200"/>
      <c r="J14" s="200"/>
      <c r="K14" s="200"/>
      <c r="L14" s="200"/>
      <c r="M14" s="200"/>
    </row>
    <row r="15" spans="1:15" ht="19.5" thickBot="1">
      <c r="A15" s="198" t="s">
        <v>153</v>
      </c>
      <c r="B15" s="198"/>
      <c r="C15" s="198"/>
      <c r="D15" s="198"/>
      <c r="E15" s="198"/>
      <c r="F15" s="198"/>
      <c r="G15" s="198"/>
      <c r="H15" s="198"/>
      <c r="I15" s="198"/>
      <c r="J15" s="198"/>
    </row>
    <row r="16" spans="1:15" ht="19.5" thickBot="1">
      <c r="A16" s="198"/>
      <c r="B16" s="201"/>
      <c r="C16" s="274" t="s">
        <v>154</v>
      </c>
      <c r="D16" s="275"/>
      <c r="E16" s="276"/>
      <c r="F16" s="202"/>
      <c r="G16" s="203" t="s">
        <v>114</v>
      </c>
      <c r="H16" s="204" t="s">
        <v>115</v>
      </c>
      <c r="I16" s="205" t="s">
        <v>116</v>
      </c>
      <c r="J16" s="206" t="s">
        <v>117</v>
      </c>
      <c r="K16" s="203" t="s">
        <v>118</v>
      </c>
      <c r="L16" s="207" t="s">
        <v>119</v>
      </c>
      <c r="M16" s="206" t="s">
        <v>101</v>
      </c>
      <c r="N16" s="208" t="s">
        <v>155</v>
      </c>
    </row>
    <row r="17" spans="1:19" ht="18.75">
      <c r="A17" s="198"/>
      <c r="B17" s="270" t="s">
        <v>156</v>
      </c>
      <c r="C17" s="278">
        <v>45269</v>
      </c>
      <c r="D17" s="279"/>
      <c r="E17" s="280"/>
      <c r="F17" s="209" t="s">
        <v>157</v>
      </c>
      <c r="G17" s="210" t="s">
        <v>158</v>
      </c>
      <c r="H17" s="211"/>
      <c r="I17" s="212"/>
      <c r="J17" s="210"/>
      <c r="K17" s="213" t="s">
        <v>159</v>
      </c>
      <c r="L17" s="212"/>
      <c r="M17" s="214" t="s">
        <v>158</v>
      </c>
      <c r="N17" s="270" t="s">
        <v>160</v>
      </c>
    </row>
    <row r="18" spans="1:19" ht="19.5" thickBot="1">
      <c r="A18" s="198"/>
      <c r="B18" s="277"/>
      <c r="C18" s="281"/>
      <c r="D18" s="282"/>
      <c r="E18" s="283"/>
      <c r="F18" s="215" t="s">
        <v>161</v>
      </c>
      <c r="G18" s="216"/>
      <c r="H18" s="217" t="s">
        <v>162</v>
      </c>
      <c r="I18" s="218" t="s">
        <v>163</v>
      </c>
      <c r="J18" s="219" t="s">
        <v>158</v>
      </c>
      <c r="K18" s="220"/>
      <c r="L18" s="218" t="s">
        <v>164</v>
      </c>
      <c r="M18" s="221"/>
      <c r="N18" s="271"/>
    </row>
    <row r="19" spans="1:19" ht="18.75">
      <c r="A19" s="198"/>
      <c r="B19" s="270" t="s">
        <v>165</v>
      </c>
      <c r="C19" s="278">
        <v>45318</v>
      </c>
      <c r="D19" s="279"/>
      <c r="E19" s="280"/>
      <c r="F19" s="209" t="s">
        <v>157</v>
      </c>
      <c r="G19" s="222" t="s">
        <v>164</v>
      </c>
      <c r="H19" s="223" t="s">
        <v>166</v>
      </c>
      <c r="I19" s="212" t="s">
        <v>166</v>
      </c>
      <c r="J19" s="210"/>
      <c r="K19" s="213" t="s">
        <v>164</v>
      </c>
      <c r="L19" s="212"/>
      <c r="M19" s="214" t="s">
        <v>162</v>
      </c>
      <c r="N19" s="270" t="s">
        <v>160</v>
      </c>
    </row>
    <row r="20" spans="1:19" ht="19.5" thickBot="1">
      <c r="A20" s="198"/>
      <c r="B20" s="277"/>
      <c r="C20" s="281"/>
      <c r="D20" s="282"/>
      <c r="E20" s="283"/>
      <c r="F20" s="215" t="s">
        <v>167</v>
      </c>
      <c r="G20" s="224"/>
      <c r="H20" s="225" t="s">
        <v>166</v>
      </c>
      <c r="I20" s="218" t="s">
        <v>166</v>
      </c>
      <c r="J20" s="224" t="s">
        <v>164</v>
      </c>
      <c r="K20" s="226"/>
      <c r="L20" s="218" t="s">
        <v>164</v>
      </c>
      <c r="M20" s="221"/>
      <c r="N20" s="271"/>
    </row>
    <row r="21" spans="1:19" ht="18.75">
      <c r="A21" s="198"/>
      <c r="B21" s="270" t="s">
        <v>168</v>
      </c>
      <c r="C21" s="278">
        <v>45325</v>
      </c>
      <c r="D21" s="279"/>
      <c r="E21" s="280"/>
      <c r="F21" s="209" t="s">
        <v>169</v>
      </c>
      <c r="G21" s="210"/>
      <c r="H21" s="223"/>
      <c r="I21" s="212"/>
      <c r="J21" s="222" t="s">
        <v>164</v>
      </c>
      <c r="K21" s="213" t="s">
        <v>164</v>
      </c>
      <c r="L21" s="212" t="s">
        <v>164</v>
      </c>
      <c r="M21" s="214" t="s">
        <v>162</v>
      </c>
      <c r="N21" s="270" t="s">
        <v>160</v>
      </c>
    </row>
    <row r="22" spans="1:19" ht="19.5" thickBot="1">
      <c r="A22" s="198"/>
      <c r="B22" s="271"/>
      <c r="C22" s="281"/>
      <c r="D22" s="282"/>
      <c r="E22" s="283"/>
      <c r="F22" s="215" t="s">
        <v>167</v>
      </c>
      <c r="G22" s="224" t="s">
        <v>164</v>
      </c>
      <c r="H22" s="227" t="s">
        <v>159</v>
      </c>
      <c r="I22" s="218" t="s">
        <v>164</v>
      </c>
      <c r="J22" s="228"/>
      <c r="K22" s="229"/>
      <c r="L22" s="218"/>
      <c r="M22" s="221"/>
      <c r="N22" s="271"/>
    </row>
    <row r="23" spans="1:19" ht="18.75">
      <c r="A23" s="198"/>
      <c r="B23" s="198"/>
      <c r="C23" s="198" t="s">
        <v>170</v>
      </c>
      <c r="D23" s="198"/>
      <c r="E23" s="198"/>
      <c r="F23" s="198"/>
      <c r="G23" s="198"/>
      <c r="H23" s="198"/>
      <c r="I23" s="198"/>
      <c r="J23" s="198"/>
      <c r="K23" s="198"/>
      <c r="L23" s="198"/>
      <c r="M23" s="198"/>
    </row>
    <row r="24" spans="1:19" s="199" customFormat="1" ht="16.5" customHeight="1">
      <c r="A24" s="198"/>
      <c r="B24" s="198"/>
      <c r="C24" s="200"/>
      <c r="D24" s="200"/>
      <c r="E24" s="200"/>
      <c r="F24" s="198"/>
      <c r="G24" s="198"/>
      <c r="H24" s="198"/>
      <c r="I24" s="198"/>
      <c r="J24" s="198"/>
      <c r="K24" s="198"/>
      <c r="L24" s="198"/>
      <c r="M24" s="198"/>
    </row>
    <row r="25" spans="1:19" ht="21" customHeight="1">
      <c r="A25" s="198" t="s">
        <v>171</v>
      </c>
      <c r="B25" s="198"/>
      <c r="C25" s="198"/>
      <c r="E25" s="230" t="s">
        <v>172</v>
      </c>
      <c r="F25" s="231"/>
      <c r="G25" s="232" t="s">
        <v>173</v>
      </c>
      <c r="H25" s="231"/>
      <c r="I25" s="233"/>
      <c r="J25" s="234"/>
      <c r="K25" s="235"/>
    </row>
    <row r="26" spans="1:19" ht="21" customHeight="1">
      <c r="A26" s="198"/>
      <c r="B26" s="198"/>
      <c r="D26" s="198"/>
      <c r="E26" s="236" t="s">
        <v>174</v>
      </c>
      <c r="F26" s="237"/>
      <c r="G26" s="238" t="s">
        <v>175</v>
      </c>
      <c r="H26" s="237"/>
      <c r="I26" s="286" t="s">
        <v>176</v>
      </c>
      <c r="J26" s="287"/>
      <c r="K26" s="288"/>
    </row>
    <row r="27" spans="1:19" ht="21" customHeight="1">
      <c r="A27" s="198"/>
      <c r="B27" s="198"/>
      <c r="D27" s="198"/>
      <c r="E27" s="239" t="s">
        <v>177</v>
      </c>
      <c r="F27" s="240"/>
      <c r="G27" s="241" t="s">
        <v>178</v>
      </c>
      <c r="H27" s="242"/>
      <c r="I27" s="286" t="s">
        <v>179</v>
      </c>
      <c r="J27" s="287"/>
      <c r="K27" s="288"/>
    </row>
    <row r="28" spans="1:19" ht="21" customHeight="1">
      <c r="A28" s="198"/>
      <c r="B28" s="198"/>
      <c r="D28" s="198"/>
      <c r="E28" s="243" t="s">
        <v>180</v>
      </c>
      <c r="F28" s="244"/>
      <c r="G28" s="245" t="s">
        <v>181</v>
      </c>
      <c r="H28" s="246"/>
      <c r="I28" s="289" t="s">
        <v>182</v>
      </c>
      <c r="J28" s="290"/>
      <c r="K28" s="291"/>
    </row>
    <row r="29" spans="1:19" ht="21" customHeight="1">
      <c r="A29" s="198"/>
      <c r="B29" s="198"/>
      <c r="D29" s="198"/>
      <c r="E29" s="247"/>
      <c r="F29" s="248"/>
      <c r="G29" s="247"/>
      <c r="H29" s="200"/>
      <c r="I29" s="249"/>
      <c r="J29" s="249"/>
      <c r="K29" s="249"/>
      <c r="O29" s="247"/>
      <c r="P29" s="200"/>
      <c r="Q29" s="249"/>
      <c r="R29" s="249"/>
      <c r="S29" s="249"/>
    </row>
    <row r="30" spans="1:19" s="199" customFormat="1" ht="21" customHeight="1">
      <c r="A30" s="198" t="s">
        <v>183</v>
      </c>
      <c r="B30" s="198"/>
      <c r="C30" s="198"/>
      <c r="D30" s="284" t="s">
        <v>184</v>
      </c>
      <c r="E30" s="292"/>
      <c r="F30" s="285"/>
      <c r="G30" s="250" t="s">
        <v>185</v>
      </c>
      <c r="H30" s="198"/>
      <c r="I30" s="198"/>
      <c r="J30" s="198"/>
      <c r="K30" s="198"/>
      <c r="L30" s="198"/>
      <c r="M30" s="198"/>
      <c r="N30" s="200"/>
    </row>
    <row r="31" spans="1:19" s="199" customFormat="1" ht="21" customHeight="1">
      <c r="B31" s="198"/>
      <c r="C31" s="198"/>
      <c r="D31" s="284" t="s">
        <v>101</v>
      </c>
      <c r="E31" s="285"/>
      <c r="F31" s="251" t="s">
        <v>186</v>
      </c>
      <c r="G31" s="199" t="s">
        <v>187</v>
      </c>
      <c r="H31" s="252"/>
      <c r="I31" s="252"/>
      <c r="J31" s="198"/>
      <c r="K31" s="198"/>
    </row>
    <row r="32" spans="1:19" s="199" customFormat="1" ht="21" customHeight="1">
      <c r="B32" s="198"/>
      <c r="C32" s="198"/>
      <c r="D32" s="284" t="s">
        <v>188</v>
      </c>
      <c r="E32" s="285"/>
      <c r="F32" s="251" t="s">
        <v>189</v>
      </c>
      <c r="I32" s="198"/>
      <c r="J32" s="198"/>
      <c r="K32" s="198"/>
    </row>
    <row r="33" spans="1:15" s="199" customFormat="1" ht="21" customHeight="1">
      <c r="B33" s="198"/>
      <c r="C33" s="198"/>
      <c r="D33" s="284" t="s">
        <v>95</v>
      </c>
      <c r="E33" s="285"/>
      <c r="F33" s="251" t="s">
        <v>190</v>
      </c>
      <c r="G33" s="199" t="s">
        <v>191</v>
      </c>
      <c r="H33" s="198"/>
      <c r="I33" s="198"/>
      <c r="J33" s="198"/>
      <c r="K33" s="198"/>
    </row>
    <row r="34" spans="1:15" s="199" customFormat="1" ht="24.75" customHeight="1">
      <c r="A34" s="198"/>
      <c r="B34" s="198"/>
      <c r="C34" s="293" t="s">
        <v>192</v>
      </c>
      <c r="D34" s="293"/>
      <c r="E34" s="293"/>
      <c r="F34" s="293"/>
      <c r="G34" s="293"/>
      <c r="H34" s="293"/>
      <c r="I34" s="293"/>
      <c r="J34" s="293"/>
      <c r="K34" s="293"/>
      <c r="L34" s="293"/>
      <c r="M34" s="293"/>
    </row>
    <row r="35" spans="1:15" s="199" customFormat="1" ht="24.75" customHeight="1">
      <c r="A35" s="198"/>
      <c r="B35" s="198"/>
      <c r="C35" s="293"/>
      <c r="D35" s="293"/>
      <c r="E35" s="293"/>
      <c r="F35" s="293"/>
      <c r="G35" s="293"/>
      <c r="H35" s="293"/>
      <c r="I35" s="293"/>
      <c r="J35" s="293"/>
      <c r="K35" s="293"/>
      <c r="L35" s="293"/>
      <c r="M35" s="293"/>
      <c r="N35" s="200"/>
    </row>
    <row r="36" spans="1:15" s="199" customFormat="1" ht="18.75" customHeight="1">
      <c r="B36" s="198"/>
      <c r="E36" s="200" t="s">
        <v>193</v>
      </c>
      <c r="F36" s="200"/>
      <c r="G36" s="200"/>
      <c r="H36" s="200"/>
      <c r="I36" s="200"/>
      <c r="J36" s="253" t="s">
        <v>194</v>
      </c>
      <c r="K36" s="200"/>
      <c r="L36" s="200"/>
      <c r="M36" s="200"/>
      <c r="N36" s="200"/>
    </row>
    <row r="37" spans="1:15" s="199" customFormat="1" ht="35.25" customHeight="1" thickBot="1">
      <c r="A37" s="198" t="s">
        <v>195</v>
      </c>
      <c r="B37" s="198"/>
      <c r="C37" s="254" t="s">
        <v>196</v>
      </c>
      <c r="D37" s="255"/>
      <c r="E37" s="255"/>
      <c r="F37" s="256"/>
      <c r="G37" s="255"/>
      <c r="H37" s="255"/>
      <c r="I37" s="255"/>
      <c r="J37" s="255"/>
      <c r="K37" s="255"/>
      <c r="L37" s="255"/>
      <c r="M37" s="255"/>
      <c r="N37" s="200"/>
    </row>
    <row r="38" spans="1:15" s="199" customFormat="1" ht="33" customHeight="1" thickBot="1">
      <c r="A38" s="198"/>
      <c r="B38" s="198"/>
      <c r="C38" s="294" t="s">
        <v>197</v>
      </c>
      <c r="D38" s="295"/>
      <c r="E38" s="295"/>
      <c r="F38" s="295"/>
      <c r="G38" s="295"/>
      <c r="H38" s="295"/>
      <c r="I38" s="295"/>
      <c r="J38" s="295"/>
      <c r="K38" s="295"/>
      <c r="L38" s="295"/>
      <c r="M38" s="296"/>
    </row>
    <row r="39" spans="1:15" s="199" customFormat="1" ht="10.5" customHeight="1">
      <c r="A39" s="198"/>
      <c r="B39" s="198"/>
      <c r="C39" s="198"/>
      <c r="D39" s="252"/>
      <c r="E39" s="252"/>
      <c r="F39" s="252"/>
      <c r="G39" s="252"/>
      <c r="H39" s="252"/>
      <c r="I39" s="252"/>
      <c r="J39" s="252"/>
      <c r="K39" s="252"/>
      <c r="L39" s="252"/>
      <c r="M39" s="252"/>
    </row>
    <row r="40" spans="1:15" s="199" customFormat="1" ht="27.95" customHeight="1">
      <c r="A40" s="200" t="s">
        <v>198</v>
      </c>
      <c r="B40" s="200"/>
      <c r="C40" s="200"/>
      <c r="D40" s="200" t="s">
        <v>199</v>
      </c>
      <c r="E40" s="200"/>
      <c r="F40" s="200"/>
      <c r="G40" s="200"/>
      <c r="H40" s="200"/>
      <c r="I40" s="200"/>
      <c r="J40" s="200"/>
      <c r="K40" s="200"/>
      <c r="L40" s="200"/>
      <c r="M40" s="200"/>
    </row>
    <row r="41" spans="1:15" s="199" customFormat="1" ht="12" customHeight="1">
      <c r="A41" s="200"/>
      <c r="B41" s="200"/>
      <c r="C41" s="200"/>
      <c r="D41" s="200"/>
      <c r="E41" s="200"/>
      <c r="F41" s="200"/>
      <c r="G41" s="200"/>
      <c r="H41" s="200"/>
      <c r="I41" s="200"/>
      <c r="J41" s="200"/>
      <c r="K41" s="200"/>
      <c r="L41" s="200"/>
      <c r="M41" s="200"/>
    </row>
    <row r="42" spans="1:15" s="199" customFormat="1" ht="27.75" customHeight="1">
      <c r="A42" s="200" t="s">
        <v>200</v>
      </c>
      <c r="B42" s="200"/>
      <c r="C42" s="200" t="s">
        <v>201</v>
      </c>
      <c r="D42" s="200"/>
      <c r="E42" s="200"/>
      <c r="F42" s="200"/>
      <c r="G42" s="200"/>
      <c r="H42" s="200"/>
      <c r="I42" s="200"/>
      <c r="J42" s="200"/>
      <c r="K42" s="200"/>
      <c r="L42" s="200"/>
      <c r="M42" s="200"/>
      <c r="N42" s="200"/>
    </row>
    <row r="43" spans="1:15" s="199" customFormat="1" ht="27.75" customHeight="1">
      <c r="A43" s="200"/>
      <c r="B43" s="200"/>
      <c r="C43" s="200" t="s">
        <v>202</v>
      </c>
      <c r="D43" s="200"/>
      <c r="E43" s="200"/>
      <c r="F43" s="200"/>
      <c r="G43" s="200"/>
      <c r="H43" s="200"/>
      <c r="I43" s="200"/>
      <c r="J43" s="200"/>
      <c r="K43" s="200"/>
      <c r="L43" s="200"/>
      <c r="M43" s="200"/>
      <c r="N43" s="200"/>
    </row>
    <row r="44" spans="1:15" s="199" customFormat="1" ht="27.75" customHeight="1">
      <c r="A44" s="200"/>
      <c r="B44" s="200"/>
      <c r="C44" s="297" t="s">
        <v>203</v>
      </c>
      <c r="D44" s="297"/>
      <c r="E44" s="297"/>
      <c r="F44" s="297"/>
      <c r="G44" s="297"/>
      <c r="H44" s="297"/>
      <c r="I44" s="297"/>
      <c r="J44" s="297"/>
      <c r="K44" s="297"/>
      <c r="L44" s="297"/>
      <c r="M44" s="297"/>
      <c r="N44" s="297"/>
    </row>
    <row r="45" spans="1:15" s="199" customFormat="1" ht="24" customHeight="1">
      <c r="A45" s="200"/>
      <c r="B45" s="200"/>
      <c r="C45" s="200" t="s">
        <v>204</v>
      </c>
      <c r="D45" s="200"/>
      <c r="E45" s="200"/>
      <c r="F45" s="200"/>
      <c r="G45" s="200"/>
      <c r="H45" s="200"/>
      <c r="I45" s="200"/>
      <c r="J45" s="200"/>
      <c r="K45" s="200"/>
      <c r="L45" s="200"/>
      <c r="M45" s="257"/>
    </row>
    <row r="46" spans="1:15" s="199" customFormat="1" ht="24" customHeight="1">
      <c r="A46" s="200"/>
      <c r="B46" s="200"/>
      <c r="C46" s="298" t="s">
        <v>205</v>
      </c>
      <c r="D46" s="299"/>
      <c r="E46" s="299"/>
      <c r="F46" s="299"/>
      <c r="G46" s="299"/>
      <c r="H46" s="299"/>
      <c r="I46" s="299"/>
      <c r="J46" s="299"/>
      <c r="K46" s="299"/>
      <c r="L46" s="299"/>
      <c r="M46" s="299"/>
      <c r="N46" s="299"/>
      <c r="O46" s="299"/>
    </row>
    <row r="47" spans="1:15" s="199" customFormat="1" ht="24" customHeight="1">
      <c r="A47" s="200"/>
      <c r="B47" s="200"/>
      <c r="C47" s="299"/>
      <c r="D47" s="299"/>
      <c r="E47" s="299"/>
      <c r="F47" s="299"/>
      <c r="G47" s="299"/>
      <c r="H47" s="299"/>
      <c r="I47" s="299"/>
      <c r="J47" s="299"/>
      <c r="K47" s="299"/>
      <c r="L47" s="299"/>
      <c r="M47" s="299"/>
      <c r="N47" s="299"/>
      <c r="O47" s="299"/>
    </row>
    <row r="48" spans="1:15" s="199" customFormat="1" ht="24.6" customHeight="1">
      <c r="A48" s="198"/>
      <c r="B48" s="198"/>
      <c r="C48" s="200" t="s">
        <v>206</v>
      </c>
      <c r="E48" s="200"/>
      <c r="F48" s="200"/>
      <c r="H48" s="200"/>
      <c r="I48" s="200"/>
      <c r="J48" s="198"/>
      <c r="K48" s="198"/>
      <c r="L48" s="198"/>
      <c r="M48" s="198"/>
    </row>
    <row r="49" spans="1:13" s="199" customFormat="1" ht="30.75" customHeight="1">
      <c r="A49" s="198" t="s">
        <v>207</v>
      </c>
      <c r="B49" s="198"/>
      <c r="D49" s="200" t="s">
        <v>208</v>
      </c>
      <c r="E49" s="200"/>
      <c r="F49" s="200"/>
      <c r="H49" s="200"/>
      <c r="I49" s="200"/>
      <c r="J49" s="198"/>
      <c r="K49" s="198"/>
      <c r="L49" s="198"/>
      <c r="M49" s="198"/>
    </row>
    <row r="50" spans="1:13" s="199" customFormat="1" ht="30.75" customHeight="1">
      <c r="A50" s="198"/>
      <c r="B50" s="198"/>
      <c r="D50" s="200"/>
      <c r="E50" s="200"/>
      <c r="F50" s="200"/>
      <c r="G50" s="200"/>
      <c r="H50" s="200"/>
      <c r="J50" s="200"/>
      <c r="K50" s="200"/>
      <c r="L50" s="198"/>
      <c r="M50" s="198"/>
    </row>
    <row r="51" spans="1:13" s="199" customFormat="1" ht="30.75" customHeight="1">
      <c r="A51" s="198"/>
      <c r="B51" s="198"/>
      <c r="D51" s="200"/>
      <c r="E51" s="200"/>
      <c r="F51" s="200"/>
      <c r="G51" s="200"/>
      <c r="H51" s="200"/>
      <c r="J51" s="200"/>
      <c r="K51" s="200"/>
      <c r="L51" s="198"/>
      <c r="M51" s="198"/>
    </row>
    <row r="52" spans="1:13" s="199" customFormat="1" ht="30" customHeight="1">
      <c r="K52" s="198"/>
      <c r="L52" s="198"/>
      <c r="M52" s="198"/>
    </row>
    <row r="53" spans="1:13" ht="26.25" customHeight="1"/>
  </sheetData>
  <mergeCells count="23">
    <mergeCell ref="D33:E33"/>
    <mergeCell ref="C34:M35"/>
    <mergeCell ref="C38:M38"/>
    <mergeCell ref="C44:N44"/>
    <mergeCell ref="C46:O47"/>
    <mergeCell ref="D32:E32"/>
    <mergeCell ref="B19:B20"/>
    <mergeCell ref="C19:E20"/>
    <mergeCell ref="N19:N20"/>
    <mergeCell ref="B21:B22"/>
    <mergeCell ref="C21:E22"/>
    <mergeCell ref="N21:N22"/>
    <mergeCell ref="I26:K26"/>
    <mergeCell ref="I27:K27"/>
    <mergeCell ref="I28:K28"/>
    <mergeCell ref="D30:F30"/>
    <mergeCell ref="D31:E31"/>
    <mergeCell ref="N17:N18"/>
    <mergeCell ref="A1:M1"/>
    <mergeCell ref="A2:M2"/>
    <mergeCell ref="C16:E16"/>
    <mergeCell ref="B17:B18"/>
    <mergeCell ref="C17:E18"/>
  </mergeCells>
  <phoneticPr fontId="43"/>
  <pageMargins left="0.25" right="0.25" top="0.75" bottom="0.75" header="0.3" footer="0.3"/>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6"/>
  <sheetViews>
    <sheetView showGridLines="0" workbookViewId="0">
      <selection activeCell="B3" sqref="B3:H3"/>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307" t="s">
        <v>21</v>
      </c>
      <c r="B1" s="307"/>
      <c r="C1" s="307"/>
      <c r="D1" s="307"/>
      <c r="E1" s="307"/>
      <c r="F1" s="307"/>
      <c r="G1" s="307"/>
      <c r="H1" s="307"/>
      <c r="I1" s="307"/>
      <c r="J1" s="307"/>
      <c r="K1" s="307"/>
      <c r="L1" s="307"/>
      <c r="M1" s="307"/>
      <c r="N1" s="307"/>
    </row>
    <row r="2" spans="1:18" customFormat="1" ht="7.5" customHeight="1" thickBot="1"/>
    <row r="3" spans="1:18" ht="19.5" customHeight="1" thickTop="1" thickBot="1">
      <c r="A3" s="23"/>
      <c r="B3" s="308">
        <v>45247</v>
      </c>
      <c r="C3" s="309"/>
      <c r="D3" s="309"/>
      <c r="E3" s="309"/>
      <c r="F3" s="309"/>
      <c r="G3" s="309"/>
      <c r="H3" s="310"/>
      <c r="J3" s="301" t="s">
        <v>126</v>
      </c>
      <c r="K3" s="302"/>
      <c r="L3" s="302"/>
      <c r="M3" s="303"/>
    </row>
    <row r="4" spans="1:18" ht="18.75" customHeight="1" thickBot="1">
      <c r="B4" s="69" t="s">
        <v>68</v>
      </c>
      <c r="C4" s="58"/>
      <c r="D4" s="58"/>
      <c r="E4" s="58"/>
      <c r="F4" s="58"/>
      <c r="G4" s="58"/>
      <c r="H4" s="58"/>
      <c r="I4" s="58"/>
      <c r="J4" s="304"/>
      <c r="K4" s="305"/>
      <c r="L4" s="305"/>
      <c r="M4" s="306"/>
    </row>
    <row r="5" spans="1:18" ht="72" customHeight="1" thickTop="1">
      <c r="A5" s="300" t="s">
        <v>127</v>
      </c>
      <c r="B5" s="300"/>
      <c r="C5" s="300"/>
      <c r="D5" s="300"/>
      <c r="E5" s="300"/>
      <c r="F5" s="300"/>
      <c r="G5" s="300"/>
      <c r="H5" s="300"/>
      <c r="I5" s="300"/>
      <c r="J5" s="300"/>
      <c r="K5" s="300"/>
      <c r="L5" s="300"/>
      <c r="M5" s="300"/>
      <c r="N5" s="300"/>
      <c r="O5" s="300"/>
      <c r="P5" s="300"/>
      <c r="Q5" s="300"/>
      <c r="R5" s="300"/>
    </row>
    <row r="6" spans="1:18" ht="30.75" customHeight="1">
      <c r="A6" s="8" t="s">
        <v>23</v>
      </c>
      <c r="B6" s="5" t="s">
        <v>69</v>
      </c>
    </row>
    <row r="7" spans="1:18" ht="16.5" customHeight="1">
      <c r="A7" s="8"/>
      <c r="B7" s="5" t="s">
        <v>72</v>
      </c>
    </row>
    <row r="8" spans="1:18" ht="16.5" customHeight="1">
      <c r="A8" s="6" t="s">
        <v>18</v>
      </c>
      <c r="B8" s="35" t="s">
        <v>27</v>
      </c>
      <c r="C8" s="10"/>
      <c r="D8" s="10"/>
      <c r="E8" s="10"/>
      <c r="F8" s="10"/>
      <c r="G8" s="10"/>
      <c r="H8" s="10"/>
      <c r="I8" s="10"/>
    </row>
    <row r="9" spans="1:18" ht="16.5" customHeight="1">
      <c r="A9" s="6" t="s">
        <v>28</v>
      </c>
      <c r="B9" s="5" t="s">
        <v>75</v>
      </c>
    </row>
    <row r="10" spans="1:18" ht="16.5" customHeight="1">
      <c r="A10" s="6" t="s">
        <v>19</v>
      </c>
      <c r="B10" s="5" t="s">
        <v>77</v>
      </c>
    </row>
    <row r="11" spans="1:18" ht="16.5" customHeight="1">
      <c r="A11" s="7" t="s">
        <v>17</v>
      </c>
    </row>
    <row r="12" spans="1:18" ht="41.25" customHeight="1">
      <c r="A12" s="8" t="s">
        <v>88</v>
      </c>
      <c r="C12" s="50" t="s">
        <v>91</v>
      </c>
      <c r="D12" s="178" t="s">
        <v>90</v>
      </c>
      <c r="E12" s="49"/>
    </row>
    <row r="13" spans="1:18" ht="41.25" customHeight="1">
      <c r="A13" s="7" t="s">
        <v>17</v>
      </c>
      <c r="B13" s="5" t="s">
        <v>29</v>
      </c>
    </row>
    <row r="14" spans="1:18" ht="16.5" customHeight="1">
      <c r="A14" s="7" t="s">
        <v>17</v>
      </c>
      <c r="B14" s="5" t="s">
        <v>74</v>
      </c>
    </row>
    <row r="15" spans="1:18" ht="16.5" customHeight="1" thickBot="1">
      <c r="A15" s="8" t="s">
        <v>102</v>
      </c>
    </row>
    <row r="16" spans="1:18" ht="16.5" customHeight="1">
      <c r="A16" s="7"/>
      <c r="B16" s="28" t="s">
        <v>20</v>
      </c>
      <c r="C16" s="29"/>
      <c r="D16" s="30"/>
      <c r="E16" s="29"/>
      <c r="F16" s="29"/>
      <c r="G16" s="29"/>
      <c r="H16" s="29"/>
      <c r="I16" s="29"/>
      <c r="J16" s="109"/>
    </row>
    <row r="17" spans="1:10" ht="16.5" customHeight="1">
      <c r="A17" s="7"/>
      <c r="B17" s="31"/>
      <c r="C17" s="32"/>
      <c r="D17" s="32"/>
      <c r="E17" s="32"/>
      <c r="F17" s="32"/>
      <c r="G17" s="32"/>
      <c r="H17" s="32"/>
      <c r="I17" s="32"/>
      <c r="J17" s="110"/>
    </row>
    <row r="18" spans="1:10" ht="30.6" customHeight="1">
      <c r="B18" s="31"/>
      <c r="C18" s="73" t="s">
        <v>60</v>
      </c>
      <c r="D18" s="74"/>
      <c r="E18" s="74"/>
      <c r="F18" s="74"/>
      <c r="G18" s="74"/>
      <c r="H18" s="32"/>
      <c r="I18" s="32"/>
      <c r="J18" s="110"/>
    </row>
    <row r="19" spans="1:10" ht="24" customHeight="1">
      <c r="B19" s="31"/>
      <c r="C19" s="75" t="s">
        <v>25</v>
      </c>
      <c r="D19" s="32"/>
      <c r="E19" s="32"/>
      <c r="F19" s="32"/>
      <c r="G19" s="32"/>
      <c r="H19" s="32"/>
      <c r="I19" s="32"/>
      <c r="J19" s="110"/>
    </row>
    <row r="20" spans="1:10" ht="16.5" customHeight="1" thickBot="1">
      <c r="B20" s="33"/>
      <c r="C20" s="34"/>
      <c r="D20" s="34"/>
      <c r="E20" s="34"/>
      <c r="F20" s="34"/>
      <c r="G20" s="34"/>
      <c r="H20" s="34"/>
      <c r="I20" s="34"/>
      <c r="J20" s="111"/>
    </row>
    <row r="21" spans="1:10" ht="16.5" customHeight="1"/>
    <row r="22" spans="1:10" ht="16.5" customHeight="1"/>
    <row r="23" spans="1:10" ht="30" customHeight="1"/>
    <row r="24" spans="1:10" ht="16.5" customHeight="1"/>
    <row r="25" spans="1:10" ht="16.5" customHeight="1"/>
    <row r="26" spans="1:10" ht="18" customHeight="1"/>
  </sheetData>
  <sheetProtection selectLockedCells="1" selectUnlockedCells="1"/>
  <mergeCells count="4">
    <mergeCell ref="A5:R5"/>
    <mergeCell ref="J3:M4"/>
    <mergeCell ref="A1:N1"/>
    <mergeCell ref="B3:H3"/>
  </mergeCells>
  <phoneticPr fontId="6"/>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P105"/>
  <sheetViews>
    <sheetView zoomScale="106" zoomScaleNormal="106" workbookViewId="0">
      <pane ySplit="9" topLeftCell="A10" activePane="bottomLeft" state="frozen"/>
      <selection activeCell="A3" sqref="A3"/>
      <selection pane="bottomLeft" activeCell="S18" sqref="S18"/>
    </sheetView>
  </sheetViews>
  <sheetFormatPr defaultColWidth="9" defaultRowHeight="13.5"/>
  <cols>
    <col min="1" max="1" width="4.5" style="1" bestFit="1" customWidth="1"/>
    <col min="2" max="3" width="17.5" style="1" customWidth="1"/>
    <col min="4" max="5" width="5.5" style="1" bestFit="1" customWidth="1"/>
    <col min="6" max="6" width="8.5" style="53" customWidth="1"/>
    <col min="7" max="7" width="8.5" style="51" customWidth="1"/>
    <col min="8" max="8" width="8.25" style="53" customWidth="1"/>
    <col min="9" max="9" width="8.5" style="60" hidden="1" customWidth="1"/>
    <col min="10" max="10" width="8.375" style="60" customWidth="1"/>
    <col min="11" max="11" width="9.75" style="60" customWidth="1"/>
    <col min="12" max="12" width="9.125" style="1" customWidth="1"/>
    <col min="13" max="13" width="8.5" style="53" bestFit="1" customWidth="1"/>
    <col min="14" max="15" width="8.5" style="60" bestFit="1" customWidth="1"/>
    <col min="16" max="18" width="9.25" style="1" bestFit="1" customWidth="1"/>
    <col min="19" max="19" width="8.5" style="1" customWidth="1"/>
    <col min="20" max="26" width="8.5" style="1" hidden="1" customWidth="1"/>
    <col min="27" max="27" width="10.25" style="1" hidden="1" customWidth="1"/>
    <col min="28" max="31" width="9" style="1" hidden="1" customWidth="1"/>
    <col min="32" max="32" width="13.875" style="52" hidden="1" customWidth="1"/>
    <col min="33" max="33" width="13.875" style="53" hidden="1" customWidth="1"/>
    <col min="34" max="39" width="13.875" style="60" hidden="1" customWidth="1"/>
    <col min="40" max="42" width="9" style="1" hidden="1" customWidth="1"/>
    <col min="43" max="49" width="9" style="1" customWidth="1"/>
    <col min="50" max="16384" width="9" style="1"/>
  </cols>
  <sheetData>
    <row r="1" spans="1:42" ht="27" customHeight="1" thickBot="1">
      <c r="A1" s="322" t="s">
        <v>70</v>
      </c>
      <c r="B1" s="322"/>
      <c r="C1" s="101" t="s">
        <v>209</v>
      </c>
      <c r="D1" s="321"/>
      <c r="E1" s="321"/>
      <c r="F1" s="321"/>
      <c r="G1" s="321"/>
      <c r="H1" s="321"/>
      <c r="I1" s="99"/>
      <c r="J1" s="100"/>
      <c r="K1" s="100"/>
      <c r="X1" s="136" t="s">
        <v>108</v>
      </c>
      <c r="Y1" s="136" t="s">
        <v>109</v>
      </c>
      <c r="Z1" s="136" t="s">
        <v>110</v>
      </c>
      <c r="AE1" s="1" t="s">
        <v>105</v>
      </c>
      <c r="AF1" s="52">
        <f>COUNTIF(J10:J99,"SS")</f>
        <v>0</v>
      </c>
    </row>
    <row r="2" spans="1:42" ht="49.5" customHeight="1" thickBot="1">
      <c r="A2" s="328" t="s">
        <v>96</v>
      </c>
      <c r="B2" s="329"/>
      <c r="C2" s="332"/>
      <c r="D2" s="333"/>
      <c r="E2" s="333"/>
      <c r="F2" s="333"/>
      <c r="G2" s="333"/>
      <c r="H2" s="334"/>
      <c r="J2" s="316" t="s">
        <v>132</v>
      </c>
      <c r="K2" s="316"/>
      <c r="L2" s="316"/>
      <c r="M2" s="316"/>
      <c r="N2" s="316"/>
      <c r="O2" s="316"/>
      <c r="P2" s="316"/>
      <c r="Q2" s="316"/>
      <c r="R2" s="316"/>
      <c r="S2" s="105"/>
      <c r="T2" s="105"/>
      <c r="U2" s="105"/>
      <c r="V2" s="105"/>
      <c r="W2" s="311">
        <v>45269</v>
      </c>
      <c r="X2" s="140" t="s">
        <v>111</v>
      </c>
      <c r="Y2" s="140">
        <f>COUNTIF($X10:$X99,111)</f>
        <v>0</v>
      </c>
      <c r="Z2" s="140">
        <f>COUNTIF($X10:$X99,112)</f>
        <v>0</v>
      </c>
      <c r="AA2" s="105"/>
      <c r="AB2" s="105"/>
      <c r="AC2" s="52"/>
      <c r="AD2" s="52"/>
      <c r="AE2" s="1" t="s">
        <v>78</v>
      </c>
      <c r="AF2" s="52">
        <f>COUNTIF(J10:J99,"S")</f>
        <v>0</v>
      </c>
      <c r="AG2" s="1"/>
      <c r="AH2" s="1"/>
      <c r="AI2" s="1"/>
      <c r="AJ2" s="1"/>
      <c r="AK2" s="1"/>
      <c r="AL2" s="1"/>
      <c r="AM2" s="1"/>
    </row>
    <row r="3" spans="1:42" ht="27.75" customHeight="1" thickBot="1">
      <c r="A3" s="323" t="s">
        <v>97</v>
      </c>
      <c r="B3" s="324"/>
      <c r="C3" s="332"/>
      <c r="D3" s="333"/>
      <c r="E3" s="333"/>
      <c r="F3" s="333"/>
      <c r="G3" s="333"/>
      <c r="H3" s="334"/>
      <c r="J3" s="59" t="s">
        <v>22</v>
      </c>
      <c r="K3" s="338" t="s">
        <v>103</v>
      </c>
      <c r="L3" s="339"/>
      <c r="M3" s="339"/>
      <c r="N3" s="340"/>
      <c r="O3" s="116">
        <v>45269</v>
      </c>
      <c r="P3" s="116">
        <v>45318</v>
      </c>
      <c r="Q3" s="116">
        <v>45325</v>
      </c>
      <c r="R3" s="179" t="s">
        <v>129</v>
      </c>
      <c r="S3" s="118"/>
      <c r="T3" s="118"/>
      <c r="U3" s="118"/>
      <c r="V3" s="118"/>
      <c r="W3" s="312"/>
      <c r="X3" s="141" t="s">
        <v>112</v>
      </c>
      <c r="Y3" s="141">
        <f>COUNTIF(X10:X99,211)</f>
        <v>0</v>
      </c>
      <c r="Z3" s="142">
        <f>COUNTIF($X2:$X99,212)</f>
        <v>0</v>
      </c>
      <c r="AA3" s="118"/>
      <c r="AC3" s="52"/>
      <c r="AD3" s="52"/>
      <c r="AE3" s="1" t="s">
        <v>79</v>
      </c>
      <c r="AF3" s="1">
        <f>COUNTIF(J10:J99,"M")</f>
        <v>0</v>
      </c>
      <c r="AG3" s="52"/>
      <c r="AH3" s="52"/>
      <c r="AI3" s="52"/>
      <c r="AJ3" s="52"/>
      <c r="AK3" s="52"/>
      <c r="AL3" s="52"/>
      <c r="AM3" s="52"/>
      <c r="AN3" s="53">
        <f>COUNTIF(AG$10:AG$99,"８００円")</f>
        <v>0</v>
      </c>
    </row>
    <row r="4" spans="1:42" ht="27.75" customHeight="1" thickBot="1">
      <c r="A4" s="323" t="s">
        <v>30</v>
      </c>
      <c r="B4" s="324"/>
      <c r="C4" s="332"/>
      <c r="D4" s="333"/>
      <c r="E4" s="333"/>
      <c r="F4" s="333"/>
      <c r="G4" s="333"/>
      <c r="H4" s="334"/>
      <c r="J4" s="57" t="s">
        <v>22</v>
      </c>
      <c r="K4" s="341"/>
      <c r="L4" s="342"/>
      <c r="M4" s="342"/>
      <c r="N4" s="343"/>
      <c r="O4" s="117">
        <f>SUM(P10:P99)</f>
        <v>0</v>
      </c>
      <c r="P4" s="117">
        <f>SUM(Q10:Q99)</f>
        <v>0</v>
      </c>
      <c r="Q4" s="117">
        <f>SUM(R10:R99)</f>
        <v>0</v>
      </c>
      <c r="R4" s="117">
        <f>SUM(AJ10:AJ99)</f>
        <v>0</v>
      </c>
      <c r="S4" s="119"/>
      <c r="T4" s="119"/>
      <c r="U4" s="119"/>
      <c r="V4" s="119"/>
      <c r="W4" s="313">
        <v>44934</v>
      </c>
      <c r="X4" s="140" t="s">
        <v>111</v>
      </c>
      <c r="Y4" s="138">
        <f>COUNTIF(Y10:Y99,122)</f>
        <v>0</v>
      </c>
      <c r="Z4" s="139">
        <f>COUNTIF(Y10:Y99,123)</f>
        <v>0</v>
      </c>
      <c r="AA4" s="119"/>
      <c r="AC4" s="52"/>
      <c r="AD4" s="52"/>
      <c r="AE4" s="1" t="s">
        <v>80</v>
      </c>
      <c r="AF4" s="1">
        <f>COUNTIF(J10:J99,"L")</f>
        <v>0</v>
      </c>
      <c r="AG4" s="1"/>
      <c r="AH4" s="1"/>
      <c r="AI4" s="1"/>
      <c r="AJ4" s="1"/>
      <c r="AK4" s="1"/>
      <c r="AL4" s="1"/>
      <c r="AM4" s="1"/>
      <c r="AN4" s="60">
        <f>COUNTIF(AG$10:AG$99,"１５００円")</f>
        <v>0</v>
      </c>
    </row>
    <row r="5" spans="1:42" ht="27.75" customHeight="1" thickBot="1">
      <c r="A5" s="330" t="s">
        <v>2</v>
      </c>
      <c r="B5" s="331"/>
      <c r="C5" s="335"/>
      <c r="D5" s="336"/>
      <c r="E5" s="336"/>
      <c r="F5" s="336"/>
      <c r="G5" s="336"/>
      <c r="H5" s="337"/>
      <c r="J5" s="57" t="s">
        <v>24</v>
      </c>
      <c r="K5" s="59"/>
      <c r="M5" s="1"/>
      <c r="N5" s="1"/>
      <c r="O5" s="1"/>
      <c r="W5" s="313"/>
      <c r="X5" s="141" t="s">
        <v>112</v>
      </c>
      <c r="Y5" s="143">
        <f>COUNTIF(Y10:Y99,222)</f>
        <v>0</v>
      </c>
      <c r="Z5" s="144">
        <f>COUNTIF(Y10:Y99,223)</f>
        <v>0</v>
      </c>
      <c r="AC5" s="52"/>
      <c r="AD5" s="52"/>
      <c r="AE5" s="1" t="s">
        <v>81</v>
      </c>
      <c r="AF5" s="1">
        <f>COUNTIF(J10:J99,"O")</f>
        <v>0</v>
      </c>
      <c r="AG5" s="1"/>
      <c r="AH5" s="1"/>
      <c r="AI5" s="1"/>
      <c r="AJ5" s="1"/>
      <c r="AK5" s="1"/>
      <c r="AL5" s="1"/>
      <c r="AM5" s="1"/>
      <c r="AN5" s="60">
        <f>COUNTIF(AG$10:AG$99,"２０００円")</f>
        <v>0</v>
      </c>
    </row>
    <row r="6" spans="1:42" ht="27.75" customHeight="1" thickBot="1">
      <c r="A6" s="323" t="s">
        <v>98</v>
      </c>
      <c r="B6" s="324"/>
      <c r="C6" s="325"/>
      <c r="D6" s="326"/>
      <c r="E6" s="326"/>
      <c r="F6" s="326"/>
      <c r="G6" s="326"/>
      <c r="H6" s="326"/>
      <c r="I6" s="326"/>
      <c r="J6" s="326"/>
      <c r="K6" s="326"/>
      <c r="L6" s="326"/>
      <c r="M6" s="326"/>
      <c r="N6" s="326"/>
      <c r="O6" s="326"/>
      <c r="P6" s="327"/>
      <c r="Q6" s="121"/>
      <c r="R6" s="121"/>
      <c r="S6" s="121"/>
      <c r="T6" s="121"/>
      <c r="U6" s="121"/>
      <c r="V6" s="121"/>
      <c r="W6" s="311">
        <v>44968</v>
      </c>
      <c r="X6" s="140" t="s">
        <v>111</v>
      </c>
      <c r="Y6" s="140">
        <f>COUNTIF(Z10:Z99,133)</f>
        <v>0</v>
      </c>
      <c r="Z6" s="140">
        <f>COUNTIF(Z10:Z99,134)</f>
        <v>0</v>
      </c>
      <c r="AA6" s="121"/>
      <c r="AC6" s="52"/>
      <c r="AD6" s="52"/>
      <c r="AE6" s="1" t="s">
        <v>82</v>
      </c>
      <c r="AF6" s="1">
        <f>COUNTIF(J10:J99,"XO")</f>
        <v>0</v>
      </c>
      <c r="AG6" s="52"/>
      <c r="AH6" s="52"/>
      <c r="AI6" s="52"/>
      <c r="AJ6" s="52"/>
      <c r="AK6" s="52"/>
      <c r="AL6" s="52"/>
      <c r="AM6" s="52"/>
      <c r="AN6" s="60"/>
    </row>
    <row r="7" spans="1:42" ht="18.75" customHeight="1" thickBot="1">
      <c r="A7" s="2"/>
      <c r="W7" s="312"/>
      <c r="X7" s="141" t="s">
        <v>112</v>
      </c>
      <c r="Y7" s="137">
        <f>COUNTIF(Z10:Z99,233)</f>
        <v>0</v>
      </c>
      <c r="Z7" s="137">
        <f>COUNTIF(Z10:Z99,234)</f>
        <v>0</v>
      </c>
    </row>
    <row r="8" spans="1:42" ht="36.75" customHeight="1" thickBot="1">
      <c r="A8" s="12"/>
      <c r="B8" s="19" t="s">
        <v>50</v>
      </c>
      <c r="C8" s="19" t="s">
        <v>51</v>
      </c>
      <c r="D8" s="13" t="s">
        <v>52</v>
      </c>
      <c r="E8" s="15" t="s">
        <v>53</v>
      </c>
      <c r="F8" s="314" t="s">
        <v>62</v>
      </c>
      <c r="G8" s="315"/>
      <c r="H8" s="315"/>
      <c r="I8" s="79"/>
      <c r="J8" s="193" t="s">
        <v>131</v>
      </c>
      <c r="K8" s="170" t="s">
        <v>124</v>
      </c>
      <c r="L8" s="170" t="s">
        <v>104</v>
      </c>
      <c r="M8" s="317" t="s">
        <v>99</v>
      </c>
      <c r="N8" s="318"/>
      <c r="O8" s="318"/>
      <c r="P8" s="319" t="s">
        <v>103</v>
      </c>
      <c r="Q8" s="319"/>
      <c r="R8" s="320"/>
      <c r="S8" s="112"/>
      <c r="T8" s="112"/>
      <c r="U8" s="112"/>
      <c r="V8" s="112"/>
      <c r="W8" s="112"/>
      <c r="X8" s="112"/>
      <c r="Y8" s="112"/>
      <c r="Z8" s="112"/>
      <c r="AA8" s="112"/>
    </row>
    <row r="9" spans="1:42" ht="14.25" customHeight="1" thickBot="1">
      <c r="A9" s="20" t="s">
        <v>54</v>
      </c>
      <c r="B9" s="9" t="s">
        <v>55</v>
      </c>
      <c r="C9" s="9" t="s">
        <v>49</v>
      </c>
      <c r="D9" s="9" t="s">
        <v>56</v>
      </c>
      <c r="E9" s="17"/>
      <c r="F9" s="16" t="s">
        <v>61</v>
      </c>
      <c r="G9" s="61" t="s">
        <v>63</v>
      </c>
      <c r="H9" s="65" t="s">
        <v>64</v>
      </c>
      <c r="I9" s="80"/>
      <c r="J9" s="18" t="s">
        <v>76</v>
      </c>
      <c r="K9" s="18" t="s">
        <v>125</v>
      </c>
      <c r="L9" s="18"/>
      <c r="M9" s="114">
        <v>45269</v>
      </c>
      <c r="N9" s="115">
        <v>45318</v>
      </c>
      <c r="O9" s="115">
        <v>45325</v>
      </c>
      <c r="P9" s="260">
        <f>M9</f>
        <v>45269</v>
      </c>
      <c r="Q9" s="261">
        <f>N9</f>
        <v>45318</v>
      </c>
      <c r="R9" s="263">
        <f>O9</f>
        <v>45325</v>
      </c>
      <c r="S9" s="258"/>
      <c r="T9" s="120"/>
      <c r="U9" s="120"/>
      <c r="V9" s="120"/>
      <c r="W9" s="120"/>
      <c r="X9" s="114">
        <v>44898</v>
      </c>
      <c r="Y9" s="115">
        <v>44934</v>
      </c>
      <c r="Z9" s="115">
        <v>44968</v>
      </c>
      <c r="AA9" s="68"/>
      <c r="AF9" s="102"/>
      <c r="AG9" s="103"/>
      <c r="AH9" s="64"/>
      <c r="AI9" s="64"/>
      <c r="AJ9" s="64"/>
      <c r="AK9" s="64"/>
      <c r="AL9" s="64"/>
      <c r="AM9" s="64"/>
    </row>
    <row r="10" spans="1:42" ht="14.25" thickBot="1">
      <c r="A10" s="21">
        <v>1</v>
      </c>
      <c r="B10" s="24"/>
      <c r="C10" s="24"/>
      <c r="D10" s="24"/>
      <c r="E10" s="25"/>
      <c r="F10" s="55"/>
      <c r="G10" s="62"/>
      <c r="H10" s="66"/>
      <c r="I10" s="81"/>
      <c r="J10" s="71"/>
      <c r="K10" s="71"/>
      <c r="L10" s="122"/>
      <c r="M10" s="55"/>
      <c r="N10" s="107"/>
      <c r="O10" s="107"/>
      <c r="P10" s="259" t="str">
        <f>IF(L10="◯","",IF(M10="半日",800,IF(M10="1日",800,"")))</f>
        <v/>
      </c>
      <c r="Q10" s="268" t="str">
        <f>IF(L10="◯","",IF(N10="半日",800,IF(N10="1日",800,"")))</f>
        <v/>
      </c>
      <c r="R10" s="264" t="str">
        <f>IF(L10="◯","",IF(O10="半日",800,IF(O10="1日",800,"")))</f>
        <v/>
      </c>
      <c r="S10" s="130"/>
      <c r="T10" s="130" t="str">
        <f>IF(D10="男",1,IF(D10="女",2,""))</f>
        <v/>
      </c>
      <c r="U10" s="130" t="str">
        <f t="shared" ref="U10:U73" si="0">IF(M10="","",IF(M10="半日","11",IF(M10="1日",12,"")))</f>
        <v/>
      </c>
      <c r="V10" s="130" t="str">
        <f>IF(N10="","",IF(N10="半日",22,IF(N10="1日",23,"")))</f>
        <v/>
      </c>
      <c r="W10" s="130" t="str">
        <f>IF(O10="","",IF(O10="半日",33,IF(O10="1日",34,"""")))</f>
        <v/>
      </c>
      <c r="X10" s="130" t="str">
        <f>CONCATENATE(T10,U10)</f>
        <v/>
      </c>
      <c r="Y10" s="130" t="str">
        <f>CONCATENATE(T10,V10)</f>
        <v/>
      </c>
      <c r="Z10" s="130" t="str">
        <f>CONCATENATE(T10,W10)</f>
        <v/>
      </c>
      <c r="AA10" s="113"/>
      <c r="AF10" s="54" t="str">
        <f t="shared" ref="AF10:AF41" si="1">IF(M10="半日",800,IF(M10="1日",800,""))</f>
        <v/>
      </c>
      <c r="AG10" s="54" t="str">
        <f t="shared" ref="AG10:AG41" si="2">IF(N10="半日",800,IF(N10="1日",800,""))</f>
        <v/>
      </c>
      <c r="AH10" s="54" t="str">
        <f t="shared" ref="AH10:AH41" si="3">IF(O10="半日",800,IF(O10="1日",800,""))</f>
        <v/>
      </c>
      <c r="AI10" s="104" t="str">
        <f>IF(L10="",AF10,0)</f>
        <v/>
      </c>
      <c r="AJ10" s="104" t="str">
        <f>IF(J10="","",2000)</f>
        <v/>
      </c>
      <c r="AK10" s="104" t="str">
        <f>IF(J10="","",AF10)</f>
        <v/>
      </c>
      <c r="AL10" s="104" t="str">
        <f>IF(L10="",AG10,0)</f>
        <v/>
      </c>
      <c r="AM10" s="104" t="str">
        <f>IF(L10="",AH10,0)</f>
        <v/>
      </c>
      <c r="AP10" s="1">
        <v>1</v>
      </c>
    </row>
    <row r="11" spans="1:42" ht="14.25" thickBot="1">
      <c r="A11" s="21">
        <v>2</v>
      </c>
      <c r="B11" s="24"/>
      <c r="C11" s="24"/>
      <c r="D11" s="24"/>
      <c r="E11" s="25"/>
      <c r="F11" s="55"/>
      <c r="G11" s="62"/>
      <c r="H11" s="66"/>
      <c r="I11" s="81"/>
      <c r="J11" s="71"/>
      <c r="K11" s="71"/>
      <c r="L11" s="122"/>
      <c r="M11" s="55"/>
      <c r="N11" s="107"/>
      <c r="O11" s="107"/>
      <c r="P11" s="259" t="str">
        <f t="shared" ref="P11:P74" si="4">IF(L11="◯","",IF(M11="半日",800,IF(M11="1日",800,"")))</f>
        <v/>
      </c>
      <c r="Q11" s="268" t="str">
        <f t="shared" ref="Q11:Q74" si="5">IF(L11="◯","",IF(N11="半日",800,IF(N11="1日",800,"")))</f>
        <v/>
      </c>
      <c r="R11" s="264" t="str">
        <f t="shared" ref="R11:R74" si="6">IF(L11="◯","",IF(O11="半日",800,IF(O11="1日",800,"")))</f>
        <v/>
      </c>
      <c r="S11" s="130"/>
      <c r="T11" s="130" t="str">
        <f t="shared" ref="T11:T74" si="7">IF(D11="男",1,IF(D11="女",2,""))</f>
        <v/>
      </c>
      <c r="U11" s="130" t="str">
        <f t="shared" si="0"/>
        <v/>
      </c>
      <c r="V11" s="130" t="str">
        <f t="shared" ref="V11:V74" si="8">IF(N11="","",IF(N11="半日",22,IF(N11="1日",23,"")))</f>
        <v/>
      </c>
      <c r="W11" s="130" t="str">
        <f t="shared" ref="W11:W74" si="9">IF(O11="","",IF(O11="半日",33,IF(O11="1日",34,"""")))</f>
        <v/>
      </c>
      <c r="X11" s="130" t="str">
        <f>CONCATENATE(T11,U11)</f>
        <v/>
      </c>
      <c r="Y11" s="130" t="str">
        <f>CONCATENATE(T11,V11)</f>
        <v/>
      </c>
      <c r="Z11" s="130" t="str">
        <f t="shared" ref="Z11" si="10">CONCATENATE(T11,W11)</f>
        <v/>
      </c>
      <c r="AA11" s="113"/>
      <c r="AC11" s="1" t="s">
        <v>65</v>
      </c>
      <c r="AE11" s="1" t="s">
        <v>5</v>
      </c>
      <c r="AF11" s="54" t="str">
        <f t="shared" si="1"/>
        <v/>
      </c>
      <c r="AG11" s="54" t="str">
        <f t="shared" si="2"/>
        <v/>
      </c>
      <c r="AH11" s="54" t="str">
        <f t="shared" si="3"/>
        <v/>
      </c>
      <c r="AI11" s="104" t="str">
        <f>IF(L11="",AF11,0)</f>
        <v/>
      </c>
      <c r="AJ11" s="104" t="str">
        <f t="shared" ref="AJ11:AJ58" si="11">IF(J11="","",2000)</f>
        <v/>
      </c>
      <c r="AK11" s="104" t="str">
        <f t="shared" ref="AK11:AK74" si="12">IF(J11="","",AF11)</f>
        <v/>
      </c>
      <c r="AL11" s="104" t="str">
        <f t="shared" ref="AL11:AL21" si="13">IF(L11="",AG11,0)</f>
        <v/>
      </c>
      <c r="AM11" s="104" t="str">
        <f t="shared" ref="AM11:AM21" si="14">IF(L11="",AH11,0)</f>
        <v/>
      </c>
      <c r="AN11" s="1" t="s">
        <v>57</v>
      </c>
      <c r="AO11" s="1" t="s">
        <v>67</v>
      </c>
      <c r="AP11" s="1">
        <v>2</v>
      </c>
    </row>
    <row r="12" spans="1:42" ht="14.25" thickBot="1">
      <c r="A12" s="21">
        <v>3</v>
      </c>
      <c r="B12" s="24"/>
      <c r="C12" s="24"/>
      <c r="D12" s="24"/>
      <c r="E12" s="25"/>
      <c r="F12" s="55"/>
      <c r="G12" s="62"/>
      <c r="H12" s="66"/>
      <c r="I12" s="81"/>
      <c r="J12" s="71"/>
      <c r="K12" s="71"/>
      <c r="L12" s="122"/>
      <c r="M12" s="107"/>
      <c r="N12" s="107"/>
      <c r="O12" s="107"/>
      <c r="P12" s="177" t="str">
        <f t="shared" si="4"/>
        <v/>
      </c>
      <c r="Q12" s="124" t="str">
        <f t="shared" si="5"/>
        <v/>
      </c>
      <c r="R12" s="265" t="str">
        <f t="shared" si="6"/>
        <v/>
      </c>
      <c r="S12" s="130"/>
      <c r="T12" s="130" t="str">
        <f t="shared" si="7"/>
        <v/>
      </c>
      <c r="U12" s="130" t="str">
        <f t="shared" si="0"/>
        <v/>
      </c>
      <c r="V12" s="130" t="str">
        <f t="shared" si="8"/>
        <v/>
      </c>
      <c r="W12" s="130" t="str">
        <f t="shared" si="9"/>
        <v/>
      </c>
      <c r="X12" s="130" t="str">
        <f t="shared" ref="X12:X75" si="15">CONCATENATE(T12,U12)</f>
        <v/>
      </c>
      <c r="Y12" s="130" t="str">
        <f t="shared" ref="Y12:Y75" si="16">CONCATENATE(T12,V12)</f>
        <v/>
      </c>
      <c r="Z12" s="130" t="str">
        <f t="shared" ref="Z12:Z75" si="17">CONCATENATE(T12,W12)</f>
        <v/>
      </c>
      <c r="AA12" s="113"/>
      <c r="AB12" s="1">
        <f>COUNTIF($L$10:$L$99,"短 距 離")</f>
        <v>0</v>
      </c>
      <c r="AC12" s="1">
        <f>COUNTIF(K10:K99,"短距離")</f>
        <v>0</v>
      </c>
      <c r="AD12" s="1" t="s">
        <v>114</v>
      </c>
      <c r="AE12" s="1" t="s">
        <v>4</v>
      </c>
      <c r="AF12" s="54" t="str">
        <f t="shared" si="1"/>
        <v/>
      </c>
      <c r="AG12" s="54" t="str">
        <f t="shared" si="2"/>
        <v/>
      </c>
      <c r="AH12" s="54" t="str">
        <f t="shared" si="3"/>
        <v/>
      </c>
      <c r="AI12" s="104" t="str">
        <f t="shared" ref="AI12:AI74" si="18">IF(L12="",AF12,"無料")</f>
        <v/>
      </c>
      <c r="AJ12" s="104" t="str">
        <f t="shared" si="11"/>
        <v/>
      </c>
      <c r="AK12" s="104" t="str">
        <f t="shared" si="12"/>
        <v/>
      </c>
      <c r="AL12" s="104" t="str">
        <f t="shared" si="13"/>
        <v/>
      </c>
      <c r="AM12" s="104" t="str">
        <f t="shared" si="14"/>
        <v/>
      </c>
      <c r="AN12" s="1" t="s">
        <v>58</v>
      </c>
      <c r="AP12" s="1">
        <v>3</v>
      </c>
    </row>
    <row r="13" spans="1:42" ht="14.25" thickBot="1">
      <c r="A13" s="21">
        <v>4</v>
      </c>
      <c r="B13" s="24"/>
      <c r="C13" s="24"/>
      <c r="D13" s="24"/>
      <c r="E13" s="25"/>
      <c r="F13" s="55"/>
      <c r="G13" s="62"/>
      <c r="H13" s="66"/>
      <c r="I13" s="81"/>
      <c r="J13" s="71"/>
      <c r="K13" s="71"/>
      <c r="L13" s="122"/>
      <c r="M13" s="107"/>
      <c r="N13" s="107"/>
      <c r="O13" s="107"/>
      <c r="P13" s="177" t="str">
        <f t="shared" si="4"/>
        <v/>
      </c>
      <c r="Q13" s="124" t="str">
        <f t="shared" si="5"/>
        <v/>
      </c>
      <c r="R13" s="265" t="str">
        <f t="shared" si="6"/>
        <v/>
      </c>
      <c r="S13" s="130"/>
      <c r="T13" s="130" t="str">
        <f t="shared" si="7"/>
        <v/>
      </c>
      <c r="U13" s="130" t="str">
        <f>IF(M13="","",IF(M13="半日","11",IF(M13="1日",12,"")))</f>
        <v/>
      </c>
      <c r="V13" s="130" t="str">
        <f t="shared" si="8"/>
        <v/>
      </c>
      <c r="W13" s="130" t="str">
        <f t="shared" si="9"/>
        <v/>
      </c>
      <c r="X13" s="130" t="str">
        <f t="shared" si="15"/>
        <v/>
      </c>
      <c r="Y13" s="130" t="str">
        <f t="shared" si="16"/>
        <v/>
      </c>
      <c r="Z13" s="130" t="str">
        <f t="shared" si="17"/>
        <v/>
      </c>
      <c r="AA13" s="113"/>
      <c r="AB13" s="1">
        <f>COUNTIF($L$10:$L$99,"中長距離")</f>
        <v>0</v>
      </c>
      <c r="AC13" s="1">
        <f>COUNTIF(K10:K99,"中長距離")</f>
        <v>0</v>
      </c>
      <c r="AD13" s="1" t="s">
        <v>115</v>
      </c>
      <c r="AF13" s="54" t="str">
        <f t="shared" si="1"/>
        <v/>
      </c>
      <c r="AG13" s="54" t="str">
        <f t="shared" si="2"/>
        <v/>
      </c>
      <c r="AH13" s="54" t="str">
        <f t="shared" si="3"/>
        <v/>
      </c>
      <c r="AI13" s="104" t="str">
        <f t="shared" si="18"/>
        <v/>
      </c>
      <c r="AJ13" s="104" t="str">
        <f t="shared" si="11"/>
        <v/>
      </c>
      <c r="AK13" s="104" t="str">
        <f t="shared" si="12"/>
        <v/>
      </c>
      <c r="AL13" s="104" t="str">
        <f t="shared" si="13"/>
        <v/>
      </c>
      <c r="AM13" s="104" t="str">
        <f t="shared" si="14"/>
        <v/>
      </c>
      <c r="AN13" s="1" t="s">
        <v>59</v>
      </c>
      <c r="AP13" s="1">
        <v>4</v>
      </c>
    </row>
    <row r="14" spans="1:42" ht="14.25" thickBot="1">
      <c r="A14" s="21">
        <v>5</v>
      </c>
      <c r="B14" s="24"/>
      <c r="C14" s="24"/>
      <c r="D14" s="24"/>
      <c r="E14" s="25"/>
      <c r="F14" s="55"/>
      <c r="G14" s="62"/>
      <c r="H14" s="66"/>
      <c r="I14" s="81"/>
      <c r="J14" s="71"/>
      <c r="K14" s="71"/>
      <c r="L14" s="122"/>
      <c r="M14" s="107"/>
      <c r="N14" s="107"/>
      <c r="O14" s="107"/>
      <c r="P14" s="177" t="str">
        <f t="shared" si="4"/>
        <v/>
      </c>
      <c r="Q14" s="124" t="str">
        <f t="shared" si="5"/>
        <v/>
      </c>
      <c r="R14" s="265" t="str">
        <f t="shared" si="6"/>
        <v/>
      </c>
      <c r="S14" s="130"/>
      <c r="T14" s="130" t="str">
        <f t="shared" si="7"/>
        <v/>
      </c>
      <c r="U14" s="130" t="str">
        <f t="shared" si="0"/>
        <v/>
      </c>
      <c r="V14" s="130" t="str">
        <f t="shared" si="8"/>
        <v/>
      </c>
      <c r="W14" s="130" t="str">
        <f t="shared" si="9"/>
        <v/>
      </c>
      <c r="X14" s="130" t="str">
        <f t="shared" si="15"/>
        <v/>
      </c>
      <c r="Y14" s="130" t="str">
        <f t="shared" si="16"/>
        <v/>
      </c>
      <c r="Z14" s="130" t="str">
        <f t="shared" si="17"/>
        <v/>
      </c>
      <c r="AA14" s="113"/>
      <c r="AB14" s="1">
        <f>COUNTIF($L$10:$L$99,"ハードル")</f>
        <v>0</v>
      </c>
      <c r="AC14" s="1">
        <f>COUNTIF(K10:K99,"競歩")</f>
        <v>0</v>
      </c>
      <c r="AD14" s="1" t="s">
        <v>116</v>
      </c>
      <c r="AF14" s="54" t="str">
        <f t="shared" si="1"/>
        <v/>
      </c>
      <c r="AG14" s="54" t="str">
        <f t="shared" si="2"/>
        <v/>
      </c>
      <c r="AH14" s="54" t="str">
        <f t="shared" si="3"/>
        <v/>
      </c>
      <c r="AI14" s="104" t="str">
        <f t="shared" si="18"/>
        <v/>
      </c>
      <c r="AJ14" s="104" t="str">
        <f t="shared" si="11"/>
        <v/>
      </c>
      <c r="AK14" s="104" t="str">
        <f t="shared" si="12"/>
        <v/>
      </c>
      <c r="AL14" s="104" t="str">
        <f t="shared" si="13"/>
        <v/>
      </c>
      <c r="AM14" s="104" t="str">
        <f t="shared" si="14"/>
        <v/>
      </c>
      <c r="AP14" s="1">
        <v>5</v>
      </c>
    </row>
    <row r="15" spans="1:42" ht="14.25" thickBot="1">
      <c r="A15" s="21">
        <v>6</v>
      </c>
      <c r="B15" s="24"/>
      <c r="C15" s="24"/>
      <c r="D15" s="24"/>
      <c r="E15" s="25"/>
      <c r="F15" s="55"/>
      <c r="G15" s="62"/>
      <c r="H15" s="66"/>
      <c r="I15" s="81"/>
      <c r="J15" s="71"/>
      <c r="K15" s="71"/>
      <c r="L15" s="122"/>
      <c r="M15" s="107"/>
      <c r="N15" s="107"/>
      <c r="O15" s="107"/>
      <c r="P15" s="177" t="str">
        <f t="shared" si="4"/>
        <v/>
      </c>
      <c r="Q15" s="124" t="str">
        <f t="shared" si="5"/>
        <v/>
      </c>
      <c r="R15" s="265" t="str">
        <f t="shared" si="6"/>
        <v/>
      </c>
      <c r="S15" s="130"/>
      <c r="T15" s="130" t="str">
        <f t="shared" si="7"/>
        <v/>
      </c>
      <c r="U15" s="130" t="str">
        <f t="shared" si="0"/>
        <v/>
      </c>
      <c r="V15" s="130" t="str">
        <f t="shared" si="8"/>
        <v/>
      </c>
      <c r="W15" s="130" t="str">
        <f t="shared" si="9"/>
        <v/>
      </c>
      <c r="X15" s="130" t="str">
        <f t="shared" si="15"/>
        <v/>
      </c>
      <c r="Y15" s="130" t="str">
        <f t="shared" si="16"/>
        <v/>
      </c>
      <c r="Z15" s="130" t="str">
        <f t="shared" si="17"/>
        <v/>
      </c>
      <c r="AA15" s="113"/>
      <c r="AB15" s="1">
        <f>COUNTIF($L$10:$L$99,"走 高 跳")</f>
        <v>0</v>
      </c>
      <c r="AC15" s="1">
        <f>COUNTIF(K10:K99,"ハードル")</f>
        <v>0</v>
      </c>
      <c r="AD15" s="1" t="s">
        <v>122</v>
      </c>
      <c r="AF15" s="54" t="str">
        <f t="shared" si="1"/>
        <v/>
      </c>
      <c r="AG15" s="54" t="str">
        <f t="shared" si="2"/>
        <v/>
      </c>
      <c r="AH15" s="54" t="str">
        <f t="shared" si="3"/>
        <v/>
      </c>
      <c r="AI15" s="104" t="str">
        <f t="shared" si="18"/>
        <v/>
      </c>
      <c r="AJ15" s="104" t="str">
        <f t="shared" si="11"/>
        <v/>
      </c>
      <c r="AK15" s="104" t="str">
        <f t="shared" si="12"/>
        <v/>
      </c>
      <c r="AL15" s="104" t="str">
        <f t="shared" si="13"/>
        <v/>
      </c>
      <c r="AM15" s="104" t="str">
        <f t="shared" si="14"/>
        <v/>
      </c>
      <c r="AP15" s="1">
        <v>6</v>
      </c>
    </row>
    <row r="16" spans="1:42" ht="14.25" thickBot="1">
      <c r="A16" s="21">
        <v>7</v>
      </c>
      <c r="B16" s="24"/>
      <c r="C16" s="24"/>
      <c r="D16" s="24"/>
      <c r="E16" s="25"/>
      <c r="F16" s="55"/>
      <c r="G16" s="62"/>
      <c r="H16" s="66"/>
      <c r="I16" s="81"/>
      <c r="J16" s="71"/>
      <c r="K16" s="71"/>
      <c r="L16" s="122"/>
      <c r="M16" s="107"/>
      <c r="N16" s="107"/>
      <c r="O16" s="107"/>
      <c r="P16" s="177" t="str">
        <f t="shared" si="4"/>
        <v/>
      </c>
      <c r="Q16" s="124" t="str">
        <f t="shared" si="5"/>
        <v/>
      </c>
      <c r="R16" s="265" t="str">
        <f t="shared" si="6"/>
        <v/>
      </c>
      <c r="S16" s="130"/>
      <c r="T16" s="130" t="str">
        <f t="shared" si="7"/>
        <v/>
      </c>
      <c r="U16" s="130" t="str">
        <f t="shared" si="0"/>
        <v/>
      </c>
      <c r="V16" s="130" t="str">
        <f t="shared" si="8"/>
        <v/>
      </c>
      <c r="W16" s="130" t="str">
        <f t="shared" si="9"/>
        <v/>
      </c>
      <c r="X16" s="130" t="str">
        <f t="shared" si="15"/>
        <v/>
      </c>
      <c r="Y16" s="130" t="str">
        <f t="shared" si="16"/>
        <v/>
      </c>
      <c r="Z16" s="130" t="str">
        <f t="shared" si="17"/>
        <v/>
      </c>
      <c r="AA16" s="113"/>
      <c r="AB16" s="1">
        <f>COUNTIF($L$10:$L$99,"棒 高 跳")</f>
        <v>0</v>
      </c>
      <c r="AC16" s="1">
        <f>COUNTIF(K10:K99,"走高跳")</f>
        <v>0</v>
      </c>
      <c r="AD16" s="1" t="s">
        <v>118</v>
      </c>
      <c r="AF16" s="54" t="str">
        <f t="shared" si="1"/>
        <v/>
      </c>
      <c r="AG16" s="54" t="str">
        <f t="shared" si="2"/>
        <v/>
      </c>
      <c r="AH16" s="54" t="str">
        <f t="shared" si="3"/>
        <v/>
      </c>
      <c r="AI16" s="104" t="str">
        <f t="shared" si="18"/>
        <v/>
      </c>
      <c r="AJ16" s="104" t="str">
        <f t="shared" si="11"/>
        <v/>
      </c>
      <c r="AK16" s="104" t="str">
        <f t="shared" si="12"/>
        <v/>
      </c>
      <c r="AL16" s="104" t="str">
        <f t="shared" si="13"/>
        <v/>
      </c>
      <c r="AM16" s="104" t="str">
        <f t="shared" si="14"/>
        <v/>
      </c>
      <c r="AP16" s="1">
        <v>7</v>
      </c>
    </row>
    <row r="17" spans="1:42" ht="14.25" thickBot="1">
      <c r="A17" s="21">
        <v>8</v>
      </c>
      <c r="B17" s="24"/>
      <c r="C17" s="24"/>
      <c r="D17" s="24"/>
      <c r="E17" s="25"/>
      <c r="F17" s="55"/>
      <c r="G17" s="62"/>
      <c r="H17" s="66"/>
      <c r="I17" s="81"/>
      <c r="J17" s="71"/>
      <c r="K17" s="71"/>
      <c r="L17" s="122"/>
      <c r="M17" s="107"/>
      <c r="N17" s="107"/>
      <c r="O17" s="107"/>
      <c r="P17" s="177" t="str">
        <f t="shared" si="4"/>
        <v/>
      </c>
      <c r="Q17" s="124" t="str">
        <f t="shared" si="5"/>
        <v/>
      </c>
      <c r="R17" s="265" t="str">
        <f t="shared" si="6"/>
        <v/>
      </c>
      <c r="S17" s="130"/>
      <c r="T17" s="130" t="str">
        <f t="shared" si="7"/>
        <v/>
      </c>
      <c r="U17" s="130" t="str">
        <f t="shared" si="0"/>
        <v/>
      </c>
      <c r="V17" s="130" t="str">
        <f t="shared" si="8"/>
        <v/>
      </c>
      <c r="W17" s="130" t="str">
        <f t="shared" si="9"/>
        <v/>
      </c>
      <c r="X17" s="130" t="str">
        <f t="shared" si="15"/>
        <v/>
      </c>
      <c r="Y17" s="130" t="str">
        <f t="shared" si="16"/>
        <v/>
      </c>
      <c r="Z17" s="130" t="str">
        <f t="shared" si="17"/>
        <v/>
      </c>
      <c r="AA17" s="113"/>
      <c r="AB17" s="1">
        <f>COUNTIF($L$10:$L$99,"中学砲丸投")</f>
        <v>0</v>
      </c>
      <c r="AC17" s="1">
        <f>COUNTIF(K10:K99,"幅三段跳")</f>
        <v>0</v>
      </c>
      <c r="AD17" s="1" t="s">
        <v>119</v>
      </c>
      <c r="AF17" s="54" t="str">
        <f t="shared" si="1"/>
        <v/>
      </c>
      <c r="AG17" s="54" t="str">
        <f t="shared" si="2"/>
        <v/>
      </c>
      <c r="AH17" s="54" t="str">
        <f t="shared" si="3"/>
        <v/>
      </c>
      <c r="AI17" s="104" t="str">
        <f t="shared" si="18"/>
        <v/>
      </c>
      <c r="AJ17" s="104" t="str">
        <f t="shared" si="11"/>
        <v/>
      </c>
      <c r="AK17" s="104" t="str">
        <f t="shared" si="12"/>
        <v/>
      </c>
      <c r="AL17" s="104" t="str">
        <f t="shared" si="13"/>
        <v/>
      </c>
      <c r="AM17" s="104" t="str">
        <f t="shared" si="14"/>
        <v/>
      </c>
      <c r="AP17" s="1">
        <v>8</v>
      </c>
    </row>
    <row r="18" spans="1:42" ht="14.25" thickBot="1">
      <c r="A18" s="21">
        <v>9</v>
      </c>
      <c r="B18" s="24"/>
      <c r="C18" s="24"/>
      <c r="D18" s="24"/>
      <c r="E18" s="25"/>
      <c r="F18" s="55"/>
      <c r="G18" s="62"/>
      <c r="H18" s="66"/>
      <c r="I18" s="81"/>
      <c r="J18" s="71"/>
      <c r="K18" s="71"/>
      <c r="L18" s="122"/>
      <c r="M18" s="107"/>
      <c r="N18" s="107"/>
      <c r="O18" s="107"/>
      <c r="P18" s="177" t="str">
        <f t="shared" si="4"/>
        <v/>
      </c>
      <c r="Q18" s="124" t="str">
        <f t="shared" si="5"/>
        <v/>
      </c>
      <c r="R18" s="265" t="str">
        <f t="shared" si="6"/>
        <v/>
      </c>
      <c r="S18" s="130"/>
      <c r="T18" s="130" t="str">
        <f t="shared" si="7"/>
        <v/>
      </c>
      <c r="U18" s="130" t="str">
        <f t="shared" si="0"/>
        <v/>
      </c>
      <c r="V18" s="130" t="str">
        <f t="shared" si="8"/>
        <v/>
      </c>
      <c r="W18" s="130" t="str">
        <f t="shared" si="9"/>
        <v/>
      </c>
      <c r="X18" s="130" t="str">
        <f t="shared" si="15"/>
        <v/>
      </c>
      <c r="Y18" s="130" t="str">
        <f t="shared" si="16"/>
        <v/>
      </c>
      <c r="Z18" s="130" t="str">
        <f t="shared" si="17"/>
        <v/>
      </c>
      <c r="AA18" s="113"/>
      <c r="AB18" s="1">
        <f>COUNTIF($L$10:$L$99,"ジャベリックボール投")</f>
        <v>0</v>
      </c>
      <c r="AC18" s="1">
        <f>COUNTIF(K10:K99,"中学砲丸投")</f>
        <v>0</v>
      </c>
      <c r="AD18" s="1" t="s">
        <v>120</v>
      </c>
      <c r="AE18" s="1" t="s">
        <v>100</v>
      </c>
      <c r="AF18" s="54" t="str">
        <f t="shared" si="1"/>
        <v/>
      </c>
      <c r="AG18" s="54" t="str">
        <f t="shared" si="2"/>
        <v/>
      </c>
      <c r="AH18" s="54" t="str">
        <f t="shared" si="3"/>
        <v/>
      </c>
      <c r="AI18" s="104" t="str">
        <f t="shared" si="18"/>
        <v/>
      </c>
      <c r="AJ18" s="104" t="str">
        <f t="shared" si="11"/>
        <v/>
      </c>
      <c r="AK18" s="104" t="str">
        <f t="shared" si="12"/>
        <v/>
      </c>
      <c r="AL18" s="104" t="str">
        <f t="shared" si="13"/>
        <v/>
      </c>
      <c r="AM18" s="104" t="str">
        <f t="shared" si="14"/>
        <v/>
      </c>
      <c r="AP18" s="1">
        <v>9</v>
      </c>
    </row>
    <row r="19" spans="1:42" ht="14.25" thickBot="1">
      <c r="A19" s="21">
        <v>10</v>
      </c>
      <c r="B19" s="24"/>
      <c r="C19" s="24"/>
      <c r="D19" s="24"/>
      <c r="E19" s="25"/>
      <c r="F19" s="55"/>
      <c r="G19" s="62"/>
      <c r="H19" s="66"/>
      <c r="I19" s="81"/>
      <c r="J19" s="71"/>
      <c r="K19" s="71"/>
      <c r="L19" s="122"/>
      <c r="M19" s="55"/>
      <c r="N19" s="107"/>
      <c r="O19" s="107"/>
      <c r="P19" s="177" t="str">
        <f t="shared" si="4"/>
        <v/>
      </c>
      <c r="Q19" s="124" t="str">
        <f t="shared" si="5"/>
        <v/>
      </c>
      <c r="R19" s="265" t="str">
        <f t="shared" si="6"/>
        <v/>
      </c>
      <c r="S19" s="130"/>
      <c r="T19" s="130" t="str">
        <f t="shared" si="7"/>
        <v/>
      </c>
      <c r="U19" s="130" t="str">
        <f t="shared" si="0"/>
        <v/>
      </c>
      <c r="V19" s="130" t="str">
        <f t="shared" si="8"/>
        <v/>
      </c>
      <c r="W19" s="130" t="str">
        <f t="shared" si="9"/>
        <v/>
      </c>
      <c r="X19" s="130" t="str">
        <f t="shared" si="15"/>
        <v/>
      </c>
      <c r="Y19" s="130" t="str">
        <f t="shared" si="16"/>
        <v/>
      </c>
      <c r="Z19" s="130" t="str">
        <f t="shared" si="17"/>
        <v/>
      </c>
      <c r="AA19" s="113"/>
      <c r="AC19" s="1">
        <f>COUNTIF(K10:K99,"ｼﾞｬﾍﾞﾘｯｸ")</f>
        <v>0</v>
      </c>
      <c r="AD19" s="1" t="s">
        <v>123</v>
      </c>
      <c r="AE19" s="1" t="s">
        <v>78</v>
      </c>
      <c r="AF19" s="54" t="str">
        <f t="shared" si="1"/>
        <v/>
      </c>
      <c r="AG19" s="54" t="str">
        <f t="shared" si="2"/>
        <v/>
      </c>
      <c r="AH19" s="54" t="str">
        <f t="shared" si="3"/>
        <v/>
      </c>
      <c r="AI19" s="104" t="str">
        <f t="shared" si="18"/>
        <v/>
      </c>
      <c r="AJ19" s="104" t="str">
        <f t="shared" si="11"/>
        <v/>
      </c>
      <c r="AK19" s="104" t="str">
        <f t="shared" si="12"/>
        <v/>
      </c>
      <c r="AL19" s="104" t="str">
        <f t="shared" si="13"/>
        <v/>
      </c>
      <c r="AM19" s="104" t="str">
        <f t="shared" si="14"/>
        <v/>
      </c>
      <c r="AP19" s="1">
        <v>10</v>
      </c>
    </row>
    <row r="20" spans="1:42" ht="14.25" thickBot="1">
      <c r="A20" s="21">
        <v>11</v>
      </c>
      <c r="B20" s="24"/>
      <c r="C20" s="24"/>
      <c r="D20" s="24"/>
      <c r="E20" s="25"/>
      <c r="F20" s="55"/>
      <c r="G20" s="62"/>
      <c r="H20" s="66"/>
      <c r="I20" s="81"/>
      <c r="J20" s="71"/>
      <c r="K20" s="71"/>
      <c r="L20" s="122"/>
      <c r="M20" s="55"/>
      <c r="N20" s="107"/>
      <c r="O20" s="107"/>
      <c r="P20" s="177" t="str">
        <f t="shared" si="4"/>
        <v/>
      </c>
      <c r="Q20" s="124" t="str">
        <f t="shared" si="5"/>
        <v/>
      </c>
      <c r="R20" s="265" t="str">
        <f t="shared" si="6"/>
        <v/>
      </c>
      <c r="S20" s="130"/>
      <c r="T20" s="130" t="str">
        <f t="shared" si="7"/>
        <v/>
      </c>
      <c r="U20" s="130" t="str">
        <f t="shared" si="0"/>
        <v/>
      </c>
      <c r="V20" s="130" t="str">
        <f t="shared" si="8"/>
        <v/>
      </c>
      <c r="W20" s="130" t="str">
        <f t="shared" si="9"/>
        <v/>
      </c>
      <c r="X20" s="130" t="str">
        <f t="shared" si="15"/>
        <v/>
      </c>
      <c r="Y20" s="130" t="str">
        <f t="shared" si="16"/>
        <v/>
      </c>
      <c r="Z20" s="130" t="str">
        <f t="shared" si="17"/>
        <v/>
      </c>
      <c r="AA20" s="113"/>
      <c r="AB20" s="1" t="s">
        <v>92</v>
      </c>
      <c r="AD20" s="1" t="s">
        <v>101</v>
      </c>
      <c r="AE20" s="1" t="s">
        <v>79</v>
      </c>
      <c r="AF20" s="54" t="str">
        <f t="shared" si="1"/>
        <v/>
      </c>
      <c r="AG20" s="54" t="str">
        <f t="shared" si="2"/>
        <v/>
      </c>
      <c r="AH20" s="54" t="str">
        <f t="shared" si="3"/>
        <v/>
      </c>
      <c r="AI20" s="104" t="str">
        <f t="shared" si="18"/>
        <v/>
      </c>
      <c r="AJ20" s="104" t="str">
        <f t="shared" si="11"/>
        <v/>
      </c>
      <c r="AK20" s="104" t="str">
        <f t="shared" si="12"/>
        <v/>
      </c>
      <c r="AL20" s="104" t="str">
        <f t="shared" si="13"/>
        <v/>
      </c>
      <c r="AM20" s="104" t="str">
        <f t="shared" si="14"/>
        <v/>
      </c>
      <c r="AP20" s="1">
        <v>11</v>
      </c>
    </row>
    <row r="21" spans="1:42" ht="14.25" thickBot="1">
      <c r="A21" s="21">
        <v>12</v>
      </c>
      <c r="B21" s="24"/>
      <c r="C21" s="24"/>
      <c r="D21" s="24"/>
      <c r="E21" s="25"/>
      <c r="F21" s="55"/>
      <c r="G21" s="62"/>
      <c r="H21" s="66"/>
      <c r="I21" s="81"/>
      <c r="J21" s="71"/>
      <c r="K21" s="71"/>
      <c r="L21" s="122"/>
      <c r="M21" s="55"/>
      <c r="N21" s="107"/>
      <c r="O21" s="107"/>
      <c r="P21" s="177" t="str">
        <f t="shared" si="4"/>
        <v/>
      </c>
      <c r="Q21" s="124" t="str">
        <f t="shared" si="5"/>
        <v/>
      </c>
      <c r="R21" s="265" t="str">
        <f t="shared" si="6"/>
        <v/>
      </c>
      <c r="S21" s="130"/>
      <c r="T21" s="130" t="str">
        <f t="shared" si="7"/>
        <v/>
      </c>
      <c r="U21" s="130" t="str">
        <f t="shared" si="0"/>
        <v/>
      </c>
      <c r="V21" s="130" t="str">
        <f t="shared" si="8"/>
        <v/>
      </c>
      <c r="W21" s="130" t="str">
        <f t="shared" si="9"/>
        <v/>
      </c>
      <c r="X21" s="130" t="str">
        <f t="shared" si="15"/>
        <v/>
      </c>
      <c r="Y21" s="130" t="str">
        <f t="shared" si="16"/>
        <v/>
      </c>
      <c r="Z21" s="130" t="str">
        <f t="shared" si="17"/>
        <v/>
      </c>
      <c r="AA21" s="113"/>
      <c r="AB21" s="1" t="s">
        <v>93</v>
      </c>
      <c r="AC21" s="1" t="s">
        <v>210</v>
      </c>
      <c r="AE21" s="1" t="s">
        <v>80</v>
      </c>
      <c r="AF21" s="54" t="str">
        <f t="shared" si="1"/>
        <v/>
      </c>
      <c r="AG21" s="54" t="str">
        <f t="shared" si="2"/>
        <v/>
      </c>
      <c r="AH21" s="54" t="str">
        <f t="shared" si="3"/>
        <v/>
      </c>
      <c r="AI21" s="104" t="str">
        <f t="shared" si="18"/>
        <v/>
      </c>
      <c r="AJ21" s="104" t="str">
        <f t="shared" si="11"/>
        <v/>
      </c>
      <c r="AK21" s="104" t="str">
        <f t="shared" si="12"/>
        <v/>
      </c>
      <c r="AL21" s="104" t="str">
        <f t="shared" si="13"/>
        <v/>
      </c>
      <c r="AM21" s="104" t="str">
        <f t="shared" si="14"/>
        <v/>
      </c>
      <c r="AP21" s="1">
        <v>12</v>
      </c>
    </row>
    <row r="22" spans="1:42" ht="14.25" thickBot="1">
      <c r="A22" s="21">
        <v>13</v>
      </c>
      <c r="B22" s="24"/>
      <c r="C22" s="24"/>
      <c r="D22" s="24"/>
      <c r="E22" s="25"/>
      <c r="F22" s="55"/>
      <c r="G22" s="62"/>
      <c r="H22" s="66"/>
      <c r="I22" s="81"/>
      <c r="J22" s="71"/>
      <c r="K22" s="71"/>
      <c r="L22" s="122"/>
      <c r="M22" s="55"/>
      <c r="N22" s="107"/>
      <c r="O22" s="107"/>
      <c r="P22" s="177" t="str">
        <f t="shared" si="4"/>
        <v/>
      </c>
      <c r="Q22" s="124" t="str">
        <f t="shared" si="5"/>
        <v/>
      </c>
      <c r="R22" s="265" t="str">
        <f t="shared" si="6"/>
        <v/>
      </c>
      <c r="S22" s="130"/>
      <c r="T22" s="130" t="str">
        <f t="shared" si="7"/>
        <v/>
      </c>
      <c r="U22" s="130" t="str">
        <f t="shared" si="0"/>
        <v/>
      </c>
      <c r="V22" s="130" t="str">
        <f t="shared" si="8"/>
        <v/>
      </c>
      <c r="W22" s="130" t="str">
        <f t="shared" si="9"/>
        <v/>
      </c>
      <c r="X22" s="130" t="str">
        <f t="shared" si="15"/>
        <v/>
      </c>
      <c r="Y22" s="130" t="str">
        <f t="shared" si="16"/>
        <v/>
      </c>
      <c r="Z22" s="130" t="str">
        <f t="shared" si="17"/>
        <v/>
      </c>
      <c r="AA22" s="113"/>
      <c r="AB22" s="1" t="s">
        <v>94</v>
      </c>
      <c r="AE22" s="1" t="s">
        <v>81</v>
      </c>
      <c r="AF22" s="54" t="str">
        <f t="shared" si="1"/>
        <v/>
      </c>
      <c r="AG22" s="54" t="str">
        <f t="shared" si="2"/>
        <v/>
      </c>
      <c r="AH22" s="54" t="str">
        <f t="shared" si="3"/>
        <v/>
      </c>
      <c r="AI22" s="104" t="str">
        <f t="shared" si="18"/>
        <v/>
      </c>
      <c r="AJ22" s="104" t="str">
        <f t="shared" si="11"/>
        <v/>
      </c>
      <c r="AK22" s="104" t="str">
        <f t="shared" si="12"/>
        <v/>
      </c>
      <c r="AL22" s="104" t="str">
        <f t="shared" ref="AL22:AL85" si="19">IF(L22="",AG22,0)</f>
        <v/>
      </c>
      <c r="AM22" s="104" t="str">
        <f t="shared" ref="AM22:AM85" si="20">IF(L22="",AH22,0)</f>
        <v/>
      </c>
    </row>
    <row r="23" spans="1:42" ht="14.25" thickBot="1">
      <c r="A23" s="21">
        <v>14</v>
      </c>
      <c r="B23" s="24"/>
      <c r="C23" s="24"/>
      <c r="D23" s="24"/>
      <c r="E23" s="25"/>
      <c r="F23" s="55"/>
      <c r="G23" s="62"/>
      <c r="H23" s="66"/>
      <c r="I23" s="81"/>
      <c r="J23" s="71"/>
      <c r="K23" s="71"/>
      <c r="L23" s="122"/>
      <c r="M23" s="55"/>
      <c r="N23" s="107"/>
      <c r="O23" s="107"/>
      <c r="P23" s="177" t="str">
        <f t="shared" si="4"/>
        <v/>
      </c>
      <c r="Q23" s="124" t="str">
        <f t="shared" si="5"/>
        <v/>
      </c>
      <c r="R23" s="265" t="str">
        <f t="shared" si="6"/>
        <v/>
      </c>
      <c r="S23" s="130"/>
      <c r="T23" s="130" t="str">
        <f t="shared" si="7"/>
        <v/>
      </c>
      <c r="U23" s="130" t="str">
        <f t="shared" si="0"/>
        <v/>
      </c>
      <c r="V23" s="130" t="str">
        <f t="shared" si="8"/>
        <v/>
      </c>
      <c r="W23" s="130" t="str">
        <f t="shared" si="9"/>
        <v/>
      </c>
      <c r="X23" s="130" t="str">
        <f t="shared" si="15"/>
        <v/>
      </c>
      <c r="Y23" s="130" t="str">
        <f t="shared" si="16"/>
        <v/>
      </c>
      <c r="Z23" s="130" t="str">
        <f t="shared" si="17"/>
        <v/>
      </c>
      <c r="AA23" s="113"/>
      <c r="AB23" s="1" t="s">
        <v>95</v>
      </c>
      <c r="AE23" s="1" t="s">
        <v>82</v>
      </c>
      <c r="AF23" s="54" t="str">
        <f t="shared" si="1"/>
        <v/>
      </c>
      <c r="AG23" s="54" t="str">
        <f t="shared" si="2"/>
        <v/>
      </c>
      <c r="AH23" s="54" t="str">
        <f t="shared" si="3"/>
        <v/>
      </c>
      <c r="AI23" s="104" t="str">
        <f t="shared" si="18"/>
        <v/>
      </c>
      <c r="AJ23" s="104" t="str">
        <f t="shared" si="11"/>
        <v/>
      </c>
      <c r="AK23" s="104" t="str">
        <f t="shared" si="12"/>
        <v/>
      </c>
      <c r="AL23" s="104" t="str">
        <f t="shared" si="19"/>
        <v/>
      </c>
      <c r="AM23" s="104" t="str">
        <f t="shared" si="20"/>
        <v/>
      </c>
    </row>
    <row r="24" spans="1:42" ht="14.25" thickBot="1">
      <c r="A24" s="21">
        <v>15</v>
      </c>
      <c r="B24" s="24"/>
      <c r="C24" s="24"/>
      <c r="D24" s="24"/>
      <c r="E24" s="25"/>
      <c r="F24" s="55"/>
      <c r="G24" s="62"/>
      <c r="H24" s="66"/>
      <c r="I24" s="81"/>
      <c r="J24" s="71"/>
      <c r="K24" s="71"/>
      <c r="L24" s="122"/>
      <c r="M24" s="55"/>
      <c r="N24" s="107"/>
      <c r="O24" s="107"/>
      <c r="P24" s="177" t="str">
        <f t="shared" si="4"/>
        <v/>
      </c>
      <c r="Q24" s="124" t="str">
        <f t="shared" si="5"/>
        <v/>
      </c>
      <c r="R24" s="265" t="str">
        <f t="shared" si="6"/>
        <v/>
      </c>
      <c r="S24" s="130"/>
      <c r="T24" s="130" t="str">
        <f t="shared" si="7"/>
        <v/>
      </c>
      <c r="U24" s="130" t="str">
        <f t="shared" si="0"/>
        <v/>
      </c>
      <c r="V24" s="130" t="str">
        <f t="shared" si="8"/>
        <v/>
      </c>
      <c r="W24" s="130" t="str">
        <f t="shared" si="9"/>
        <v/>
      </c>
      <c r="X24" s="130" t="str">
        <f t="shared" si="15"/>
        <v/>
      </c>
      <c r="Y24" s="130" t="str">
        <f t="shared" si="16"/>
        <v/>
      </c>
      <c r="Z24" s="130" t="str">
        <f t="shared" si="17"/>
        <v/>
      </c>
      <c r="AA24" s="113"/>
      <c r="AF24" s="54" t="str">
        <f t="shared" si="1"/>
        <v/>
      </c>
      <c r="AG24" s="54" t="str">
        <f t="shared" si="2"/>
        <v/>
      </c>
      <c r="AH24" s="54" t="str">
        <f t="shared" si="3"/>
        <v/>
      </c>
      <c r="AI24" s="104" t="str">
        <f t="shared" si="18"/>
        <v/>
      </c>
      <c r="AJ24" s="104" t="str">
        <f t="shared" si="11"/>
        <v/>
      </c>
      <c r="AK24" s="104" t="str">
        <f t="shared" si="12"/>
        <v/>
      </c>
      <c r="AL24" s="104" t="str">
        <f t="shared" si="19"/>
        <v/>
      </c>
      <c r="AM24" s="104" t="str">
        <f t="shared" si="20"/>
        <v/>
      </c>
    </row>
    <row r="25" spans="1:42" ht="14.25" thickBot="1">
      <c r="A25" s="21">
        <v>16</v>
      </c>
      <c r="B25" s="24"/>
      <c r="C25" s="24"/>
      <c r="D25" s="24"/>
      <c r="E25" s="25"/>
      <c r="F25" s="55"/>
      <c r="G25" s="62"/>
      <c r="H25" s="66"/>
      <c r="I25" s="81"/>
      <c r="J25" s="71"/>
      <c r="K25" s="71"/>
      <c r="L25" s="122"/>
      <c r="M25" s="55"/>
      <c r="N25" s="107"/>
      <c r="O25" s="107"/>
      <c r="P25" s="177" t="str">
        <f t="shared" si="4"/>
        <v/>
      </c>
      <c r="Q25" s="124" t="str">
        <f t="shared" si="5"/>
        <v/>
      </c>
      <c r="R25" s="265" t="str">
        <f t="shared" si="6"/>
        <v/>
      </c>
      <c r="S25" s="130"/>
      <c r="T25" s="130" t="str">
        <f t="shared" si="7"/>
        <v/>
      </c>
      <c r="U25" s="130" t="str">
        <f t="shared" si="0"/>
        <v/>
      </c>
      <c r="V25" s="130" t="str">
        <f t="shared" si="8"/>
        <v/>
      </c>
      <c r="W25" s="130" t="str">
        <f t="shared" si="9"/>
        <v/>
      </c>
      <c r="X25" s="130" t="str">
        <f t="shared" si="15"/>
        <v/>
      </c>
      <c r="Y25" s="130" t="str">
        <f t="shared" si="16"/>
        <v/>
      </c>
      <c r="Z25" s="130" t="str">
        <f t="shared" si="17"/>
        <v/>
      </c>
      <c r="AA25" s="113"/>
      <c r="AF25" s="54" t="str">
        <f t="shared" si="1"/>
        <v/>
      </c>
      <c r="AG25" s="54" t="str">
        <f t="shared" si="2"/>
        <v/>
      </c>
      <c r="AH25" s="54" t="str">
        <f t="shared" si="3"/>
        <v/>
      </c>
      <c r="AI25" s="104" t="str">
        <f t="shared" si="18"/>
        <v/>
      </c>
      <c r="AJ25" s="104" t="str">
        <f t="shared" si="11"/>
        <v/>
      </c>
      <c r="AK25" s="104" t="str">
        <f t="shared" si="12"/>
        <v/>
      </c>
      <c r="AL25" s="104" t="str">
        <f t="shared" si="19"/>
        <v/>
      </c>
      <c r="AM25" s="104" t="str">
        <f t="shared" si="20"/>
        <v/>
      </c>
    </row>
    <row r="26" spans="1:42" ht="14.25" thickBot="1">
      <c r="A26" s="21">
        <v>17</v>
      </c>
      <c r="B26" s="24"/>
      <c r="C26" s="24"/>
      <c r="D26" s="24"/>
      <c r="E26" s="25"/>
      <c r="F26" s="55"/>
      <c r="G26" s="62"/>
      <c r="H26" s="66"/>
      <c r="I26" s="81"/>
      <c r="J26" s="71"/>
      <c r="K26" s="71"/>
      <c r="L26" s="122"/>
      <c r="M26" s="55"/>
      <c r="N26" s="107"/>
      <c r="O26" s="107"/>
      <c r="P26" s="177" t="str">
        <f t="shared" si="4"/>
        <v/>
      </c>
      <c r="Q26" s="124" t="str">
        <f t="shared" si="5"/>
        <v/>
      </c>
      <c r="R26" s="265" t="str">
        <f t="shared" si="6"/>
        <v/>
      </c>
      <c r="S26" s="130"/>
      <c r="T26" s="130" t="str">
        <f t="shared" si="7"/>
        <v/>
      </c>
      <c r="U26" s="130" t="str">
        <f t="shared" si="0"/>
        <v/>
      </c>
      <c r="V26" s="130" t="str">
        <f t="shared" si="8"/>
        <v/>
      </c>
      <c r="W26" s="130" t="str">
        <f t="shared" si="9"/>
        <v/>
      </c>
      <c r="X26" s="130" t="str">
        <f t="shared" si="15"/>
        <v/>
      </c>
      <c r="Y26" s="130" t="str">
        <f t="shared" si="16"/>
        <v/>
      </c>
      <c r="Z26" s="130" t="str">
        <f t="shared" si="17"/>
        <v/>
      </c>
      <c r="AA26" s="113"/>
      <c r="AF26" s="54" t="str">
        <f t="shared" si="1"/>
        <v/>
      </c>
      <c r="AG26" s="54" t="str">
        <f t="shared" si="2"/>
        <v/>
      </c>
      <c r="AH26" s="54" t="str">
        <f t="shared" si="3"/>
        <v/>
      </c>
      <c r="AI26" s="104" t="str">
        <f t="shared" si="18"/>
        <v/>
      </c>
      <c r="AJ26" s="104" t="str">
        <f t="shared" si="11"/>
        <v/>
      </c>
      <c r="AK26" s="104" t="str">
        <f t="shared" si="12"/>
        <v/>
      </c>
      <c r="AL26" s="104" t="str">
        <f t="shared" si="19"/>
        <v/>
      </c>
      <c r="AM26" s="104" t="str">
        <f t="shared" si="20"/>
        <v/>
      </c>
    </row>
    <row r="27" spans="1:42" ht="14.25" thickBot="1">
      <c r="A27" s="21">
        <v>18</v>
      </c>
      <c r="B27" s="24"/>
      <c r="C27" s="24"/>
      <c r="D27" s="24"/>
      <c r="E27" s="25"/>
      <c r="F27" s="55"/>
      <c r="G27" s="62"/>
      <c r="H27" s="66"/>
      <c r="I27" s="81"/>
      <c r="J27" s="71"/>
      <c r="K27" s="71"/>
      <c r="L27" s="122"/>
      <c r="M27" s="55"/>
      <c r="N27" s="107"/>
      <c r="O27" s="107"/>
      <c r="P27" s="177" t="str">
        <f t="shared" si="4"/>
        <v/>
      </c>
      <c r="Q27" s="124" t="str">
        <f t="shared" si="5"/>
        <v/>
      </c>
      <c r="R27" s="265" t="str">
        <f t="shared" si="6"/>
        <v/>
      </c>
      <c r="S27" s="130"/>
      <c r="T27" s="130" t="str">
        <f t="shared" si="7"/>
        <v/>
      </c>
      <c r="U27" s="130" t="str">
        <f t="shared" si="0"/>
        <v/>
      </c>
      <c r="V27" s="130" t="str">
        <f t="shared" si="8"/>
        <v/>
      </c>
      <c r="W27" s="130" t="str">
        <f t="shared" si="9"/>
        <v/>
      </c>
      <c r="X27" s="130" t="str">
        <f t="shared" si="15"/>
        <v/>
      </c>
      <c r="Y27" s="130" t="str">
        <f t="shared" si="16"/>
        <v/>
      </c>
      <c r="Z27" s="130" t="str">
        <f t="shared" si="17"/>
        <v/>
      </c>
      <c r="AA27" s="113"/>
      <c r="AF27" s="54" t="str">
        <f t="shared" si="1"/>
        <v/>
      </c>
      <c r="AG27" s="54" t="str">
        <f t="shared" si="2"/>
        <v/>
      </c>
      <c r="AH27" s="54" t="str">
        <f t="shared" si="3"/>
        <v/>
      </c>
      <c r="AI27" s="104" t="str">
        <f t="shared" si="18"/>
        <v/>
      </c>
      <c r="AJ27" s="104" t="str">
        <f t="shared" si="11"/>
        <v/>
      </c>
      <c r="AK27" s="104" t="str">
        <f t="shared" si="12"/>
        <v/>
      </c>
      <c r="AL27" s="104" t="str">
        <f t="shared" si="19"/>
        <v/>
      </c>
      <c r="AM27" s="104" t="str">
        <f t="shared" si="20"/>
        <v/>
      </c>
    </row>
    <row r="28" spans="1:42" ht="14.25" thickBot="1">
      <c r="A28" s="21">
        <v>19</v>
      </c>
      <c r="B28" s="24"/>
      <c r="C28" s="24"/>
      <c r="D28" s="24"/>
      <c r="E28" s="25"/>
      <c r="F28" s="55"/>
      <c r="G28" s="62"/>
      <c r="H28" s="66"/>
      <c r="I28" s="81"/>
      <c r="J28" s="71"/>
      <c r="K28" s="71"/>
      <c r="L28" s="122"/>
      <c r="M28" s="55"/>
      <c r="N28" s="107"/>
      <c r="O28" s="107"/>
      <c r="P28" s="177" t="str">
        <f t="shared" si="4"/>
        <v/>
      </c>
      <c r="Q28" s="124" t="str">
        <f t="shared" si="5"/>
        <v/>
      </c>
      <c r="R28" s="265" t="str">
        <f t="shared" si="6"/>
        <v/>
      </c>
      <c r="S28" s="130"/>
      <c r="T28" s="130" t="str">
        <f t="shared" si="7"/>
        <v/>
      </c>
      <c r="U28" s="130" t="str">
        <f t="shared" si="0"/>
        <v/>
      </c>
      <c r="V28" s="130" t="str">
        <f t="shared" si="8"/>
        <v/>
      </c>
      <c r="W28" s="130" t="str">
        <f t="shared" si="9"/>
        <v/>
      </c>
      <c r="X28" s="130" t="str">
        <f t="shared" si="15"/>
        <v/>
      </c>
      <c r="Y28" s="130" t="str">
        <f t="shared" si="16"/>
        <v/>
      </c>
      <c r="Z28" s="130" t="str">
        <f t="shared" si="17"/>
        <v/>
      </c>
      <c r="AA28" s="113"/>
      <c r="AF28" s="54" t="str">
        <f t="shared" si="1"/>
        <v/>
      </c>
      <c r="AG28" s="54" t="str">
        <f t="shared" si="2"/>
        <v/>
      </c>
      <c r="AH28" s="54" t="str">
        <f t="shared" si="3"/>
        <v/>
      </c>
      <c r="AI28" s="104" t="str">
        <f t="shared" si="18"/>
        <v/>
      </c>
      <c r="AJ28" s="104" t="str">
        <f t="shared" si="11"/>
        <v/>
      </c>
      <c r="AK28" s="104" t="str">
        <f t="shared" si="12"/>
        <v/>
      </c>
      <c r="AL28" s="104" t="str">
        <f t="shared" si="19"/>
        <v/>
      </c>
      <c r="AM28" s="104" t="str">
        <f t="shared" si="20"/>
        <v/>
      </c>
    </row>
    <row r="29" spans="1:42" ht="14.25" thickBot="1">
      <c r="A29" s="21">
        <v>20</v>
      </c>
      <c r="B29" s="24"/>
      <c r="C29" s="24"/>
      <c r="D29" s="24"/>
      <c r="E29" s="25"/>
      <c r="F29" s="55"/>
      <c r="G29" s="62"/>
      <c r="H29" s="66"/>
      <c r="I29" s="81"/>
      <c r="J29" s="71"/>
      <c r="K29" s="71"/>
      <c r="L29" s="122"/>
      <c r="M29" s="55"/>
      <c r="N29" s="107"/>
      <c r="O29" s="107"/>
      <c r="P29" s="177" t="str">
        <f t="shared" si="4"/>
        <v/>
      </c>
      <c r="Q29" s="124" t="str">
        <f t="shared" si="5"/>
        <v/>
      </c>
      <c r="R29" s="265" t="str">
        <f t="shared" si="6"/>
        <v/>
      </c>
      <c r="S29" s="130"/>
      <c r="T29" s="130" t="str">
        <f t="shared" si="7"/>
        <v/>
      </c>
      <c r="U29" s="130" t="str">
        <f t="shared" si="0"/>
        <v/>
      </c>
      <c r="V29" s="130" t="str">
        <f t="shared" si="8"/>
        <v/>
      </c>
      <c r="W29" s="130" t="str">
        <f t="shared" si="9"/>
        <v/>
      </c>
      <c r="X29" s="130" t="str">
        <f t="shared" si="15"/>
        <v/>
      </c>
      <c r="Y29" s="130" t="str">
        <f t="shared" si="16"/>
        <v/>
      </c>
      <c r="Z29" s="130" t="str">
        <f t="shared" si="17"/>
        <v/>
      </c>
      <c r="AA29" s="113"/>
      <c r="AF29" s="54" t="str">
        <f t="shared" si="1"/>
        <v/>
      </c>
      <c r="AG29" s="54" t="str">
        <f t="shared" si="2"/>
        <v/>
      </c>
      <c r="AH29" s="54" t="str">
        <f t="shared" si="3"/>
        <v/>
      </c>
      <c r="AI29" s="104" t="str">
        <f t="shared" si="18"/>
        <v/>
      </c>
      <c r="AJ29" s="104" t="str">
        <f t="shared" si="11"/>
        <v/>
      </c>
      <c r="AK29" s="104" t="str">
        <f t="shared" si="12"/>
        <v/>
      </c>
      <c r="AL29" s="104" t="str">
        <f t="shared" si="19"/>
        <v/>
      </c>
      <c r="AM29" s="104" t="str">
        <f t="shared" si="20"/>
        <v/>
      </c>
    </row>
    <row r="30" spans="1:42" ht="14.25" thickBot="1">
      <c r="A30" s="21">
        <v>21</v>
      </c>
      <c r="B30" s="24"/>
      <c r="C30" s="24"/>
      <c r="D30" s="24"/>
      <c r="E30" s="25"/>
      <c r="F30" s="55"/>
      <c r="G30" s="62"/>
      <c r="H30" s="66"/>
      <c r="I30" s="81"/>
      <c r="J30" s="71"/>
      <c r="K30" s="71"/>
      <c r="L30" s="122"/>
      <c r="M30" s="55"/>
      <c r="N30" s="107"/>
      <c r="O30" s="107"/>
      <c r="P30" s="177" t="str">
        <f t="shared" si="4"/>
        <v/>
      </c>
      <c r="Q30" s="124" t="str">
        <f t="shared" si="5"/>
        <v/>
      </c>
      <c r="R30" s="265" t="str">
        <f t="shared" si="6"/>
        <v/>
      </c>
      <c r="S30" s="130"/>
      <c r="T30" s="130" t="str">
        <f t="shared" si="7"/>
        <v/>
      </c>
      <c r="U30" s="130" t="str">
        <f t="shared" si="0"/>
        <v/>
      </c>
      <c r="V30" s="130" t="str">
        <f t="shared" si="8"/>
        <v/>
      </c>
      <c r="W30" s="130" t="str">
        <f t="shared" si="9"/>
        <v/>
      </c>
      <c r="X30" s="130" t="str">
        <f t="shared" si="15"/>
        <v/>
      </c>
      <c r="Y30" s="130" t="str">
        <f t="shared" si="16"/>
        <v/>
      </c>
      <c r="Z30" s="130" t="str">
        <f t="shared" si="17"/>
        <v/>
      </c>
      <c r="AA30" s="113"/>
      <c r="AF30" s="54" t="str">
        <f t="shared" si="1"/>
        <v/>
      </c>
      <c r="AG30" s="54" t="str">
        <f t="shared" si="2"/>
        <v/>
      </c>
      <c r="AH30" s="54" t="str">
        <f t="shared" si="3"/>
        <v/>
      </c>
      <c r="AI30" s="104" t="str">
        <f t="shared" si="18"/>
        <v/>
      </c>
      <c r="AJ30" s="104" t="str">
        <f t="shared" si="11"/>
        <v/>
      </c>
      <c r="AK30" s="104" t="str">
        <f t="shared" si="12"/>
        <v/>
      </c>
      <c r="AL30" s="104" t="str">
        <f t="shared" si="19"/>
        <v/>
      </c>
      <c r="AM30" s="104" t="str">
        <f t="shared" si="20"/>
        <v/>
      </c>
    </row>
    <row r="31" spans="1:42" ht="14.25" thickBot="1">
      <c r="A31" s="21">
        <v>22</v>
      </c>
      <c r="B31" s="24"/>
      <c r="C31" s="24"/>
      <c r="D31" s="24"/>
      <c r="E31" s="25"/>
      <c r="F31" s="55"/>
      <c r="G31" s="62"/>
      <c r="H31" s="66"/>
      <c r="I31" s="81"/>
      <c r="J31" s="71"/>
      <c r="K31" s="71"/>
      <c r="L31" s="122"/>
      <c r="M31" s="55"/>
      <c r="N31" s="107"/>
      <c r="O31" s="107"/>
      <c r="P31" s="177" t="str">
        <f t="shared" si="4"/>
        <v/>
      </c>
      <c r="Q31" s="124" t="str">
        <f t="shared" si="5"/>
        <v/>
      </c>
      <c r="R31" s="265" t="str">
        <f t="shared" si="6"/>
        <v/>
      </c>
      <c r="S31" s="130"/>
      <c r="T31" s="130" t="str">
        <f t="shared" si="7"/>
        <v/>
      </c>
      <c r="U31" s="130" t="str">
        <f t="shared" si="0"/>
        <v/>
      </c>
      <c r="V31" s="130" t="str">
        <f t="shared" si="8"/>
        <v/>
      </c>
      <c r="W31" s="130" t="str">
        <f t="shared" si="9"/>
        <v/>
      </c>
      <c r="X31" s="130" t="str">
        <f t="shared" si="15"/>
        <v/>
      </c>
      <c r="Y31" s="130" t="str">
        <f t="shared" si="16"/>
        <v/>
      </c>
      <c r="Z31" s="130" t="str">
        <f t="shared" si="17"/>
        <v/>
      </c>
      <c r="AA31" s="113"/>
      <c r="AF31" s="54" t="str">
        <f t="shared" si="1"/>
        <v/>
      </c>
      <c r="AG31" s="54" t="str">
        <f t="shared" si="2"/>
        <v/>
      </c>
      <c r="AH31" s="54" t="str">
        <f t="shared" si="3"/>
        <v/>
      </c>
      <c r="AI31" s="104" t="str">
        <f t="shared" si="18"/>
        <v/>
      </c>
      <c r="AJ31" s="104" t="str">
        <f t="shared" si="11"/>
        <v/>
      </c>
      <c r="AK31" s="104" t="str">
        <f t="shared" si="12"/>
        <v/>
      </c>
      <c r="AL31" s="104" t="str">
        <f t="shared" si="19"/>
        <v/>
      </c>
      <c r="AM31" s="104" t="str">
        <f t="shared" si="20"/>
        <v/>
      </c>
    </row>
    <row r="32" spans="1:42" ht="14.25" thickBot="1">
      <c r="A32" s="21">
        <v>23</v>
      </c>
      <c r="B32" s="24"/>
      <c r="C32" s="24"/>
      <c r="D32" s="24"/>
      <c r="E32" s="25"/>
      <c r="F32" s="55"/>
      <c r="G32" s="62"/>
      <c r="H32" s="66"/>
      <c r="I32" s="81"/>
      <c r="J32" s="71"/>
      <c r="K32" s="71"/>
      <c r="L32" s="122"/>
      <c r="M32" s="55"/>
      <c r="N32" s="107"/>
      <c r="O32" s="107"/>
      <c r="P32" s="177" t="str">
        <f t="shared" si="4"/>
        <v/>
      </c>
      <c r="Q32" s="124" t="str">
        <f t="shared" si="5"/>
        <v/>
      </c>
      <c r="R32" s="265" t="str">
        <f t="shared" si="6"/>
        <v/>
      </c>
      <c r="S32" s="130"/>
      <c r="T32" s="130" t="str">
        <f t="shared" si="7"/>
        <v/>
      </c>
      <c r="U32" s="130" t="str">
        <f t="shared" si="0"/>
        <v/>
      </c>
      <c r="V32" s="130" t="str">
        <f t="shared" si="8"/>
        <v/>
      </c>
      <c r="W32" s="130" t="str">
        <f t="shared" si="9"/>
        <v/>
      </c>
      <c r="X32" s="130" t="str">
        <f t="shared" si="15"/>
        <v/>
      </c>
      <c r="Y32" s="130" t="str">
        <f t="shared" si="16"/>
        <v/>
      </c>
      <c r="Z32" s="130" t="str">
        <f t="shared" si="17"/>
        <v/>
      </c>
      <c r="AA32" s="113"/>
      <c r="AF32" s="54" t="str">
        <f t="shared" si="1"/>
        <v/>
      </c>
      <c r="AG32" s="54" t="str">
        <f t="shared" si="2"/>
        <v/>
      </c>
      <c r="AH32" s="54" t="str">
        <f t="shared" si="3"/>
        <v/>
      </c>
      <c r="AI32" s="104" t="str">
        <f t="shared" si="18"/>
        <v/>
      </c>
      <c r="AJ32" s="104" t="str">
        <f t="shared" si="11"/>
        <v/>
      </c>
      <c r="AK32" s="104" t="str">
        <f t="shared" si="12"/>
        <v/>
      </c>
      <c r="AL32" s="104" t="str">
        <f t="shared" si="19"/>
        <v/>
      </c>
      <c r="AM32" s="104" t="str">
        <f t="shared" si="20"/>
        <v/>
      </c>
    </row>
    <row r="33" spans="1:39" ht="14.25" thickBot="1">
      <c r="A33" s="21">
        <v>24</v>
      </c>
      <c r="B33" s="24"/>
      <c r="C33" s="24"/>
      <c r="D33" s="24"/>
      <c r="E33" s="25"/>
      <c r="F33" s="55"/>
      <c r="G33" s="62"/>
      <c r="H33" s="66"/>
      <c r="I33" s="81"/>
      <c r="J33" s="71"/>
      <c r="K33" s="71"/>
      <c r="L33" s="122"/>
      <c r="M33" s="55"/>
      <c r="N33" s="107"/>
      <c r="O33" s="107"/>
      <c r="P33" s="177" t="str">
        <f t="shared" si="4"/>
        <v/>
      </c>
      <c r="Q33" s="124" t="str">
        <f t="shared" si="5"/>
        <v/>
      </c>
      <c r="R33" s="265" t="str">
        <f t="shared" si="6"/>
        <v/>
      </c>
      <c r="S33" s="130"/>
      <c r="T33" s="130" t="str">
        <f t="shared" si="7"/>
        <v/>
      </c>
      <c r="U33" s="130" t="str">
        <f t="shared" si="0"/>
        <v/>
      </c>
      <c r="V33" s="130" t="str">
        <f t="shared" si="8"/>
        <v/>
      </c>
      <c r="W33" s="130" t="str">
        <f t="shared" si="9"/>
        <v/>
      </c>
      <c r="X33" s="130" t="str">
        <f t="shared" si="15"/>
        <v/>
      </c>
      <c r="Y33" s="130" t="str">
        <f t="shared" si="16"/>
        <v/>
      </c>
      <c r="Z33" s="130" t="str">
        <f t="shared" si="17"/>
        <v/>
      </c>
      <c r="AA33" s="113"/>
      <c r="AF33" s="54" t="str">
        <f t="shared" si="1"/>
        <v/>
      </c>
      <c r="AG33" s="54" t="str">
        <f t="shared" si="2"/>
        <v/>
      </c>
      <c r="AH33" s="54" t="str">
        <f t="shared" si="3"/>
        <v/>
      </c>
      <c r="AI33" s="104" t="str">
        <f t="shared" si="18"/>
        <v/>
      </c>
      <c r="AJ33" s="104" t="str">
        <f t="shared" si="11"/>
        <v/>
      </c>
      <c r="AK33" s="104" t="str">
        <f t="shared" si="12"/>
        <v/>
      </c>
      <c r="AL33" s="104" t="str">
        <f t="shared" si="19"/>
        <v/>
      </c>
      <c r="AM33" s="104" t="str">
        <f t="shared" si="20"/>
        <v/>
      </c>
    </row>
    <row r="34" spans="1:39" ht="14.25" thickBot="1">
      <c r="A34" s="21">
        <v>25</v>
      </c>
      <c r="B34" s="24"/>
      <c r="C34" s="24"/>
      <c r="D34" s="24"/>
      <c r="E34" s="25"/>
      <c r="F34" s="55"/>
      <c r="G34" s="62"/>
      <c r="H34" s="66"/>
      <c r="I34" s="81"/>
      <c r="J34" s="71"/>
      <c r="K34" s="71"/>
      <c r="L34" s="122"/>
      <c r="M34" s="55"/>
      <c r="N34" s="107"/>
      <c r="O34" s="107"/>
      <c r="P34" s="177" t="str">
        <f t="shared" si="4"/>
        <v/>
      </c>
      <c r="Q34" s="124" t="str">
        <f t="shared" si="5"/>
        <v/>
      </c>
      <c r="R34" s="265" t="str">
        <f t="shared" si="6"/>
        <v/>
      </c>
      <c r="S34" s="130"/>
      <c r="T34" s="130" t="str">
        <f t="shared" si="7"/>
        <v/>
      </c>
      <c r="U34" s="130" t="str">
        <f t="shared" si="0"/>
        <v/>
      </c>
      <c r="V34" s="130" t="str">
        <f t="shared" si="8"/>
        <v/>
      </c>
      <c r="W34" s="130" t="str">
        <f t="shared" si="9"/>
        <v/>
      </c>
      <c r="X34" s="130" t="str">
        <f t="shared" si="15"/>
        <v/>
      </c>
      <c r="Y34" s="130" t="str">
        <f t="shared" si="16"/>
        <v/>
      </c>
      <c r="Z34" s="130" t="str">
        <f t="shared" si="17"/>
        <v/>
      </c>
      <c r="AA34" s="113"/>
      <c r="AF34" s="54" t="str">
        <f t="shared" si="1"/>
        <v/>
      </c>
      <c r="AG34" s="54" t="str">
        <f t="shared" si="2"/>
        <v/>
      </c>
      <c r="AH34" s="54" t="str">
        <f t="shared" si="3"/>
        <v/>
      </c>
      <c r="AI34" s="104" t="str">
        <f t="shared" si="18"/>
        <v/>
      </c>
      <c r="AJ34" s="104" t="str">
        <f t="shared" si="11"/>
        <v/>
      </c>
      <c r="AK34" s="104" t="str">
        <f t="shared" si="12"/>
        <v/>
      </c>
      <c r="AL34" s="104" t="str">
        <f t="shared" si="19"/>
        <v/>
      </c>
      <c r="AM34" s="104" t="str">
        <f t="shared" si="20"/>
        <v/>
      </c>
    </row>
    <row r="35" spans="1:39" ht="14.25" thickBot="1">
      <c r="A35" s="21">
        <v>26</v>
      </c>
      <c r="B35" s="24"/>
      <c r="C35" s="24"/>
      <c r="D35" s="24"/>
      <c r="E35" s="25"/>
      <c r="F35" s="55"/>
      <c r="G35" s="62"/>
      <c r="H35" s="66"/>
      <c r="I35" s="81"/>
      <c r="J35" s="71"/>
      <c r="K35" s="71"/>
      <c r="L35" s="122"/>
      <c r="M35" s="55"/>
      <c r="N35" s="107"/>
      <c r="O35" s="107"/>
      <c r="P35" s="177" t="str">
        <f t="shared" si="4"/>
        <v/>
      </c>
      <c r="Q35" s="124" t="str">
        <f t="shared" si="5"/>
        <v/>
      </c>
      <c r="R35" s="265" t="str">
        <f t="shared" si="6"/>
        <v/>
      </c>
      <c r="S35" s="130"/>
      <c r="T35" s="130" t="str">
        <f t="shared" si="7"/>
        <v/>
      </c>
      <c r="U35" s="130" t="str">
        <f t="shared" si="0"/>
        <v/>
      </c>
      <c r="V35" s="130" t="str">
        <f t="shared" si="8"/>
        <v/>
      </c>
      <c r="W35" s="130" t="str">
        <f t="shared" si="9"/>
        <v/>
      </c>
      <c r="X35" s="130" t="str">
        <f t="shared" si="15"/>
        <v/>
      </c>
      <c r="Y35" s="130" t="str">
        <f t="shared" si="16"/>
        <v/>
      </c>
      <c r="Z35" s="130" t="str">
        <f t="shared" si="17"/>
        <v/>
      </c>
      <c r="AA35" s="113"/>
      <c r="AF35" s="54" t="str">
        <f t="shared" si="1"/>
        <v/>
      </c>
      <c r="AG35" s="54" t="str">
        <f t="shared" si="2"/>
        <v/>
      </c>
      <c r="AH35" s="54" t="str">
        <f t="shared" si="3"/>
        <v/>
      </c>
      <c r="AI35" s="104" t="str">
        <f t="shared" si="18"/>
        <v/>
      </c>
      <c r="AJ35" s="104" t="str">
        <f t="shared" si="11"/>
        <v/>
      </c>
      <c r="AK35" s="104" t="str">
        <f t="shared" si="12"/>
        <v/>
      </c>
      <c r="AL35" s="104" t="str">
        <f t="shared" si="19"/>
        <v/>
      </c>
      <c r="AM35" s="104" t="str">
        <f t="shared" si="20"/>
        <v/>
      </c>
    </row>
    <row r="36" spans="1:39" ht="14.25" thickBot="1">
      <c r="A36" s="21">
        <v>27</v>
      </c>
      <c r="B36" s="24"/>
      <c r="C36" s="24"/>
      <c r="D36" s="24"/>
      <c r="E36" s="25"/>
      <c r="F36" s="55"/>
      <c r="G36" s="62"/>
      <c r="H36" s="66"/>
      <c r="I36" s="81"/>
      <c r="J36" s="71"/>
      <c r="K36" s="71"/>
      <c r="L36" s="122"/>
      <c r="M36" s="55"/>
      <c r="N36" s="107"/>
      <c r="O36" s="107"/>
      <c r="P36" s="177" t="str">
        <f t="shared" si="4"/>
        <v/>
      </c>
      <c r="Q36" s="124" t="str">
        <f t="shared" si="5"/>
        <v/>
      </c>
      <c r="R36" s="265" t="str">
        <f t="shared" si="6"/>
        <v/>
      </c>
      <c r="S36" s="130"/>
      <c r="T36" s="130" t="str">
        <f t="shared" si="7"/>
        <v/>
      </c>
      <c r="U36" s="130" t="str">
        <f t="shared" si="0"/>
        <v/>
      </c>
      <c r="V36" s="130" t="str">
        <f t="shared" si="8"/>
        <v/>
      </c>
      <c r="W36" s="130" t="str">
        <f t="shared" si="9"/>
        <v/>
      </c>
      <c r="X36" s="130" t="str">
        <f t="shared" si="15"/>
        <v/>
      </c>
      <c r="Y36" s="130" t="str">
        <f t="shared" si="16"/>
        <v/>
      </c>
      <c r="Z36" s="130" t="str">
        <f t="shared" si="17"/>
        <v/>
      </c>
      <c r="AA36" s="113"/>
      <c r="AF36" s="54" t="str">
        <f t="shared" si="1"/>
        <v/>
      </c>
      <c r="AG36" s="54" t="str">
        <f t="shared" si="2"/>
        <v/>
      </c>
      <c r="AH36" s="54" t="str">
        <f t="shared" si="3"/>
        <v/>
      </c>
      <c r="AI36" s="104" t="str">
        <f t="shared" si="18"/>
        <v/>
      </c>
      <c r="AJ36" s="104" t="str">
        <f t="shared" si="11"/>
        <v/>
      </c>
      <c r="AK36" s="104" t="str">
        <f t="shared" si="12"/>
        <v/>
      </c>
      <c r="AL36" s="104" t="str">
        <f t="shared" si="19"/>
        <v/>
      </c>
      <c r="AM36" s="104" t="str">
        <f t="shared" si="20"/>
        <v/>
      </c>
    </row>
    <row r="37" spans="1:39" ht="14.25" thickBot="1">
      <c r="A37" s="21">
        <v>28</v>
      </c>
      <c r="B37" s="24"/>
      <c r="C37" s="24"/>
      <c r="D37" s="24"/>
      <c r="E37" s="25"/>
      <c r="F37" s="55"/>
      <c r="G37" s="62"/>
      <c r="H37" s="66"/>
      <c r="I37" s="81"/>
      <c r="J37" s="71"/>
      <c r="K37" s="71"/>
      <c r="L37" s="122"/>
      <c r="M37" s="55"/>
      <c r="N37" s="107"/>
      <c r="O37" s="107"/>
      <c r="P37" s="177" t="str">
        <f t="shared" si="4"/>
        <v/>
      </c>
      <c r="Q37" s="124" t="str">
        <f t="shared" si="5"/>
        <v/>
      </c>
      <c r="R37" s="265" t="str">
        <f t="shared" si="6"/>
        <v/>
      </c>
      <c r="S37" s="130"/>
      <c r="T37" s="130" t="str">
        <f t="shared" si="7"/>
        <v/>
      </c>
      <c r="U37" s="130" t="str">
        <f t="shared" si="0"/>
        <v/>
      </c>
      <c r="V37" s="130" t="str">
        <f t="shared" si="8"/>
        <v/>
      </c>
      <c r="W37" s="130" t="str">
        <f t="shared" si="9"/>
        <v/>
      </c>
      <c r="X37" s="130" t="str">
        <f t="shared" si="15"/>
        <v/>
      </c>
      <c r="Y37" s="130" t="str">
        <f t="shared" si="16"/>
        <v/>
      </c>
      <c r="Z37" s="130" t="str">
        <f t="shared" si="17"/>
        <v/>
      </c>
      <c r="AA37" s="113"/>
      <c r="AF37" s="54" t="str">
        <f t="shared" si="1"/>
        <v/>
      </c>
      <c r="AG37" s="54" t="str">
        <f t="shared" si="2"/>
        <v/>
      </c>
      <c r="AH37" s="54" t="str">
        <f t="shared" si="3"/>
        <v/>
      </c>
      <c r="AI37" s="104" t="str">
        <f t="shared" si="18"/>
        <v/>
      </c>
      <c r="AJ37" s="104" t="str">
        <f t="shared" si="11"/>
        <v/>
      </c>
      <c r="AK37" s="104" t="str">
        <f t="shared" si="12"/>
        <v/>
      </c>
      <c r="AL37" s="104" t="str">
        <f t="shared" si="19"/>
        <v/>
      </c>
      <c r="AM37" s="104" t="str">
        <f t="shared" si="20"/>
        <v/>
      </c>
    </row>
    <row r="38" spans="1:39" ht="14.25" thickBot="1">
      <c r="A38" s="21">
        <v>29</v>
      </c>
      <c r="B38" s="24"/>
      <c r="C38" s="24"/>
      <c r="D38" s="24"/>
      <c r="E38" s="25"/>
      <c r="F38" s="55"/>
      <c r="G38" s="62"/>
      <c r="H38" s="66"/>
      <c r="I38" s="81"/>
      <c r="J38" s="71"/>
      <c r="K38" s="71"/>
      <c r="L38" s="122"/>
      <c r="M38" s="55"/>
      <c r="N38" s="107"/>
      <c r="O38" s="107"/>
      <c r="P38" s="177" t="str">
        <f t="shared" si="4"/>
        <v/>
      </c>
      <c r="Q38" s="124" t="str">
        <f t="shared" si="5"/>
        <v/>
      </c>
      <c r="R38" s="265" t="str">
        <f t="shared" si="6"/>
        <v/>
      </c>
      <c r="S38" s="130"/>
      <c r="T38" s="130" t="str">
        <f t="shared" si="7"/>
        <v/>
      </c>
      <c r="U38" s="130" t="str">
        <f t="shared" si="0"/>
        <v/>
      </c>
      <c r="V38" s="130" t="str">
        <f t="shared" si="8"/>
        <v/>
      </c>
      <c r="W38" s="130" t="str">
        <f t="shared" si="9"/>
        <v/>
      </c>
      <c r="X38" s="130" t="str">
        <f t="shared" si="15"/>
        <v/>
      </c>
      <c r="Y38" s="130" t="str">
        <f t="shared" si="16"/>
        <v/>
      </c>
      <c r="Z38" s="130" t="str">
        <f t="shared" si="17"/>
        <v/>
      </c>
      <c r="AA38" s="113"/>
      <c r="AF38" s="54" t="str">
        <f t="shared" si="1"/>
        <v/>
      </c>
      <c r="AG38" s="54" t="str">
        <f t="shared" si="2"/>
        <v/>
      </c>
      <c r="AH38" s="54" t="str">
        <f t="shared" si="3"/>
        <v/>
      </c>
      <c r="AI38" s="104" t="str">
        <f t="shared" si="18"/>
        <v/>
      </c>
      <c r="AJ38" s="104" t="str">
        <f t="shared" si="11"/>
        <v/>
      </c>
      <c r="AK38" s="104" t="str">
        <f t="shared" si="12"/>
        <v/>
      </c>
      <c r="AL38" s="104" t="str">
        <f t="shared" si="19"/>
        <v/>
      </c>
      <c r="AM38" s="104" t="str">
        <f t="shared" si="20"/>
        <v/>
      </c>
    </row>
    <row r="39" spans="1:39" ht="14.25" thickBot="1">
      <c r="A39" s="21">
        <v>30</v>
      </c>
      <c r="B39" s="24"/>
      <c r="C39" s="24"/>
      <c r="D39" s="24"/>
      <c r="E39" s="25"/>
      <c r="F39" s="55"/>
      <c r="G39" s="62"/>
      <c r="H39" s="66"/>
      <c r="I39" s="81"/>
      <c r="J39" s="71"/>
      <c r="K39" s="71"/>
      <c r="L39" s="122"/>
      <c r="M39" s="55"/>
      <c r="N39" s="107"/>
      <c r="O39" s="107"/>
      <c r="P39" s="177" t="str">
        <f t="shared" si="4"/>
        <v/>
      </c>
      <c r="Q39" s="124" t="str">
        <f t="shared" si="5"/>
        <v/>
      </c>
      <c r="R39" s="265" t="str">
        <f t="shared" si="6"/>
        <v/>
      </c>
      <c r="S39" s="130"/>
      <c r="T39" s="130" t="str">
        <f t="shared" si="7"/>
        <v/>
      </c>
      <c r="U39" s="130" t="str">
        <f t="shared" si="0"/>
        <v/>
      </c>
      <c r="V39" s="130" t="str">
        <f t="shared" si="8"/>
        <v/>
      </c>
      <c r="W39" s="130" t="str">
        <f t="shared" si="9"/>
        <v/>
      </c>
      <c r="X39" s="130" t="str">
        <f t="shared" si="15"/>
        <v/>
      </c>
      <c r="Y39" s="130" t="str">
        <f t="shared" si="16"/>
        <v/>
      </c>
      <c r="Z39" s="130" t="str">
        <f t="shared" si="17"/>
        <v/>
      </c>
      <c r="AA39" s="113"/>
      <c r="AF39" s="54" t="str">
        <f t="shared" si="1"/>
        <v/>
      </c>
      <c r="AG39" s="54" t="str">
        <f t="shared" si="2"/>
        <v/>
      </c>
      <c r="AH39" s="54" t="str">
        <f t="shared" si="3"/>
        <v/>
      </c>
      <c r="AI39" s="104" t="str">
        <f t="shared" si="18"/>
        <v/>
      </c>
      <c r="AJ39" s="104" t="str">
        <f t="shared" si="11"/>
        <v/>
      </c>
      <c r="AK39" s="104" t="str">
        <f t="shared" si="12"/>
        <v/>
      </c>
      <c r="AL39" s="104" t="str">
        <f t="shared" si="19"/>
        <v/>
      </c>
      <c r="AM39" s="104" t="str">
        <f t="shared" si="20"/>
        <v/>
      </c>
    </row>
    <row r="40" spans="1:39" ht="14.25" thickBot="1">
      <c r="A40" s="21">
        <v>31</v>
      </c>
      <c r="B40" s="24"/>
      <c r="C40" s="24"/>
      <c r="D40" s="24"/>
      <c r="E40" s="25"/>
      <c r="F40" s="55"/>
      <c r="G40" s="62"/>
      <c r="H40" s="66"/>
      <c r="I40" s="81"/>
      <c r="J40" s="71"/>
      <c r="K40" s="71"/>
      <c r="L40" s="122"/>
      <c r="M40" s="55"/>
      <c r="N40" s="107"/>
      <c r="O40" s="107"/>
      <c r="P40" s="177" t="str">
        <f t="shared" si="4"/>
        <v/>
      </c>
      <c r="Q40" s="124" t="str">
        <f t="shared" si="5"/>
        <v/>
      </c>
      <c r="R40" s="265" t="str">
        <f t="shared" si="6"/>
        <v/>
      </c>
      <c r="S40" s="130"/>
      <c r="T40" s="130" t="str">
        <f t="shared" si="7"/>
        <v/>
      </c>
      <c r="U40" s="130" t="str">
        <f t="shared" si="0"/>
        <v/>
      </c>
      <c r="V40" s="130" t="str">
        <f t="shared" si="8"/>
        <v/>
      </c>
      <c r="W40" s="130" t="str">
        <f t="shared" si="9"/>
        <v/>
      </c>
      <c r="X40" s="130" t="str">
        <f t="shared" si="15"/>
        <v/>
      </c>
      <c r="Y40" s="130" t="str">
        <f t="shared" si="16"/>
        <v/>
      </c>
      <c r="Z40" s="130" t="str">
        <f t="shared" si="17"/>
        <v/>
      </c>
      <c r="AA40" s="113"/>
      <c r="AF40" s="54" t="str">
        <f t="shared" si="1"/>
        <v/>
      </c>
      <c r="AG40" s="54" t="str">
        <f t="shared" si="2"/>
        <v/>
      </c>
      <c r="AH40" s="54" t="str">
        <f t="shared" si="3"/>
        <v/>
      </c>
      <c r="AI40" s="104" t="str">
        <f t="shared" si="18"/>
        <v/>
      </c>
      <c r="AJ40" s="104" t="str">
        <f t="shared" si="11"/>
        <v/>
      </c>
      <c r="AK40" s="104" t="str">
        <f t="shared" si="12"/>
        <v/>
      </c>
      <c r="AL40" s="104" t="str">
        <f t="shared" si="19"/>
        <v/>
      </c>
      <c r="AM40" s="104" t="str">
        <f t="shared" si="20"/>
        <v/>
      </c>
    </row>
    <row r="41" spans="1:39" ht="14.25" thickBot="1">
      <c r="A41" s="21">
        <v>32</v>
      </c>
      <c r="B41" s="24"/>
      <c r="C41" s="24"/>
      <c r="D41" s="24"/>
      <c r="E41" s="25"/>
      <c r="F41" s="55"/>
      <c r="G41" s="62"/>
      <c r="H41" s="66"/>
      <c r="I41" s="81"/>
      <c r="J41" s="71"/>
      <c r="K41" s="71"/>
      <c r="L41" s="122"/>
      <c r="M41" s="55"/>
      <c r="N41" s="107"/>
      <c r="O41" s="107"/>
      <c r="P41" s="177" t="str">
        <f t="shared" si="4"/>
        <v/>
      </c>
      <c r="Q41" s="124" t="str">
        <f t="shared" si="5"/>
        <v/>
      </c>
      <c r="R41" s="265" t="str">
        <f t="shared" si="6"/>
        <v/>
      </c>
      <c r="S41" s="130"/>
      <c r="T41" s="130" t="str">
        <f t="shared" si="7"/>
        <v/>
      </c>
      <c r="U41" s="130" t="str">
        <f t="shared" si="0"/>
        <v/>
      </c>
      <c r="V41" s="130" t="str">
        <f t="shared" si="8"/>
        <v/>
      </c>
      <c r="W41" s="130" t="str">
        <f t="shared" si="9"/>
        <v/>
      </c>
      <c r="X41" s="130" t="str">
        <f t="shared" si="15"/>
        <v/>
      </c>
      <c r="Y41" s="130" t="str">
        <f t="shared" si="16"/>
        <v/>
      </c>
      <c r="Z41" s="130" t="str">
        <f t="shared" si="17"/>
        <v/>
      </c>
      <c r="AA41" s="113"/>
      <c r="AF41" s="54" t="str">
        <f t="shared" si="1"/>
        <v/>
      </c>
      <c r="AG41" s="54" t="str">
        <f t="shared" si="2"/>
        <v/>
      </c>
      <c r="AH41" s="54" t="str">
        <f t="shared" si="3"/>
        <v/>
      </c>
      <c r="AI41" s="104" t="str">
        <f t="shared" si="18"/>
        <v/>
      </c>
      <c r="AJ41" s="104" t="str">
        <f t="shared" si="11"/>
        <v/>
      </c>
      <c r="AK41" s="104" t="str">
        <f t="shared" si="12"/>
        <v/>
      </c>
      <c r="AL41" s="104" t="str">
        <f t="shared" si="19"/>
        <v/>
      </c>
      <c r="AM41" s="104" t="str">
        <f t="shared" si="20"/>
        <v/>
      </c>
    </row>
    <row r="42" spans="1:39" ht="14.25" thickBot="1">
      <c r="A42" s="21">
        <v>33</v>
      </c>
      <c r="B42" s="24"/>
      <c r="C42" s="24"/>
      <c r="D42" s="24"/>
      <c r="E42" s="25"/>
      <c r="F42" s="55"/>
      <c r="G42" s="62"/>
      <c r="H42" s="66"/>
      <c r="I42" s="81"/>
      <c r="J42" s="71"/>
      <c r="K42" s="71"/>
      <c r="L42" s="122"/>
      <c r="M42" s="55"/>
      <c r="N42" s="107"/>
      <c r="O42" s="107"/>
      <c r="P42" s="177" t="str">
        <f t="shared" si="4"/>
        <v/>
      </c>
      <c r="Q42" s="124" t="str">
        <f t="shared" si="5"/>
        <v/>
      </c>
      <c r="R42" s="265" t="str">
        <f t="shared" si="6"/>
        <v/>
      </c>
      <c r="S42" s="130"/>
      <c r="T42" s="130" t="str">
        <f t="shared" si="7"/>
        <v/>
      </c>
      <c r="U42" s="130" t="str">
        <f t="shared" si="0"/>
        <v/>
      </c>
      <c r="V42" s="130" t="str">
        <f t="shared" si="8"/>
        <v/>
      </c>
      <c r="W42" s="130" t="str">
        <f t="shared" si="9"/>
        <v/>
      </c>
      <c r="X42" s="130" t="str">
        <f t="shared" si="15"/>
        <v/>
      </c>
      <c r="Y42" s="130" t="str">
        <f t="shared" si="16"/>
        <v/>
      </c>
      <c r="Z42" s="130" t="str">
        <f t="shared" si="17"/>
        <v/>
      </c>
      <c r="AA42" s="113"/>
      <c r="AF42" s="54" t="str">
        <f t="shared" ref="AF42:AF73" si="21">IF(M42="半日",800,IF(M42="1日",800,""))</f>
        <v/>
      </c>
      <c r="AG42" s="54" t="str">
        <f t="shared" ref="AG42:AG73" si="22">IF(N42="半日",800,IF(N42="1日",800,""))</f>
        <v/>
      </c>
      <c r="AH42" s="54" t="str">
        <f t="shared" ref="AH42:AH73" si="23">IF(O42="半日",800,IF(O42="1日",800,""))</f>
        <v/>
      </c>
      <c r="AI42" s="104" t="str">
        <f t="shared" si="18"/>
        <v/>
      </c>
      <c r="AJ42" s="104" t="str">
        <f t="shared" si="11"/>
        <v/>
      </c>
      <c r="AK42" s="104" t="str">
        <f t="shared" si="12"/>
        <v/>
      </c>
      <c r="AL42" s="104" t="str">
        <f t="shared" si="19"/>
        <v/>
      </c>
      <c r="AM42" s="104" t="str">
        <f t="shared" si="20"/>
        <v/>
      </c>
    </row>
    <row r="43" spans="1:39" ht="14.25" thickBot="1">
      <c r="A43" s="21">
        <v>34</v>
      </c>
      <c r="B43" s="24"/>
      <c r="C43" s="24"/>
      <c r="D43" s="24"/>
      <c r="E43" s="25"/>
      <c r="F43" s="55"/>
      <c r="G43" s="62"/>
      <c r="H43" s="66"/>
      <c r="I43" s="81"/>
      <c r="J43" s="71"/>
      <c r="K43" s="71"/>
      <c r="L43" s="122"/>
      <c r="M43" s="55"/>
      <c r="N43" s="107"/>
      <c r="O43" s="107"/>
      <c r="P43" s="177" t="str">
        <f t="shared" si="4"/>
        <v/>
      </c>
      <c r="Q43" s="124" t="str">
        <f t="shared" si="5"/>
        <v/>
      </c>
      <c r="R43" s="265" t="str">
        <f t="shared" si="6"/>
        <v/>
      </c>
      <c r="S43" s="130"/>
      <c r="T43" s="130" t="str">
        <f t="shared" si="7"/>
        <v/>
      </c>
      <c r="U43" s="130" t="str">
        <f t="shared" si="0"/>
        <v/>
      </c>
      <c r="V43" s="130" t="str">
        <f t="shared" si="8"/>
        <v/>
      </c>
      <c r="W43" s="130" t="str">
        <f t="shared" si="9"/>
        <v/>
      </c>
      <c r="X43" s="130" t="str">
        <f t="shared" si="15"/>
        <v/>
      </c>
      <c r="Y43" s="130" t="str">
        <f t="shared" si="16"/>
        <v/>
      </c>
      <c r="Z43" s="130" t="str">
        <f t="shared" si="17"/>
        <v/>
      </c>
      <c r="AA43" s="113"/>
      <c r="AF43" s="54" t="str">
        <f t="shared" si="21"/>
        <v/>
      </c>
      <c r="AG43" s="54" t="str">
        <f t="shared" si="22"/>
        <v/>
      </c>
      <c r="AH43" s="54" t="str">
        <f t="shared" si="23"/>
        <v/>
      </c>
      <c r="AI43" s="104" t="str">
        <f t="shared" si="18"/>
        <v/>
      </c>
      <c r="AJ43" s="104" t="str">
        <f t="shared" si="11"/>
        <v/>
      </c>
      <c r="AK43" s="104" t="str">
        <f t="shared" si="12"/>
        <v/>
      </c>
      <c r="AL43" s="104" t="str">
        <f t="shared" si="19"/>
        <v/>
      </c>
      <c r="AM43" s="104" t="str">
        <f t="shared" si="20"/>
        <v/>
      </c>
    </row>
    <row r="44" spans="1:39" ht="14.25" thickBot="1">
      <c r="A44" s="21">
        <v>35</v>
      </c>
      <c r="B44" s="24"/>
      <c r="C44" s="24"/>
      <c r="D44" s="24"/>
      <c r="E44" s="25"/>
      <c r="F44" s="55"/>
      <c r="G44" s="62"/>
      <c r="H44" s="66"/>
      <c r="I44" s="81"/>
      <c r="J44" s="71"/>
      <c r="K44" s="71"/>
      <c r="L44" s="122"/>
      <c r="M44" s="55"/>
      <c r="N44" s="107"/>
      <c r="O44" s="107"/>
      <c r="P44" s="177" t="str">
        <f t="shared" si="4"/>
        <v/>
      </c>
      <c r="Q44" s="124" t="str">
        <f t="shared" si="5"/>
        <v/>
      </c>
      <c r="R44" s="265" t="str">
        <f t="shared" si="6"/>
        <v/>
      </c>
      <c r="S44" s="130"/>
      <c r="T44" s="130" t="str">
        <f t="shared" si="7"/>
        <v/>
      </c>
      <c r="U44" s="130" t="str">
        <f t="shared" si="0"/>
        <v/>
      </c>
      <c r="V44" s="130" t="str">
        <f t="shared" si="8"/>
        <v/>
      </c>
      <c r="W44" s="130" t="str">
        <f t="shared" si="9"/>
        <v/>
      </c>
      <c r="X44" s="130" t="str">
        <f t="shared" si="15"/>
        <v/>
      </c>
      <c r="Y44" s="130" t="str">
        <f t="shared" si="16"/>
        <v/>
      </c>
      <c r="Z44" s="130" t="str">
        <f t="shared" si="17"/>
        <v/>
      </c>
      <c r="AA44" s="113"/>
      <c r="AF44" s="54" t="str">
        <f t="shared" si="21"/>
        <v/>
      </c>
      <c r="AG44" s="54" t="str">
        <f t="shared" si="22"/>
        <v/>
      </c>
      <c r="AH44" s="54" t="str">
        <f t="shared" si="23"/>
        <v/>
      </c>
      <c r="AI44" s="104" t="str">
        <f t="shared" si="18"/>
        <v/>
      </c>
      <c r="AJ44" s="104" t="str">
        <f t="shared" si="11"/>
        <v/>
      </c>
      <c r="AK44" s="104" t="str">
        <f t="shared" si="12"/>
        <v/>
      </c>
      <c r="AL44" s="104" t="str">
        <f t="shared" si="19"/>
        <v/>
      </c>
      <c r="AM44" s="104" t="str">
        <f t="shared" si="20"/>
        <v/>
      </c>
    </row>
    <row r="45" spans="1:39" ht="14.25" thickBot="1">
      <c r="A45" s="21">
        <v>36</v>
      </c>
      <c r="B45" s="24"/>
      <c r="C45" s="24"/>
      <c r="D45" s="24"/>
      <c r="E45" s="25"/>
      <c r="F45" s="55"/>
      <c r="G45" s="62"/>
      <c r="H45" s="66"/>
      <c r="I45" s="81"/>
      <c r="J45" s="71"/>
      <c r="K45" s="71"/>
      <c r="L45" s="122"/>
      <c r="M45" s="55"/>
      <c r="N45" s="107"/>
      <c r="O45" s="107"/>
      <c r="P45" s="177" t="str">
        <f t="shared" si="4"/>
        <v/>
      </c>
      <c r="Q45" s="124" t="str">
        <f t="shared" si="5"/>
        <v/>
      </c>
      <c r="R45" s="265" t="str">
        <f t="shared" si="6"/>
        <v/>
      </c>
      <c r="S45" s="130"/>
      <c r="T45" s="130" t="str">
        <f t="shared" si="7"/>
        <v/>
      </c>
      <c r="U45" s="130" t="str">
        <f t="shared" si="0"/>
        <v/>
      </c>
      <c r="V45" s="130" t="str">
        <f t="shared" si="8"/>
        <v/>
      </c>
      <c r="W45" s="130" t="str">
        <f t="shared" si="9"/>
        <v/>
      </c>
      <c r="X45" s="130" t="str">
        <f t="shared" si="15"/>
        <v/>
      </c>
      <c r="Y45" s="130" t="str">
        <f t="shared" si="16"/>
        <v/>
      </c>
      <c r="Z45" s="130" t="str">
        <f t="shared" si="17"/>
        <v/>
      </c>
      <c r="AA45" s="113"/>
      <c r="AF45" s="54" t="str">
        <f t="shared" si="21"/>
        <v/>
      </c>
      <c r="AG45" s="54" t="str">
        <f t="shared" si="22"/>
        <v/>
      </c>
      <c r="AH45" s="54" t="str">
        <f t="shared" si="23"/>
        <v/>
      </c>
      <c r="AI45" s="104" t="str">
        <f t="shared" si="18"/>
        <v/>
      </c>
      <c r="AJ45" s="104" t="str">
        <f t="shared" si="11"/>
        <v/>
      </c>
      <c r="AK45" s="104" t="str">
        <f t="shared" si="12"/>
        <v/>
      </c>
      <c r="AL45" s="104" t="str">
        <f t="shared" si="19"/>
        <v/>
      </c>
      <c r="AM45" s="104" t="str">
        <f t="shared" si="20"/>
        <v/>
      </c>
    </row>
    <row r="46" spans="1:39" ht="14.25" thickBot="1">
      <c r="A46" s="21">
        <v>37</v>
      </c>
      <c r="B46" s="24"/>
      <c r="C46" s="24"/>
      <c r="D46" s="24"/>
      <c r="E46" s="25"/>
      <c r="F46" s="55"/>
      <c r="G46" s="62"/>
      <c r="H46" s="66"/>
      <c r="I46" s="81"/>
      <c r="J46" s="71"/>
      <c r="K46" s="71"/>
      <c r="L46" s="122"/>
      <c r="M46" s="55"/>
      <c r="N46" s="107"/>
      <c r="O46" s="107"/>
      <c r="P46" s="177" t="str">
        <f t="shared" si="4"/>
        <v/>
      </c>
      <c r="Q46" s="124" t="str">
        <f t="shared" si="5"/>
        <v/>
      </c>
      <c r="R46" s="265" t="str">
        <f t="shared" si="6"/>
        <v/>
      </c>
      <c r="S46" s="130"/>
      <c r="T46" s="130" t="str">
        <f t="shared" si="7"/>
        <v/>
      </c>
      <c r="U46" s="130" t="str">
        <f t="shared" si="0"/>
        <v/>
      </c>
      <c r="V46" s="130" t="str">
        <f t="shared" si="8"/>
        <v/>
      </c>
      <c r="W46" s="130" t="str">
        <f t="shared" si="9"/>
        <v/>
      </c>
      <c r="X46" s="130" t="str">
        <f t="shared" si="15"/>
        <v/>
      </c>
      <c r="Y46" s="130" t="str">
        <f t="shared" si="16"/>
        <v/>
      </c>
      <c r="Z46" s="130" t="str">
        <f t="shared" si="17"/>
        <v/>
      </c>
      <c r="AA46" s="113"/>
      <c r="AF46" s="54" t="str">
        <f t="shared" si="21"/>
        <v/>
      </c>
      <c r="AG46" s="54" t="str">
        <f t="shared" si="22"/>
        <v/>
      </c>
      <c r="AH46" s="54" t="str">
        <f t="shared" si="23"/>
        <v/>
      </c>
      <c r="AI46" s="104" t="str">
        <f t="shared" si="18"/>
        <v/>
      </c>
      <c r="AJ46" s="104" t="str">
        <f t="shared" si="11"/>
        <v/>
      </c>
      <c r="AK46" s="104" t="str">
        <f t="shared" si="12"/>
        <v/>
      </c>
      <c r="AL46" s="104" t="str">
        <f t="shared" si="19"/>
        <v/>
      </c>
      <c r="AM46" s="104" t="str">
        <f t="shared" si="20"/>
        <v/>
      </c>
    </row>
    <row r="47" spans="1:39" ht="14.25" thickBot="1">
      <c r="A47" s="21">
        <v>38</v>
      </c>
      <c r="B47" s="24"/>
      <c r="C47" s="24"/>
      <c r="D47" s="24"/>
      <c r="E47" s="25"/>
      <c r="F47" s="55"/>
      <c r="G47" s="62"/>
      <c r="H47" s="66"/>
      <c r="I47" s="81"/>
      <c r="J47" s="71"/>
      <c r="K47" s="71"/>
      <c r="L47" s="122"/>
      <c r="M47" s="55"/>
      <c r="N47" s="107"/>
      <c r="O47" s="107"/>
      <c r="P47" s="177" t="str">
        <f t="shared" si="4"/>
        <v/>
      </c>
      <c r="Q47" s="124" t="str">
        <f t="shared" si="5"/>
        <v/>
      </c>
      <c r="R47" s="265" t="str">
        <f t="shared" si="6"/>
        <v/>
      </c>
      <c r="S47" s="130"/>
      <c r="T47" s="130" t="str">
        <f t="shared" si="7"/>
        <v/>
      </c>
      <c r="U47" s="130" t="str">
        <f t="shared" si="0"/>
        <v/>
      </c>
      <c r="V47" s="130" t="str">
        <f t="shared" si="8"/>
        <v/>
      </c>
      <c r="W47" s="130" t="str">
        <f t="shared" si="9"/>
        <v/>
      </c>
      <c r="X47" s="130" t="str">
        <f t="shared" si="15"/>
        <v/>
      </c>
      <c r="Y47" s="130" t="str">
        <f t="shared" si="16"/>
        <v/>
      </c>
      <c r="Z47" s="130" t="str">
        <f t="shared" si="17"/>
        <v/>
      </c>
      <c r="AA47" s="113"/>
      <c r="AF47" s="54" t="str">
        <f t="shared" si="21"/>
        <v/>
      </c>
      <c r="AG47" s="54" t="str">
        <f t="shared" si="22"/>
        <v/>
      </c>
      <c r="AH47" s="54" t="str">
        <f t="shared" si="23"/>
        <v/>
      </c>
      <c r="AI47" s="104" t="str">
        <f t="shared" si="18"/>
        <v/>
      </c>
      <c r="AJ47" s="104" t="str">
        <f t="shared" si="11"/>
        <v/>
      </c>
      <c r="AK47" s="104" t="str">
        <f t="shared" si="12"/>
        <v/>
      </c>
      <c r="AL47" s="104" t="str">
        <f t="shared" si="19"/>
        <v/>
      </c>
      <c r="AM47" s="104" t="str">
        <f t="shared" si="20"/>
        <v/>
      </c>
    </row>
    <row r="48" spans="1:39" ht="14.25" thickBot="1">
      <c r="A48" s="21">
        <v>39</v>
      </c>
      <c r="B48" s="24"/>
      <c r="C48" s="24"/>
      <c r="D48" s="24"/>
      <c r="E48" s="25"/>
      <c r="F48" s="55"/>
      <c r="G48" s="62"/>
      <c r="H48" s="66"/>
      <c r="I48" s="81"/>
      <c r="J48" s="71"/>
      <c r="K48" s="71"/>
      <c r="L48" s="122"/>
      <c r="M48" s="55"/>
      <c r="N48" s="107"/>
      <c r="O48" s="107"/>
      <c r="P48" s="177" t="str">
        <f t="shared" si="4"/>
        <v/>
      </c>
      <c r="Q48" s="124" t="str">
        <f t="shared" si="5"/>
        <v/>
      </c>
      <c r="R48" s="265" t="str">
        <f t="shared" si="6"/>
        <v/>
      </c>
      <c r="S48" s="130"/>
      <c r="T48" s="130" t="str">
        <f t="shared" si="7"/>
        <v/>
      </c>
      <c r="U48" s="130" t="str">
        <f t="shared" si="0"/>
        <v/>
      </c>
      <c r="V48" s="130" t="str">
        <f t="shared" si="8"/>
        <v/>
      </c>
      <c r="W48" s="130" t="str">
        <f t="shared" si="9"/>
        <v/>
      </c>
      <c r="X48" s="130" t="str">
        <f t="shared" si="15"/>
        <v/>
      </c>
      <c r="Y48" s="130" t="str">
        <f t="shared" si="16"/>
        <v/>
      </c>
      <c r="Z48" s="130" t="str">
        <f t="shared" si="17"/>
        <v/>
      </c>
      <c r="AA48" s="113"/>
      <c r="AF48" s="54" t="str">
        <f t="shared" si="21"/>
        <v/>
      </c>
      <c r="AG48" s="54" t="str">
        <f t="shared" si="22"/>
        <v/>
      </c>
      <c r="AH48" s="54" t="str">
        <f t="shared" si="23"/>
        <v/>
      </c>
      <c r="AI48" s="104" t="str">
        <f t="shared" si="18"/>
        <v/>
      </c>
      <c r="AJ48" s="104" t="str">
        <f t="shared" si="11"/>
        <v/>
      </c>
      <c r="AK48" s="104" t="str">
        <f t="shared" si="12"/>
        <v/>
      </c>
      <c r="AL48" s="104" t="str">
        <f t="shared" si="19"/>
        <v/>
      </c>
      <c r="AM48" s="104" t="str">
        <f t="shared" si="20"/>
        <v/>
      </c>
    </row>
    <row r="49" spans="1:39" ht="14.25" thickBot="1">
      <c r="A49" s="21">
        <v>40</v>
      </c>
      <c r="B49" s="24"/>
      <c r="C49" s="24"/>
      <c r="D49" s="24"/>
      <c r="E49" s="25"/>
      <c r="F49" s="55"/>
      <c r="G49" s="62"/>
      <c r="H49" s="66"/>
      <c r="I49" s="81"/>
      <c r="J49" s="71"/>
      <c r="K49" s="71"/>
      <c r="L49" s="122"/>
      <c r="M49" s="55"/>
      <c r="N49" s="107"/>
      <c r="O49" s="107"/>
      <c r="P49" s="177" t="str">
        <f t="shared" si="4"/>
        <v/>
      </c>
      <c r="Q49" s="124" t="str">
        <f t="shared" si="5"/>
        <v/>
      </c>
      <c r="R49" s="265" t="str">
        <f t="shared" si="6"/>
        <v/>
      </c>
      <c r="S49" s="130"/>
      <c r="T49" s="130" t="str">
        <f t="shared" si="7"/>
        <v/>
      </c>
      <c r="U49" s="130" t="str">
        <f t="shared" si="0"/>
        <v/>
      </c>
      <c r="V49" s="130" t="str">
        <f t="shared" si="8"/>
        <v/>
      </c>
      <c r="W49" s="130" t="str">
        <f t="shared" si="9"/>
        <v/>
      </c>
      <c r="X49" s="130" t="str">
        <f t="shared" si="15"/>
        <v/>
      </c>
      <c r="Y49" s="130" t="str">
        <f t="shared" si="16"/>
        <v/>
      </c>
      <c r="Z49" s="130" t="str">
        <f t="shared" si="17"/>
        <v/>
      </c>
      <c r="AA49" s="113"/>
      <c r="AF49" s="54" t="str">
        <f t="shared" si="21"/>
        <v/>
      </c>
      <c r="AG49" s="54" t="str">
        <f t="shared" si="22"/>
        <v/>
      </c>
      <c r="AH49" s="54" t="str">
        <f t="shared" si="23"/>
        <v/>
      </c>
      <c r="AI49" s="104" t="str">
        <f t="shared" si="18"/>
        <v/>
      </c>
      <c r="AJ49" s="104" t="str">
        <f t="shared" si="11"/>
        <v/>
      </c>
      <c r="AK49" s="104" t="str">
        <f t="shared" si="12"/>
        <v/>
      </c>
      <c r="AL49" s="104" t="str">
        <f t="shared" si="19"/>
        <v/>
      </c>
      <c r="AM49" s="104" t="str">
        <f t="shared" si="20"/>
        <v/>
      </c>
    </row>
    <row r="50" spans="1:39" ht="14.25" thickBot="1">
      <c r="A50" s="21">
        <v>41</v>
      </c>
      <c r="B50" s="24"/>
      <c r="C50" s="24"/>
      <c r="D50" s="24"/>
      <c r="E50" s="25"/>
      <c r="F50" s="55"/>
      <c r="G50" s="62"/>
      <c r="H50" s="66"/>
      <c r="I50" s="81"/>
      <c r="J50" s="71"/>
      <c r="K50" s="71"/>
      <c r="L50" s="122"/>
      <c r="M50" s="55"/>
      <c r="N50" s="107"/>
      <c r="O50" s="107"/>
      <c r="P50" s="177" t="str">
        <f t="shared" si="4"/>
        <v/>
      </c>
      <c r="Q50" s="124" t="str">
        <f t="shared" si="5"/>
        <v/>
      </c>
      <c r="R50" s="265" t="str">
        <f t="shared" si="6"/>
        <v/>
      </c>
      <c r="S50" s="130"/>
      <c r="T50" s="130" t="str">
        <f t="shared" si="7"/>
        <v/>
      </c>
      <c r="U50" s="130" t="str">
        <f t="shared" si="0"/>
        <v/>
      </c>
      <c r="V50" s="130" t="str">
        <f t="shared" si="8"/>
        <v/>
      </c>
      <c r="W50" s="130" t="str">
        <f t="shared" si="9"/>
        <v/>
      </c>
      <c r="X50" s="130" t="str">
        <f t="shared" si="15"/>
        <v/>
      </c>
      <c r="Y50" s="130" t="str">
        <f t="shared" si="16"/>
        <v/>
      </c>
      <c r="Z50" s="130" t="str">
        <f t="shared" si="17"/>
        <v/>
      </c>
      <c r="AA50" s="113"/>
      <c r="AF50" s="54" t="str">
        <f t="shared" si="21"/>
        <v/>
      </c>
      <c r="AG50" s="54" t="str">
        <f t="shared" si="22"/>
        <v/>
      </c>
      <c r="AH50" s="54" t="str">
        <f t="shared" si="23"/>
        <v/>
      </c>
      <c r="AI50" s="104" t="str">
        <f t="shared" si="18"/>
        <v/>
      </c>
      <c r="AJ50" s="104" t="str">
        <f t="shared" si="11"/>
        <v/>
      </c>
      <c r="AK50" s="104" t="str">
        <f t="shared" si="12"/>
        <v/>
      </c>
      <c r="AL50" s="104" t="str">
        <f t="shared" si="19"/>
        <v/>
      </c>
      <c r="AM50" s="104" t="str">
        <f t="shared" si="20"/>
        <v/>
      </c>
    </row>
    <row r="51" spans="1:39" ht="14.25" thickBot="1">
      <c r="A51" s="21">
        <v>42</v>
      </c>
      <c r="B51" s="24"/>
      <c r="C51" s="24"/>
      <c r="D51" s="24"/>
      <c r="E51" s="25"/>
      <c r="F51" s="55"/>
      <c r="G51" s="62"/>
      <c r="H51" s="66"/>
      <c r="I51" s="81"/>
      <c r="J51" s="71"/>
      <c r="K51" s="71"/>
      <c r="L51" s="122"/>
      <c r="M51" s="55"/>
      <c r="N51" s="107"/>
      <c r="O51" s="107"/>
      <c r="P51" s="177" t="str">
        <f t="shared" si="4"/>
        <v/>
      </c>
      <c r="Q51" s="124" t="str">
        <f t="shared" si="5"/>
        <v/>
      </c>
      <c r="R51" s="265" t="str">
        <f t="shared" si="6"/>
        <v/>
      </c>
      <c r="S51" s="130"/>
      <c r="T51" s="130" t="str">
        <f t="shared" si="7"/>
        <v/>
      </c>
      <c r="U51" s="130" t="str">
        <f t="shared" si="0"/>
        <v/>
      </c>
      <c r="V51" s="130" t="str">
        <f t="shared" si="8"/>
        <v/>
      </c>
      <c r="W51" s="130" t="str">
        <f t="shared" si="9"/>
        <v/>
      </c>
      <c r="X51" s="130" t="str">
        <f t="shared" si="15"/>
        <v/>
      </c>
      <c r="Y51" s="130" t="str">
        <f t="shared" si="16"/>
        <v/>
      </c>
      <c r="Z51" s="130" t="str">
        <f t="shared" si="17"/>
        <v/>
      </c>
      <c r="AA51" s="113"/>
      <c r="AF51" s="54" t="str">
        <f t="shared" si="21"/>
        <v/>
      </c>
      <c r="AG51" s="54" t="str">
        <f t="shared" si="22"/>
        <v/>
      </c>
      <c r="AH51" s="54" t="str">
        <f t="shared" si="23"/>
        <v/>
      </c>
      <c r="AI51" s="104" t="str">
        <f t="shared" si="18"/>
        <v/>
      </c>
      <c r="AJ51" s="104" t="str">
        <f t="shared" si="11"/>
        <v/>
      </c>
      <c r="AK51" s="104" t="str">
        <f t="shared" si="12"/>
        <v/>
      </c>
      <c r="AL51" s="104" t="str">
        <f t="shared" si="19"/>
        <v/>
      </c>
      <c r="AM51" s="104" t="str">
        <f t="shared" si="20"/>
        <v/>
      </c>
    </row>
    <row r="52" spans="1:39" ht="14.25" thickBot="1">
      <c r="A52" s="21">
        <v>43</v>
      </c>
      <c r="B52" s="24"/>
      <c r="C52" s="24"/>
      <c r="D52" s="24"/>
      <c r="E52" s="25"/>
      <c r="F52" s="55"/>
      <c r="G52" s="62"/>
      <c r="H52" s="66"/>
      <c r="I52" s="81"/>
      <c r="J52" s="71"/>
      <c r="K52" s="71"/>
      <c r="L52" s="122"/>
      <c r="M52" s="55"/>
      <c r="N52" s="107"/>
      <c r="O52" s="107"/>
      <c r="P52" s="177" t="str">
        <f t="shared" si="4"/>
        <v/>
      </c>
      <c r="Q52" s="124" t="str">
        <f t="shared" si="5"/>
        <v/>
      </c>
      <c r="R52" s="265" t="str">
        <f t="shared" si="6"/>
        <v/>
      </c>
      <c r="S52" s="130"/>
      <c r="T52" s="130" t="str">
        <f t="shared" si="7"/>
        <v/>
      </c>
      <c r="U52" s="130" t="str">
        <f t="shared" si="0"/>
        <v/>
      </c>
      <c r="V52" s="130" t="str">
        <f t="shared" si="8"/>
        <v/>
      </c>
      <c r="W52" s="130" t="str">
        <f t="shared" si="9"/>
        <v/>
      </c>
      <c r="X52" s="130" t="str">
        <f t="shared" si="15"/>
        <v/>
      </c>
      <c r="Y52" s="130" t="str">
        <f t="shared" si="16"/>
        <v/>
      </c>
      <c r="Z52" s="130" t="str">
        <f t="shared" si="17"/>
        <v/>
      </c>
      <c r="AA52" s="113"/>
      <c r="AF52" s="54" t="str">
        <f t="shared" si="21"/>
        <v/>
      </c>
      <c r="AG52" s="54" t="str">
        <f t="shared" si="22"/>
        <v/>
      </c>
      <c r="AH52" s="54" t="str">
        <f t="shared" si="23"/>
        <v/>
      </c>
      <c r="AI52" s="104" t="str">
        <f t="shared" si="18"/>
        <v/>
      </c>
      <c r="AJ52" s="104" t="str">
        <f t="shared" si="11"/>
        <v/>
      </c>
      <c r="AK52" s="104" t="str">
        <f t="shared" si="12"/>
        <v/>
      </c>
      <c r="AL52" s="104" t="str">
        <f t="shared" si="19"/>
        <v/>
      </c>
      <c r="AM52" s="104" t="str">
        <f t="shared" si="20"/>
        <v/>
      </c>
    </row>
    <row r="53" spans="1:39" ht="14.25" thickBot="1">
      <c r="A53" s="21">
        <v>44</v>
      </c>
      <c r="B53" s="24"/>
      <c r="C53" s="24"/>
      <c r="D53" s="24"/>
      <c r="E53" s="25"/>
      <c r="F53" s="55"/>
      <c r="G53" s="62"/>
      <c r="H53" s="66"/>
      <c r="I53" s="81"/>
      <c r="J53" s="71"/>
      <c r="K53" s="71"/>
      <c r="L53" s="122"/>
      <c r="M53" s="55"/>
      <c r="N53" s="107"/>
      <c r="O53" s="107"/>
      <c r="P53" s="177" t="str">
        <f t="shared" si="4"/>
        <v/>
      </c>
      <c r="Q53" s="124" t="str">
        <f t="shared" si="5"/>
        <v/>
      </c>
      <c r="R53" s="265" t="str">
        <f t="shared" si="6"/>
        <v/>
      </c>
      <c r="S53" s="130"/>
      <c r="T53" s="130" t="str">
        <f t="shared" si="7"/>
        <v/>
      </c>
      <c r="U53" s="130" t="str">
        <f t="shared" si="0"/>
        <v/>
      </c>
      <c r="V53" s="130" t="str">
        <f t="shared" si="8"/>
        <v/>
      </c>
      <c r="W53" s="130" t="str">
        <f t="shared" si="9"/>
        <v/>
      </c>
      <c r="X53" s="130" t="str">
        <f t="shared" si="15"/>
        <v/>
      </c>
      <c r="Y53" s="130" t="str">
        <f t="shared" si="16"/>
        <v/>
      </c>
      <c r="Z53" s="130" t="str">
        <f t="shared" si="17"/>
        <v/>
      </c>
      <c r="AA53" s="113"/>
      <c r="AF53" s="54" t="str">
        <f t="shared" si="21"/>
        <v/>
      </c>
      <c r="AG53" s="54" t="str">
        <f t="shared" si="22"/>
        <v/>
      </c>
      <c r="AH53" s="54" t="str">
        <f t="shared" si="23"/>
        <v/>
      </c>
      <c r="AI53" s="104" t="str">
        <f t="shared" si="18"/>
        <v/>
      </c>
      <c r="AJ53" s="104" t="str">
        <f t="shared" si="11"/>
        <v/>
      </c>
      <c r="AK53" s="104" t="str">
        <f t="shared" si="12"/>
        <v/>
      </c>
      <c r="AL53" s="104" t="str">
        <f t="shared" si="19"/>
        <v/>
      </c>
      <c r="AM53" s="104" t="str">
        <f t="shared" si="20"/>
        <v/>
      </c>
    </row>
    <row r="54" spans="1:39" ht="14.25" thickBot="1">
      <c r="A54" s="21">
        <v>45</v>
      </c>
      <c r="B54" s="24"/>
      <c r="C54" s="24"/>
      <c r="D54" s="24"/>
      <c r="E54" s="25"/>
      <c r="F54" s="55"/>
      <c r="G54" s="62"/>
      <c r="H54" s="66"/>
      <c r="I54" s="81"/>
      <c r="J54" s="71"/>
      <c r="K54" s="71"/>
      <c r="L54" s="122"/>
      <c r="M54" s="55"/>
      <c r="N54" s="107"/>
      <c r="O54" s="107"/>
      <c r="P54" s="177" t="str">
        <f t="shared" si="4"/>
        <v/>
      </c>
      <c r="Q54" s="124" t="str">
        <f t="shared" si="5"/>
        <v/>
      </c>
      <c r="R54" s="265" t="str">
        <f t="shared" si="6"/>
        <v/>
      </c>
      <c r="S54" s="130"/>
      <c r="T54" s="130" t="str">
        <f t="shared" si="7"/>
        <v/>
      </c>
      <c r="U54" s="130" t="str">
        <f t="shared" si="0"/>
        <v/>
      </c>
      <c r="V54" s="130" t="str">
        <f t="shared" si="8"/>
        <v/>
      </c>
      <c r="W54" s="130" t="str">
        <f t="shared" si="9"/>
        <v/>
      </c>
      <c r="X54" s="130" t="str">
        <f t="shared" si="15"/>
        <v/>
      </c>
      <c r="Y54" s="130" t="str">
        <f t="shared" si="16"/>
        <v/>
      </c>
      <c r="Z54" s="130" t="str">
        <f t="shared" si="17"/>
        <v/>
      </c>
      <c r="AA54" s="113"/>
      <c r="AF54" s="54" t="str">
        <f t="shared" si="21"/>
        <v/>
      </c>
      <c r="AG54" s="54" t="str">
        <f t="shared" si="22"/>
        <v/>
      </c>
      <c r="AH54" s="54" t="str">
        <f t="shared" si="23"/>
        <v/>
      </c>
      <c r="AI54" s="104" t="str">
        <f t="shared" si="18"/>
        <v/>
      </c>
      <c r="AJ54" s="104" t="str">
        <f t="shared" si="11"/>
        <v/>
      </c>
      <c r="AK54" s="104" t="str">
        <f t="shared" si="12"/>
        <v/>
      </c>
      <c r="AL54" s="104" t="str">
        <f t="shared" si="19"/>
        <v/>
      </c>
      <c r="AM54" s="104" t="str">
        <f t="shared" si="20"/>
        <v/>
      </c>
    </row>
    <row r="55" spans="1:39" ht="14.25" thickBot="1">
      <c r="A55" s="21">
        <v>46</v>
      </c>
      <c r="B55" s="24"/>
      <c r="C55" s="24"/>
      <c r="D55" s="24"/>
      <c r="E55" s="25"/>
      <c r="F55" s="55"/>
      <c r="G55" s="62"/>
      <c r="H55" s="66"/>
      <c r="I55" s="81"/>
      <c r="J55" s="71"/>
      <c r="K55" s="71"/>
      <c r="L55" s="122"/>
      <c r="M55" s="55"/>
      <c r="N55" s="107"/>
      <c r="O55" s="107"/>
      <c r="P55" s="177" t="str">
        <f t="shared" si="4"/>
        <v/>
      </c>
      <c r="Q55" s="124" t="str">
        <f t="shared" si="5"/>
        <v/>
      </c>
      <c r="R55" s="265" t="str">
        <f t="shared" si="6"/>
        <v/>
      </c>
      <c r="S55" s="130"/>
      <c r="T55" s="130" t="str">
        <f t="shared" si="7"/>
        <v/>
      </c>
      <c r="U55" s="130" t="str">
        <f t="shared" si="0"/>
        <v/>
      </c>
      <c r="V55" s="130" t="str">
        <f t="shared" si="8"/>
        <v/>
      </c>
      <c r="W55" s="130" t="str">
        <f t="shared" si="9"/>
        <v/>
      </c>
      <c r="X55" s="130" t="str">
        <f t="shared" si="15"/>
        <v/>
      </c>
      <c r="Y55" s="130" t="str">
        <f t="shared" si="16"/>
        <v/>
      </c>
      <c r="Z55" s="130" t="str">
        <f t="shared" si="17"/>
        <v/>
      </c>
      <c r="AA55" s="113"/>
      <c r="AF55" s="54" t="str">
        <f t="shared" si="21"/>
        <v/>
      </c>
      <c r="AG55" s="54" t="str">
        <f t="shared" si="22"/>
        <v/>
      </c>
      <c r="AH55" s="54" t="str">
        <f t="shared" si="23"/>
        <v/>
      </c>
      <c r="AI55" s="104" t="str">
        <f t="shared" si="18"/>
        <v/>
      </c>
      <c r="AJ55" s="104" t="str">
        <f t="shared" si="11"/>
        <v/>
      </c>
      <c r="AK55" s="104" t="str">
        <f t="shared" si="12"/>
        <v/>
      </c>
      <c r="AL55" s="104" t="str">
        <f t="shared" si="19"/>
        <v/>
      </c>
      <c r="AM55" s="104" t="str">
        <f t="shared" si="20"/>
        <v/>
      </c>
    </row>
    <row r="56" spans="1:39" ht="14.25" thickBot="1">
      <c r="A56" s="21">
        <v>47</v>
      </c>
      <c r="B56" s="24"/>
      <c r="C56" s="24"/>
      <c r="D56" s="24"/>
      <c r="E56" s="25"/>
      <c r="F56" s="55"/>
      <c r="G56" s="62"/>
      <c r="H56" s="66"/>
      <c r="I56" s="81"/>
      <c r="J56" s="71"/>
      <c r="K56" s="71"/>
      <c r="L56" s="122"/>
      <c r="M56" s="55"/>
      <c r="N56" s="107"/>
      <c r="O56" s="107"/>
      <c r="P56" s="177" t="str">
        <f t="shared" si="4"/>
        <v/>
      </c>
      <c r="Q56" s="124" t="str">
        <f t="shared" si="5"/>
        <v/>
      </c>
      <c r="R56" s="265" t="str">
        <f t="shared" si="6"/>
        <v/>
      </c>
      <c r="S56" s="130"/>
      <c r="T56" s="130" t="str">
        <f t="shared" si="7"/>
        <v/>
      </c>
      <c r="U56" s="130" t="str">
        <f t="shared" si="0"/>
        <v/>
      </c>
      <c r="V56" s="130" t="str">
        <f t="shared" si="8"/>
        <v/>
      </c>
      <c r="W56" s="130" t="str">
        <f t="shared" si="9"/>
        <v/>
      </c>
      <c r="X56" s="130" t="str">
        <f t="shared" si="15"/>
        <v/>
      </c>
      <c r="Y56" s="130" t="str">
        <f t="shared" si="16"/>
        <v/>
      </c>
      <c r="Z56" s="130" t="str">
        <f t="shared" si="17"/>
        <v/>
      </c>
      <c r="AA56" s="113"/>
      <c r="AF56" s="54" t="str">
        <f t="shared" si="21"/>
        <v/>
      </c>
      <c r="AG56" s="54" t="str">
        <f t="shared" si="22"/>
        <v/>
      </c>
      <c r="AH56" s="54" t="str">
        <f t="shared" si="23"/>
        <v/>
      </c>
      <c r="AI56" s="104" t="str">
        <f t="shared" si="18"/>
        <v/>
      </c>
      <c r="AJ56" s="104" t="str">
        <f t="shared" si="11"/>
        <v/>
      </c>
      <c r="AK56" s="104" t="str">
        <f t="shared" si="12"/>
        <v/>
      </c>
      <c r="AL56" s="104" t="str">
        <f t="shared" si="19"/>
        <v/>
      </c>
      <c r="AM56" s="104" t="str">
        <f t="shared" si="20"/>
        <v/>
      </c>
    </row>
    <row r="57" spans="1:39" ht="14.25" thickBot="1">
      <c r="A57" s="21">
        <v>48</v>
      </c>
      <c r="B57" s="24"/>
      <c r="C57" s="24"/>
      <c r="D57" s="24"/>
      <c r="E57" s="25"/>
      <c r="F57" s="55"/>
      <c r="G57" s="62"/>
      <c r="H57" s="66"/>
      <c r="I57" s="81"/>
      <c r="J57" s="71"/>
      <c r="K57" s="71"/>
      <c r="L57" s="122"/>
      <c r="M57" s="55"/>
      <c r="N57" s="107"/>
      <c r="O57" s="107"/>
      <c r="P57" s="177" t="str">
        <f t="shared" si="4"/>
        <v/>
      </c>
      <c r="Q57" s="124" t="str">
        <f t="shared" si="5"/>
        <v/>
      </c>
      <c r="R57" s="265" t="str">
        <f t="shared" si="6"/>
        <v/>
      </c>
      <c r="S57" s="130"/>
      <c r="T57" s="130" t="str">
        <f t="shared" si="7"/>
        <v/>
      </c>
      <c r="U57" s="130" t="str">
        <f t="shared" si="0"/>
        <v/>
      </c>
      <c r="V57" s="130" t="str">
        <f t="shared" si="8"/>
        <v/>
      </c>
      <c r="W57" s="130" t="str">
        <f t="shared" si="9"/>
        <v/>
      </c>
      <c r="X57" s="130" t="str">
        <f t="shared" si="15"/>
        <v/>
      </c>
      <c r="Y57" s="130" t="str">
        <f t="shared" si="16"/>
        <v/>
      </c>
      <c r="Z57" s="130" t="str">
        <f t="shared" si="17"/>
        <v/>
      </c>
      <c r="AA57" s="113"/>
      <c r="AF57" s="54" t="str">
        <f t="shared" si="21"/>
        <v/>
      </c>
      <c r="AG57" s="54" t="str">
        <f t="shared" si="22"/>
        <v/>
      </c>
      <c r="AH57" s="54" t="str">
        <f t="shared" si="23"/>
        <v/>
      </c>
      <c r="AI57" s="104" t="str">
        <f t="shared" si="18"/>
        <v/>
      </c>
      <c r="AJ57" s="104" t="str">
        <f t="shared" si="11"/>
        <v/>
      </c>
      <c r="AK57" s="104" t="str">
        <f t="shared" si="12"/>
        <v/>
      </c>
      <c r="AL57" s="104" t="str">
        <f t="shared" si="19"/>
        <v/>
      </c>
      <c r="AM57" s="104" t="str">
        <f t="shared" si="20"/>
        <v/>
      </c>
    </row>
    <row r="58" spans="1:39" ht="14.25" thickBot="1">
      <c r="A58" s="21">
        <v>49</v>
      </c>
      <c r="B58" s="24"/>
      <c r="C58" s="24"/>
      <c r="D58" s="24"/>
      <c r="E58" s="25"/>
      <c r="F58" s="55"/>
      <c r="G58" s="62"/>
      <c r="H58" s="66"/>
      <c r="I58" s="81"/>
      <c r="J58" s="71"/>
      <c r="K58" s="71"/>
      <c r="L58" s="122"/>
      <c r="M58" s="55"/>
      <c r="N58" s="107"/>
      <c r="O58" s="107"/>
      <c r="P58" s="177" t="str">
        <f t="shared" si="4"/>
        <v/>
      </c>
      <c r="Q58" s="124" t="str">
        <f t="shared" si="5"/>
        <v/>
      </c>
      <c r="R58" s="265" t="str">
        <f t="shared" si="6"/>
        <v/>
      </c>
      <c r="S58" s="130"/>
      <c r="T58" s="130" t="str">
        <f t="shared" si="7"/>
        <v/>
      </c>
      <c r="U58" s="130" t="str">
        <f t="shared" si="0"/>
        <v/>
      </c>
      <c r="V58" s="130" t="str">
        <f t="shared" si="8"/>
        <v/>
      </c>
      <c r="W58" s="130" t="str">
        <f t="shared" si="9"/>
        <v/>
      </c>
      <c r="X58" s="130" t="str">
        <f t="shared" si="15"/>
        <v/>
      </c>
      <c r="Y58" s="130" t="str">
        <f t="shared" si="16"/>
        <v/>
      </c>
      <c r="Z58" s="130" t="str">
        <f t="shared" si="17"/>
        <v/>
      </c>
      <c r="AA58" s="113"/>
      <c r="AF58" s="54" t="str">
        <f t="shared" si="21"/>
        <v/>
      </c>
      <c r="AG58" s="54" t="str">
        <f t="shared" si="22"/>
        <v/>
      </c>
      <c r="AH58" s="54" t="str">
        <f t="shared" si="23"/>
        <v/>
      </c>
      <c r="AI58" s="104" t="str">
        <f t="shared" si="18"/>
        <v/>
      </c>
      <c r="AJ58" s="104" t="str">
        <f t="shared" si="11"/>
        <v/>
      </c>
      <c r="AK58" s="104" t="str">
        <f t="shared" si="12"/>
        <v/>
      </c>
      <c r="AL58" s="104" t="str">
        <f t="shared" si="19"/>
        <v/>
      </c>
      <c r="AM58" s="104" t="str">
        <f t="shared" si="20"/>
        <v/>
      </c>
    </row>
    <row r="59" spans="1:39" ht="14.25" thickBot="1">
      <c r="A59" s="21">
        <v>50</v>
      </c>
      <c r="B59" s="24"/>
      <c r="C59" s="24"/>
      <c r="D59" s="24"/>
      <c r="E59" s="25"/>
      <c r="F59" s="55"/>
      <c r="G59" s="62"/>
      <c r="H59" s="66"/>
      <c r="I59" s="81"/>
      <c r="J59" s="71"/>
      <c r="K59" s="71"/>
      <c r="L59" s="122"/>
      <c r="M59" s="55"/>
      <c r="N59" s="107"/>
      <c r="O59" s="107"/>
      <c r="P59" s="177" t="str">
        <f t="shared" si="4"/>
        <v/>
      </c>
      <c r="Q59" s="124" t="str">
        <f t="shared" si="5"/>
        <v/>
      </c>
      <c r="R59" s="265" t="str">
        <f t="shared" si="6"/>
        <v/>
      </c>
      <c r="S59" s="130"/>
      <c r="T59" s="130" t="str">
        <f t="shared" si="7"/>
        <v/>
      </c>
      <c r="U59" s="130" t="str">
        <f t="shared" si="0"/>
        <v/>
      </c>
      <c r="V59" s="130" t="str">
        <f t="shared" si="8"/>
        <v/>
      </c>
      <c r="W59" s="130" t="str">
        <f t="shared" si="9"/>
        <v/>
      </c>
      <c r="X59" s="130" t="str">
        <f t="shared" si="15"/>
        <v/>
      </c>
      <c r="Y59" s="130" t="str">
        <f t="shared" si="16"/>
        <v/>
      </c>
      <c r="Z59" s="130" t="str">
        <f t="shared" si="17"/>
        <v/>
      </c>
      <c r="AA59" s="113"/>
      <c r="AF59" s="54" t="str">
        <f t="shared" si="21"/>
        <v/>
      </c>
      <c r="AG59" s="54" t="str">
        <f t="shared" si="22"/>
        <v/>
      </c>
      <c r="AH59" s="54" t="str">
        <f t="shared" si="23"/>
        <v/>
      </c>
      <c r="AI59" s="104" t="str">
        <f t="shared" si="18"/>
        <v/>
      </c>
      <c r="AJ59" s="104" t="str">
        <f t="shared" ref="AJ59:AJ74" si="24">IF(J59="","",1800)</f>
        <v/>
      </c>
      <c r="AK59" s="104" t="str">
        <f t="shared" si="12"/>
        <v/>
      </c>
      <c r="AL59" s="104" t="str">
        <f t="shared" si="19"/>
        <v/>
      </c>
      <c r="AM59" s="104" t="str">
        <f t="shared" si="20"/>
        <v/>
      </c>
    </row>
    <row r="60" spans="1:39" ht="14.25" thickBot="1">
      <c r="A60" s="21">
        <v>51</v>
      </c>
      <c r="B60" s="24"/>
      <c r="C60" s="24"/>
      <c r="D60" s="24"/>
      <c r="E60" s="25"/>
      <c r="F60" s="55"/>
      <c r="G60" s="62"/>
      <c r="H60" s="66"/>
      <c r="I60" s="81"/>
      <c r="J60" s="71"/>
      <c r="K60" s="71"/>
      <c r="L60" s="122"/>
      <c r="M60" s="55"/>
      <c r="N60" s="107"/>
      <c r="O60" s="107"/>
      <c r="P60" s="177" t="str">
        <f t="shared" si="4"/>
        <v/>
      </c>
      <c r="Q60" s="124" t="str">
        <f t="shared" si="5"/>
        <v/>
      </c>
      <c r="R60" s="265" t="str">
        <f t="shared" si="6"/>
        <v/>
      </c>
      <c r="S60" s="130"/>
      <c r="T60" s="130" t="str">
        <f t="shared" si="7"/>
        <v/>
      </c>
      <c r="U60" s="130" t="str">
        <f t="shared" si="0"/>
        <v/>
      </c>
      <c r="V60" s="130" t="str">
        <f t="shared" si="8"/>
        <v/>
      </c>
      <c r="W60" s="130" t="str">
        <f t="shared" si="9"/>
        <v/>
      </c>
      <c r="X60" s="130" t="str">
        <f t="shared" si="15"/>
        <v/>
      </c>
      <c r="Y60" s="130" t="str">
        <f t="shared" si="16"/>
        <v/>
      </c>
      <c r="Z60" s="130" t="str">
        <f t="shared" si="17"/>
        <v/>
      </c>
      <c r="AA60" s="113"/>
      <c r="AF60" s="54" t="str">
        <f t="shared" si="21"/>
        <v/>
      </c>
      <c r="AG60" s="54" t="str">
        <f t="shared" si="22"/>
        <v/>
      </c>
      <c r="AH60" s="54" t="str">
        <f t="shared" si="23"/>
        <v/>
      </c>
      <c r="AI60" s="104" t="str">
        <f t="shared" si="18"/>
        <v/>
      </c>
      <c r="AJ60" s="104" t="str">
        <f t="shared" si="24"/>
        <v/>
      </c>
      <c r="AK60" s="104" t="str">
        <f t="shared" si="12"/>
        <v/>
      </c>
      <c r="AL60" s="104" t="str">
        <f t="shared" si="19"/>
        <v/>
      </c>
      <c r="AM60" s="104" t="str">
        <f t="shared" si="20"/>
        <v/>
      </c>
    </row>
    <row r="61" spans="1:39" ht="14.25" thickBot="1">
      <c r="A61" s="21">
        <v>52</v>
      </c>
      <c r="B61" s="24"/>
      <c r="C61" s="24"/>
      <c r="D61" s="24"/>
      <c r="E61" s="25"/>
      <c r="F61" s="55"/>
      <c r="G61" s="62"/>
      <c r="H61" s="66"/>
      <c r="I61" s="81"/>
      <c r="J61" s="71"/>
      <c r="K61" s="71"/>
      <c r="L61" s="122"/>
      <c r="M61" s="55"/>
      <c r="N61" s="107"/>
      <c r="O61" s="107"/>
      <c r="P61" s="177" t="str">
        <f t="shared" si="4"/>
        <v/>
      </c>
      <c r="Q61" s="124" t="str">
        <f t="shared" si="5"/>
        <v/>
      </c>
      <c r="R61" s="265" t="str">
        <f t="shared" si="6"/>
        <v/>
      </c>
      <c r="S61" s="130"/>
      <c r="T61" s="130" t="str">
        <f t="shared" si="7"/>
        <v/>
      </c>
      <c r="U61" s="130" t="str">
        <f t="shared" si="0"/>
        <v/>
      </c>
      <c r="V61" s="130" t="str">
        <f t="shared" si="8"/>
        <v/>
      </c>
      <c r="W61" s="130" t="str">
        <f t="shared" si="9"/>
        <v/>
      </c>
      <c r="X61" s="130" t="str">
        <f t="shared" si="15"/>
        <v/>
      </c>
      <c r="Y61" s="130" t="str">
        <f t="shared" si="16"/>
        <v/>
      </c>
      <c r="Z61" s="130" t="str">
        <f t="shared" si="17"/>
        <v/>
      </c>
      <c r="AA61" s="113"/>
      <c r="AF61" s="54" t="str">
        <f t="shared" si="21"/>
        <v/>
      </c>
      <c r="AG61" s="54" t="str">
        <f t="shared" si="22"/>
        <v/>
      </c>
      <c r="AH61" s="54" t="str">
        <f t="shared" si="23"/>
        <v/>
      </c>
      <c r="AI61" s="104" t="str">
        <f t="shared" si="18"/>
        <v/>
      </c>
      <c r="AJ61" s="104" t="str">
        <f t="shared" si="24"/>
        <v/>
      </c>
      <c r="AK61" s="104" t="str">
        <f t="shared" si="12"/>
        <v/>
      </c>
      <c r="AL61" s="104" t="str">
        <f t="shared" si="19"/>
        <v/>
      </c>
      <c r="AM61" s="104" t="str">
        <f t="shared" si="20"/>
        <v/>
      </c>
    </row>
    <row r="62" spans="1:39" ht="14.25" thickBot="1">
      <c r="A62" s="21">
        <v>53</v>
      </c>
      <c r="B62" s="24"/>
      <c r="C62" s="24"/>
      <c r="D62" s="24"/>
      <c r="E62" s="25"/>
      <c r="F62" s="55"/>
      <c r="G62" s="62"/>
      <c r="H62" s="66"/>
      <c r="I62" s="81"/>
      <c r="J62" s="71"/>
      <c r="K62" s="71"/>
      <c r="L62" s="122"/>
      <c r="M62" s="55"/>
      <c r="N62" s="107"/>
      <c r="O62" s="107"/>
      <c r="P62" s="177" t="str">
        <f t="shared" si="4"/>
        <v/>
      </c>
      <c r="Q62" s="124" t="str">
        <f t="shared" si="5"/>
        <v/>
      </c>
      <c r="R62" s="265" t="str">
        <f t="shared" si="6"/>
        <v/>
      </c>
      <c r="S62" s="130"/>
      <c r="T62" s="130" t="str">
        <f t="shared" si="7"/>
        <v/>
      </c>
      <c r="U62" s="130" t="str">
        <f t="shared" si="0"/>
        <v/>
      </c>
      <c r="V62" s="130" t="str">
        <f t="shared" si="8"/>
        <v/>
      </c>
      <c r="W62" s="130" t="str">
        <f t="shared" si="9"/>
        <v/>
      </c>
      <c r="X62" s="130" t="str">
        <f t="shared" si="15"/>
        <v/>
      </c>
      <c r="Y62" s="130" t="str">
        <f t="shared" si="16"/>
        <v/>
      </c>
      <c r="Z62" s="130" t="str">
        <f t="shared" si="17"/>
        <v/>
      </c>
      <c r="AA62" s="113"/>
      <c r="AF62" s="54" t="str">
        <f t="shared" si="21"/>
        <v/>
      </c>
      <c r="AG62" s="54" t="str">
        <f t="shared" si="22"/>
        <v/>
      </c>
      <c r="AH62" s="54" t="str">
        <f t="shared" si="23"/>
        <v/>
      </c>
      <c r="AI62" s="104" t="str">
        <f t="shared" si="18"/>
        <v/>
      </c>
      <c r="AJ62" s="104" t="str">
        <f t="shared" si="24"/>
        <v/>
      </c>
      <c r="AK62" s="104" t="str">
        <f t="shared" si="12"/>
        <v/>
      </c>
      <c r="AL62" s="104" t="str">
        <f t="shared" si="19"/>
        <v/>
      </c>
      <c r="AM62" s="104" t="str">
        <f t="shared" si="20"/>
        <v/>
      </c>
    </row>
    <row r="63" spans="1:39" ht="14.25" thickBot="1">
      <c r="A63" s="21">
        <v>54</v>
      </c>
      <c r="B63" s="24"/>
      <c r="C63" s="24"/>
      <c r="D63" s="24"/>
      <c r="E63" s="25"/>
      <c r="F63" s="55"/>
      <c r="G63" s="62"/>
      <c r="H63" s="66"/>
      <c r="I63" s="81"/>
      <c r="J63" s="71"/>
      <c r="K63" s="71"/>
      <c r="L63" s="122"/>
      <c r="M63" s="55"/>
      <c r="N63" s="107"/>
      <c r="O63" s="107"/>
      <c r="P63" s="177" t="str">
        <f t="shared" si="4"/>
        <v/>
      </c>
      <c r="Q63" s="124" t="str">
        <f t="shared" si="5"/>
        <v/>
      </c>
      <c r="R63" s="265" t="str">
        <f t="shared" si="6"/>
        <v/>
      </c>
      <c r="S63" s="130"/>
      <c r="T63" s="130" t="str">
        <f t="shared" si="7"/>
        <v/>
      </c>
      <c r="U63" s="130" t="str">
        <f t="shared" si="0"/>
        <v/>
      </c>
      <c r="V63" s="130" t="str">
        <f t="shared" si="8"/>
        <v/>
      </c>
      <c r="W63" s="130" t="str">
        <f t="shared" si="9"/>
        <v/>
      </c>
      <c r="X63" s="130" t="str">
        <f t="shared" si="15"/>
        <v/>
      </c>
      <c r="Y63" s="130" t="str">
        <f t="shared" si="16"/>
        <v/>
      </c>
      <c r="Z63" s="130" t="str">
        <f t="shared" si="17"/>
        <v/>
      </c>
      <c r="AA63" s="113"/>
      <c r="AF63" s="54" t="str">
        <f t="shared" si="21"/>
        <v/>
      </c>
      <c r="AG63" s="54" t="str">
        <f t="shared" si="22"/>
        <v/>
      </c>
      <c r="AH63" s="54" t="str">
        <f t="shared" si="23"/>
        <v/>
      </c>
      <c r="AI63" s="104" t="str">
        <f t="shared" si="18"/>
        <v/>
      </c>
      <c r="AJ63" s="104" t="str">
        <f t="shared" si="24"/>
        <v/>
      </c>
      <c r="AK63" s="104" t="str">
        <f t="shared" si="12"/>
        <v/>
      </c>
      <c r="AL63" s="104" t="str">
        <f t="shared" si="19"/>
        <v/>
      </c>
      <c r="AM63" s="104" t="str">
        <f t="shared" si="20"/>
        <v/>
      </c>
    </row>
    <row r="64" spans="1:39" ht="14.25" thickBot="1">
      <c r="A64" s="21">
        <v>55</v>
      </c>
      <c r="B64" s="24"/>
      <c r="C64" s="24"/>
      <c r="D64" s="24"/>
      <c r="E64" s="25"/>
      <c r="F64" s="55"/>
      <c r="G64" s="62"/>
      <c r="H64" s="66"/>
      <c r="I64" s="81"/>
      <c r="J64" s="71"/>
      <c r="K64" s="71"/>
      <c r="L64" s="122"/>
      <c r="M64" s="55"/>
      <c r="N64" s="107"/>
      <c r="O64" s="107"/>
      <c r="P64" s="177" t="str">
        <f t="shared" si="4"/>
        <v/>
      </c>
      <c r="Q64" s="124" t="str">
        <f t="shared" si="5"/>
        <v/>
      </c>
      <c r="R64" s="265" t="str">
        <f t="shared" si="6"/>
        <v/>
      </c>
      <c r="S64" s="130"/>
      <c r="T64" s="130" t="str">
        <f t="shared" si="7"/>
        <v/>
      </c>
      <c r="U64" s="130" t="str">
        <f t="shared" si="0"/>
        <v/>
      </c>
      <c r="V64" s="130" t="str">
        <f t="shared" si="8"/>
        <v/>
      </c>
      <c r="W64" s="130" t="str">
        <f t="shared" si="9"/>
        <v/>
      </c>
      <c r="X64" s="130" t="str">
        <f t="shared" si="15"/>
        <v/>
      </c>
      <c r="Y64" s="130" t="str">
        <f t="shared" si="16"/>
        <v/>
      </c>
      <c r="Z64" s="130" t="str">
        <f t="shared" si="17"/>
        <v/>
      </c>
      <c r="AA64" s="113"/>
      <c r="AF64" s="54" t="str">
        <f t="shared" si="21"/>
        <v/>
      </c>
      <c r="AG64" s="54" t="str">
        <f t="shared" si="22"/>
        <v/>
      </c>
      <c r="AH64" s="54" t="str">
        <f t="shared" si="23"/>
        <v/>
      </c>
      <c r="AI64" s="104" t="str">
        <f t="shared" si="18"/>
        <v/>
      </c>
      <c r="AJ64" s="104" t="str">
        <f t="shared" si="24"/>
        <v/>
      </c>
      <c r="AK64" s="104" t="str">
        <f t="shared" si="12"/>
        <v/>
      </c>
      <c r="AL64" s="104" t="str">
        <f t="shared" si="19"/>
        <v/>
      </c>
      <c r="AM64" s="104" t="str">
        <f t="shared" si="20"/>
        <v/>
      </c>
    </row>
    <row r="65" spans="1:39" ht="14.25" thickBot="1">
      <c r="A65" s="21">
        <v>56</v>
      </c>
      <c r="B65" s="24"/>
      <c r="C65" s="24"/>
      <c r="D65" s="24"/>
      <c r="E65" s="25"/>
      <c r="F65" s="55"/>
      <c r="G65" s="62"/>
      <c r="H65" s="66"/>
      <c r="I65" s="81"/>
      <c r="J65" s="71"/>
      <c r="K65" s="71"/>
      <c r="L65" s="122"/>
      <c r="M65" s="55"/>
      <c r="N65" s="107"/>
      <c r="O65" s="107"/>
      <c r="P65" s="177" t="str">
        <f t="shared" si="4"/>
        <v/>
      </c>
      <c r="Q65" s="124" t="str">
        <f t="shared" si="5"/>
        <v/>
      </c>
      <c r="R65" s="265" t="str">
        <f t="shared" si="6"/>
        <v/>
      </c>
      <c r="S65" s="130"/>
      <c r="T65" s="130" t="str">
        <f t="shared" si="7"/>
        <v/>
      </c>
      <c r="U65" s="130" t="str">
        <f t="shared" si="0"/>
        <v/>
      </c>
      <c r="V65" s="130" t="str">
        <f t="shared" si="8"/>
        <v/>
      </c>
      <c r="W65" s="130" t="str">
        <f t="shared" si="9"/>
        <v/>
      </c>
      <c r="X65" s="130" t="str">
        <f t="shared" si="15"/>
        <v/>
      </c>
      <c r="Y65" s="130" t="str">
        <f t="shared" si="16"/>
        <v/>
      </c>
      <c r="Z65" s="130" t="str">
        <f t="shared" si="17"/>
        <v/>
      </c>
      <c r="AA65" s="113"/>
      <c r="AF65" s="54" t="str">
        <f t="shared" si="21"/>
        <v/>
      </c>
      <c r="AG65" s="54" t="str">
        <f t="shared" si="22"/>
        <v/>
      </c>
      <c r="AH65" s="54" t="str">
        <f t="shared" si="23"/>
        <v/>
      </c>
      <c r="AI65" s="104" t="str">
        <f t="shared" si="18"/>
        <v/>
      </c>
      <c r="AJ65" s="104" t="str">
        <f t="shared" si="24"/>
        <v/>
      </c>
      <c r="AK65" s="104" t="str">
        <f t="shared" si="12"/>
        <v/>
      </c>
      <c r="AL65" s="104" t="str">
        <f t="shared" si="19"/>
        <v/>
      </c>
      <c r="AM65" s="104" t="str">
        <f t="shared" si="20"/>
        <v/>
      </c>
    </row>
    <row r="66" spans="1:39" ht="14.25" thickBot="1">
      <c r="A66" s="21">
        <v>57</v>
      </c>
      <c r="B66" s="24"/>
      <c r="C66" s="24"/>
      <c r="D66" s="24"/>
      <c r="E66" s="25"/>
      <c r="F66" s="55"/>
      <c r="G66" s="62"/>
      <c r="H66" s="66"/>
      <c r="I66" s="81"/>
      <c r="J66" s="71"/>
      <c r="K66" s="71"/>
      <c r="L66" s="122"/>
      <c r="M66" s="55"/>
      <c r="N66" s="107"/>
      <c r="O66" s="107"/>
      <c r="P66" s="177" t="str">
        <f t="shared" si="4"/>
        <v/>
      </c>
      <c r="Q66" s="124" t="str">
        <f t="shared" si="5"/>
        <v/>
      </c>
      <c r="R66" s="265" t="str">
        <f t="shared" si="6"/>
        <v/>
      </c>
      <c r="S66" s="130"/>
      <c r="T66" s="130" t="str">
        <f t="shared" si="7"/>
        <v/>
      </c>
      <c r="U66" s="130" t="str">
        <f t="shared" si="0"/>
        <v/>
      </c>
      <c r="V66" s="130" t="str">
        <f t="shared" si="8"/>
        <v/>
      </c>
      <c r="W66" s="130" t="str">
        <f t="shared" si="9"/>
        <v/>
      </c>
      <c r="X66" s="130" t="str">
        <f t="shared" si="15"/>
        <v/>
      </c>
      <c r="Y66" s="130" t="str">
        <f t="shared" si="16"/>
        <v/>
      </c>
      <c r="Z66" s="130" t="str">
        <f t="shared" si="17"/>
        <v/>
      </c>
      <c r="AA66" s="113"/>
      <c r="AF66" s="54" t="str">
        <f t="shared" si="21"/>
        <v/>
      </c>
      <c r="AG66" s="54" t="str">
        <f t="shared" si="22"/>
        <v/>
      </c>
      <c r="AH66" s="54" t="str">
        <f t="shared" si="23"/>
        <v/>
      </c>
      <c r="AI66" s="104" t="str">
        <f t="shared" si="18"/>
        <v/>
      </c>
      <c r="AJ66" s="104" t="str">
        <f t="shared" si="24"/>
        <v/>
      </c>
      <c r="AK66" s="104" t="str">
        <f t="shared" si="12"/>
        <v/>
      </c>
      <c r="AL66" s="104" t="str">
        <f t="shared" si="19"/>
        <v/>
      </c>
      <c r="AM66" s="104" t="str">
        <f t="shared" si="20"/>
        <v/>
      </c>
    </row>
    <row r="67" spans="1:39" ht="14.25" thickBot="1">
      <c r="A67" s="21">
        <v>58</v>
      </c>
      <c r="B67" s="24"/>
      <c r="C67" s="24"/>
      <c r="D67" s="24"/>
      <c r="E67" s="25"/>
      <c r="F67" s="55"/>
      <c r="G67" s="62"/>
      <c r="H67" s="66"/>
      <c r="I67" s="81"/>
      <c r="J67" s="71"/>
      <c r="K67" s="71"/>
      <c r="L67" s="122"/>
      <c r="M67" s="55"/>
      <c r="N67" s="107"/>
      <c r="O67" s="107"/>
      <c r="P67" s="177" t="str">
        <f t="shared" si="4"/>
        <v/>
      </c>
      <c r="Q67" s="124" t="str">
        <f t="shared" si="5"/>
        <v/>
      </c>
      <c r="R67" s="265" t="str">
        <f t="shared" si="6"/>
        <v/>
      </c>
      <c r="S67" s="130"/>
      <c r="T67" s="130" t="str">
        <f t="shared" si="7"/>
        <v/>
      </c>
      <c r="U67" s="130" t="str">
        <f t="shared" si="0"/>
        <v/>
      </c>
      <c r="V67" s="130" t="str">
        <f t="shared" si="8"/>
        <v/>
      </c>
      <c r="W67" s="130" t="str">
        <f t="shared" si="9"/>
        <v/>
      </c>
      <c r="X67" s="130" t="str">
        <f t="shared" si="15"/>
        <v/>
      </c>
      <c r="Y67" s="130" t="str">
        <f t="shared" si="16"/>
        <v/>
      </c>
      <c r="Z67" s="130" t="str">
        <f t="shared" si="17"/>
        <v/>
      </c>
      <c r="AA67" s="113"/>
      <c r="AF67" s="54" t="str">
        <f t="shared" si="21"/>
        <v/>
      </c>
      <c r="AG67" s="54" t="str">
        <f t="shared" si="22"/>
        <v/>
      </c>
      <c r="AH67" s="54" t="str">
        <f t="shared" si="23"/>
        <v/>
      </c>
      <c r="AI67" s="104" t="str">
        <f t="shared" si="18"/>
        <v/>
      </c>
      <c r="AJ67" s="104" t="str">
        <f t="shared" si="24"/>
        <v/>
      </c>
      <c r="AK67" s="104" t="str">
        <f t="shared" si="12"/>
        <v/>
      </c>
      <c r="AL67" s="104" t="str">
        <f t="shared" si="19"/>
        <v/>
      </c>
      <c r="AM67" s="104" t="str">
        <f t="shared" si="20"/>
        <v/>
      </c>
    </row>
    <row r="68" spans="1:39" ht="14.25" thickBot="1">
      <c r="A68" s="21">
        <v>59</v>
      </c>
      <c r="B68" s="24"/>
      <c r="C68" s="24"/>
      <c r="D68" s="24"/>
      <c r="E68" s="25"/>
      <c r="F68" s="55"/>
      <c r="G68" s="62"/>
      <c r="H68" s="66"/>
      <c r="I68" s="81"/>
      <c r="J68" s="71"/>
      <c r="K68" s="71"/>
      <c r="L68" s="122"/>
      <c r="M68" s="55"/>
      <c r="N68" s="107"/>
      <c r="O68" s="107"/>
      <c r="P68" s="177" t="str">
        <f t="shared" si="4"/>
        <v/>
      </c>
      <c r="Q68" s="124" t="str">
        <f t="shared" si="5"/>
        <v/>
      </c>
      <c r="R68" s="265" t="str">
        <f t="shared" si="6"/>
        <v/>
      </c>
      <c r="S68" s="130"/>
      <c r="T68" s="130" t="str">
        <f t="shared" si="7"/>
        <v/>
      </c>
      <c r="U68" s="130" t="str">
        <f t="shared" si="0"/>
        <v/>
      </c>
      <c r="V68" s="130" t="str">
        <f t="shared" si="8"/>
        <v/>
      </c>
      <c r="W68" s="130" t="str">
        <f t="shared" si="9"/>
        <v/>
      </c>
      <c r="X68" s="130" t="str">
        <f t="shared" si="15"/>
        <v/>
      </c>
      <c r="Y68" s="130" t="str">
        <f t="shared" si="16"/>
        <v/>
      </c>
      <c r="Z68" s="130" t="str">
        <f t="shared" si="17"/>
        <v/>
      </c>
      <c r="AA68" s="113"/>
      <c r="AF68" s="54" t="str">
        <f t="shared" si="21"/>
        <v/>
      </c>
      <c r="AG68" s="54" t="str">
        <f t="shared" si="22"/>
        <v/>
      </c>
      <c r="AH68" s="54" t="str">
        <f t="shared" si="23"/>
        <v/>
      </c>
      <c r="AI68" s="104" t="str">
        <f t="shared" si="18"/>
        <v/>
      </c>
      <c r="AJ68" s="104" t="str">
        <f t="shared" si="24"/>
        <v/>
      </c>
      <c r="AK68" s="104" t="str">
        <f t="shared" si="12"/>
        <v/>
      </c>
      <c r="AL68" s="104" t="str">
        <f t="shared" si="19"/>
        <v/>
      </c>
      <c r="AM68" s="104" t="str">
        <f t="shared" si="20"/>
        <v/>
      </c>
    </row>
    <row r="69" spans="1:39" ht="14.25" thickBot="1">
      <c r="A69" s="21">
        <v>60</v>
      </c>
      <c r="B69" s="24"/>
      <c r="C69" s="24"/>
      <c r="D69" s="24"/>
      <c r="E69" s="25"/>
      <c r="F69" s="55"/>
      <c r="G69" s="62"/>
      <c r="H69" s="66"/>
      <c r="I69" s="81"/>
      <c r="J69" s="71"/>
      <c r="K69" s="71"/>
      <c r="L69" s="122"/>
      <c r="M69" s="55"/>
      <c r="N69" s="107"/>
      <c r="O69" s="107"/>
      <c r="P69" s="177" t="str">
        <f t="shared" si="4"/>
        <v/>
      </c>
      <c r="Q69" s="124" t="str">
        <f t="shared" si="5"/>
        <v/>
      </c>
      <c r="R69" s="265" t="str">
        <f t="shared" si="6"/>
        <v/>
      </c>
      <c r="S69" s="130"/>
      <c r="T69" s="130" t="str">
        <f t="shared" si="7"/>
        <v/>
      </c>
      <c r="U69" s="130" t="str">
        <f t="shared" si="0"/>
        <v/>
      </c>
      <c r="V69" s="130" t="str">
        <f t="shared" si="8"/>
        <v/>
      </c>
      <c r="W69" s="130" t="str">
        <f t="shared" si="9"/>
        <v/>
      </c>
      <c r="X69" s="130" t="str">
        <f t="shared" si="15"/>
        <v/>
      </c>
      <c r="Y69" s="130" t="str">
        <f t="shared" si="16"/>
        <v/>
      </c>
      <c r="Z69" s="130" t="str">
        <f t="shared" si="17"/>
        <v/>
      </c>
      <c r="AA69" s="113"/>
      <c r="AF69" s="54" t="str">
        <f t="shared" si="21"/>
        <v/>
      </c>
      <c r="AG69" s="54" t="str">
        <f t="shared" si="22"/>
        <v/>
      </c>
      <c r="AH69" s="54" t="str">
        <f t="shared" si="23"/>
        <v/>
      </c>
      <c r="AI69" s="104" t="str">
        <f t="shared" si="18"/>
        <v/>
      </c>
      <c r="AJ69" s="104" t="str">
        <f t="shared" si="24"/>
        <v/>
      </c>
      <c r="AK69" s="104" t="str">
        <f t="shared" si="12"/>
        <v/>
      </c>
      <c r="AL69" s="104" t="str">
        <f t="shared" si="19"/>
        <v/>
      </c>
      <c r="AM69" s="104" t="str">
        <f t="shared" si="20"/>
        <v/>
      </c>
    </row>
    <row r="70" spans="1:39" ht="14.25" thickBot="1">
      <c r="A70" s="21">
        <v>61</v>
      </c>
      <c r="B70" s="24"/>
      <c r="C70" s="24"/>
      <c r="D70" s="24"/>
      <c r="E70" s="25"/>
      <c r="F70" s="55"/>
      <c r="G70" s="62"/>
      <c r="H70" s="66"/>
      <c r="I70" s="81"/>
      <c r="J70" s="71"/>
      <c r="K70" s="71"/>
      <c r="L70" s="122"/>
      <c r="M70" s="55"/>
      <c r="N70" s="107"/>
      <c r="O70" s="107"/>
      <c r="P70" s="177" t="str">
        <f t="shared" si="4"/>
        <v/>
      </c>
      <c r="Q70" s="124" t="str">
        <f t="shared" si="5"/>
        <v/>
      </c>
      <c r="R70" s="265" t="str">
        <f t="shared" si="6"/>
        <v/>
      </c>
      <c r="S70" s="130"/>
      <c r="T70" s="130" t="str">
        <f t="shared" si="7"/>
        <v/>
      </c>
      <c r="U70" s="130" t="str">
        <f t="shared" si="0"/>
        <v/>
      </c>
      <c r="V70" s="130" t="str">
        <f t="shared" si="8"/>
        <v/>
      </c>
      <c r="W70" s="130" t="str">
        <f t="shared" si="9"/>
        <v/>
      </c>
      <c r="X70" s="130" t="str">
        <f t="shared" si="15"/>
        <v/>
      </c>
      <c r="Y70" s="130" t="str">
        <f t="shared" si="16"/>
        <v/>
      </c>
      <c r="Z70" s="130" t="str">
        <f t="shared" si="17"/>
        <v/>
      </c>
      <c r="AA70" s="113"/>
      <c r="AF70" s="54" t="str">
        <f t="shared" si="21"/>
        <v/>
      </c>
      <c r="AG70" s="54" t="str">
        <f t="shared" si="22"/>
        <v/>
      </c>
      <c r="AH70" s="54" t="str">
        <f t="shared" si="23"/>
        <v/>
      </c>
      <c r="AI70" s="104" t="str">
        <f t="shared" si="18"/>
        <v/>
      </c>
      <c r="AJ70" s="104" t="str">
        <f t="shared" si="24"/>
        <v/>
      </c>
      <c r="AK70" s="104" t="str">
        <f t="shared" si="12"/>
        <v/>
      </c>
      <c r="AL70" s="104" t="str">
        <f t="shared" si="19"/>
        <v/>
      </c>
      <c r="AM70" s="104" t="str">
        <f t="shared" si="20"/>
        <v/>
      </c>
    </row>
    <row r="71" spans="1:39" ht="14.25" thickBot="1">
      <c r="A71" s="21">
        <v>62</v>
      </c>
      <c r="B71" s="24"/>
      <c r="C71" s="24"/>
      <c r="D71" s="24"/>
      <c r="E71" s="25"/>
      <c r="F71" s="55"/>
      <c r="G71" s="62"/>
      <c r="H71" s="66"/>
      <c r="I71" s="81"/>
      <c r="J71" s="71"/>
      <c r="K71" s="71"/>
      <c r="L71" s="122"/>
      <c r="M71" s="55"/>
      <c r="N71" s="107"/>
      <c r="O71" s="107"/>
      <c r="P71" s="177" t="str">
        <f t="shared" si="4"/>
        <v/>
      </c>
      <c r="Q71" s="124" t="str">
        <f t="shared" si="5"/>
        <v/>
      </c>
      <c r="R71" s="265" t="str">
        <f t="shared" si="6"/>
        <v/>
      </c>
      <c r="S71" s="130"/>
      <c r="T71" s="130" t="str">
        <f t="shared" si="7"/>
        <v/>
      </c>
      <c r="U71" s="130" t="str">
        <f t="shared" si="0"/>
        <v/>
      </c>
      <c r="V71" s="130" t="str">
        <f t="shared" si="8"/>
        <v/>
      </c>
      <c r="W71" s="130" t="str">
        <f t="shared" si="9"/>
        <v/>
      </c>
      <c r="X71" s="130" t="str">
        <f t="shared" si="15"/>
        <v/>
      </c>
      <c r="Y71" s="130" t="str">
        <f t="shared" si="16"/>
        <v/>
      </c>
      <c r="Z71" s="130" t="str">
        <f t="shared" si="17"/>
        <v/>
      </c>
      <c r="AA71" s="113"/>
      <c r="AF71" s="54" t="str">
        <f t="shared" si="21"/>
        <v/>
      </c>
      <c r="AG71" s="54" t="str">
        <f t="shared" si="22"/>
        <v/>
      </c>
      <c r="AH71" s="54" t="str">
        <f t="shared" si="23"/>
        <v/>
      </c>
      <c r="AI71" s="104" t="str">
        <f t="shared" si="18"/>
        <v/>
      </c>
      <c r="AJ71" s="104" t="str">
        <f t="shared" si="24"/>
        <v/>
      </c>
      <c r="AK71" s="104" t="str">
        <f t="shared" si="12"/>
        <v/>
      </c>
      <c r="AL71" s="104" t="str">
        <f t="shared" si="19"/>
        <v/>
      </c>
      <c r="AM71" s="104" t="str">
        <f t="shared" si="20"/>
        <v/>
      </c>
    </row>
    <row r="72" spans="1:39" ht="14.25" thickBot="1">
      <c r="A72" s="21">
        <v>63</v>
      </c>
      <c r="B72" s="24"/>
      <c r="C72" s="24"/>
      <c r="D72" s="24"/>
      <c r="E72" s="25"/>
      <c r="F72" s="55"/>
      <c r="G72" s="62"/>
      <c r="H72" s="66"/>
      <c r="I72" s="81"/>
      <c r="J72" s="71"/>
      <c r="K72" s="71"/>
      <c r="L72" s="122"/>
      <c r="M72" s="55"/>
      <c r="N72" s="107"/>
      <c r="O72" s="107"/>
      <c r="P72" s="177" t="str">
        <f t="shared" si="4"/>
        <v/>
      </c>
      <c r="Q72" s="124" t="str">
        <f t="shared" si="5"/>
        <v/>
      </c>
      <c r="R72" s="265" t="str">
        <f t="shared" si="6"/>
        <v/>
      </c>
      <c r="S72" s="130"/>
      <c r="T72" s="130" t="str">
        <f t="shared" si="7"/>
        <v/>
      </c>
      <c r="U72" s="130" t="str">
        <f t="shared" si="0"/>
        <v/>
      </c>
      <c r="V72" s="130" t="str">
        <f t="shared" si="8"/>
        <v/>
      </c>
      <c r="W72" s="130" t="str">
        <f t="shared" si="9"/>
        <v/>
      </c>
      <c r="X72" s="130" t="str">
        <f t="shared" si="15"/>
        <v/>
      </c>
      <c r="Y72" s="130" t="str">
        <f t="shared" si="16"/>
        <v/>
      </c>
      <c r="Z72" s="130" t="str">
        <f t="shared" si="17"/>
        <v/>
      </c>
      <c r="AA72" s="113"/>
      <c r="AF72" s="54" t="str">
        <f t="shared" si="21"/>
        <v/>
      </c>
      <c r="AG72" s="54" t="str">
        <f t="shared" si="22"/>
        <v/>
      </c>
      <c r="AH72" s="54" t="str">
        <f t="shared" si="23"/>
        <v/>
      </c>
      <c r="AI72" s="104" t="str">
        <f t="shared" si="18"/>
        <v/>
      </c>
      <c r="AJ72" s="104" t="str">
        <f t="shared" si="24"/>
        <v/>
      </c>
      <c r="AK72" s="104" t="str">
        <f t="shared" si="12"/>
        <v/>
      </c>
      <c r="AL72" s="104" t="str">
        <f t="shared" si="19"/>
        <v/>
      </c>
      <c r="AM72" s="104" t="str">
        <f t="shared" si="20"/>
        <v/>
      </c>
    </row>
    <row r="73" spans="1:39" ht="14.25" thickBot="1">
      <c r="A73" s="21">
        <v>64</v>
      </c>
      <c r="B73" s="24"/>
      <c r="C73" s="24"/>
      <c r="D73" s="24"/>
      <c r="E73" s="25"/>
      <c r="F73" s="55"/>
      <c r="G73" s="62"/>
      <c r="H73" s="66"/>
      <c r="I73" s="81"/>
      <c r="J73" s="71"/>
      <c r="K73" s="71"/>
      <c r="L73" s="122"/>
      <c r="M73" s="55"/>
      <c r="N73" s="107"/>
      <c r="O73" s="107"/>
      <c r="P73" s="177" t="str">
        <f t="shared" si="4"/>
        <v/>
      </c>
      <c r="Q73" s="124" t="str">
        <f t="shared" si="5"/>
        <v/>
      </c>
      <c r="R73" s="265" t="str">
        <f t="shared" si="6"/>
        <v/>
      </c>
      <c r="S73" s="130"/>
      <c r="T73" s="130" t="str">
        <f t="shared" si="7"/>
        <v/>
      </c>
      <c r="U73" s="130" t="str">
        <f t="shared" si="0"/>
        <v/>
      </c>
      <c r="V73" s="130" t="str">
        <f t="shared" si="8"/>
        <v/>
      </c>
      <c r="W73" s="130" t="str">
        <f t="shared" si="9"/>
        <v/>
      </c>
      <c r="X73" s="130" t="str">
        <f t="shared" si="15"/>
        <v/>
      </c>
      <c r="Y73" s="130" t="str">
        <f t="shared" si="16"/>
        <v/>
      </c>
      <c r="Z73" s="130" t="str">
        <f t="shared" si="17"/>
        <v/>
      </c>
      <c r="AA73" s="113"/>
      <c r="AF73" s="54" t="str">
        <f t="shared" si="21"/>
        <v/>
      </c>
      <c r="AG73" s="54" t="str">
        <f t="shared" si="22"/>
        <v/>
      </c>
      <c r="AH73" s="54" t="str">
        <f t="shared" si="23"/>
        <v/>
      </c>
      <c r="AI73" s="104" t="str">
        <f t="shared" si="18"/>
        <v/>
      </c>
      <c r="AJ73" s="104" t="str">
        <f t="shared" si="24"/>
        <v/>
      </c>
      <c r="AK73" s="104" t="str">
        <f t="shared" si="12"/>
        <v/>
      </c>
      <c r="AL73" s="104" t="str">
        <f t="shared" si="19"/>
        <v/>
      </c>
      <c r="AM73" s="104" t="str">
        <f t="shared" si="20"/>
        <v/>
      </c>
    </row>
    <row r="74" spans="1:39" ht="14.25" thickBot="1">
      <c r="A74" s="21">
        <v>65</v>
      </c>
      <c r="B74" s="24"/>
      <c r="C74" s="24"/>
      <c r="D74" s="24"/>
      <c r="E74" s="25"/>
      <c r="F74" s="55"/>
      <c r="G74" s="62"/>
      <c r="H74" s="66"/>
      <c r="I74" s="81"/>
      <c r="J74" s="71"/>
      <c r="K74" s="71"/>
      <c r="L74" s="122"/>
      <c r="M74" s="55"/>
      <c r="N74" s="107"/>
      <c r="O74" s="107"/>
      <c r="P74" s="177" t="str">
        <f t="shared" si="4"/>
        <v/>
      </c>
      <c r="Q74" s="124" t="str">
        <f t="shared" si="5"/>
        <v/>
      </c>
      <c r="R74" s="265" t="str">
        <f t="shared" si="6"/>
        <v/>
      </c>
      <c r="S74" s="130"/>
      <c r="T74" s="130" t="str">
        <f t="shared" si="7"/>
        <v/>
      </c>
      <c r="U74" s="130" t="str">
        <f t="shared" ref="U74:U99" si="25">IF(M74="","",IF(M74="半日","11",IF(M74="1日",12,"")))</f>
        <v/>
      </c>
      <c r="V74" s="130" t="str">
        <f t="shared" si="8"/>
        <v/>
      </c>
      <c r="W74" s="130" t="str">
        <f t="shared" si="9"/>
        <v/>
      </c>
      <c r="X74" s="130" t="str">
        <f t="shared" si="15"/>
        <v/>
      </c>
      <c r="Y74" s="130" t="str">
        <f t="shared" si="16"/>
        <v/>
      </c>
      <c r="Z74" s="130" t="str">
        <f t="shared" si="17"/>
        <v/>
      </c>
      <c r="AA74" s="113"/>
      <c r="AF74" s="54" t="str">
        <f t="shared" ref="AF74:AF99" si="26">IF(M74="半日",800,IF(M74="1日",800,""))</f>
        <v/>
      </c>
      <c r="AG74" s="54" t="str">
        <f t="shared" ref="AG74:AG99" si="27">IF(N74="半日",800,IF(N74="1日",800,""))</f>
        <v/>
      </c>
      <c r="AH74" s="54" t="str">
        <f t="shared" ref="AH74:AH99" si="28">IF(O74="半日",800,IF(O74="1日",800,""))</f>
        <v/>
      </c>
      <c r="AI74" s="104" t="str">
        <f t="shared" si="18"/>
        <v/>
      </c>
      <c r="AJ74" s="104" t="str">
        <f t="shared" si="24"/>
        <v/>
      </c>
      <c r="AK74" s="104" t="str">
        <f t="shared" si="12"/>
        <v/>
      </c>
      <c r="AL74" s="104" t="str">
        <f t="shared" si="19"/>
        <v/>
      </c>
      <c r="AM74" s="104" t="str">
        <f t="shared" si="20"/>
        <v/>
      </c>
    </row>
    <row r="75" spans="1:39" ht="14.25" thickBot="1">
      <c r="A75" s="21">
        <v>66</v>
      </c>
      <c r="B75" s="24"/>
      <c r="C75" s="24"/>
      <c r="D75" s="24"/>
      <c r="E75" s="25"/>
      <c r="F75" s="55"/>
      <c r="G75" s="62"/>
      <c r="H75" s="66"/>
      <c r="I75" s="81"/>
      <c r="J75" s="71"/>
      <c r="K75" s="71"/>
      <c r="L75" s="122"/>
      <c r="M75" s="55"/>
      <c r="N75" s="107"/>
      <c r="O75" s="107"/>
      <c r="P75" s="177" t="str">
        <f t="shared" ref="P75:P99" si="29">IF(L75="◯","",IF(M75="半日",800,IF(M75="1日",800,"")))</f>
        <v/>
      </c>
      <c r="Q75" s="124" t="str">
        <f t="shared" ref="Q75:Q99" si="30">IF(L75="◯","",IF(N75="半日",800,IF(N75="1日",800,"")))</f>
        <v/>
      </c>
      <c r="R75" s="265" t="str">
        <f t="shared" ref="R75:R99" si="31">IF(L75="◯","",IF(O75="半日",800,IF(O75="1日",800,"")))</f>
        <v/>
      </c>
      <c r="S75" s="130"/>
      <c r="T75" s="130" t="str">
        <f t="shared" ref="T75:T99" si="32">IF(D75="男",1,IF(D75="女",2,""))</f>
        <v/>
      </c>
      <c r="U75" s="130" t="str">
        <f t="shared" si="25"/>
        <v/>
      </c>
      <c r="V75" s="130" t="str">
        <f t="shared" ref="V75:V99" si="33">IF(N75="","",IF(N75="半日",22,IF(N75="1日",23,"")))</f>
        <v/>
      </c>
      <c r="W75" s="130" t="str">
        <f t="shared" ref="W75:W99" si="34">IF(O75="","",IF(O75="半日",33,IF(O75="1日",34,"""")))</f>
        <v/>
      </c>
      <c r="X75" s="130" t="str">
        <f t="shared" si="15"/>
        <v/>
      </c>
      <c r="Y75" s="130" t="str">
        <f t="shared" si="16"/>
        <v/>
      </c>
      <c r="Z75" s="130" t="str">
        <f t="shared" si="17"/>
        <v/>
      </c>
      <c r="AA75" s="113"/>
      <c r="AF75" s="54" t="str">
        <f t="shared" si="26"/>
        <v/>
      </c>
      <c r="AG75" s="54" t="str">
        <f t="shared" si="27"/>
        <v/>
      </c>
      <c r="AH75" s="54" t="str">
        <f t="shared" si="28"/>
        <v/>
      </c>
      <c r="AI75" s="104" t="str">
        <f t="shared" ref="AI75:AI99" si="35">IF(L75="",AF75,"無料")</f>
        <v/>
      </c>
      <c r="AJ75" s="104" t="str">
        <f t="shared" ref="AJ75:AJ99" si="36">IF(J75="","",1800)</f>
        <v/>
      </c>
      <c r="AK75" s="104" t="str">
        <f t="shared" ref="AK75:AK99" si="37">IF(J75="","",AF75)</f>
        <v/>
      </c>
      <c r="AL75" s="104" t="str">
        <f t="shared" si="19"/>
        <v/>
      </c>
      <c r="AM75" s="104" t="str">
        <f t="shared" si="20"/>
        <v/>
      </c>
    </row>
    <row r="76" spans="1:39" ht="14.25" thickBot="1">
      <c r="A76" s="21">
        <v>67</v>
      </c>
      <c r="B76" s="24"/>
      <c r="C76" s="24"/>
      <c r="D76" s="24"/>
      <c r="E76" s="25"/>
      <c r="F76" s="55"/>
      <c r="G76" s="62"/>
      <c r="H76" s="66"/>
      <c r="I76" s="81"/>
      <c r="J76" s="71"/>
      <c r="K76" s="71"/>
      <c r="L76" s="122"/>
      <c r="M76" s="55"/>
      <c r="N76" s="107"/>
      <c r="O76" s="107"/>
      <c r="P76" s="177" t="str">
        <f t="shared" si="29"/>
        <v/>
      </c>
      <c r="Q76" s="124" t="str">
        <f t="shared" si="30"/>
        <v/>
      </c>
      <c r="R76" s="265" t="str">
        <f t="shared" si="31"/>
        <v/>
      </c>
      <c r="S76" s="130"/>
      <c r="T76" s="130" t="str">
        <f t="shared" si="32"/>
        <v/>
      </c>
      <c r="U76" s="130" t="str">
        <f t="shared" si="25"/>
        <v/>
      </c>
      <c r="V76" s="130" t="str">
        <f t="shared" si="33"/>
        <v/>
      </c>
      <c r="W76" s="130" t="str">
        <f t="shared" si="34"/>
        <v/>
      </c>
      <c r="X76" s="130" t="str">
        <f t="shared" ref="X76:X99" si="38">CONCATENATE(T76,U76)</f>
        <v/>
      </c>
      <c r="Y76" s="130" t="str">
        <f t="shared" ref="Y76:Y99" si="39">CONCATENATE(T76,V76)</f>
        <v/>
      </c>
      <c r="Z76" s="130" t="str">
        <f t="shared" ref="Z76:Z99" si="40">CONCATENATE(T76,W76)</f>
        <v/>
      </c>
      <c r="AA76" s="113"/>
      <c r="AF76" s="54" t="str">
        <f t="shared" si="26"/>
        <v/>
      </c>
      <c r="AG76" s="54" t="str">
        <f t="shared" si="27"/>
        <v/>
      </c>
      <c r="AH76" s="54" t="str">
        <f t="shared" si="28"/>
        <v/>
      </c>
      <c r="AI76" s="104" t="str">
        <f t="shared" si="35"/>
        <v/>
      </c>
      <c r="AJ76" s="104" t="str">
        <f t="shared" si="36"/>
        <v/>
      </c>
      <c r="AK76" s="104" t="str">
        <f t="shared" si="37"/>
        <v/>
      </c>
      <c r="AL76" s="104" t="str">
        <f t="shared" si="19"/>
        <v/>
      </c>
      <c r="AM76" s="104" t="str">
        <f t="shared" si="20"/>
        <v/>
      </c>
    </row>
    <row r="77" spans="1:39" ht="14.25" thickBot="1">
      <c r="A77" s="21">
        <v>68</v>
      </c>
      <c r="B77" s="24"/>
      <c r="C77" s="24"/>
      <c r="D77" s="24"/>
      <c r="E77" s="25"/>
      <c r="F77" s="55"/>
      <c r="G77" s="62"/>
      <c r="H77" s="66"/>
      <c r="I77" s="81"/>
      <c r="J77" s="71"/>
      <c r="K77" s="71"/>
      <c r="L77" s="122"/>
      <c r="M77" s="55"/>
      <c r="N77" s="107"/>
      <c r="O77" s="107"/>
      <c r="P77" s="177" t="str">
        <f t="shared" si="29"/>
        <v/>
      </c>
      <c r="Q77" s="124" t="str">
        <f t="shared" si="30"/>
        <v/>
      </c>
      <c r="R77" s="265" t="str">
        <f t="shared" si="31"/>
        <v/>
      </c>
      <c r="S77" s="130"/>
      <c r="T77" s="130" t="str">
        <f t="shared" si="32"/>
        <v/>
      </c>
      <c r="U77" s="130" t="str">
        <f t="shared" si="25"/>
        <v/>
      </c>
      <c r="V77" s="130" t="str">
        <f t="shared" si="33"/>
        <v/>
      </c>
      <c r="W77" s="130" t="str">
        <f t="shared" si="34"/>
        <v/>
      </c>
      <c r="X77" s="130" t="str">
        <f t="shared" si="38"/>
        <v/>
      </c>
      <c r="Y77" s="130" t="str">
        <f t="shared" si="39"/>
        <v/>
      </c>
      <c r="Z77" s="130" t="str">
        <f t="shared" si="40"/>
        <v/>
      </c>
      <c r="AA77" s="113"/>
      <c r="AF77" s="54" t="str">
        <f t="shared" si="26"/>
        <v/>
      </c>
      <c r="AG77" s="54" t="str">
        <f t="shared" si="27"/>
        <v/>
      </c>
      <c r="AH77" s="54" t="str">
        <f t="shared" si="28"/>
        <v/>
      </c>
      <c r="AI77" s="104" t="str">
        <f t="shared" si="35"/>
        <v/>
      </c>
      <c r="AJ77" s="104" t="str">
        <f t="shared" si="36"/>
        <v/>
      </c>
      <c r="AK77" s="104" t="str">
        <f t="shared" si="37"/>
        <v/>
      </c>
      <c r="AL77" s="104" t="str">
        <f t="shared" si="19"/>
        <v/>
      </c>
      <c r="AM77" s="104" t="str">
        <f t="shared" si="20"/>
        <v/>
      </c>
    </row>
    <row r="78" spans="1:39" ht="14.25" thickBot="1">
      <c r="A78" s="21">
        <v>69</v>
      </c>
      <c r="B78" s="24"/>
      <c r="C78" s="24"/>
      <c r="D78" s="24"/>
      <c r="E78" s="25"/>
      <c r="F78" s="55"/>
      <c r="G78" s="62"/>
      <c r="H78" s="66"/>
      <c r="I78" s="81"/>
      <c r="J78" s="71"/>
      <c r="K78" s="71"/>
      <c r="L78" s="122"/>
      <c r="M78" s="55"/>
      <c r="N78" s="107"/>
      <c r="O78" s="107"/>
      <c r="P78" s="177" t="str">
        <f t="shared" si="29"/>
        <v/>
      </c>
      <c r="Q78" s="124" t="str">
        <f t="shared" si="30"/>
        <v/>
      </c>
      <c r="R78" s="265" t="str">
        <f t="shared" si="31"/>
        <v/>
      </c>
      <c r="S78" s="130"/>
      <c r="T78" s="130" t="str">
        <f t="shared" si="32"/>
        <v/>
      </c>
      <c r="U78" s="130" t="str">
        <f t="shared" si="25"/>
        <v/>
      </c>
      <c r="V78" s="130" t="str">
        <f t="shared" si="33"/>
        <v/>
      </c>
      <c r="W78" s="130" t="str">
        <f t="shared" si="34"/>
        <v/>
      </c>
      <c r="X78" s="130" t="str">
        <f t="shared" si="38"/>
        <v/>
      </c>
      <c r="Y78" s="130" t="str">
        <f t="shared" si="39"/>
        <v/>
      </c>
      <c r="Z78" s="130" t="str">
        <f t="shared" si="40"/>
        <v/>
      </c>
      <c r="AA78" s="113"/>
      <c r="AF78" s="54" t="str">
        <f t="shared" si="26"/>
        <v/>
      </c>
      <c r="AG78" s="54" t="str">
        <f t="shared" si="27"/>
        <v/>
      </c>
      <c r="AH78" s="54" t="str">
        <f t="shared" si="28"/>
        <v/>
      </c>
      <c r="AI78" s="104" t="str">
        <f t="shared" si="35"/>
        <v/>
      </c>
      <c r="AJ78" s="104" t="str">
        <f t="shared" si="36"/>
        <v/>
      </c>
      <c r="AK78" s="104" t="str">
        <f t="shared" si="37"/>
        <v/>
      </c>
      <c r="AL78" s="104" t="str">
        <f t="shared" si="19"/>
        <v/>
      </c>
      <c r="AM78" s="104" t="str">
        <f t="shared" si="20"/>
        <v/>
      </c>
    </row>
    <row r="79" spans="1:39" ht="14.25" thickBot="1">
      <c r="A79" s="21">
        <v>70</v>
      </c>
      <c r="B79" s="24"/>
      <c r="C79" s="24"/>
      <c r="D79" s="24"/>
      <c r="E79" s="25"/>
      <c r="F79" s="55"/>
      <c r="G79" s="62"/>
      <c r="H79" s="66"/>
      <c r="I79" s="81"/>
      <c r="J79" s="71"/>
      <c r="K79" s="71"/>
      <c r="L79" s="122"/>
      <c r="M79" s="55"/>
      <c r="N79" s="107"/>
      <c r="O79" s="107"/>
      <c r="P79" s="177" t="str">
        <f t="shared" si="29"/>
        <v/>
      </c>
      <c r="Q79" s="124" t="str">
        <f t="shared" si="30"/>
        <v/>
      </c>
      <c r="R79" s="265" t="str">
        <f t="shared" si="31"/>
        <v/>
      </c>
      <c r="S79" s="130"/>
      <c r="T79" s="130" t="str">
        <f t="shared" si="32"/>
        <v/>
      </c>
      <c r="U79" s="130" t="str">
        <f t="shared" si="25"/>
        <v/>
      </c>
      <c r="V79" s="130" t="str">
        <f t="shared" si="33"/>
        <v/>
      </c>
      <c r="W79" s="130" t="str">
        <f t="shared" si="34"/>
        <v/>
      </c>
      <c r="X79" s="130" t="str">
        <f t="shared" si="38"/>
        <v/>
      </c>
      <c r="Y79" s="130" t="str">
        <f t="shared" si="39"/>
        <v/>
      </c>
      <c r="Z79" s="130" t="str">
        <f t="shared" si="40"/>
        <v/>
      </c>
      <c r="AA79" s="113"/>
      <c r="AF79" s="54" t="str">
        <f t="shared" si="26"/>
        <v/>
      </c>
      <c r="AG79" s="54" t="str">
        <f t="shared" si="27"/>
        <v/>
      </c>
      <c r="AH79" s="54" t="str">
        <f t="shared" si="28"/>
        <v/>
      </c>
      <c r="AI79" s="104" t="str">
        <f t="shared" si="35"/>
        <v/>
      </c>
      <c r="AJ79" s="104" t="str">
        <f t="shared" si="36"/>
        <v/>
      </c>
      <c r="AK79" s="104" t="str">
        <f t="shared" si="37"/>
        <v/>
      </c>
      <c r="AL79" s="104" t="str">
        <f t="shared" si="19"/>
        <v/>
      </c>
      <c r="AM79" s="104" t="str">
        <f t="shared" si="20"/>
        <v/>
      </c>
    </row>
    <row r="80" spans="1:39" ht="14.25" thickBot="1">
      <c r="A80" s="21">
        <v>71</v>
      </c>
      <c r="B80" s="24"/>
      <c r="C80" s="24"/>
      <c r="D80" s="24"/>
      <c r="E80" s="25"/>
      <c r="F80" s="55"/>
      <c r="G80" s="62"/>
      <c r="H80" s="66"/>
      <c r="I80" s="81"/>
      <c r="J80" s="71"/>
      <c r="K80" s="71"/>
      <c r="L80" s="122"/>
      <c r="M80" s="55"/>
      <c r="N80" s="107"/>
      <c r="O80" s="107"/>
      <c r="P80" s="177" t="str">
        <f t="shared" si="29"/>
        <v/>
      </c>
      <c r="Q80" s="124" t="str">
        <f t="shared" si="30"/>
        <v/>
      </c>
      <c r="R80" s="265" t="str">
        <f t="shared" si="31"/>
        <v/>
      </c>
      <c r="S80" s="130"/>
      <c r="T80" s="130" t="str">
        <f t="shared" si="32"/>
        <v/>
      </c>
      <c r="U80" s="130" t="str">
        <f t="shared" si="25"/>
        <v/>
      </c>
      <c r="V80" s="130" t="str">
        <f t="shared" si="33"/>
        <v/>
      </c>
      <c r="W80" s="130" t="str">
        <f t="shared" si="34"/>
        <v/>
      </c>
      <c r="X80" s="130" t="str">
        <f t="shared" si="38"/>
        <v/>
      </c>
      <c r="Y80" s="130" t="str">
        <f t="shared" si="39"/>
        <v/>
      </c>
      <c r="Z80" s="130" t="str">
        <f t="shared" si="40"/>
        <v/>
      </c>
      <c r="AA80" s="113"/>
      <c r="AF80" s="54" t="str">
        <f t="shared" si="26"/>
        <v/>
      </c>
      <c r="AG80" s="54" t="str">
        <f t="shared" si="27"/>
        <v/>
      </c>
      <c r="AH80" s="54" t="str">
        <f t="shared" si="28"/>
        <v/>
      </c>
      <c r="AI80" s="104" t="str">
        <f t="shared" si="35"/>
        <v/>
      </c>
      <c r="AJ80" s="104" t="str">
        <f t="shared" si="36"/>
        <v/>
      </c>
      <c r="AK80" s="104" t="str">
        <f t="shared" si="37"/>
        <v/>
      </c>
      <c r="AL80" s="104" t="str">
        <f t="shared" si="19"/>
        <v/>
      </c>
      <c r="AM80" s="104" t="str">
        <f t="shared" si="20"/>
        <v/>
      </c>
    </row>
    <row r="81" spans="1:39" ht="14.25" thickBot="1">
      <c r="A81" s="21">
        <v>72</v>
      </c>
      <c r="B81" s="24"/>
      <c r="C81" s="24"/>
      <c r="D81" s="24"/>
      <c r="E81" s="25"/>
      <c r="F81" s="55"/>
      <c r="G81" s="62"/>
      <c r="H81" s="66"/>
      <c r="I81" s="81"/>
      <c r="J81" s="71"/>
      <c r="K81" s="71"/>
      <c r="L81" s="122"/>
      <c r="M81" s="55"/>
      <c r="N81" s="107"/>
      <c r="O81" s="107"/>
      <c r="P81" s="177" t="str">
        <f t="shared" si="29"/>
        <v/>
      </c>
      <c r="Q81" s="124" t="str">
        <f t="shared" si="30"/>
        <v/>
      </c>
      <c r="R81" s="265" t="str">
        <f t="shared" si="31"/>
        <v/>
      </c>
      <c r="S81" s="130"/>
      <c r="T81" s="130" t="str">
        <f t="shared" si="32"/>
        <v/>
      </c>
      <c r="U81" s="130" t="str">
        <f t="shared" si="25"/>
        <v/>
      </c>
      <c r="V81" s="130" t="str">
        <f t="shared" si="33"/>
        <v/>
      </c>
      <c r="W81" s="130" t="str">
        <f t="shared" si="34"/>
        <v/>
      </c>
      <c r="X81" s="130" t="str">
        <f t="shared" si="38"/>
        <v/>
      </c>
      <c r="Y81" s="130" t="str">
        <f t="shared" si="39"/>
        <v/>
      </c>
      <c r="Z81" s="130" t="str">
        <f t="shared" si="40"/>
        <v/>
      </c>
      <c r="AA81" s="113"/>
      <c r="AF81" s="54" t="str">
        <f t="shared" si="26"/>
        <v/>
      </c>
      <c r="AG81" s="54" t="str">
        <f t="shared" si="27"/>
        <v/>
      </c>
      <c r="AH81" s="54" t="str">
        <f t="shared" si="28"/>
        <v/>
      </c>
      <c r="AI81" s="104" t="str">
        <f t="shared" si="35"/>
        <v/>
      </c>
      <c r="AJ81" s="104" t="str">
        <f t="shared" si="36"/>
        <v/>
      </c>
      <c r="AK81" s="104" t="str">
        <f t="shared" si="37"/>
        <v/>
      </c>
      <c r="AL81" s="104" t="str">
        <f t="shared" si="19"/>
        <v/>
      </c>
      <c r="AM81" s="104" t="str">
        <f t="shared" si="20"/>
        <v/>
      </c>
    </row>
    <row r="82" spans="1:39" ht="14.25" thickBot="1">
      <c r="A82" s="21">
        <v>73</v>
      </c>
      <c r="B82" s="24"/>
      <c r="C82" s="24"/>
      <c r="D82" s="24"/>
      <c r="E82" s="25"/>
      <c r="F82" s="55"/>
      <c r="G82" s="62"/>
      <c r="H82" s="66"/>
      <c r="I82" s="81"/>
      <c r="J82" s="71"/>
      <c r="K82" s="71"/>
      <c r="L82" s="122"/>
      <c r="M82" s="55"/>
      <c r="N82" s="107"/>
      <c r="O82" s="107"/>
      <c r="P82" s="177" t="str">
        <f t="shared" si="29"/>
        <v/>
      </c>
      <c r="Q82" s="124" t="str">
        <f t="shared" si="30"/>
        <v/>
      </c>
      <c r="R82" s="265" t="str">
        <f t="shared" si="31"/>
        <v/>
      </c>
      <c r="S82" s="130"/>
      <c r="T82" s="130" t="str">
        <f t="shared" si="32"/>
        <v/>
      </c>
      <c r="U82" s="130" t="str">
        <f t="shared" si="25"/>
        <v/>
      </c>
      <c r="V82" s="130" t="str">
        <f t="shared" si="33"/>
        <v/>
      </c>
      <c r="W82" s="130" t="str">
        <f t="shared" si="34"/>
        <v/>
      </c>
      <c r="X82" s="130" t="str">
        <f t="shared" si="38"/>
        <v/>
      </c>
      <c r="Y82" s="130" t="str">
        <f t="shared" si="39"/>
        <v/>
      </c>
      <c r="Z82" s="130" t="str">
        <f t="shared" si="40"/>
        <v/>
      </c>
      <c r="AA82" s="113"/>
      <c r="AF82" s="54" t="str">
        <f t="shared" si="26"/>
        <v/>
      </c>
      <c r="AG82" s="54" t="str">
        <f t="shared" si="27"/>
        <v/>
      </c>
      <c r="AH82" s="54" t="str">
        <f t="shared" si="28"/>
        <v/>
      </c>
      <c r="AI82" s="104" t="str">
        <f t="shared" si="35"/>
        <v/>
      </c>
      <c r="AJ82" s="104" t="str">
        <f t="shared" si="36"/>
        <v/>
      </c>
      <c r="AK82" s="104" t="str">
        <f t="shared" si="37"/>
        <v/>
      </c>
      <c r="AL82" s="104" t="str">
        <f t="shared" si="19"/>
        <v/>
      </c>
      <c r="AM82" s="104" t="str">
        <f t="shared" si="20"/>
        <v/>
      </c>
    </row>
    <row r="83" spans="1:39" ht="14.25" thickBot="1">
      <c r="A83" s="21">
        <v>74</v>
      </c>
      <c r="B83" s="24"/>
      <c r="C83" s="24"/>
      <c r="D83" s="24"/>
      <c r="E83" s="25"/>
      <c r="F83" s="55"/>
      <c r="G83" s="62"/>
      <c r="H83" s="66"/>
      <c r="I83" s="81"/>
      <c r="J83" s="71"/>
      <c r="K83" s="71"/>
      <c r="L83" s="122"/>
      <c r="M83" s="55"/>
      <c r="N83" s="107"/>
      <c r="O83" s="107"/>
      <c r="P83" s="177" t="str">
        <f t="shared" si="29"/>
        <v/>
      </c>
      <c r="Q83" s="124" t="str">
        <f t="shared" si="30"/>
        <v/>
      </c>
      <c r="R83" s="265" t="str">
        <f t="shared" si="31"/>
        <v/>
      </c>
      <c r="S83" s="130"/>
      <c r="T83" s="130" t="str">
        <f t="shared" si="32"/>
        <v/>
      </c>
      <c r="U83" s="130" t="str">
        <f t="shared" si="25"/>
        <v/>
      </c>
      <c r="V83" s="130" t="str">
        <f t="shared" si="33"/>
        <v/>
      </c>
      <c r="W83" s="130" t="str">
        <f t="shared" si="34"/>
        <v/>
      </c>
      <c r="X83" s="130" t="str">
        <f t="shared" si="38"/>
        <v/>
      </c>
      <c r="Y83" s="130" t="str">
        <f t="shared" si="39"/>
        <v/>
      </c>
      <c r="Z83" s="130" t="str">
        <f t="shared" si="40"/>
        <v/>
      </c>
      <c r="AA83" s="113"/>
      <c r="AF83" s="54" t="str">
        <f t="shared" si="26"/>
        <v/>
      </c>
      <c r="AG83" s="54" t="str">
        <f t="shared" si="27"/>
        <v/>
      </c>
      <c r="AH83" s="54" t="str">
        <f t="shared" si="28"/>
        <v/>
      </c>
      <c r="AI83" s="104" t="str">
        <f t="shared" si="35"/>
        <v/>
      </c>
      <c r="AJ83" s="104" t="str">
        <f t="shared" si="36"/>
        <v/>
      </c>
      <c r="AK83" s="104" t="str">
        <f t="shared" si="37"/>
        <v/>
      </c>
      <c r="AL83" s="104" t="str">
        <f t="shared" si="19"/>
        <v/>
      </c>
      <c r="AM83" s="104" t="str">
        <f t="shared" si="20"/>
        <v/>
      </c>
    </row>
    <row r="84" spans="1:39" ht="14.25" thickBot="1">
      <c r="A84" s="21">
        <v>75</v>
      </c>
      <c r="B84" s="24"/>
      <c r="C84" s="24"/>
      <c r="D84" s="24"/>
      <c r="E84" s="25"/>
      <c r="F84" s="55"/>
      <c r="G84" s="62"/>
      <c r="H84" s="66"/>
      <c r="I84" s="81"/>
      <c r="J84" s="71"/>
      <c r="K84" s="71"/>
      <c r="L84" s="122"/>
      <c r="M84" s="55"/>
      <c r="N84" s="107"/>
      <c r="O84" s="107"/>
      <c r="P84" s="177" t="str">
        <f t="shared" si="29"/>
        <v/>
      </c>
      <c r="Q84" s="124" t="str">
        <f t="shared" si="30"/>
        <v/>
      </c>
      <c r="R84" s="265" t="str">
        <f t="shared" si="31"/>
        <v/>
      </c>
      <c r="S84" s="130"/>
      <c r="T84" s="130" t="str">
        <f t="shared" si="32"/>
        <v/>
      </c>
      <c r="U84" s="130" t="str">
        <f t="shared" si="25"/>
        <v/>
      </c>
      <c r="V84" s="130" t="str">
        <f t="shared" si="33"/>
        <v/>
      </c>
      <c r="W84" s="130" t="str">
        <f t="shared" si="34"/>
        <v/>
      </c>
      <c r="X84" s="130" t="str">
        <f t="shared" si="38"/>
        <v/>
      </c>
      <c r="Y84" s="130" t="str">
        <f t="shared" si="39"/>
        <v/>
      </c>
      <c r="Z84" s="130" t="str">
        <f t="shared" si="40"/>
        <v/>
      </c>
      <c r="AA84" s="113"/>
      <c r="AF84" s="54" t="str">
        <f t="shared" si="26"/>
        <v/>
      </c>
      <c r="AG84" s="54" t="str">
        <f t="shared" si="27"/>
        <v/>
      </c>
      <c r="AH84" s="54" t="str">
        <f t="shared" si="28"/>
        <v/>
      </c>
      <c r="AI84" s="104" t="str">
        <f t="shared" si="35"/>
        <v/>
      </c>
      <c r="AJ84" s="104" t="str">
        <f t="shared" si="36"/>
        <v/>
      </c>
      <c r="AK84" s="104" t="str">
        <f t="shared" si="37"/>
        <v/>
      </c>
      <c r="AL84" s="104" t="str">
        <f t="shared" si="19"/>
        <v/>
      </c>
      <c r="AM84" s="104" t="str">
        <f t="shared" si="20"/>
        <v/>
      </c>
    </row>
    <row r="85" spans="1:39" ht="14.25" thickBot="1">
      <c r="A85" s="21">
        <v>76</v>
      </c>
      <c r="B85" s="24"/>
      <c r="C85" s="24"/>
      <c r="D85" s="24"/>
      <c r="E85" s="25"/>
      <c r="F85" s="55"/>
      <c r="G85" s="62"/>
      <c r="H85" s="66"/>
      <c r="I85" s="81"/>
      <c r="J85" s="71"/>
      <c r="K85" s="71"/>
      <c r="L85" s="122"/>
      <c r="M85" s="55"/>
      <c r="N85" s="107"/>
      <c r="O85" s="107"/>
      <c r="P85" s="177" t="str">
        <f t="shared" si="29"/>
        <v/>
      </c>
      <c r="Q85" s="124" t="str">
        <f t="shared" si="30"/>
        <v/>
      </c>
      <c r="R85" s="265" t="str">
        <f t="shared" si="31"/>
        <v/>
      </c>
      <c r="S85" s="130"/>
      <c r="T85" s="130" t="str">
        <f t="shared" si="32"/>
        <v/>
      </c>
      <c r="U85" s="130" t="str">
        <f t="shared" si="25"/>
        <v/>
      </c>
      <c r="V85" s="130" t="str">
        <f t="shared" si="33"/>
        <v/>
      </c>
      <c r="W85" s="130" t="str">
        <f t="shared" si="34"/>
        <v/>
      </c>
      <c r="X85" s="130" t="str">
        <f t="shared" si="38"/>
        <v/>
      </c>
      <c r="Y85" s="130" t="str">
        <f t="shared" si="39"/>
        <v/>
      </c>
      <c r="Z85" s="130" t="str">
        <f t="shared" si="40"/>
        <v/>
      </c>
      <c r="AA85" s="113"/>
      <c r="AF85" s="54" t="str">
        <f t="shared" si="26"/>
        <v/>
      </c>
      <c r="AG85" s="54" t="str">
        <f t="shared" si="27"/>
        <v/>
      </c>
      <c r="AH85" s="54" t="str">
        <f t="shared" si="28"/>
        <v/>
      </c>
      <c r="AI85" s="104" t="str">
        <f t="shared" si="35"/>
        <v/>
      </c>
      <c r="AJ85" s="104" t="str">
        <f t="shared" si="36"/>
        <v/>
      </c>
      <c r="AK85" s="104" t="str">
        <f t="shared" si="37"/>
        <v/>
      </c>
      <c r="AL85" s="104" t="str">
        <f t="shared" si="19"/>
        <v/>
      </c>
      <c r="AM85" s="104" t="str">
        <f t="shared" si="20"/>
        <v/>
      </c>
    </row>
    <row r="86" spans="1:39" ht="14.25" thickBot="1">
      <c r="A86" s="21">
        <v>77</v>
      </c>
      <c r="B86" s="24"/>
      <c r="C86" s="24"/>
      <c r="D86" s="24"/>
      <c r="E86" s="25"/>
      <c r="F86" s="55"/>
      <c r="G86" s="62"/>
      <c r="H86" s="66"/>
      <c r="I86" s="81"/>
      <c r="J86" s="71"/>
      <c r="K86" s="71"/>
      <c r="L86" s="122"/>
      <c r="M86" s="55"/>
      <c r="N86" s="107"/>
      <c r="O86" s="107"/>
      <c r="P86" s="177" t="str">
        <f t="shared" si="29"/>
        <v/>
      </c>
      <c r="Q86" s="124" t="str">
        <f t="shared" si="30"/>
        <v/>
      </c>
      <c r="R86" s="265" t="str">
        <f t="shared" si="31"/>
        <v/>
      </c>
      <c r="S86" s="130"/>
      <c r="T86" s="130" t="str">
        <f t="shared" si="32"/>
        <v/>
      </c>
      <c r="U86" s="130" t="str">
        <f t="shared" si="25"/>
        <v/>
      </c>
      <c r="V86" s="130" t="str">
        <f t="shared" si="33"/>
        <v/>
      </c>
      <c r="W86" s="130" t="str">
        <f t="shared" si="34"/>
        <v/>
      </c>
      <c r="X86" s="130" t="str">
        <f t="shared" si="38"/>
        <v/>
      </c>
      <c r="Y86" s="130" t="str">
        <f t="shared" si="39"/>
        <v/>
      </c>
      <c r="Z86" s="130" t="str">
        <f t="shared" si="40"/>
        <v/>
      </c>
      <c r="AA86" s="113"/>
      <c r="AF86" s="54" t="str">
        <f t="shared" si="26"/>
        <v/>
      </c>
      <c r="AG86" s="54" t="str">
        <f t="shared" si="27"/>
        <v/>
      </c>
      <c r="AH86" s="54" t="str">
        <f t="shared" si="28"/>
        <v/>
      </c>
      <c r="AI86" s="104" t="str">
        <f t="shared" si="35"/>
        <v/>
      </c>
      <c r="AJ86" s="104" t="str">
        <f t="shared" si="36"/>
        <v/>
      </c>
      <c r="AK86" s="104" t="str">
        <f t="shared" si="37"/>
        <v/>
      </c>
      <c r="AL86" s="104" t="str">
        <f t="shared" ref="AL86:AL99" si="41">IF(L86="",AG86,0)</f>
        <v/>
      </c>
      <c r="AM86" s="104" t="str">
        <f t="shared" ref="AM86:AM99" si="42">IF(L86="",AH86,0)</f>
        <v/>
      </c>
    </row>
    <row r="87" spans="1:39" ht="14.25" thickBot="1">
      <c r="A87" s="21">
        <v>78</v>
      </c>
      <c r="B87" s="24"/>
      <c r="C87" s="24"/>
      <c r="D87" s="24"/>
      <c r="E87" s="25"/>
      <c r="F87" s="55"/>
      <c r="G87" s="62"/>
      <c r="H87" s="66"/>
      <c r="I87" s="81"/>
      <c r="J87" s="71"/>
      <c r="K87" s="71"/>
      <c r="L87" s="122"/>
      <c r="M87" s="55"/>
      <c r="N87" s="107"/>
      <c r="O87" s="107"/>
      <c r="P87" s="177" t="str">
        <f t="shared" si="29"/>
        <v/>
      </c>
      <c r="Q87" s="124" t="str">
        <f t="shared" si="30"/>
        <v/>
      </c>
      <c r="R87" s="265" t="str">
        <f t="shared" si="31"/>
        <v/>
      </c>
      <c r="S87" s="130"/>
      <c r="T87" s="130" t="str">
        <f t="shared" si="32"/>
        <v/>
      </c>
      <c r="U87" s="130" t="str">
        <f t="shared" si="25"/>
        <v/>
      </c>
      <c r="V87" s="130" t="str">
        <f t="shared" si="33"/>
        <v/>
      </c>
      <c r="W87" s="130" t="str">
        <f t="shared" si="34"/>
        <v/>
      </c>
      <c r="X87" s="130" t="str">
        <f t="shared" si="38"/>
        <v/>
      </c>
      <c r="Y87" s="130" t="str">
        <f t="shared" si="39"/>
        <v/>
      </c>
      <c r="Z87" s="130" t="str">
        <f t="shared" si="40"/>
        <v/>
      </c>
      <c r="AA87" s="113"/>
      <c r="AF87" s="54" t="str">
        <f t="shared" si="26"/>
        <v/>
      </c>
      <c r="AG87" s="54" t="str">
        <f t="shared" si="27"/>
        <v/>
      </c>
      <c r="AH87" s="54" t="str">
        <f t="shared" si="28"/>
        <v/>
      </c>
      <c r="AI87" s="104" t="str">
        <f t="shared" si="35"/>
        <v/>
      </c>
      <c r="AJ87" s="104" t="str">
        <f t="shared" si="36"/>
        <v/>
      </c>
      <c r="AK87" s="104" t="str">
        <f t="shared" si="37"/>
        <v/>
      </c>
      <c r="AL87" s="104" t="str">
        <f t="shared" si="41"/>
        <v/>
      </c>
      <c r="AM87" s="104" t="str">
        <f t="shared" si="42"/>
        <v/>
      </c>
    </row>
    <row r="88" spans="1:39" ht="14.25" thickBot="1">
      <c r="A88" s="21">
        <v>79</v>
      </c>
      <c r="B88" s="24"/>
      <c r="C88" s="24"/>
      <c r="D88" s="24"/>
      <c r="E88" s="25"/>
      <c r="F88" s="55"/>
      <c r="G88" s="62"/>
      <c r="H88" s="66"/>
      <c r="I88" s="81"/>
      <c r="J88" s="71"/>
      <c r="K88" s="71"/>
      <c r="L88" s="122"/>
      <c r="M88" s="55"/>
      <c r="N88" s="107"/>
      <c r="O88" s="107"/>
      <c r="P88" s="177" t="str">
        <f t="shared" si="29"/>
        <v/>
      </c>
      <c r="Q88" s="124" t="str">
        <f t="shared" si="30"/>
        <v/>
      </c>
      <c r="R88" s="265" t="str">
        <f t="shared" si="31"/>
        <v/>
      </c>
      <c r="S88" s="130"/>
      <c r="T88" s="130" t="str">
        <f t="shared" si="32"/>
        <v/>
      </c>
      <c r="U88" s="130" t="str">
        <f t="shared" si="25"/>
        <v/>
      </c>
      <c r="V88" s="130" t="str">
        <f t="shared" si="33"/>
        <v/>
      </c>
      <c r="W88" s="130" t="str">
        <f t="shared" si="34"/>
        <v/>
      </c>
      <c r="X88" s="130" t="str">
        <f t="shared" si="38"/>
        <v/>
      </c>
      <c r="Y88" s="130" t="str">
        <f t="shared" si="39"/>
        <v/>
      </c>
      <c r="Z88" s="130" t="str">
        <f t="shared" si="40"/>
        <v/>
      </c>
      <c r="AA88" s="113"/>
      <c r="AF88" s="54" t="str">
        <f t="shared" si="26"/>
        <v/>
      </c>
      <c r="AG88" s="54" t="str">
        <f t="shared" si="27"/>
        <v/>
      </c>
      <c r="AH88" s="54" t="str">
        <f t="shared" si="28"/>
        <v/>
      </c>
      <c r="AI88" s="104" t="str">
        <f t="shared" si="35"/>
        <v/>
      </c>
      <c r="AJ88" s="104" t="str">
        <f t="shared" si="36"/>
        <v/>
      </c>
      <c r="AK88" s="104" t="str">
        <f t="shared" si="37"/>
        <v/>
      </c>
      <c r="AL88" s="104" t="str">
        <f t="shared" si="41"/>
        <v/>
      </c>
      <c r="AM88" s="104" t="str">
        <f t="shared" si="42"/>
        <v/>
      </c>
    </row>
    <row r="89" spans="1:39" ht="14.25" thickBot="1">
      <c r="A89" s="21">
        <v>80</v>
      </c>
      <c r="B89" s="24"/>
      <c r="C89" s="24"/>
      <c r="D89" s="24"/>
      <c r="E89" s="25"/>
      <c r="F89" s="55"/>
      <c r="G89" s="62"/>
      <c r="H89" s="66"/>
      <c r="I89" s="81"/>
      <c r="J89" s="71"/>
      <c r="K89" s="71"/>
      <c r="L89" s="122"/>
      <c r="M89" s="55"/>
      <c r="N89" s="107"/>
      <c r="O89" s="107"/>
      <c r="P89" s="177" t="str">
        <f t="shared" si="29"/>
        <v/>
      </c>
      <c r="Q89" s="124" t="str">
        <f t="shared" si="30"/>
        <v/>
      </c>
      <c r="R89" s="265" t="str">
        <f t="shared" si="31"/>
        <v/>
      </c>
      <c r="S89" s="130"/>
      <c r="T89" s="130" t="str">
        <f t="shared" si="32"/>
        <v/>
      </c>
      <c r="U89" s="130" t="str">
        <f t="shared" si="25"/>
        <v/>
      </c>
      <c r="V89" s="130" t="str">
        <f t="shared" si="33"/>
        <v/>
      </c>
      <c r="W89" s="130" t="str">
        <f t="shared" si="34"/>
        <v/>
      </c>
      <c r="X89" s="130" t="str">
        <f t="shared" si="38"/>
        <v/>
      </c>
      <c r="Y89" s="130" t="str">
        <f t="shared" si="39"/>
        <v/>
      </c>
      <c r="Z89" s="130" t="str">
        <f t="shared" si="40"/>
        <v/>
      </c>
      <c r="AA89" s="113"/>
      <c r="AF89" s="54" t="str">
        <f t="shared" si="26"/>
        <v/>
      </c>
      <c r="AG89" s="54" t="str">
        <f t="shared" si="27"/>
        <v/>
      </c>
      <c r="AH89" s="54" t="str">
        <f t="shared" si="28"/>
        <v/>
      </c>
      <c r="AI89" s="104" t="str">
        <f t="shared" si="35"/>
        <v/>
      </c>
      <c r="AJ89" s="104" t="str">
        <f t="shared" si="36"/>
        <v/>
      </c>
      <c r="AK89" s="104" t="str">
        <f t="shared" si="37"/>
        <v/>
      </c>
      <c r="AL89" s="104" t="str">
        <f t="shared" si="41"/>
        <v/>
      </c>
      <c r="AM89" s="104" t="str">
        <f t="shared" si="42"/>
        <v/>
      </c>
    </row>
    <row r="90" spans="1:39" ht="14.25" thickBot="1">
      <c r="A90" s="21">
        <v>81</v>
      </c>
      <c r="B90" s="24"/>
      <c r="C90" s="24"/>
      <c r="D90" s="24"/>
      <c r="E90" s="25"/>
      <c r="F90" s="55"/>
      <c r="G90" s="62"/>
      <c r="H90" s="66"/>
      <c r="I90" s="81"/>
      <c r="J90" s="71"/>
      <c r="K90" s="71"/>
      <c r="L90" s="122"/>
      <c r="M90" s="55"/>
      <c r="N90" s="107"/>
      <c r="O90" s="107"/>
      <c r="P90" s="177" t="str">
        <f t="shared" si="29"/>
        <v/>
      </c>
      <c r="Q90" s="124" t="str">
        <f t="shared" si="30"/>
        <v/>
      </c>
      <c r="R90" s="265" t="str">
        <f t="shared" si="31"/>
        <v/>
      </c>
      <c r="S90" s="130"/>
      <c r="T90" s="130" t="str">
        <f t="shared" si="32"/>
        <v/>
      </c>
      <c r="U90" s="130" t="str">
        <f t="shared" si="25"/>
        <v/>
      </c>
      <c r="V90" s="130" t="str">
        <f t="shared" si="33"/>
        <v/>
      </c>
      <c r="W90" s="130" t="str">
        <f t="shared" si="34"/>
        <v/>
      </c>
      <c r="X90" s="130" t="str">
        <f t="shared" si="38"/>
        <v/>
      </c>
      <c r="Y90" s="130" t="str">
        <f t="shared" si="39"/>
        <v/>
      </c>
      <c r="Z90" s="130" t="str">
        <f t="shared" si="40"/>
        <v/>
      </c>
      <c r="AA90" s="113"/>
      <c r="AF90" s="54" t="str">
        <f t="shared" si="26"/>
        <v/>
      </c>
      <c r="AG90" s="54" t="str">
        <f t="shared" si="27"/>
        <v/>
      </c>
      <c r="AH90" s="54" t="str">
        <f t="shared" si="28"/>
        <v/>
      </c>
      <c r="AI90" s="104" t="str">
        <f t="shared" si="35"/>
        <v/>
      </c>
      <c r="AJ90" s="104" t="str">
        <f t="shared" si="36"/>
        <v/>
      </c>
      <c r="AK90" s="104" t="str">
        <f t="shared" si="37"/>
        <v/>
      </c>
      <c r="AL90" s="104" t="str">
        <f t="shared" si="41"/>
        <v/>
      </c>
      <c r="AM90" s="104" t="str">
        <f t="shared" si="42"/>
        <v/>
      </c>
    </row>
    <row r="91" spans="1:39" ht="14.25" thickBot="1">
      <c r="A91" s="21">
        <v>82</v>
      </c>
      <c r="B91" s="24"/>
      <c r="C91" s="24"/>
      <c r="D91" s="24"/>
      <c r="E91" s="25"/>
      <c r="F91" s="55"/>
      <c r="G91" s="62"/>
      <c r="H91" s="66"/>
      <c r="I91" s="81"/>
      <c r="J91" s="71"/>
      <c r="K91" s="71"/>
      <c r="L91" s="122"/>
      <c r="M91" s="55"/>
      <c r="N91" s="107"/>
      <c r="O91" s="107"/>
      <c r="P91" s="177" t="str">
        <f t="shared" si="29"/>
        <v/>
      </c>
      <c r="Q91" s="124" t="str">
        <f t="shared" si="30"/>
        <v/>
      </c>
      <c r="R91" s="265" t="str">
        <f t="shared" si="31"/>
        <v/>
      </c>
      <c r="S91" s="130"/>
      <c r="T91" s="130" t="str">
        <f t="shared" si="32"/>
        <v/>
      </c>
      <c r="U91" s="130" t="str">
        <f t="shared" si="25"/>
        <v/>
      </c>
      <c r="V91" s="130" t="str">
        <f t="shared" si="33"/>
        <v/>
      </c>
      <c r="W91" s="130" t="str">
        <f t="shared" si="34"/>
        <v/>
      </c>
      <c r="X91" s="130" t="str">
        <f t="shared" si="38"/>
        <v/>
      </c>
      <c r="Y91" s="130" t="str">
        <f t="shared" si="39"/>
        <v/>
      </c>
      <c r="Z91" s="130" t="str">
        <f t="shared" si="40"/>
        <v/>
      </c>
      <c r="AA91" s="113"/>
      <c r="AF91" s="54" t="str">
        <f t="shared" si="26"/>
        <v/>
      </c>
      <c r="AG91" s="54" t="str">
        <f t="shared" si="27"/>
        <v/>
      </c>
      <c r="AH91" s="54" t="str">
        <f t="shared" si="28"/>
        <v/>
      </c>
      <c r="AI91" s="104" t="str">
        <f t="shared" si="35"/>
        <v/>
      </c>
      <c r="AJ91" s="104" t="str">
        <f t="shared" si="36"/>
        <v/>
      </c>
      <c r="AK91" s="104" t="str">
        <f t="shared" si="37"/>
        <v/>
      </c>
      <c r="AL91" s="104" t="str">
        <f t="shared" si="41"/>
        <v/>
      </c>
      <c r="AM91" s="104" t="str">
        <f t="shared" si="42"/>
        <v/>
      </c>
    </row>
    <row r="92" spans="1:39" ht="14.25" thickBot="1">
      <c r="A92" s="21">
        <v>83</v>
      </c>
      <c r="B92" s="24"/>
      <c r="C92" s="24"/>
      <c r="D92" s="24"/>
      <c r="E92" s="25"/>
      <c r="F92" s="55"/>
      <c r="G92" s="62"/>
      <c r="H92" s="66"/>
      <c r="I92" s="81"/>
      <c r="J92" s="71"/>
      <c r="K92" s="71"/>
      <c r="L92" s="122"/>
      <c r="M92" s="55"/>
      <c r="N92" s="107"/>
      <c r="O92" s="107"/>
      <c r="P92" s="177" t="str">
        <f t="shared" si="29"/>
        <v/>
      </c>
      <c r="Q92" s="124" t="str">
        <f t="shared" si="30"/>
        <v/>
      </c>
      <c r="R92" s="265" t="str">
        <f t="shared" si="31"/>
        <v/>
      </c>
      <c r="S92" s="130"/>
      <c r="T92" s="130" t="str">
        <f t="shared" si="32"/>
        <v/>
      </c>
      <c r="U92" s="130" t="str">
        <f t="shared" si="25"/>
        <v/>
      </c>
      <c r="V92" s="130" t="str">
        <f t="shared" si="33"/>
        <v/>
      </c>
      <c r="W92" s="130" t="str">
        <f t="shared" si="34"/>
        <v/>
      </c>
      <c r="X92" s="130" t="str">
        <f t="shared" si="38"/>
        <v/>
      </c>
      <c r="Y92" s="130" t="str">
        <f t="shared" si="39"/>
        <v/>
      </c>
      <c r="Z92" s="130" t="str">
        <f t="shared" si="40"/>
        <v/>
      </c>
      <c r="AA92" s="113"/>
      <c r="AF92" s="54" t="str">
        <f t="shared" si="26"/>
        <v/>
      </c>
      <c r="AG92" s="54" t="str">
        <f t="shared" si="27"/>
        <v/>
      </c>
      <c r="AH92" s="54" t="str">
        <f t="shared" si="28"/>
        <v/>
      </c>
      <c r="AI92" s="104" t="str">
        <f t="shared" si="35"/>
        <v/>
      </c>
      <c r="AJ92" s="104" t="str">
        <f t="shared" si="36"/>
        <v/>
      </c>
      <c r="AK92" s="104" t="str">
        <f t="shared" si="37"/>
        <v/>
      </c>
      <c r="AL92" s="104" t="str">
        <f t="shared" si="41"/>
        <v/>
      </c>
      <c r="AM92" s="104" t="str">
        <f t="shared" si="42"/>
        <v/>
      </c>
    </row>
    <row r="93" spans="1:39" ht="14.25" thickBot="1">
      <c r="A93" s="21">
        <v>84</v>
      </c>
      <c r="B93" s="24"/>
      <c r="C93" s="24"/>
      <c r="D93" s="24"/>
      <c r="E93" s="25"/>
      <c r="F93" s="55"/>
      <c r="G93" s="62"/>
      <c r="H93" s="66"/>
      <c r="I93" s="81"/>
      <c r="J93" s="71"/>
      <c r="K93" s="71"/>
      <c r="L93" s="122"/>
      <c r="M93" s="55"/>
      <c r="N93" s="107"/>
      <c r="O93" s="107"/>
      <c r="P93" s="177" t="str">
        <f t="shared" si="29"/>
        <v/>
      </c>
      <c r="Q93" s="124" t="str">
        <f t="shared" si="30"/>
        <v/>
      </c>
      <c r="R93" s="265" t="str">
        <f t="shared" si="31"/>
        <v/>
      </c>
      <c r="S93" s="130"/>
      <c r="T93" s="130" t="str">
        <f t="shared" si="32"/>
        <v/>
      </c>
      <c r="U93" s="130" t="str">
        <f t="shared" si="25"/>
        <v/>
      </c>
      <c r="V93" s="130" t="str">
        <f t="shared" si="33"/>
        <v/>
      </c>
      <c r="W93" s="130" t="str">
        <f t="shared" si="34"/>
        <v/>
      </c>
      <c r="X93" s="130" t="str">
        <f t="shared" si="38"/>
        <v/>
      </c>
      <c r="Y93" s="130" t="str">
        <f t="shared" si="39"/>
        <v/>
      </c>
      <c r="Z93" s="130" t="str">
        <f t="shared" si="40"/>
        <v/>
      </c>
      <c r="AA93" s="113"/>
      <c r="AF93" s="54" t="str">
        <f t="shared" si="26"/>
        <v/>
      </c>
      <c r="AG93" s="54" t="str">
        <f t="shared" si="27"/>
        <v/>
      </c>
      <c r="AH93" s="54" t="str">
        <f t="shared" si="28"/>
        <v/>
      </c>
      <c r="AI93" s="104" t="str">
        <f t="shared" si="35"/>
        <v/>
      </c>
      <c r="AJ93" s="104" t="str">
        <f t="shared" si="36"/>
        <v/>
      </c>
      <c r="AK93" s="104" t="str">
        <f t="shared" si="37"/>
        <v/>
      </c>
      <c r="AL93" s="104" t="str">
        <f t="shared" si="41"/>
        <v/>
      </c>
      <c r="AM93" s="104" t="str">
        <f t="shared" si="42"/>
        <v/>
      </c>
    </row>
    <row r="94" spans="1:39" ht="14.25" thickBot="1">
      <c r="A94" s="21">
        <v>85</v>
      </c>
      <c r="B94" s="24"/>
      <c r="C94" s="24"/>
      <c r="D94" s="24"/>
      <c r="E94" s="25"/>
      <c r="F94" s="55"/>
      <c r="G94" s="62"/>
      <c r="H94" s="66"/>
      <c r="I94" s="81"/>
      <c r="J94" s="71"/>
      <c r="K94" s="71"/>
      <c r="L94" s="122"/>
      <c r="M94" s="55"/>
      <c r="N94" s="107"/>
      <c r="O94" s="107"/>
      <c r="P94" s="177" t="str">
        <f t="shared" si="29"/>
        <v/>
      </c>
      <c r="Q94" s="124" t="str">
        <f t="shared" si="30"/>
        <v/>
      </c>
      <c r="R94" s="265" t="str">
        <f t="shared" si="31"/>
        <v/>
      </c>
      <c r="S94" s="130"/>
      <c r="T94" s="130" t="str">
        <f t="shared" si="32"/>
        <v/>
      </c>
      <c r="U94" s="130" t="str">
        <f t="shared" si="25"/>
        <v/>
      </c>
      <c r="V94" s="130" t="str">
        <f t="shared" si="33"/>
        <v/>
      </c>
      <c r="W94" s="130" t="str">
        <f t="shared" si="34"/>
        <v/>
      </c>
      <c r="X94" s="130" t="str">
        <f t="shared" si="38"/>
        <v/>
      </c>
      <c r="Y94" s="130" t="str">
        <f t="shared" si="39"/>
        <v/>
      </c>
      <c r="Z94" s="130" t="str">
        <f t="shared" si="40"/>
        <v/>
      </c>
      <c r="AA94" s="113"/>
      <c r="AF94" s="54" t="str">
        <f t="shared" si="26"/>
        <v/>
      </c>
      <c r="AG94" s="54" t="str">
        <f t="shared" si="27"/>
        <v/>
      </c>
      <c r="AH94" s="54" t="str">
        <f t="shared" si="28"/>
        <v/>
      </c>
      <c r="AI94" s="104" t="str">
        <f t="shared" si="35"/>
        <v/>
      </c>
      <c r="AJ94" s="104" t="str">
        <f t="shared" si="36"/>
        <v/>
      </c>
      <c r="AK94" s="104" t="str">
        <f t="shared" si="37"/>
        <v/>
      </c>
      <c r="AL94" s="104" t="str">
        <f t="shared" si="41"/>
        <v/>
      </c>
      <c r="AM94" s="104" t="str">
        <f t="shared" si="42"/>
        <v/>
      </c>
    </row>
    <row r="95" spans="1:39" ht="14.25" thickBot="1">
      <c r="A95" s="21">
        <v>86</v>
      </c>
      <c r="B95" s="24"/>
      <c r="C95" s="24"/>
      <c r="D95" s="24"/>
      <c r="E95" s="25"/>
      <c r="F95" s="55"/>
      <c r="G95" s="62"/>
      <c r="H95" s="66"/>
      <c r="I95" s="81"/>
      <c r="J95" s="71"/>
      <c r="K95" s="71"/>
      <c r="L95" s="122"/>
      <c r="M95" s="55"/>
      <c r="N95" s="107"/>
      <c r="O95" s="107"/>
      <c r="P95" s="177" t="str">
        <f t="shared" si="29"/>
        <v/>
      </c>
      <c r="Q95" s="124" t="str">
        <f t="shared" si="30"/>
        <v/>
      </c>
      <c r="R95" s="265" t="str">
        <f t="shared" si="31"/>
        <v/>
      </c>
      <c r="S95" s="130"/>
      <c r="T95" s="130" t="str">
        <f t="shared" si="32"/>
        <v/>
      </c>
      <c r="U95" s="130" t="str">
        <f t="shared" si="25"/>
        <v/>
      </c>
      <c r="V95" s="130" t="str">
        <f t="shared" si="33"/>
        <v/>
      </c>
      <c r="W95" s="130" t="str">
        <f t="shared" si="34"/>
        <v/>
      </c>
      <c r="X95" s="130" t="str">
        <f t="shared" si="38"/>
        <v/>
      </c>
      <c r="Y95" s="130" t="str">
        <f t="shared" si="39"/>
        <v/>
      </c>
      <c r="Z95" s="130" t="str">
        <f t="shared" si="40"/>
        <v/>
      </c>
      <c r="AA95" s="113"/>
      <c r="AF95" s="54" t="str">
        <f t="shared" si="26"/>
        <v/>
      </c>
      <c r="AG95" s="54" t="str">
        <f t="shared" si="27"/>
        <v/>
      </c>
      <c r="AH95" s="54" t="str">
        <f t="shared" si="28"/>
        <v/>
      </c>
      <c r="AI95" s="104" t="str">
        <f t="shared" si="35"/>
        <v/>
      </c>
      <c r="AJ95" s="104" t="str">
        <f t="shared" si="36"/>
        <v/>
      </c>
      <c r="AK95" s="104" t="str">
        <f t="shared" si="37"/>
        <v/>
      </c>
      <c r="AL95" s="104" t="str">
        <f t="shared" si="41"/>
        <v/>
      </c>
      <c r="AM95" s="104" t="str">
        <f t="shared" si="42"/>
        <v/>
      </c>
    </row>
    <row r="96" spans="1:39" ht="14.25" thickBot="1">
      <c r="A96" s="21">
        <v>87</v>
      </c>
      <c r="B96" s="24"/>
      <c r="C96" s="24"/>
      <c r="D96" s="24"/>
      <c r="E96" s="25"/>
      <c r="F96" s="55"/>
      <c r="G96" s="62"/>
      <c r="H96" s="66"/>
      <c r="I96" s="81"/>
      <c r="J96" s="71"/>
      <c r="K96" s="71"/>
      <c r="L96" s="122"/>
      <c r="M96" s="55"/>
      <c r="N96" s="107"/>
      <c r="O96" s="107"/>
      <c r="P96" s="177" t="str">
        <f t="shared" si="29"/>
        <v/>
      </c>
      <c r="Q96" s="124" t="str">
        <f t="shared" si="30"/>
        <v/>
      </c>
      <c r="R96" s="265" t="str">
        <f t="shared" si="31"/>
        <v/>
      </c>
      <c r="S96" s="130"/>
      <c r="T96" s="130" t="str">
        <f t="shared" si="32"/>
        <v/>
      </c>
      <c r="U96" s="130" t="str">
        <f t="shared" si="25"/>
        <v/>
      </c>
      <c r="V96" s="130" t="str">
        <f t="shared" si="33"/>
        <v/>
      </c>
      <c r="W96" s="130" t="str">
        <f t="shared" si="34"/>
        <v/>
      </c>
      <c r="X96" s="130" t="str">
        <f t="shared" si="38"/>
        <v/>
      </c>
      <c r="Y96" s="130" t="str">
        <f t="shared" si="39"/>
        <v/>
      </c>
      <c r="Z96" s="130" t="str">
        <f t="shared" si="40"/>
        <v/>
      </c>
      <c r="AA96" s="113"/>
      <c r="AF96" s="54" t="str">
        <f t="shared" si="26"/>
        <v/>
      </c>
      <c r="AG96" s="54" t="str">
        <f t="shared" si="27"/>
        <v/>
      </c>
      <c r="AH96" s="54" t="str">
        <f t="shared" si="28"/>
        <v/>
      </c>
      <c r="AI96" s="104" t="str">
        <f t="shared" si="35"/>
        <v/>
      </c>
      <c r="AJ96" s="104" t="str">
        <f t="shared" si="36"/>
        <v/>
      </c>
      <c r="AK96" s="104" t="str">
        <f t="shared" si="37"/>
        <v/>
      </c>
      <c r="AL96" s="104" t="str">
        <f t="shared" si="41"/>
        <v/>
      </c>
      <c r="AM96" s="104" t="str">
        <f t="shared" si="42"/>
        <v/>
      </c>
    </row>
    <row r="97" spans="1:39" ht="14.25" thickBot="1">
      <c r="A97" s="21">
        <v>88</v>
      </c>
      <c r="B97" s="24"/>
      <c r="C97" s="24"/>
      <c r="D97" s="24"/>
      <c r="E97" s="25"/>
      <c r="F97" s="55"/>
      <c r="G97" s="62"/>
      <c r="H97" s="66"/>
      <c r="I97" s="81"/>
      <c r="J97" s="71"/>
      <c r="K97" s="71"/>
      <c r="L97" s="122"/>
      <c r="M97" s="55"/>
      <c r="N97" s="107"/>
      <c r="O97" s="107"/>
      <c r="P97" s="177" t="str">
        <f t="shared" si="29"/>
        <v/>
      </c>
      <c r="Q97" s="269" t="str">
        <f t="shared" si="30"/>
        <v/>
      </c>
      <c r="R97" s="266" t="str">
        <f t="shared" si="31"/>
        <v/>
      </c>
      <c r="S97" s="130"/>
      <c r="T97" s="130" t="str">
        <f t="shared" si="32"/>
        <v/>
      </c>
      <c r="U97" s="130" t="str">
        <f t="shared" si="25"/>
        <v/>
      </c>
      <c r="V97" s="130" t="str">
        <f t="shared" si="33"/>
        <v/>
      </c>
      <c r="W97" s="130" t="str">
        <f t="shared" si="34"/>
        <v/>
      </c>
      <c r="X97" s="130" t="str">
        <f t="shared" si="38"/>
        <v/>
      </c>
      <c r="Y97" s="130" t="str">
        <f t="shared" si="39"/>
        <v/>
      </c>
      <c r="Z97" s="130" t="str">
        <f t="shared" si="40"/>
        <v/>
      </c>
      <c r="AA97" s="113"/>
      <c r="AF97" s="54" t="str">
        <f t="shared" si="26"/>
        <v/>
      </c>
      <c r="AG97" s="54" t="str">
        <f t="shared" si="27"/>
        <v/>
      </c>
      <c r="AH97" s="54" t="str">
        <f t="shared" si="28"/>
        <v/>
      </c>
      <c r="AI97" s="104" t="str">
        <f t="shared" si="35"/>
        <v/>
      </c>
      <c r="AJ97" s="104" t="str">
        <f t="shared" si="36"/>
        <v/>
      </c>
      <c r="AK97" s="104" t="str">
        <f t="shared" si="37"/>
        <v/>
      </c>
      <c r="AL97" s="104" t="str">
        <f t="shared" si="41"/>
        <v/>
      </c>
      <c r="AM97" s="104" t="str">
        <f t="shared" si="42"/>
        <v/>
      </c>
    </row>
    <row r="98" spans="1:39" ht="14.25" thickBot="1">
      <c r="A98" s="21">
        <v>89</v>
      </c>
      <c r="B98" s="24"/>
      <c r="C98" s="24"/>
      <c r="D98" s="24"/>
      <c r="E98" s="25"/>
      <c r="F98" s="55"/>
      <c r="G98" s="62"/>
      <c r="H98" s="66"/>
      <c r="I98" s="81"/>
      <c r="J98" s="71"/>
      <c r="K98" s="71"/>
      <c r="L98" s="122"/>
      <c r="M98" s="55"/>
      <c r="N98" s="107"/>
      <c r="O98" s="107"/>
      <c r="P98" s="177" t="str">
        <f t="shared" si="29"/>
        <v/>
      </c>
      <c r="Q98" s="124" t="str">
        <f t="shared" si="30"/>
        <v/>
      </c>
      <c r="R98" s="265" t="str">
        <f t="shared" si="31"/>
        <v/>
      </c>
      <c r="S98" s="130"/>
      <c r="T98" s="130" t="str">
        <f t="shared" si="32"/>
        <v/>
      </c>
      <c r="U98" s="130" t="str">
        <f t="shared" si="25"/>
        <v/>
      </c>
      <c r="V98" s="130" t="str">
        <f t="shared" si="33"/>
        <v/>
      </c>
      <c r="W98" s="130" t="str">
        <f t="shared" si="34"/>
        <v/>
      </c>
      <c r="X98" s="130" t="str">
        <f t="shared" si="38"/>
        <v/>
      </c>
      <c r="Y98" s="130" t="str">
        <f t="shared" si="39"/>
        <v/>
      </c>
      <c r="Z98" s="130" t="str">
        <f t="shared" si="40"/>
        <v/>
      </c>
      <c r="AA98" s="113"/>
      <c r="AF98" s="54" t="str">
        <f t="shared" si="26"/>
        <v/>
      </c>
      <c r="AG98" s="54" t="str">
        <f t="shared" si="27"/>
        <v/>
      </c>
      <c r="AH98" s="54" t="str">
        <f t="shared" si="28"/>
        <v/>
      </c>
      <c r="AI98" s="104" t="str">
        <f t="shared" si="35"/>
        <v/>
      </c>
      <c r="AJ98" s="104" t="str">
        <f t="shared" si="36"/>
        <v/>
      </c>
      <c r="AK98" s="104" t="str">
        <f t="shared" si="37"/>
        <v/>
      </c>
      <c r="AL98" s="104" t="str">
        <f t="shared" si="41"/>
        <v/>
      </c>
      <c r="AM98" s="104" t="str">
        <f t="shared" si="42"/>
        <v/>
      </c>
    </row>
    <row r="99" spans="1:39" ht="13.5" customHeight="1" thickBot="1">
      <c r="A99" s="11">
        <v>90</v>
      </c>
      <c r="B99" s="26"/>
      <c r="C99" s="26"/>
      <c r="D99" s="26"/>
      <c r="E99" s="27"/>
      <c r="F99" s="56"/>
      <c r="G99" s="63"/>
      <c r="H99" s="67"/>
      <c r="I99" s="82"/>
      <c r="J99" s="72"/>
      <c r="K99" s="72"/>
      <c r="L99" s="123"/>
      <c r="M99" s="56"/>
      <c r="N99" s="108"/>
      <c r="O99" s="108"/>
      <c r="P99" s="262" t="str">
        <f t="shared" si="29"/>
        <v/>
      </c>
      <c r="Q99" s="125" t="str">
        <f t="shared" si="30"/>
        <v/>
      </c>
      <c r="R99" s="267" t="str">
        <f t="shared" si="31"/>
        <v/>
      </c>
      <c r="S99" s="130"/>
      <c r="T99" s="130" t="str">
        <f t="shared" si="32"/>
        <v/>
      </c>
      <c r="U99" s="130" t="str">
        <f t="shared" si="25"/>
        <v/>
      </c>
      <c r="V99" s="130" t="str">
        <f t="shared" si="33"/>
        <v/>
      </c>
      <c r="W99" s="130" t="str">
        <f t="shared" si="34"/>
        <v/>
      </c>
      <c r="X99" s="130" t="str">
        <f t="shared" si="38"/>
        <v/>
      </c>
      <c r="Y99" s="130" t="str">
        <f t="shared" si="39"/>
        <v/>
      </c>
      <c r="Z99" s="130" t="str">
        <f t="shared" si="40"/>
        <v/>
      </c>
      <c r="AA99" s="113"/>
      <c r="AF99" s="54" t="str">
        <f t="shared" si="26"/>
        <v/>
      </c>
      <c r="AG99" s="54" t="str">
        <f t="shared" si="27"/>
        <v/>
      </c>
      <c r="AH99" s="54" t="str">
        <f t="shared" si="28"/>
        <v/>
      </c>
      <c r="AI99" s="104" t="str">
        <f t="shared" si="35"/>
        <v/>
      </c>
      <c r="AJ99" s="104" t="str">
        <f t="shared" si="36"/>
        <v/>
      </c>
      <c r="AK99" s="104" t="str">
        <f t="shared" si="37"/>
        <v/>
      </c>
      <c r="AL99" s="104" t="str">
        <f t="shared" si="41"/>
        <v/>
      </c>
      <c r="AM99" s="104" t="str">
        <f t="shared" si="42"/>
        <v/>
      </c>
    </row>
    <row r="100" spans="1:39">
      <c r="D100" s="1">
        <f>COUNTIF(D10:D99,"女")</f>
        <v>0</v>
      </c>
      <c r="I100" s="60">
        <f>COUNTA(I10:I99)</f>
        <v>0</v>
      </c>
      <c r="M100" s="64"/>
      <c r="N100" s="64"/>
      <c r="O100" s="64"/>
      <c r="P100" s="1" t="str">
        <f t="shared" ref="P100:P104" si="43">IF(AH100=0,"",AH100)</f>
        <v/>
      </c>
      <c r="AF100" s="52" t="str">
        <f t="shared" ref="AF100:AH101" si="44">IF(M100="","","400")</f>
        <v/>
      </c>
      <c r="AH100" s="52" t="str">
        <f t="shared" si="44"/>
        <v/>
      </c>
    </row>
    <row r="101" spans="1:39">
      <c r="D101" s="1">
        <f>COUNTIF(D10:D99,"男")</f>
        <v>0</v>
      </c>
      <c r="P101" s="1" t="str">
        <f t="shared" si="43"/>
        <v/>
      </c>
      <c r="T101" s="1">
        <f>COUNTIF(T10:T99,"男◯")</f>
        <v>0</v>
      </c>
      <c r="AF101" s="52" t="str">
        <f t="shared" si="44"/>
        <v/>
      </c>
      <c r="AH101" s="52" t="str">
        <f t="shared" si="44"/>
        <v/>
      </c>
    </row>
    <row r="102" spans="1:39">
      <c r="L102" s="1">
        <f>COUNTA(L10:L99)</f>
        <v>0</v>
      </c>
      <c r="M102" s="53">
        <f>COUNTIF(M10:M99,"")</f>
        <v>90</v>
      </c>
      <c r="N102" s="60">
        <f t="shared" ref="N102:O102" si="45">COUNTIF(N10:N99,"")</f>
        <v>90</v>
      </c>
      <c r="O102" s="60">
        <f t="shared" si="45"/>
        <v>90</v>
      </c>
      <c r="P102" s="1" t="str">
        <f t="shared" si="43"/>
        <v/>
      </c>
    </row>
    <row r="103" spans="1:39">
      <c r="M103" s="53">
        <f>90-M102</f>
        <v>0</v>
      </c>
      <c r="N103" s="60">
        <f t="shared" ref="N103:O103" si="46">90-N102</f>
        <v>0</v>
      </c>
      <c r="O103" s="60">
        <f t="shared" si="46"/>
        <v>0</v>
      </c>
      <c r="P103" s="1" t="str">
        <f t="shared" si="43"/>
        <v/>
      </c>
    </row>
    <row r="104" spans="1:39">
      <c r="M104" s="53">
        <f>COUNTIF(M10:M99,"○")</f>
        <v>0</v>
      </c>
      <c r="N104" s="60">
        <f t="shared" ref="N104:O104" si="47">COUNTIF(N10:N99,"○")</f>
        <v>0</v>
      </c>
      <c r="O104" s="60">
        <f t="shared" si="47"/>
        <v>0</v>
      </c>
      <c r="P104" s="1" t="str">
        <f t="shared" si="43"/>
        <v/>
      </c>
    </row>
    <row r="105" spans="1:39">
      <c r="M105" s="53">
        <f>COUNTIF(M10:M99,"1日")</f>
        <v>0</v>
      </c>
      <c r="N105" s="60">
        <f t="shared" ref="N105:O105" si="48">COUNTIF(N10:N99,"1日")</f>
        <v>0</v>
      </c>
      <c r="O105" s="60">
        <f t="shared" si="48"/>
        <v>0</v>
      </c>
    </row>
  </sheetData>
  <sheetProtection selectLockedCells="1"/>
  <mergeCells count="20">
    <mergeCell ref="D1:H1"/>
    <mergeCell ref="A1:B1"/>
    <mergeCell ref="A6:B6"/>
    <mergeCell ref="C6:P6"/>
    <mergeCell ref="A3:B3"/>
    <mergeCell ref="A2:B2"/>
    <mergeCell ref="A4:B4"/>
    <mergeCell ref="A5:B5"/>
    <mergeCell ref="C2:H2"/>
    <mergeCell ref="C3:H3"/>
    <mergeCell ref="C4:H4"/>
    <mergeCell ref="C5:H5"/>
    <mergeCell ref="K3:N4"/>
    <mergeCell ref="W2:W3"/>
    <mergeCell ref="W4:W5"/>
    <mergeCell ref="W6:W7"/>
    <mergeCell ref="F8:H8"/>
    <mergeCell ref="J2:R2"/>
    <mergeCell ref="M8:O8"/>
    <mergeCell ref="P8:R8"/>
  </mergeCells>
  <phoneticPr fontId="6"/>
  <dataValidations xWindow="508" yWindow="607" count="10">
    <dataValidation type="list" imeMode="on" allowBlank="1" showInputMessage="1" showErrorMessage="1" sqref="D10:D99">
      <formula1>$AE$11:$AE$12</formula1>
    </dataValidation>
    <dataValidation imeMode="on" allowBlank="1" showInputMessage="1" showErrorMessage="1" sqref="B10:B99 B3:B5"/>
    <dataValidation imeMode="halfKatakana" allowBlank="1" showInputMessage="1" showErrorMessage="1" sqref="C9:C99 C3:H3 C6"/>
    <dataValidation type="list" imeMode="off" allowBlank="1" showInputMessage="1" showErrorMessage="1" error="．やｍを使用しないでください！_x000a_" sqref="G10:G99">
      <formula1>$AP$10:$AP$21</formula1>
    </dataValidation>
    <dataValidation imeMode="off" allowBlank="1" showInputMessage="1" showErrorMessage="1" prompt="参加予定日を入力すると、自動計算します。_x000a_" sqref="P10:AA104"/>
    <dataValidation type="list" allowBlank="1" showInputMessage="1" showErrorMessage="1" sqref="J10:J99">
      <formula1>$AE$18:$AE$23</formula1>
    </dataValidation>
    <dataValidation type="list" allowBlank="1" showInputMessage="1" showErrorMessage="1" sqref="D1:H1">
      <formula1>$AB$22:$AB$23</formula1>
    </dataValidation>
    <dataValidation type="list" allowBlank="1" showInputMessage="1" showErrorMessage="1" sqref="M10:O99">
      <formula1>$AB$19:$AB$21</formula1>
    </dataValidation>
    <dataValidation type="list" allowBlank="1" showInputMessage="1" showErrorMessage="1" sqref="L10:L99">
      <formula1>$AC$20:$AC$21</formula1>
    </dataValidation>
    <dataValidation type="list" allowBlank="1" showInputMessage="1" showErrorMessage="1" sqref="K10:K99">
      <formula1>$AD$12:$AD$17</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Z10:Z11 X12:Z99 X11:Y11" unlockedFormula="1"/>
    <ignoredError sqref="AL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3"/>
  <sheetViews>
    <sheetView zoomScaleNormal="100" workbookViewId="0">
      <selection activeCell="I20" sqref="I20"/>
    </sheetView>
  </sheetViews>
  <sheetFormatPr defaultColWidth="9" defaultRowHeight="13.5"/>
  <cols>
    <col min="1" max="1" width="3.75" style="39" customWidth="1"/>
    <col min="2" max="2" width="24.375" style="39" bestFit="1" customWidth="1"/>
    <col min="3" max="5" width="8.125" style="39" customWidth="1"/>
    <col min="6" max="6" width="30.875" style="39" customWidth="1"/>
    <col min="7" max="7" width="8.5" style="39" bestFit="1" customWidth="1"/>
    <col min="8" max="8" width="7" style="39" customWidth="1"/>
    <col min="9" max="9" width="13.25" style="39" customWidth="1"/>
    <col min="10" max="10" width="3.75" style="39" customWidth="1"/>
    <col min="11" max="11" width="9" style="39"/>
    <col min="12" max="12" width="9" style="39" customWidth="1"/>
    <col min="13" max="16" width="9" style="39" hidden="1" customWidth="1"/>
    <col min="17" max="18" width="9" style="39" customWidth="1"/>
    <col min="19" max="16384" width="9" style="39"/>
  </cols>
  <sheetData>
    <row r="1" spans="1:10" ht="17.25">
      <c r="A1" s="22" t="s">
        <v>71</v>
      </c>
      <c r="B1" s="37"/>
      <c r="C1" s="38"/>
      <c r="D1" s="359" t="str">
        <f>注意事項!J3</f>
        <v>一般･高校</v>
      </c>
      <c r="E1" s="359"/>
      <c r="F1" s="359"/>
      <c r="G1" s="359"/>
      <c r="H1" s="359"/>
      <c r="I1" s="359"/>
      <c r="J1" s="359"/>
    </row>
    <row r="2" spans="1:10" ht="24.75" customHeight="1">
      <c r="A2" s="360" t="s">
        <v>66</v>
      </c>
      <c r="B2" s="360"/>
      <c r="C2" s="360"/>
      <c r="D2" s="360"/>
      <c r="E2" s="360"/>
      <c r="F2" s="360"/>
      <c r="G2" s="360"/>
      <c r="H2" s="360"/>
      <c r="I2" s="360"/>
      <c r="J2" s="360"/>
    </row>
    <row r="3" spans="1:10" ht="15.75" customHeight="1">
      <c r="A3" s="361" t="str">
        <f>IF(①参加者一覧表!C2="","",①参加者一覧表!C2)</f>
        <v/>
      </c>
      <c r="B3" s="361"/>
      <c r="C3" s="361"/>
      <c r="D3" s="361"/>
      <c r="E3" s="361"/>
      <c r="F3" s="361"/>
      <c r="G3" s="361"/>
      <c r="H3" s="361"/>
      <c r="I3" s="361"/>
      <c r="J3" s="361"/>
    </row>
    <row r="4" spans="1:10" ht="19.5" thickBot="1">
      <c r="A4" s="362" t="s">
        <v>47</v>
      </c>
      <c r="B4" s="362"/>
      <c r="C4" s="362"/>
      <c r="D4" s="362"/>
      <c r="E4" s="362"/>
      <c r="F4" s="362"/>
      <c r="G4" s="362"/>
      <c r="H4" s="362"/>
      <c r="I4" s="362"/>
      <c r="J4" s="362"/>
    </row>
    <row r="5" spans="1:10" ht="29.25" customHeight="1" thickBot="1">
      <c r="A5" s="40"/>
      <c r="B5" s="92" t="s">
        <v>26</v>
      </c>
      <c r="C5" s="133" t="s">
        <v>48</v>
      </c>
      <c r="D5" s="367" t="str">
        <f>IF(①参加者一覧表!C5="","",①参加者一覧表!C5)</f>
        <v/>
      </c>
      <c r="E5" s="367"/>
      <c r="F5" s="368"/>
      <c r="G5" s="78"/>
      <c r="H5" s="78"/>
      <c r="I5" s="41" t="s">
        <v>3</v>
      </c>
      <c r="J5" s="38"/>
    </row>
    <row r="6" spans="1:10" ht="29.25" customHeight="1" thickBot="1">
      <c r="A6" s="38"/>
      <c r="B6" s="48" t="str">
        <f>IF(①参加者一覧表!C4="","",①参加者一覧表!C4)</f>
        <v/>
      </c>
      <c r="C6" s="70" t="s">
        <v>31</v>
      </c>
      <c r="D6" s="364" t="str">
        <f>IF(①参加者一覧表!C2="","",①参加者一覧表!C2)</f>
        <v/>
      </c>
      <c r="E6" s="365"/>
      <c r="F6" s="365"/>
      <c r="G6" s="365"/>
      <c r="H6" s="365"/>
      <c r="I6" s="366"/>
      <c r="J6" s="42"/>
    </row>
    <row r="7" spans="1:10" ht="9" customHeight="1">
      <c r="A7" s="38"/>
      <c r="B7" s="363"/>
      <c r="C7" s="363"/>
      <c r="D7" s="106"/>
      <c r="E7" s="43"/>
      <c r="F7" s="93"/>
      <c r="G7" s="131"/>
      <c r="H7" s="131"/>
      <c r="I7" s="132"/>
      <c r="J7" s="38"/>
    </row>
    <row r="8" spans="1:10" ht="9" customHeight="1">
      <c r="A8" s="38"/>
      <c r="B8" s="146"/>
      <c r="C8" s="353"/>
      <c r="D8" s="353"/>
      <c r="E8" s="147"/>
      <c r="F8" s="148"/>
      <c r="G8" s="126"/>
      <c r="H8" s="77"/>
      <c r="I8" s="149"/>
    </row>
    <row r="9" spans="1:10" ht="9" customHeight="1">
      <c r="A9" s="38"/>
      <c r="B9" s="155"/>
      <c r="C9" s="353"/>
      <c r="D9" s="353"/>
      <c r="E9" s="147"/>
      <c r="F9" s="148"/>
      <c r="G9" s="126"/>
      <c r="H9" s="77"/>
      <c r="I9" s="149"/>
    </row>
    <row r="10" spans="1:10" ht="10.5" customHeight="1" thickBot="1">
      <c r="A10" s="38"/>
      <c r="B10" s="156"/>
      <c r="C10" s="354"/>
      <c r="D10" s="354"/>
      <c r="E10" s="150"/>
      <c r="F10" s="151"/>
      <c r="G10" s="152"/>
      <c r="H10" s="153"/>
      <c r="I10" s="154"/>
    </row>
    <row r="11" spans="1:10" ht="29.25" customHeight="1" thickBot="1">
      <c r="A11" s="38"/>
      <c r="B11" s="145" t="s">
        <v>89</v>
      </c>
      <c r="C11" s="136" t="s">
        <v>113</v>
      </c>
      <c r="D11" s="136" t="s">
        <v>109</v>
      </c>
      <c r="E11" s="136" t="s">
        <v>110</v>
      </c>
      <c r="F11" s="344" t="s">
        <v>86</v>
      </c>
      <c r="G11" s="129" t="s">
        <v>106</v>
      </c>
      <c r="H11" s="86">
        <f>IF(①参加者一覧表!$AF$1="","",①参加者一覧表!$AF$1)</f>
        <v>0</v>
      </c>
      <c r="I11" s="165">
        <f t="shared" ref="I11:I16" si="0">IF(H11="","",H11*1800)</f>
        <v>0</v>
      </c>
    </row>
    <row r="12" spans="1:10" ht="29.25" customHeight="1">
      <c r="A12" s="38"/>
      <c r="B12" s="355">
        <f>①参加者一覧表!M9</f>
        <v>45269</v>
      </c>
      <c r="C12" s="357">
        <f>SUM(D12:E13)</f>
        <v>0</v>
      </c>
      <c r="D12" s="157">
        <f>①参加者一覧表!Y2</f>
        <v>0</v>
      </c>
      <c r="E12" s="157">
        <f>①参加者一覧表!Z2</f>
        <v>0</v>
      </c>
      <c r="F12" s="345"/>
      <c r="G12" s="127" t="s">
        <v>78</v>
      </c>
      <c r="H12" s="128">
        <f>IF(①参加者一覧表!$AF$2="","",①参加者一覧表!$AF$2)</f>
        <v>0</v>
      </c>
      <c r="I12" s="166">
        <f t="shared" si="0"/>
        <v>0</v>
      </c>
      <c r="J12" s="38"/>
    </row>
    <row r="13" spans="1:10" ht="29.25" customHeight="1" thickBot="1">
      <c r="A13" s="38"/>
      <c r="B13" s="356"/>
      <c r="C13" s="358"/>
      <c r="D13" s="158">
        <f>①参加者一覧表!Y3</f>
        <v>0</v>
      </c>
      <c r="E13" s="159">
        <f>①参加者一覧表!Z3</f>
        <v>0</v>
      </c>
      <c r="F13" s="345"/>
      <c r="G13" s="84" t="s">
        <v>83</v>
      </c>
      <c r="H13" s="87">
        <f>IF(①参加者一覧表!$AF$3="","",①参加者一覧表!$AF$3)</f>
        <v>0</v>
      </c>
      <c r="I13" s="167">
        <f t="shared" si="0"/>
        <v>0</v>
      </c>
      <c r="J13" s="38"/>
    </row>
    <row r="14" spans="1:10" ht="29.25" customHeight="1">
      <c r="A14" s="38"/>
      <c r="B14" s="355">
        <f>①参加者一覧表!N9</f>
        <v>45318</v>
      </c>
      <c r="C14" s="357">
        <f>SUM(D14:E15)</f>
        <v>0</v>
      </c>
      <c r="D14" s="160">
        <f>①参加者一覧表!Y4</f>
        <v>0</v>
      </c>
      <c r="E14" s="161">
        <f>①参加者一覧表!Z4</f>
        <v>0</v>
      </c>
      <c r="F14" s="345"/>
      <c r="G14" s="84" t="s">
        <v>80</v>
      </c>
      <c r="H14" s="87">
        <f>IF(①参加者一覧表!$AF$4="","",①参加者一覧表!$AF$4)</f>
        <v>0</v>
      </c>
      <c r="I14" s="167">
        <f t="shared" si="0"/>
        <v>0</v>
      </c>
      <c r="J14" s="38"/>
    </row>
    <row r="15" spans="1:10" ht="29.25" customHeight="1" thickBot="1">
      <c r="A15" s="38"/>
      <c r="B15" s="356"/>
      <c r="C15" s="358"/>
      <c r="D15" s="162">
        <f>①参加者一覧表!Y5</f>
        <v>0</v>
      </c>
      <c r="E15" s="163">
        <f>①参加者一覧表!Z5</f>
        <v>0</v>
      </c>
      <c r="F15" s="345"/>
      <c r="G15" s="84" t="s">
        <v>84</v>
      </c>
      <c r="H15" s="87">
        <f>IF(①参加者一覧表!$AF$5="","",①参加者一覧表!$AF$5)</f>
        <v>0</v>
      </c>
      <c r="I15" s="167">
        <f t="shared" si="0"/>
        <v>0</v>
      </c>
      <c r="J15" s="38"/>
    </row>
    <row r="16" spans="1:10" ht="29.25" customHeight="1" thickBot="1">
      <c r="A16" s="38"/>
      <c r="B16" s="355">
        <f>①参加者一覧表!O9</f>
        <v>45325</v>
      </c>
      <c r="C16" s="357">
        <f>SUM(D16:E17)</f>
        <v>0</v>
      </c>
      <c r="D16" s="157">
        <f>①参加者一覧表!Y6</f>
        <v>0</v>
      </c>
      <c r="E16" s="157">
        <f>①参加者一覧表!Z6</f>
        <v>0</v>
      </c>
      <c r="F16" s="346"/>
      <c r="G16" s="171" t="s">
        <v>85</v>
      </c>
      <c r="H16" s="172">
        <f>IF(①参加者一覧表!$AF$6="","",①参加者一覧表!$AF$6)</f>
        <v>0</v>
      </c>
      <c r="I16" s="173">
        <f t="shared" si="0"/>
        <v>0</v>
      </c>
      <c r="J16" s="38"/>
    </row>
    <row r="17" spans="1:10" ht="29.25" customHeight="1" thickTop="1" thickBot="1">
      <c r="A17" s="38"/>
      <c r="B17" s="356"/>
      <c r="C17" s="358"/>
      <c r="D17" s="164">
        <f>①参加者一覧表!Y7</f>
        <v>0</v>
      </c>
      <c r="E17" s="164">
        <f>①参加者一覧表!Z7</f>
        <v>0</v>
      </c>
      <c r="F17" s="347" t="s">
        <v>128</v>
      </c>
      <c r="G17" s="348"/>
      <c r="H17" s="126">
        <f>SUM(H11:H16)</f>
        <v>0</v>
      </c>
      <c r="I17" s="186">
        <f>SUM(I11:I16)</f>
        <v>0</v>
      </c>
      <c r="J17" s="38"/>
    </row>
    <row r="18" spans="1:10" ht="23.25" customHeight="1" thickTop="1" thickBot="1">
      <c r="A18" s="38"/>
      <c r="F18" s="187" t="s">
        <v>211</v>
      </c>
      <c r="G18" s="184" t="s">
        <v>73</v>
      </c>
      <c r="H18" s="184">
        <f>COUNTA(①参加者一覧表!M10:M99)</f>
        <v>0</v>
      </c>
      <c r="I18" s="185">
        <f>COUNTIF(①参加者一覧表!AI10:AI99,800)*800</f>
        <v>0</v>
      </c>
      <c r="J18" s="38"/>
    </row>
    <row r="19" spans="1:10" ht="23.25" customHeight="1" thickTop="1" thickBot="1">
      <c r="A19" s="38"/>
      <c r="B19" s="168" t="s">
        <v>114</v>
      </c>
      <c r="C19" s="181">
        <f>①参加者一覧表!AC12</f>
        <v>0</v>
      </c>
      <c r="F19" s="183" t="s">
        <v>212</v>
      </c>
      <c r="G19" s="184" t="s">
        <v>73</v>
      </c>
      <c r="H19" s="184">
        <f>COUNTA(①参加者一覧表!N10:N99)</f>
        <v>0</v>
      </c>
      <c r="I19" s="185">
        <f>COUNTIF(①参加者一覧表!AL10:AL99,800)*800</f>
        <v>0</v>
      </c>
      <c r="J19" s="38"/>
    </row>
    <row r="20" spans="1:10" ht="23.25" customHeight="1" thickTop="1" thickBot="1">
      <c r="A20" s="38"/>
      <c r="B20" s="168" t="s">
        <v>115</v>
      </c>
      <c r="C20" s="181">
        <f>①参加者一覧表!AC13</f>
        <v>0</v>
      </c>
      <c r="F20" s="188" t="s">
        <v>213</v>
      </c>
      <c r="G20" s="189" t="s">
        <v>107</v>
      </c>
      <c r="H20" s="189">
        <f>COUNTA(①参加者一覧表!O10:O99)</f>
        <v>0</v>
      </c>
      <c r="I20" s="190">
        <f>COUNTIF(①参加者一覧表!AM10:AM99,800)*800</f>
        <v>0</v>
      </c>
      <c r="J20" s="38"/>
    </row>
    <row r="21" spans="1:10" ht="23.25" customHeight="1" thickTop="1">
      <c r="A21" s="38"/>
      <c r="B21" s="169" t="s">
        <v>116</v>
      </c>
      <c r="C21" s="181">
        <f>①参加者一覧表!AC14</f>
        <v>0</v>
      </c>
      <c r="D21" s="36"/>
      <c r="E21" s="44"/>
      <c r="F21" s="191" t="s">
        <v>130</v>
      </c>
      <c r="G21" s="192">
        <f>IF(①参加者一覧表!L102="","",①参加者一覧表!L102)</f>
        <v>0</v>
      </c>
      <c r="I21" s="134"/>
      <c r="J21" s="38"/>
    </row>
    <row r="22" spans="1:10" ht="23.25" customHeight="1">
      <c r="A22" s="38"/>
      <c r="B22" s="168" t="s">
        <v>117</v>
      </c>
      <c r="C22" s="181">
        <f>①参加者一覧表!AC15</f>
        <v>0</v>
      </c>
      <c r="D22" s="36"/>
      <c r="E22" s="44"/>
      <c r="J22" s="38"/>
    </row>
    <row r="23" spans="1:10" ht="23.25" customHeight="1">
      <c r="A23" s="38"/>
      <c r="B23" s="168" t="s">
        <v>118</v>
      </c>
      <c r="C23" s="181">
        <f>①参加者一覧表!AC16</f>
        <v>0</v>
      </c>
      <c r="D23" s="36"/>
      <c r="E23" s="44"/>
      <c r="I23" s="180"/>
      <c r="J23" s="38"/>
    </row>
    <row r="24" spans="1:10" ht="23.25" customHeight="1">
      <c r="A24" s="38"/>
      <c r="B24" s="168" t="s">
        <v>119</v>
      </c>
      <c r="C24" s="181">
        <f>①参加者一覧表!AC17</f>
        <v>0</v>
      </c>
      <c r="D24" s="76"/>
      <c r="E24" s="76"/>
      <c r="J24" s="38"/>
    </row>
    <row r="25" spans="1:10" s="134" customFormat="1" ht="16.5" customHeight="1">
      <c r="B25" s="175" t="s">
        <v>120</v>
      </c>
      <c r="C25" s="182"/>
      <c r="D25" s="135"/>
      <c r="E25" s="135"/>
      <c r="F25" s="45"/>
      <c r="G25" s="45"/>
      <c r="H25" s="45"/>
      <c r="I25" s="39"/>
      <c r="J25" s="40"/>
    </row>
    <row r="26" spans="1:10" ht="18.75">
      <c r="B26" s="176" t="s">
        <v>121</v>
      </c>
      <c r="C26" s="174"/>
      <c r="D26" s="44"/>
      <c r="E26" s="44"/>
      <c r="F26" s="47"/>
      <c r="G26" s="47"/>
      <c r="H26" s="47"/>
      <c r="I26" s="45"/>
      <c r="J26" s="76"/>
    </row>
    <row r="27" spans="1:10" ht="18.75">
      <c r="A27" s="94"/>
      <c r="B27" s="176" t="s">
        <v>101</v>
      </c>
      <c r="C27" s="174"/>
      <c r="D27" s="45"/>
      <c r="E27" s="45"/>
      <c r="F27" s="98"/>
      <c r="G27" s="349">
        <f ca="1">TODAY()</f>
        <v>45224</v>
      </c>
      <c r="H27" s="349"/>
      <c r="I27" s="44"/>
      <c r="J27" s="38"/>
    </row>
    <row r="28" spans="1:10" ht="18.75">
      <c r="A28" s="38"/>
      <c r="B28" s="46"/>
      <c r="C28" s="44"/>
      <c r="D28" s="45"/>
      <c r="E28" s="45"/>
      <c r="F28" s="47"/>
      <c r="G28" s="47"/>
      <c r="H28" s="47"/>
      <c r="I28" s="44"/>
      <c r="J28" s="38"/>
    </row>
    <row r="29" spans="1:10" ht="14.25">
      <c r="A29" s="38"/>
      <c r="B29" s="46"/>
      <c r="C29" s="44"/>
      <c r="D29" s="44"/>
      <c r="E29" s="44"/>
      <c r="F29" s="47"/>
      <c r="G29" s="47"/>
      <c r="H29" s="47"/>
      <c r="I29" s="44"/>
      <c r="J29" s="38"/>
    </row>
    <row r="30" spans="1:10" ht="14.25">
      <c r="A30" s="38"/>
      <c r="B30" s="46"/>
      <c r="C30" s="44"/>
      <c r="D30" s="44"/>
      <c r="E30" s="44"/>
      <c r="F30" s="47"/>
      <c r="G30" s="47"/>
      <c r="H30" s="47"/>
      <c r="I30" s="44"/>
      <c r="J30" s="38"/>
    </row>
    <row r="31" spans="1:10" ht="14.25">
      <c r="B31" s="46"/>
      <c r="C31" s="44"/>
      <c r="D31" s="44"/>
      <c r="E31" s="44"/>
      <c r="F31" s="47"/>
      <c r="G31" s="47"/>
      <c r="H31" s="47"/>
      <c r="I31" s="44"/>
    </row>
    <row r="32" spans="1:10" ht="14.25">
      <c r="B32" s="46"/>
      <c r="C32" s="44"/>
      <c r="D32" s="44"/>
      <c r="E32" s="44"/>
      <c r="F32" s="47"/>
      <c r="G32" s="47"/>
      <c r="H32" s="47"/>
      <c r="I32" s="44"/>
    </row>
    <row r="33" spans="2:9" ht="14.25">
      <c r="B33" s="46"/>
      <c r="C33" s="44"/>
      <c r="D33" s="44"/>
      <c r="E33" s="44"/>
      <c r="F33" s="47"/>
      <c r="G33" s="47"/>
      <c r="H33" s="47"/>
      <c r="I33" s="44"/>
    </row>
    <row r="34" spans="2:9" ht="14.25">
      <c r="B34" s="46"/>
      <c r="C34" s="44"/>
      <c r="D34" s="44"/>
      <c r="E34" s="44"/>
      <c r="F34" s="47"/>
      <c r="G34" s="47"/>
      <c r="H34" s="47"/>
      <c r="I34" s="44"/>
    </row>
    <row r="35" spans="2:9" ht="14.25">
      <c r="B35" s="46"/>
      <c r="C35" s="44"/>
      <c r="D35" s="44"/>
      <c r="E35" s="44"/>
      <c r="F35" s="47"/>
      <c r="G35" s="47"/>
      <c r="H35" s="47"/>
      <c r="I35" s="44"/>
    </row>
    <row r="36" spans="2:9" ht="14.25">
      <c r="B36" s="46"/>
      <c r="C36" s="44"/>
      <c r="D36" s="44"/>
      <c r="E36" s="44"/>
      <c r="F36" s="47"/>
      <c r="G36" s="47"/>
      <c r="H36" s="47"/>
      <c r="I36" s="44"/>
    </row>
    <row r="37" spans="2:9" ht="14.25">
      <c r="B37" s="46"/>
      <c r="C37" s="44"/>
      <c r="D37" s="44"/>
      <c r="E37" s="44"/>
      <c r="F37" s="47"/>
      <c r="G37" s="47"/>
      <c r="H37" s="47"/>
      <c r="I37" s="44"/>
    </row>
    <row r="38" spans="2:9" ht="14.25">
      <c r="B38" s="46"/>
      <c r="C38" s="44"/>
      <c r="D38" s="44"/>
      <c r="E38" s="44"/>
      <c r="F38" s="47"/>
      <c r="G38" s="47"/>
      <c r="H38" s="47"/>
      <c r="I38" s="44"/>
    </row>
    <row r="39" spans="2:9" ht="14.25">
      <c r="B39" s="46"/>
      <c r="C39" s="44"/>
      <c r="D39" s="44"/>
      <c r="E39" s="44"/>
      <c r="F39" s="47"/>
      <c r="G39" s="47"/>
      <c r="H39" s="47"/>
      <c r="I39" s="44"/>
    </row>
    <row r="40" spans="2:9" ht="14.25">
      <c r="B40" s="46"/>
      <c r="C40" s="44"/>
      <c r="D40" s="44"/>
      <c r="E40" s="44"/>
      <c r="F40" s="47"/>
      <c r="G40" s="47"/>
      <c r="H40" s="47"/>
      <c r="I40" s="44"/>
    </row>
    <row r="41" spans="2:9" ht="14.25">
      <c r="B41" s="46"/>
      <c r="C41" s="44"/>
      <c r="D41" s="44"/>
      <c r="E41" s="44"/>
      <c r="F41" s="47"/>
      <c r="G41" s="47"/>
      <c r="H41" s="47"/>
      <c r="I41" s="44"/>
    </row>
    <row r="42" spans="2:9" ht="14.25">
      <c r="B42" s="46"/>
      <c r="C42" s="44"/>
      <c r="D42" s="44"/>
      <c r="E42" s="44"/>
      <c r="F42" s="47"/>
      <c r="G42" s="47"/>
      <c r="H42" s="47"/>
      <c r="I42" s="44"/>
    </row>
    <row r="43" spans="2:9" ht="14.25">
      <c r="B43" s="46"/>
      <c r="C43" s="44"/>
      <c r="D43" s="44"/>
      <c r="E43" s="44"/>
      <c r="F43" s="47"/>
      <c r="G43" s="47"/>
      <c r="H43" s="47"/>
      <c r="I43" s="44"/>
    </row>
    <row r="44" spans="2:9" ht="14.25">
      <c r="B44" s="46"/>
      <c r="C44" s="44"/>
      <c r="D44" s="44"/>
      <c r="E44" s="44"/>
      <c r="I44" s="44"/>
    </row>
    <row r="45" spans="2:9" ht="14.25">
      <c r="B45" s="46"/>
      <c r="C45" s="44"/>
      <c r="D45" s="44"/>
      <c r="E45" s="44"/>
    </row>
    <row r="46" spans="2:9" ht="14.25">
      <c r="D46" s="44"/>
      <c r="E46" s="44"/>
    </row>
    <row r="47" spans="2:9" ht="14.25" thickBot="1"/>
    <row r="48" spans="2:9" ht="18" thickBot="1">
      <c r="B48" s="91" t="s">
        <v>31</v>
      </c>
      <c r="C48" s="95" t="str">
        <f>D6</f>
        <v/>
      </c>
      <c r="D48" s="96"/>
      <c r="E48" s="96"/>
      <c r="F48" s="96"/>
      <c r="G48" s="96"/>
      <c r="H48" s="97"/>
    </row>
    <row r="49" spans="2:4" ht="14.25">
      <c r="B49" s="350" t="s">
        <v>87</v>
      </c>
      <c r="C49" s="83" t="s">
        <v>78</v>
      </c>
      <c r="D49" s="88">
        <f>IF(①参加者一覧表!$AF$2="","",①参加者一覧表!$AF$2)</f>
        <v>0</v>
      </c>
    </row>
    <row r="50" spans="2:4" ht="14.25">
      <c r="B50" s="351"/>
      <c r="C50" s="84" t="s">
        <v>83</v>
      </c>
      <c r="D50" s="89">
        <f>IF(①参加者一覧表!$AF$3="","",①参加者一覧表!$AF$3)</f>
        <v>0</v>
      </c>
    </row>
    <row r="51" spans="2:4" ht="14.25">
      <c r="B51" s="351"/>
      <c r="C51" s="84" t="s">
        <v>80</v>
      </c>
      <c r="D51" s="89">
        <f>IF(①参加者一覧表!$AF$4="","",①参加者一覧表!$AF$4)</f>
        <v>0</v>
      </c>
    </row>
    <row r="52" spans="2:4" ht="14.25">
      <c r="B52" s="351"/>
      <c r="C52" s="84" t="s">
        <v>84</v>
      </c>
      <c r="D52" s="89">
        <f>IF(①参加者一覧表!$AF$5="","",①参加者一覧表!$AF$5)</f>
        <v>0</v>
      </c>
    </row>
    <row r="53" spans="2:4" ht="15" thickBot="1">
      <c r="B53" s="352"/>
      <c r="C53" s="85" t="s">
        <v>85</v>
      </c>
      <c r="D53" s="90">
        <f>IF(①参加者一覧表!$AF$6="","",①参加者一覧表!$AF$6)</f>
        <v>0</v>
      </c>
    </row>
  </sheetData>
  <sheetProtection selectLockedCells="1" selectUnlockedCells="1"/>
  <mergeCells count="20">
    <mergeCell ref="D1:J1"/>
    <mergeCell ref="A2:J2"/>
    <mergeCell ref="A3:J3"/>
    <mergeCell ref="A4:J4"/>
    <mergeCell ref="B7:C7"/>
    <mergeCell ref="D6:I6"/>
    <mergeCell ref="D5:F5"/>
    <mergeCell ref="F11:F16"/>
    <mergeCell ref="F17:G17"/>
    <mergeCell ref="G27:H27"/>
    <mergeCell ref="B49:B53"/>
    <mergeCell ref="C8:D8"/>
    <mergeCell ref="C9:D9"/>
    <mergeCell ref="C10:D10"/>
    <mergeCell ref="B12:B13"/>
    <mergeCell ref="B14:B15"/>
    <mergeCell ref="B16:B17"/>
    <mergeCell ref="C12:C13"/>
    <mergeCell ref="C14:C15"/>
    <mergeCell ref="C16:C17"/>
  </mergeCells>
  <phoneticPr fontId="6"/>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32</v>
      </c>
      <c r="B1" t="s">
        <v>33</v>
      </c>
      <c r="C1" t="s">
        <v>34</v>
      </c>
      <c r="D1" t="s">
        <v>35</v>
      </c>
      <c r="E1" t="s">
        <v>36</v>
      </c>
      <c r="F1" t="s">
        <v>37</v>
      </c>
      <c r="G1" t="s">
        <v>38</v>
      </c>
      <c r="H1" t="s">
        <v>39</v>
      </c>
      <c r="I1" t="s">
        <v>40</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IF(①参加者一覧表!P10="","",①参加者一覧表!P10)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IF(①参加者一覧表!P11="","",①参加者一覧表!P11)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IF(①参加者一覧表!P12="","",①参加者一覧表!P12)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IF(①参加者一覧表!P13="","",①参加者一覧表!P13)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IF(①参加者一覧表!P14="","",①参加者一覧表!P14)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IF(①参加者一覧表!P15="","",①参加者一覧表!P15)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IF(①参加者一覧表!P16="","",①参加者一覧表!P16)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IF(①参加者一覧表!P17="","",①参加者一覧表!P17)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IF(①参加者一覧表!P18="","",①参加者一覧表!P18)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IF(①参加者一覧表!P19="","",①参加者一覧表!P19)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IF(①参加者一覧表!P20="","",①参加者一覧表!P20)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IF(①参加者一覧表!P21="","",①参加者一覧表!P21)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IF(①参加者一覧表!P22="","",①参加者一覧表!P22)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IF(①参加者一覧表!P23="","",①参加者一覧表!P23)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IF(①参加者一覧表!P24="","",①参加者一覧表!P24)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IF(①参加者一覧表!P25="","",①参加者一覧表!P25)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IF(①参加者一覧表!P26="","",①参加者一覧表!P26)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IF(①参加者一覧表!P27="","",①参加者一覧表!P27)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IF(①参加者一覧表!P28="","",①参加者一覧表!P28)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IF(①参加者一覧表!P29="","",①参加者一覧表!P29)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IF(①参加者一覧表!P30="","",①参加者一覧表!P30)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IF(①参加者一覧表!P31="","",①参加者一覧表!P31)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IF(①参加者一覧表!P32="","",①参加者一覧表!P32)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IF(①参加者一覧表!P33="","",①参加者一覧表!P33)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IF(①参加者一覧表!P34="","",①参加者一覧表!P34)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IF(①参加者一覧表!P35="","",①参加者一覧表!P35)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IF(①参加者一覧表!P36="","",①参加者一覧表!P36)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IF(①参加者一覧表!P37="","",①参加者一覧表!P37)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IF(①参加者一覧表!P38="","",①参加者一覧表!P38)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IF(①参加者一覧表!P39="","",①参加者一覧表!P39)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IF(①参加者一覧表!P40="","",①参加者一覧表!P40)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IF(①参加者一覧表!P41="","",①参加者一覧表!P41)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IF(①参加者一覧表!P42="","",①参加者一覧表!P42)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IF(①参加者一覧表!P43="","",①参加者一覧表!P43)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IF(①参加者一覧表!P44="","",①参加者一覧表!P44)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IF(①参加者一覧表!P45="","",①参加者一覧表!P45)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IF(①参加者一覧表!P46="","",①参加者一覧表!P46)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IF(①参加者一覧表!P47="","",①参加者一覧表!P47)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IF(①参加者一覧表!P48="","",①参加者一覧表!P48)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IF(①参加者一覧表!P49="","",①参加者一覧表!P49)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IF(①参加者一覧表!P50="","",①参加者一覧表!P50)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IF(①参加者一覧表!P51="","",①参加者一覧表!P51)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IF(①参加者一覧表!P52="","",①参加者一覧表!P52)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IF(①参加者一覧表!P53="","",①参加者一覧表!P53)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IF(①参加者一覧表!P54="","",①参加者一覧表!P54)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IF(①参加者一覧表!P55="","",①参加者一覧表!P55)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IF(①参加者一覧表!P56="","",①参加者一覧表!P56)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IF(①参加者一覧表!P57="","",①参加者一覧表!P57)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IF(①参加者一覧表!P58="","",①参加者一覧表!P58)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IF(①参加者一覧表!P59="","",①参加者一覧表!P59)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IF(①参加者一覧表!P60="","",①参加者一覧表!P60)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IF(①参加者一覧表!P61="","",①参加者一覧表!P61)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IF(①参加者一覧表!P62="","",①参加者一覧表!P62)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IF(①参加者一覧表!P63="","",①参加者一覧表!P63)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IF(①参加者一覧表!P64="","",①参加者一覧表!P64)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IF(①参加者一覧表!P65="","",①参加者一覧表!P65)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IF(①参加者一覧表!P66="","",①参加者一覧表!P66)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IF(①参加者一覧表!P67="","",①参加者一覧表!P67)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IF(①参加者一覧表!P68="","",①参加者一覧表!P68)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IF(①参加者一覧表!P69="","",①参加者一覧表!P69)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IF(①参加者一覧表!P70="","",①参加者一覧表!P70)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IF(①参加者一覧表!P71="","",①参加者一覧表!P71)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IF(①参加者一覧表!P72="","",①参加者一覧表!P72)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IF(①参加者一覧表!P73="","",①参加者一覧表!P73)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IF(①参加者一覧表!P74="","",①参加者一覧表!P74)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IF(①参加者一覧表!P75="","",①参加者一覧表!P75)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IF(①参加者一覧表!P76="","",①参加者一覧表!P76)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IF(①参加者一覧表!P77="","",①参加者一覧表!P77)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IF(①参加者一覧表!P78="","",①参加者一覧表!P78)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IF(①参加者一覧表!P79="","",①参加者一覧表!P79)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IF(①参加者一覧表!P80="","",①参加者一覧表!P80)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IF(①参加者一覧表!P81="","",①参加者一覧表!P81)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IF(①参加者一覧表!P82="","",①参加者一覧表!P82)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IF(①参加者一覧表!P83="","",①参加者一覧表!P83)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IF(①参加者一覧表!P84="","",①参加者一覧表!P84)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IF(①参加者一覧表!P85="","",①参加者一覧表!P85)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IF(①参加者一覧表!P86="","",①参加者一覧表!P86)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IF(①参加者一覧表!P87="","",①参加者一覧表!P87)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IF(①参加者一覧表!P88="","",①参加者一覧表!P88)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IF(①参加者一覧表!P89="","",①参加者一覧表!P89)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IF(①参加者一覧表!P90="","",①参加者一覧表!P90)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IF(①参加者一覧表!P91="","",①参加者一覧表!P91)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IF(①参加者一覧表!P92="","",①参加者一覧表!P92)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IF(①参加者一覧表!P93="","",①参加者一覧表!P93)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IF(①参加者一覧表!P94="","",①参加者一覧表!P94)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IF(①参加者一覧表!P95="","",①参加者一覧表!P95)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IF(①参加者一覧表!P96="","",①参加者一覧表!P96)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IF(①参加者一覧表!P97="","",①参加者一覧表!P97)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IF(①参加者一覧表!P98="","",①参加者一覧表!P98)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IF(①参加者一覧表!P99="","",①参加者一覧表!P99)</f>
        <v/>
      </c>
      <c r="I91" t="str">
        <f>IF(H91="","",IF(①参加者一覧表!F99="","",IF(D91=1,VLOOKUP(①参加者一覧表!F99,#REF!,2,FALSE),VLOOKUP(①参加者一覧表!F99,#REF!,2,FALSE)))&amp;" "&amp;①参加者一覧表!G99)</f>
        <v/>
      </c>
    </row>
    <row r="92" spans="1:9">
      <c r="A92" s="14"/>
      <c r="B92" s="14"/>
      <c r="C92" s="14"/>
      <c r="D92" s="14"/>
      <c r="E92" s="14"/>
      <c r="F92" s="14"/>
      <c r="G92" s="14"/>
      <c r="H92" s="14"/>
      <c r="I92" s="14"/>
    </row>
  </sheetData>
  <phoneticPr fontId="4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32</v>
      </c>
      <c r="B1" t="s">
        <v>39</v>
      </c>
      <c r="C1" t="s">
        <v>33</v>
      </c>
      <c r="D1" t="s">
        <v>34</v>
      </c>
      <c r="E1" t="s">
        <v>41</v>
      </c>
      <c r="F1" t="s">
        <v>40</v>
      </c>
      <c r="G1" t="s">
        <v>42</v>
      </c>
      <c r="H1" t="s">
        <v>43</v>
      </c>
      <c r="I1" t="s">
        <v>44</v>
      </c>
      <c r="J1" t="s">
        <v>45</v>
      </c>
      <c r="K1" t="s">
        <v>46</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陸上教室2023~24</vt:lpstr>
      <vt:lpstr>注意事項</vt:lpstr>
      <vt:lpstr>①参加者一覧表</vt:lpstr>
      <vt:lpstr>②参加人数一覧表</vt:lpstr>
      <vt:lpstr>Sheet5</vt:lpstr>
      <vt:lpstr>W4R</vt:lpstr>
      <vt:lpstr>data_team</vt:lpstr>
      <vt:lpstr>①参加者一覧表!Print_Area</vt:lpstr>
      <vt:lpstr>②参加人数一覧表!Print_Area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cp:lastModifiedBy>
  <cp:lastPrinted>2019-08-28T07:59:26Z</cp:lastPrinted>
  <dcterms:created xsi:type="dcterms:W3CDTF">2013-01-03T14:12:28Z</dcterms:created>
  <dcterms:modified xsi:type="dcterms:W3CDTF">2023-10-25T02:02:21Z</dcterms:modified>
</cp:coreProperties>
</file>