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NAGOYA\OneDrive\【陸上教室】\2022陸上教室\"/>
    </mc:Choice>
  </mc:AlternateContent>
  <bookViews>
    <workbookView xWindow="1860" yWindow="73950" windowWidth="20490" windowHeight="7770" tabRatio="925" activeTab="2"/>
  </bookViews>
  <sheets>
    <sheet name="陸上教室2022~23" sheetId="42" r:id="rId1"/>
    <sheet name="注意事項" sheetId="4" r:id="rId2"/>
    <sheet name="①参加者一覧表" sheetId="3" r:id="rId3"/>
    <sheet name="②参加人数一覧表" sheetId="17" r:id="rId4"/>
    <sheet name="Sheet5" sheetId="27" state="hidden" r:id="rId5"/>
    <sheet name="W4R" sheetId="26" state="hidden" r:id="rId6"/>
    <sheet name="data_team" sheetId="19" state="hidden" r:id="rId7"/>
  </sheets>
  <externalReferences>
    <externalReference r:id="rId8"/>
    <externalReference r:id="rId9"/>
    <externalReference r:id="rId10"/>
    <externalReference r:id="rId11"/>
  </externalReferences>
  <definedNames>
    <definedName name="otoko">[1]一覧表!#REF!</definedName>
    <definedName name="_xlnm.Print_Area" localSheetId="2">①参加者一覧表!$A$1:$Q$99</definedName>
    <definedName name="_xlnm.Print_Area" localSheetId="3">②参加人数一覧表!$A$1:$I$57</definedName>
    <definedName name="_xlnm.Print_Area" localSheetId="0">'陸上教室2022~23'!$A$1:$M$45</definedName>
    <definedName name="sin">[1]一覧表!#REF!</definedName>
    <definedName name="X">[1]一覧表!#REF!</definedName>
    <definedName name="おもて">[1]一覧表!#REF!</definedName>
    <definedName name="リレー">[2]一覧表!$R$13</definedName>
    <definedName name="学年">[3]個人表!$U$7:$U$12</definedName>
    <definedName name="女子種目">[4]一覧表!$U$13:$U$28</definedName>
    <definedName name="小">[1]一覧表!#REF!</definedName>
    <definedName name="小リレー">[1]一覧表!#REF!</definedName>
    <definedName name="小学校">[1]一覧表!#REF!</definedName>
    <definedName name="小学生">[1]一覧表!#REF!</definedName>
    <definedName name="性別">[2]一覧表!$S$13:$S$14</definedName>
    <definedName name="団体カテゴリー">[1]一覧表!#REF!</definedName>
    <definedName name="団体申し込み">[1]一覧表!#REF!</definedName>
    <definedName name="男子種目">[2]一覧表!$T$13:$T$32</definedName>
    <definedName name="男種目">[4]一覧表!$T$13:$T$32</definedName>
    <definedName name="男女">[3]個人表!$V$5:$V$6</definedName>
  </definedNames>
  <calcPr calcId="152511"/>
</workbook>
</file>

<file path=xl/calcChain.xml><?xml version="1.0" encoding="utf-8"?>
<calcChain xmlns="http://schemas.openxmlformats.org/spreadsheetml/2006/main">
  <c r="M1" i="3" l="1"/>
  <c r="M102" i="3"/>
  <c r="N102" i="3" l="1"/>
  <c r="I19" i="17" s="1"/>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 i="3"/>
  <c r="E10" i="17" l="1"/>
  <c r="O102" i="3"/>
  <c r="I20" i="17" s="1"/>
  <c r="P102" i="3"/>
  <c r="I17" i="17"/>
  <c r="U11" i="3"/>
  <c r="W11" i="3"/>
  <c r="X11" i="3"/>
  <c r="U12" i="3"/>
  <c r="W12" i="3"/>
  <c r="X12" i="3"/>
  <c r="U13" i="3"/>
  <c r="W13" i="3"/>
  <c r="X13" i="3"/>
  <c r="U14" i="3"/>
  <c r="W14" i="3"/>
  <c r="X14" i="3"/>
  <c r="U15" i="3"/>
  <c r="W15" i="3"/>
  <c r="X15" i="3"/>
  <c r="U16" i="3"/>
  <c r="W16" i="3"/>
  <c r="X16" i="3"/>
  <c r="U17" i="3"/>
  <c r="W17" i="3"/>
  <c r="X17" i="3"/>
  <c r="U18" i="3"/>
  <c r="W18" i="3"/>
  <c r="X18" i="3"/>
  <c r="U19" i="3"/>
  <c r="W19" i="3"/>
  <c r="X19" i="3"/>
  <c r="U20" i="3"/>
  <c r="W20" i="3"/>
  <c r="X20" i="3"/>
  <c r="U21" i="3"/>
  <c r="W21" i="3"/>
  <c r="X21" i="3"/>
  <c r="U22" i="3"/>
  <c r="W22" i="3"/>
  <c r="X22" i="3"/>
  <c r="U23" i="3"/>
  <c r="W23" i="3"/>
  <c r="X23" i="3"/>
  <c r="U24" i="3"/>
  <c r="W24" i="3"/>
  <c r="X24" i="3"/>
  <c r="U25" i="3"/>
  <c r="W25" i="3"/>
  <c r="X25" i="3"/>
  <c r="U26" i="3"/>
  <c r="W26" i="3"/>
  <c r="X26" i="3"/>
  <c r="U27" i="3"/>
  <c r="W27" i="3"/>
  <c r="X27" i="3"/>
  <c r="U28" i="3"/>
  <c r="W28" i="3"/>
  <c r="X28" i="3"/>
  <c r="U29" i="3"/>
  <c r="W29" i="3"/>
  <c r="X29" i="3"/>
  <c r="U30" i="3"/>
  <c r="W30" i="3"/>
  <c r="X30" i="3"/>
  <c r="U31" i="3"/>
  <c r="W31" i="3"/>
  <c r="X31" i="3"/>
  <c r="U32" i="3"/>
  <c r="W32" i="3"/>
  <c r="X32" i="3"/>
  <c r="U33" i="3"/>
  <c r="W33" i="3"/>
  <c r="X33" i="3"/>
  <c r="U34" i="3"/>
  <c r="W34" i="3"/>
  <c r="X34" i="3"/>
  <c r="U35" i="3"/>
  <c r="W35" i="3"/>
  <c r="X35" i="3"/>
  <c r="U36" i="3"/>
  <c r="W36" i="3"/>
  <c r="X36" i="3"/>
  <c r="U37" i="3"/>
  <c r="W37" i="3"/>
  <c r="X37" i="3"/>
  <c r="U38" i="3"/>
  <c r="W38" i="3"/>
  <c r="X38" i="3"/>
  <c r="U39" i="3"/>
  <c r="W39" i="3"/>
  <c r="X39" i="3"/>
  <c r="U40" i="3"/>
  <c r="W40" i="3"/>
  <c r="X40" i="3"/>
  <c r="U41" i="3"/>
  <c r="W41" i="3"/>
  <c r="X41" i="3"/>
  <c r="U42" i="3"/>
  <c r="W42" i="3"/>
  <c r="X42" i="3"/>
  <c r="U43" i="3"/>
  <c r="W43" i="3"/>
  <c r="X43" i="3"/>
  <c r="U44" i="3"/>
  <c r="W44" i="3"/>
  <c r="X44" i="3"/>
  <c r="U45" i="3"/>
  <c r="W45" i="3"/>
  <c r="X45" i="3"/>
  <c r="U46" i="3"/>
  <c r="W46" i="3"/>
  <c r="X46" i="3"/>
  <c r="U47" i="3"/>
  <c r="W47" i="3"/>
  <c r="X47" i="3"/>
  <c r="U48" i="3"/>
  <c r="W48" i="3"/>
  <c r="X48" i="3"/>
  <c r="U49" i="3"/>
  <c r="W49" i="3"/>
  <c r="X49" i="3"/>
  <c r="U50" i="3"/>
  <c r="W50" i="3"/>
  <c r="X50" i="3"/>
  <c r="U51" i="3"/>
  <c r="W51" i="3"/>
  <c r="X51" i="3"/>
  <c r="U52" i="3"/>
  <c r="W52" i="3"/>
  <c r="X52" i="3"/>
  <c r="U53" i="3"/>
  <c r="W53" i="3"/>
  <c r="X53" i="3"/>
  <c r="U54" i="3"/>
  <c r="W54" i="3"/>
  <c r="X54" i="3"/>
  <c r="U55" i="3"/>
  <c r="W55" i="3"/>
  <c r="X55" i="3"/>
  <c r="U56" i="3"/>
  <c r="W56" i="3"/>
  <c r="X56" i="3"/>
  <c r="U57" i="3"/>
  <c r="W57" i="3"/>
  <c r="X57" i="3"/>
  <c r="U58" i="3"/>
  <c r="W58" i="3"/>
  <c r="X58" i="3"/>
  <c r="U59" i="3"/>
  <c r="W59" i="3"/>
  <c r="X59" i="3"/>
  <c r="U60" i="3"/>
  <c r="W60" i="3"/>
  <c r="X60" i="3"/>
  <c r="U61" i="3"/>
  <c r="W61" i="3"/>
  <c r="X61" i="3"/>
  <c r="U62" i="3"/>
  <c r="W62" i="3"/>
  <c r="X62" i="3"/>
  <c r="U63" i="3"/>
  <c r="W63" i="3"/>
  <c r="X63" i="3"/>
  <c r="U64" i="3"/>
  <c r="W64" i="3"/>
  <c r="X64" i="3"/>
  <c r="U65" i="3"/>
  <c r="W65" i="3"/>
  <c r="X65" i="3"/>
  <c r="U66" i="3"/>
  <c r="W66" i="3"/>
  <c r="X66" i="3"/>
  <c r="U67" i="3"/>
  <c r="W67" i="3"/>
  <c r="X67" i="3"/>
  <c r="U68" i="3"/>
  <c r="W68" i="3"/>
  <c r="X68" i="3"/>
  <c r="U69" i="3"/>
  <c r="W69" i="3"/>
  <c r="X69" i="3"/>
  <c r="U70" i="3"/>
  <c r="W70" i="3"/>
  <c r="X70" i="3"/>
  <c r="U71" i="3"/>
  <c r="W71" i="3"/>
  <c r="X71" i="3"/>
  <c r="U72" i="3"/>
  <c r="W72" i="3"/>
  <c r="X72" i="3"/>
  <c r="U73" i="3"/>
  <c r="W73" i="3"/>
  <c r="X73" i="3"/>
  <c r="U74" i="3"/>
  <c r="W74" i="3"/>
  <c r="X74" i="3"/>
  <c r="U75" i="3"/>
  <c r="W75" i="3"/>
  <c r="X75" i="3"/>
  <c r="U76" i="3"/>
  <c r="W76" i="3"/>
  <c r="X76" i="3"/>
  <c r="U77" i="3"/>
  <c r="W77" i="3"/>
  <c r="X77" i="3"/>
  <c r="U78" i="3"/>
  <c r="W78" i="3"/>
  <c r="X78" i="3"/>
  <c r="U79" i="3"/>
  <c r="W79" i="3"/>
  <c r="X79" i="3"/>
  <c r="U80" i="3"/>
  <c r="W80" i="3"/>
  <c r="X80" i="3"/>
  <c r="U81" i="3"/>
  <c r="W81" i="3"/>
  <c r="X81" i="3"/>
  <c r="U82" i="3"/>
  <c r="W82" i="3"/>
  <c r="X82" i="3"/>
  <c r="U83" i="3"/>
  <c r="W83" i="3"/>
  <c r="X83" i="3"/>
  <c r="U84" i="3"/>
  <c r="W84" i="3"/>
  <c r="X84" i="3"/>
  <c r="U85" i="3"/>
  <c r="W85" i="3"/>
  <c r="X85" i="3"/>
  <c r="U86" i="3"/>
  <c r="W86" i="3"/>
  <c r="X86" i="3"/>
  <c r="U87" i="3"/>
  <c r="W87" i="3"/>
  <c r="X87" i="3"/>
  <c r="U88" i="3"/>
  <c r="W88" i="3"/>
  <c r="X88" i="3"/>
  <c r="U89" i="3"/>
  <c r="W89" i="3"/>
  <c r="X89" i="3"/>
  <c r="U90" i="3"/>
  <c r="W90" i="3"/>
  <c r="X90" i="3"/>
  <c r="U91" i="3"/>
  <c r="W91" i="3"/>
  <c r="X91" i="3"/>
  <c r="U92" i="3"/>
  <c r="W92" i="3"/>
  <c r="X92" i="3"/>
  <c r="U93" i="3"/>
  <c r="W93" i="3"/>
  <c r="X93" i="3"/>
  <c r="U94" i="3"/>
  <c r="W94" i="3"/>
  <c r="X94" i="3"/>
  <c r="U95" i="3"/>
  <c r="W95" i="3"/>
  <c r="X95" i="3"/>
  <c r="U96" i="3"/>
  <c r="W96" i="3"/>
  <c r="X96" i="3"/>
  <c r="U97" i="3"/>
  <c r="W97" i="3"/>
  <c r="X97" i="3"/>
  <c r="U98" i="3"/>
  <c r="W98" i="3"/>
  <c r="X98" i="3"/>
  <c r="U99" i="3"/>
  <c r="W99" i="3"/>
  <c r="X99" i="3"/>
  <c r="U10" i="3"/>
  <c r="Y10" i="3" s="1"/>
  <c r="W10" i="3"/>
  <c r="X10" i="3"/>
  <c r="A3" i="17" l="1"/>
  <c r="E11" i="17" l="1"/>
  <c r="E7" i="17"/>
  <c r="C1" i="17" l="1"/>
  <c r="E105" i="3" l="1"/>
  <c r="E104" i="3"/>
  <c r="E103" i="3"/>
  <c r="E102" i="3"/>
  <c r="E101" i="3"/>
  <c r="E100" i="3"/>
  <c r="F102" i="3" l="1"/>
  <c r="F105" i="3"/>
  <c r="E12" i="17" l="1"/>
  <c r="E8" i="17"/>
  <c r="U1" i="3"/>
  <c r="H10" i="17" s="1"/>
  <c r="I10" i="17" s="1"/>
  <c r="H20" i="17"/>
  <c r="H17" i="17"/>
  <c r="H19" i="17" l="1"/>
  <c r="R17" i="3"/>
  <c r="R18" i="3"/>
  <c r="R19" i="3"/>
  <c r="R16" i="3"/>
  <c r="R14" i="3"/>
  <c r="AA5" i="3" l="1"/>
  <c r="Y11" i="3"/>
  <c r="Z11" i="3" s="1"/>
  <c r="Q11" i="3" s="1"/>
  <c r="H3" i="27" s="1"/>
  <c r="F3" i="27" s="1"/>
  <c r="Y12" i="3"/>
  <c r="Z12" i="3" s="1"/>
  <c r="Q12" i="3" s="1"/>
  <c r="H4" i="27" s="1"/>
  <c r="C4" i="27" s="1"/>
  <c r="Y13" i="3"/>
  <c r="Z13" i="3" s="1"/>
  <c r="Y14" i="3"/>
  <c r="Z14" i="3" s="1"/>
  <c r="Y15" i="3"/>
  <c r="Z15" i="3" s="1"/>
  <c r="Y16" i="3"/>
  <c r="Z16" i="3" s="1"/>
  <c r="Y17" i="3"/>
  <c r="Z17" i="3" s="1"/>
  <c r="Y18" i="3"/>
  <c r="Z18" i="3" s="1"/>
  <c r="Q18" i="3" s="1"/>
  <c r="H10" i="27" s="1"/>
  <c r="Y19" i="3"/>
  <c r="Z19" i="3" s="1"/>
  <c r="Y20" i="3"/>
  <c r="Z20" i="3" s="1"/>
  <c r="Q20" i="3" s="1"/>
  <c r="H12" i="27" s="1"/>
  <c r="I12" i="27" s="1"/>
  <c r="Y21" i="3"/>
  <c r="Z21" i="3" s="1"/>
  <c r="Q21" i="3" s="1"/>
  <c r="H13" i="27" s="1"/>
  <c r="G13" i="27" s="1"/>
  <c r="Y22" i="3"/>
  <c r="Z22" i="3" s="1"/>
  <c r="Q22" i="3" s="1"/>
  <c r="H14" i="27" s="1"/>
  <c r="Y23" i="3"/>
  <c r="Z23" i="3" s="1"/>
  <c r="Y24" i="3"/>
  <c r="Z24" i="3" s="1"/>
  <c r="Q24" i="3" s="1"/>
  <c r="H16" i="27" s="1"/>
  <c r="I16" i="27" s="1"/>
  <c r="Y25" i="3"/>
  <c r="Z25" i="3" s="1"/>
  <c r="Y26" i="3"/>
  <c r="Z26" i="3" s="1"/>
  <c r="Q26" i="3" s="1"/>
  <c r="H18" i="27" s="1"/>
  <c r="I18" i="27" s="1"/>
  <c r="Y27" i="3"/>
  <c r="Z27" i="3" s="1"/>
  <c r="Y28" i="3"/>
  <c r="Z28" i="3" s="1"/>
  <c r="Y29" i="3"/>
  <c r="Z29" i="3" s="1"/>
  <c r="Q29" i="3" s="1"/>
  <c r="H21" i="27" s="1"/>
  <c r="Y30" i="3"/>
  <c r="Z30" i="3" s="1"/>
  <c r="Y31" i="3"/>
  <c r="Z31" i="3" s="1"/>
  <c r="Y32" i="3"/>
  <c r="Z32" i="3" s="1"/>
  <c r="Q32" i="3" s="1"/>
  <c r="H24" i="27" s="1"/>
  <c r="D24" i="27" s="1"/>
  <c r="Y33" i="3"/>
  <c r="Z33" i="3" s="1"/>
  <c r="Y34" i="3"/>
  <c r="Z34" i="3" s="1"/>
  <c r="Q34" i="3" s="1"/>
  <c r="H26" i="27" s="1"/>
  <c r="D26" i="27" s="1"/>
  <c r="A26" i="27" s="1"/>
  <c r="Y35" i="3"/>
  <c r="Z35" i="3" s="1"/>
  <c r="Y36" i="3"/>
  <c r="Z36" i="3" s="1"/>
  <c r="Q36" i="3" s="1"/>
  <c r="H28" i="27" s="1"/>
  <c r="I28" i="27" s="1"/>
  <c r="Y37" i="3"/>
  <c r="Z37" i="3" s="1"/>
  <c r="Q37" i="3" s="1"/>
  <c r="H29" i="27" s="1"/>
  <c r="D29" i="27" s="1"/>
  <c r="A29" i="27" s="1"/>
  <c r="Y38" i="3"/>
  <c r="Z38" i="3" s="1"/>
  <c r="Q38" i="3" s="1"/>
  <c r="H30" i="27" s="1"/>
  <c r="G30" i="27" s="1"/>
  <c r="Y39" i="3"/>
  <c r="Z39" i="3" s="1"/>
  <c r="Y40" i="3"/>
  <c r="Z40" i="3" s="1"/>
  <c r="Q40" i="3" s="1"/>
  <c r="H32" i="27" s="1"/>
  <c r="C32" i="27" s="1"/>
  <c r="Y41" i="3"/>
  <c r="Z41" i="3" s="1"/>
  <c r="Y42" i="3"/>
  <c r="Z42" i="3" s="1"/>
  <c r="Q42" i="3" s="1"/>
  <c r="H34" i="27" s="1"/>
  <c r="Y43" i="3"/>
  <c r="Z43" i="3" s="1"/>
  <c r="Y44" i="3"/>
  <c r="Z44" i="3" s="1"/>
  <c r="Y45" i="3"/>
  <c r="Z45" i="3" s="1"/>
  <c r="Y46" i="3"/>
  <c r="Z46" i="3" s="1"/>
  <c r="Y47" i="3"/>
  <c r="Z47" i="3" s="1"/>
  <c r="Y48" i="3"/>
  <c r="Z48" i="3" s="1"/>
  <c r="Q48" i="3" s="1"/>
  <c r="H40" i="27" s="1"/>
  <c r="E40" i="27" s="1"/>
  <c r="Y49" i="3"/>
  <c r="Z49" i="3" s="1"/>
  <c r="Y50" i="3"/>
  <c r="Z50" i="3" s="1"/>
  <c r="Q50" i="3" s="1"/>
  <c r="H42" i="27" s="1"/>
  <c r="Y51" i="3"/>
  <c r="Z51" i="3" s="1"/>
  <c r="Y52" i="3"/>
  <c r="Z52" i="3" s="1"/>
  <c r="Q52" i="3" s="1"/>
  <c r="H44" i="27" s="1"/>
  <c r="E44" i="27" s="1"/>
  <c r="Y53" i="3"/>
  <c r="Z53" i="3" s="1"/>
  <c r="Q53" i="3" s="1"/>
  <c r="H45" i="27" s="1"/>
  <c r="Y54" i="3"/>
  <c r="Z54" i="3" s="1"/>
  <c r="Q54" i="3" s="1"/>
  <c r="H46" i="27" s="1"/>
  <c r="Y55" i="3"/>
  <c r="Z55" i="3" s="1"/>
  <c r="Y56" i="3"/>
  <c r="Z56" i="3" s="1"/>
  <c r="Q56" i="3" s="1"/>
  <c r="H48" i="27" s="1"/>
  <c r="C48" i="27" s="1"/>
  <c r="Y57" i="3"/>
  <c r="Z57" i="3" s="1"/>
  <c r="Y58" i="3"/>
  <c r="Z58" i="3" s="1"/>
  <c r="Q58" i="3" s="1"/>
  <c r="H50" i="27" s="1"/>
  <c r="E50" i="27" s="1"/>
  <c r="Y59" i="3"/>
  <c r="Z59" i="3" s="1"/>
  <c r="Y60" i="3"/>
  <c r="Z60" i="3" s="1"/>
  <c r="Y61" i="3"/>
  <c r="Z61" i="3" s="1"/>
  <c r="Y62" i="3"/>
  <c r="Z62" i="3" s="1"/>
  <c r="Y63" i="3"/>
  <c r="Z63" i="3" s="1"/>
  <c r="Y64" i="3"/>
  <c r="Z64" i="3" s="1"/>
  <c r="Q64" i="3" s="1"/>
  <c r="H56" i="27" s="1"/>
  <c r="C56" i="27" s="1"/>
  <c r="Y65" i="3"/>
  <c r="Z65" i="3" s="1"/>
  <c r="Y66" i="3"/>
  <c r="Z66" i="3" s="1"/>
  <c r="Q66" i="3" s="1"/>
  <c r="H58" i="27" s="1"/>
  <c r="Y67" i="3"/>
  <c r="Z67" i="3" s="1"/>
  <c r="Y68" i="3"/>
  <c r="Z68" i="3" s="1"/>
  <c r="Q68" i="3" s="1"/>
  <c r="H60" i="27" s="1"/>
  <c r="D60" i="27" s="1"/>
  <c r="A60" i="27" s="1"/>
  <c r="Y69" i="3"/>
  <c r="Z69" i="3" s="1"/>
  <c r="Q69" i="3" s="1"/>
  <c r="H61" i="27" s="1"/>
  <c r="G61" i="27" s="1"/>
  <c r="Y70" i="3"/>
  <c r="Z70" i="3" s="1"/>
  <c r="Q70" i="3" s="1"/>
  <c r="H62" i="27" s="1"/>
  <c r="G62" i="27" s="1"/>
  <c r="Y71" i="3"/>
  <c r="Z71" i="3" s="1"/>
  <c r="Y72" i="3"/>
  <c r="Z72" i="3" s="1"/>
  <c r="Q72" i="3" s="1"/>
  <c r="H64" i="27" s="1"/>
  <c r="D64" i="27" s="1"/>
  <c r="Y73" i="3"/>
  <c r="Z73" i="3" s="1"/>
  <c r="Y74" i="3"/>
  <c r="Z74" i="3" s="1"/>
  <c r="Q74" i="3" s="1"/>
  <c r="H66" i="27" s="1"/>
  <c r="G66" i="27" s="1"/>
  <c r="Y75" i="3"/>
  <c r="Z75" i="3" s="1"/>
  <c r="Y76" i="3"/>
  <c r="Z76" i="3" s="1"/>
  <c r="Q76" i="3" s="1"/>
  <c r="H68" i="27" s="1"/>
  <c r="B68" i="27" s="1"/>
  <c r="Y77" i="3"/>
  <c r="Z77" i="3" s="1"/>
  <c r="Y78" i="3"/>
  <c r="Z78" i="3" s="1"/>
  <c r="Q78" i="3" s="1"/>
  <c r="H70" i="27" s="1"/>
  <c r="C70" i="27" s="1"/>
  <c r="Y79" i="3"/>
  <c r="Z79" i="3" s="1"/>
  <c r="Y80" i="3"/>
  <c r="Z80" i="3" s="1"/>
  <c r="Q80" i="3" s="1"/>
  <c r="H72" i="27" s="1"/>
  <c r="G72" i="27" s="1"/>
  <c r="Y81" i="3"/>
  <c r="Z81" i="3" s="1"/>
  <c r="Y82" i="3"/>
  <c r="Z82" i="3" s="1"/>
  <c r="Q82" i="3" s="1"/>
  <c r="H74" i="27" s="1"/>
  <c r="B74" i="27" s="1"/>
  <c r="Y83" i="3"/>
  <c r="Z83" i="3" s="1"/>
  <c r="Y84" i="3"/>
  <c r="Z84" i="3" s="1"/>
  <c r="Q84" i="3" s="1"/>
  <c r="H76" i="27" s="1"/>
  <c r="G76" i="27" s="1"/>
  <c r="Y85" i="3"/>
  <c r="Z85" i="3" s="1"/>
  <c r="Y86" i="3"/>
  <c r="Z86" i="3" s="1"/>
  <c r="Q86" i="3" s="1"/>
  <c r="H78" i="27" s="1"/>
  <c r="D78" i="27" s="1"/>
  <c r="A78" i="27" s="1"/>
  <c r="Y87" i="3"/>
  <c r="Z87" i="3" s="1"/>
  <c r="Y88" i="3"/>
  <c r="Z88" i="3" s="1"/>
  <c r="Q88" i="3" s="1"/>
  <c r="H80" i="27" s="1"/>
  <c r="D80" i="27" s="1"/>
  <c r="Y89" i="3"/>
  <c r="Z89" i="3" s="1"/>
  <c r="Y90" i="3"/>
  <c r="Z90" i="3" s="1"/>
  <c r="Q90" i="3" s="1"/>
  <c r="H82" i="27" s="1"/>
  <c r="C82" i="27" s="1"/>
  <c r="Y91" i="3"/>
  <c r="Z91" i="3" s="1"/>
  <c r="Y92" i="3"/>
  <c r="Z92" i="3" s="1"/>
  <c r="Q92" i="3" s="1"/>
  <c r="H84" i="27" s="1"/>
  <c r="E84" i="27" s="1"/>
  <c r="Y93" i="3"/>
  <c r="Z93" i="3" s="1"/>
  <c r="Q93" i="3" s="1"/>
  <c r="H85" i="27" s="1"/>
  <c r="D85" i="27" s="1"/>
  <c r="Y94" i="3"/>
  <c r="Z94" i="3" s="1"/>
  <c r="Q94" i="3" s="1"/>
  <c r="H86" i="27" s="1"/>
  <c r="E86" i="27" s="1"/>
  <c r="Y95" i="3"/>
  <c r="Z95" i="3" s="1"/>
  <c r="Y96" i="3"/>
  <c r="Z96" i="3" s="1"/>
  <c r="Q96" i="3" s="1"/>
  <c r="H88" i="27" s="1"/>
  <c r="B88" i="27" s="1"/>
  <c r="Y97" i="3"/>
  <c r="Z97" i="3" s="1"/>
  <c r="H89" i="27" s="1"/>
  <c r="C89" i="27" s="1"/>
  <c r="Y98" i="3"/>
  <c r="Z98" i="3" s="1"/>
  <c r="H90" i="27" s="1"/>
  <c r="Y99" i="3"/>
  <c r="Z99" i="3" s="1"/>
  <c r="H91" i="27" s="1"/>
  <c r="D91" i="27" s="1"/>
  <c r="A91" i="27" s="1"/>
  <c r="Z10" i="3"/>
  <c r="Q10" i="3" s="1"/>
  <c r="H2" i="27" s="1"/>
  <c r="B2" i="27" s="1"/>
  <c r="U6" i="3"/>
  <c r="D53" i="17" s="1"/>
  <c r="U5" i="3"/>
  <c r="H14" i="17" s="1"/>
  <c r="I14" i="17" s="1"/>
  <c r="U4" i="3"/>
  <c r="H13" i="17" s="1"/>
  <c r="I13" i="17" s="1"/>
  <c r="U3" i="3"/>
  <c r="H12" i="17" s="1"/>
  <c r="I12" i="17" s="1"/>
  <c r="U2" i="3"/>
  <c r="H11" i="17" s="1"/>
  <c r="AA4" i="3"/>
  <c r="AA3" i="3"/>
  <c r="R12" i="3"/>
  <c r="C12" i="17" s="1"/>
  <c r="R13" i="3"/>
  <c r="C13" i="17" s="1"/>
  <c r="R15" i="3"/>
  <c r="R11" i="3"/>
  <c r="C11" i="17" s="1"/>
  <c r="R10" i="3"/>
  <c r="C10" i="17" s="1"/>
  <c r="D6" i="17"/>
  <c r="C46" i="17" s="1"/>
  <c r="I100" i="3"/>
  <c r="D101" i="3"/>
  <c r="G7" i="17" s="1"/>
  <c r="D100" i="3"/>
  <c r="G8" i="17" s="1"/>
  <c r="D5" i="17"/>
  <c r="B6" i="17"/>
  <c r="G22" i="17"/>
  <c r="D2" i="26"/>
  <c r="A15" i="19"/>
  <c r="H15" i="19"/>
  <c r="A2" i="19"/>
  <c r="M2" i="19"/>
  <c r="A16" i="19"/>
  <c r="I15" i="19"/>
  <c r="A3" i="19"/>
  <c r="L3" i="19"/>
  <c r="A2" i="26"/>
  <c r="A5" i="19"/>
  <c r="A23" i="19"/>
  <c r="J23" i="19"/>
  <c r="A7" i="19"/>
  <c r="A25" i="19"/>
  <c r="A19" i="19"/>
  <c r="I19" i="19"/>
  <c r="A21" i="19"/>
  <c r="I21" i="19"/>
  <c r="A22" i="19"/>
  <c r="M22" i="19"/>
  <c r="A4" i="19"/>
  <c r="H19" i="19"/>
  <c r="A6" i="19"/>
  <c r="A14" i="19"/>
  <c r="A18" i="19"/>
  <c r="M18" i="19"/>
  <c r="A24" i="19"/>
  <c r="I24" i="19"/>
  <c r="A17" i="19"/>
  <c r="K7" i="19"/>
  <c r="M7" i="19"/>
  <c r="L5" i="19"/>
  <c r="I4" i="19"/>
  <c r="M5" i="19"/>
  <c r="J4" i="19"/>
  <c r="L19" i="19"/>
  <c r="J5" i="19"/>
  <c r="H2" i="26"/>
  <c r="L6" i="19"/>
  <c r="L15" i="19"/>
  <c r="B6" i="19"/>
  <c r="I14" i="19"/>
  <c r="B19" i="19"/>
  <c r="J2" i="19"/>
  <c r="L14" i="19"/>
  <c r="B2" i="19"/>
  <c r="H16" i="19"/>
  <c r="J15" i="19"/>
  <c r="M6" i="19"/>
  <c r="B14" i="19"/>
  <c r="I16" i="19"/>
  <c r="I2" i="19"/>
  <c r="H7" i="19"/>
  <c r="F2" i="26"/>
  <c r="I2" i="26"/>
  <c r="H17" i="19"/>
  <c r="H2" i="19"/>
  <c r="H6" i="19"/>
  <c r="H5" i="19"/>
  <c r="B15" i="19"/>
  <c r="K15" i="19"/>
  <c r="L24" i="19"/>
  <c r="M14" i="19"/>
  <c r="H14" i="19"/>
  <c r="K22" i="19"/>
  <c r="M19" i="19"/>
  <c r="K16" i="19"/>
  <c r="L2" i="19"/>
  <c r="K2" i="19"/>
  <c r="D16" i="19"/>
  <c r="M15" i="19"/>
  <c r="J6" i="19"/>
  <c r="C14" i="19"/>
  <c r="J19" i="19"/>
  <c r="K19" i="19"/>
  <c r="M16" i="19"/>
  <c r="D2" i="19"/>
  <c r="B24" i="19"/>
  <c r="K24" i="19"/>
  <c r="J22" i="19"/>
  <c r="A20" i="19"/>
  <c r="C23" i="19"/>
  <c r="M24" i="19"/>
  <c r="J24" i="19"/>
  <c r="J21" i="19"/>
  <c r="D24" i="19"/>
  <c r="D25" i="19"/>
  <c r="L25" i="19"/>
  <c r="B22" i="19"/>
  <c r="J25" i="19"/>
  <c r="D22" i="19"/>
  <c r="L22" i="19"/>
  <c r="C25" i="19"/>
  <c r="B25" i="19"/>
  <c r="K25" i="19"/>
  <c r="I25" i="19"/>
  <c r="C22" i="19"/>
  <c r="H22" i="19"/>
  <c r="I22" i="19"/>
  <c r="D21" i="19"/>
  <c r="M25" i="19"/>
  <c r="E2" i="26"/>
  <c r="C2" i="26"/>
  <c r="H24" i="19"/>
  <c r="L23" i="19"/>
  <c r="K2" i="26"/>
  <c r="L18" i="19"/>
  <c r="M23" i="19"/>
  <c r="K21" i="19"/>
  <c r="B23" i="19"/>
  <c r="B3" i="19"/>
  <c r="C21" i="19"/>
  <c r="L21" i="19"/>
  <c r="I23" i="19"/>
  <c r="M21" i="19"/>
  <c r="B21" i="19"/>
  <c r="K23" i="19"/>
  <c r="H23" i="19"/>
  <c r="J18" i="19"/>
  <c r="I17" i="19"/>
  <c r="J17" i="19"/>
  <c r="L17" i="19"/>
  <c r="K17" i="19"/>
  <c r="M17" i="19"/>
  <c r="B17" i="19"/>
  <c r="K6" i="19"/>
  <c r="I6" i="19"/>
  <c r="B4" i="19"/>
  <c r="L4" i="19"/>
  <c r="M4" i="19"/>
  <c r="K4" i="19"/>
  <c r="B16" i="19"/>
  <c r="J16" i="19"/>
  <c r="L16" i="19"/>
  <c r="B7" i="19"/>
  <c r="J7" i="19"/>
  <c r="I7" i="19"/>
  <c r="L7" i="19"/>
  <c r="B18" i="19"/>
  <c r="K18" i="19"/>
  <c r="I18" i="19"/>
  <c r="I3" i="19"/>
  <c r="M3" i="19"/>
  <c r="K3" i="19"/>
  <c r="J3" i="19"/>
  <c r="J14" i="19"/>
  <c r="K14" i="19"/>
  <c r="I5" i="19"/>
  <c r="K5" i="19"/>
  <c r="B5" i="19"/>
  <c r="D23" i="19"/>
  <c r="C17" i="19"/>
  <c r="C5" i="19"/>
  <c r="C18" i="19"/>
  <c r="C4" i="19"/>
  <c r="C15" i="19"/>
  <c r="C3" i="19"/>
  <c r="C7" i="19"/>
  <c r="C2" i="19"/>
  <c r="C6" i="19"/>
  <c r="D17" i="19"/>
  <c r="D3" i="19"/>
  <c r="D7" i="19"/>
  <c r="D18" i="19"/>
  <c r="D14" i="19"/>
  <c r="D15" i="19"/>
  <c r="D4" i="19"/>
  <c r="D5" i="19"/>
  <c r="C19" i="19"/>
  <c r="H21" i="19"/>
  <c r="H3" i="19"/>
  <c r="J2" i="26"/>
  <c r="H18" i="19"/>
  <c r="D19" i="19"/>
  <c r="C24" i="19"/>
  <c r="G2" i="26"/>
  <c r="H4" i="19"/>
  <c r="C16" i="19"/>
  <c r="D6" i="19"/>
  <c r="B20" i="19"/>
  <c r="K20" i="19"/>
  <c r="J20" i="19"/>
  <c r="C20" i="19"/>
  <c r="L20" i="19"/>
  <c r="M20" i="19"/>
  <c r="I20" i="19"/>
  <c r="H20" i="19"/>
  <c r="D20" i="19"/>
  <c r="A13" i="19"/>
  <c r="A10" i="19"/>
  <c r="A12" i="19"/>
  <c r="H25" i="19"/>
  <c r="A9" i="19"/>
  <c r="A11" i="19"/>
  <c r="A8" i="19"/>
  <c r="L8" i="19"/>
  <c r="M8" i="19"/>
  <c r="H8" i="19"/>
  <c r="C8" i="19"/>
  <c r="J8" i="19"/>
  <c r="I8" i="19"/>
  <c r="B8" i="19"/>
  <c r="K8" i="19"/>
  <c r="D8" i="19"/>
  <c r="K11" i="19"/>
  <c r="B11" i="19"/>
  <c r="D11" i="19"/>
  <c r="I11" i="19"/>
  <c r="C11" i="19"/>
  <c r="J11" i="19"/>
  <c r="M11" i="19"/>
  <c r="L11" i="19"/>
  <c r="H11" i="19"/>
  <c r="B12" i="19"/>
  <c r="J12" i="19"/>
  <c r="L12" i="19"/>
  <c r="M12" i="19"/>
  <c r="I12" i="19"/>
  <c r="D12" i="19"/>
  <c r="H12" i="19"/>
  <c r="K12" i="19"/>
  <c r="C12" i="19"/>
  <c r="L10" i="19"/>
  <c r="B10" i="19"/>
  <c r="M10" i="19"/>
  <c r="D10" i="19"/>
  <c r="I10" i="19"/>
  <c r="J10" i="19"/>
  <c r="H10" i="19"/>
  <c r="K10" i="19"/>
  <c r="C10" i="19"/>
  <c r="B9" i="19"/>
  <c r="D9" i="19"/>
  <c r="L9" i="19"/>
  <c r="I9" i="19"/>
  <c r="K9" i="19"/>
  <c r="C9" i="19"/>
  <c r="M9" i="19"/>
  <c r="H9" i="19"/>
  <c r="J9" i="19"/>
  <c r="H13" i="19"/>
  <c r="C13" i="19"/>
  <c r="K13" i="19"/>
  <c r="I13" i="19"/>
  <c r="L13" i="19"/>
  <c r="M13" i="19"/>
  <c r="B13" i="19"/>
  <c r="J13" i="19"/>
  <c r="D13" i="19"/>
  <c r="Q95" i="3" l="1"/>
  <c r="H87" i="27" s="1"/>
  <c r="I14" i="27"/>
  <c r="C14" i="27"/>
  <c r="F29" i="27"/>
  <c r="Q62" i="3"/>
  <c r="H54" i="27" s="1"/>
  <c r="E34" i="27"/>
  <c r="F34" i="27"/>
  <c r="D58" i="27"/>
  <c r="A58" i="27" s="1"/>
  <c r="G58" i="27"/>
  <c r="Q28" i="3"/>
  <c r="H20" i="27" s="1"/>
  <c r="Q30" i="3"/>
  <c r="H22" i="27" s="1"/>
  <c r="Q44" i="3"/>
  <c r="H36" i="27" s="1"/>
  <c r="B21" i="27"/>
  <c r="C21" i="27"/>
  <c r="Q85" i="3"/>
  <c r="H77" i="27" s="1"/>
  <c r="Q77" i="3"/>
  <c r="H69" i="27" s="1"/>
  <c r="Q67" i="3"/>
  <c r="H59" i="27" s="1"/>
  <c r="Q59" i="3"/>
  <c r="H51" i="27" s="1"/>
  <c r="Q49" i="3"/>
  <c r="H41" i="27" s="1"/>
  <c r="Q46" i="3"/>
  <c r="H38" i="27" s="1"/>
  <c r="Q41" i="3"/>
  <c r="H33" i="27" s="1"/>
  <c r="Q31" i="3"/>
  <c r="H23" i="27" s="1"/>
  <c r="Q19" i="3"/>
  <c r="H11" i="27" s="1"/>
  <c r="Q16" i="3"/>
  <c r="H8" i="27" s="1"/>
  <c r="Q13" i="3"/>
  <c r="H5" i="27" s="1"/>
  <c r="G86" i="27"/>
  <c r="Q87" i="3"/>
  <c r="H79" i="27" s="1"/>
  <c r="Q79" i="3"/>
  <c r="H71" i="27" s="1"/>
  <c r="Q71" i="3"/>
  <c r="H63" i="27" s="1"/>
  <c r="E63" i="27" s="1"/>
  <c r="Q61" i="3"/>
  <c r="H53" i="27" s="1"/>
  <c r="Q51" i="3"/>
  <c r="H43" i="27" s="1"/>
  <c r="B43" i="27" s="1"/>
  <c r="Q43" i="3"/>
  <c r="H35" i="27" s="1"/>
  <c r="Q33" i="3"/>
  <c r="H25" i="27" s="1"/>
  <c r="Q23" i="3"/>
  <c r="H15" i="27" s="1"/>
  <c r="Q15" i="3"/>
  <c r="H7" i="27" s="1"/>
  <c r="Q81" i="3"/>
  <c r="H73" i="27" s="1"/>
  <c r="Q73" i="3"/>
  <c r="H65" i="27" s="1"/>
  <c r="Q63" i="3"/>
  <c r="H55" i="27" s="1"/>
  <c r="Q60" i="3"/>
  <c r="H52" i="27" s="1"/>
  <c r="Q55" i="3"/>
  <c r="H47" i="27" s="1"/>
  <c r="C47" i="27" s="1"/>
  <c r="Q45" i="3"/>
  <c r="H37" i="27" s="1"/>
  <c r="Q35" i="3"/>
  <c r="H27" i="27" s="1"/>
  <c r="Q25" i="3"/>
  <c r="H17" i="27" s="1"/>
  <c r="Q14" i="3"/>
  <c r="H6" i="27" s="1"/>
  <c r="C28" i="27"/>
  <c r="Q89" i="3"/>
  <c r="H81" i="27" s="1"/>
  <c r="B86" i="27"/>
  <c r="Q91" i="3"/>
  <c r="H83" i="27" s="1"/>
  <c r="Q83" i="3"/>
  <c r="H75" i="27" s="1"/>
  <c r="D75" i="27" s="1"/>
  <c r="A75" i="27" s="1"/>
  <c r="Q75" i="3"/>
  <c r="H67" i="27" s="1"/>
  <c r="Q65" i="3"/>
  <c r="H57" i="27" s="1"/>
  <c r="Q57" i="3"/>
  <c r="H49" i="27" s="1"/>
  <c r="Q47" i="3"/>
  <c r="H39" i="27" s="1"/>
  <c r="Q39" i="3"/>
  <c r="H31" i="27" s="1"/>
  <c r="Q27" i="3"/>
  <c r="H19" i="27" s="1"/>
  <c r="Q17" i="3"/>
  <c r="H9" i="27" s="1"/>
  <c r="G89" i="27"/>
  <c r="D51" i="17"/>
  <c r="I11" i="17"/>
  <c r="F85" i="27"/>
  <c r="E89" i="27"/>
  <c r="B50" i="27"/>
  <c r="D89" i="27"/>
  <c r="A89" i="27" s="1"/>
  <c r="D50" i="17"/>
  <c r="H15" i="17"/>
  <c r="I15" i="17" s="1"/>
  <c r="D49" i="17"/>
  <c r="D52" i="17"/>
  <c r="G90" i="27"/>
  <c r="D90" i="27"/>
  <c r="A90" i="27" s="1"/>
  <c r="B10" i="27"/>
  <c r="C10" i="27"/>
  <c r="F10" i="27"/>
  <c r="D42" i="27"/>
  <c r="A42" i="27" s="1"/>
  <c r="F42" i="27"/>
  <c r="C74" i="27"/>
  <c r="F74" i="27"/>
  <c r="I45" i="27"/>
  <c r="G45" i="27"/>
  <c r="I56" i="27"/>
  <c r="F56" i="27"/>
  <c r="D10" i="27"/>
  <c r="A10" i="27" s="1"/>
  <c r="E10" i="27"/>
  <c r="D40" i="27"/>
  <c r="A40" i="27" s="1"/>
  <c r="B28" i="27"/>
  <c r="B30" i="27"/>
  <c r="I30" i="27"/>
  <c r="D46" i="27"/>
  <c r="A46" i="27" s="1"/>
  <c r="E46" i="27"/>
  <c r="I78" i="27"/>
  <c r="C78" i="27"/>
  <c r="E32" i="27"/>
  <c r="D28" i="27"/>
  <c r="A28" i="27" s="1"/>
  <c r="C68" i="27"/>
  <c r="G24" i="27"/>
  <c r="F44" i="27"/>
  <c r="B60" i="27"/>
  <c r="D56" i="27"/>
  <c r="A56" i="27" s="1"/>
  <c r="E4" i="27"/>
  <c r="B40" i="27"/>
  <c r="B56" i="27"/>
  <c r="G28" i="27"/>
  <c r="F28" i="27"/>
  <c r="C40" i="27"/>
  <c r="C88" i="27"/>
  <c r="E28" i="27"/>
  <c r="I48" i="27"/>
  <c r="G40" i="27"/>
  <c r="G44" i="27"/>
  <c r="F24" i="27"/>
  <c r="F4" i="27"/>
  <c r="F40" i="27"/>
  <c r="G48" i="27"/>
  <c r="I40" i="27"/>
  <c r="G56" i="27"/>
  <c r="C12" i="27"/>
  <c r="D12" i="27"/>
  <c r="A12" i="27" s="1"/>
  <c r="E16" i="27"/>
  <c r="B44" i="27"/>
  <c r="E56" i="27"/>
  <c r="F64" i="27"/>
  <c r="B48" i="27"/>
  <c r="I44" i="27"/>
  <c r="F48" i="27"/>
  <c r="D68" i="27"/>
  <c r="A68" i="27" s="1"/>
  <c r="B24" i="27"/>
  <c r="E48" i="27"/>
  <c r="D44" i="27"/>
  <c r="A44" i="27" s="1"/>
  <c r="D48" i="27"/>
  <c r="A48" i="27" s="1"/>
  <c r="C44" i="27"/>
  <c r="G60" i="27"/>
  <c r="E68" i="27"/>
  <c r="G68" i="27"/>
  <c r="G21" i="27"/>
  <c r="F46" i="27"/>
  <c r="E60" i="27"/>
  <c r="I10" i="27"/>
  <c r="E72" i="27"/>
  <c r="I68" i="27"/>
  <c r="F60" i="27"/>
  <c r="I60" i="27"/>
  <c r="B13" i="27"/>
  <c r="I84" i="27"/>
  <c r="D21" i="27"/>
  <c r="A21" i="27" s="1"/>
  <c r="C29" i="27"/>
  <c r="E76" i="27"/>
  <c r="F89" i="27"/>
  <c r="B45" i="27"/>
  <c r="C18" i="27"/>
  <c r="C13" i="27"/>
  <c r="D13" i="27"/>
  <c r="A13" i="27" s="1"/>
  <c r="E21" i="27"/>
  <c r="I29" i="27"/>
  <c r="C84" i="27"/>
  <c r="D84" i="27"/>
  <c r="A84" i="27" s="1"/>
  <c r="G10" i="27"/>
  <c r="F13" i="27"/>
  <c r="F21" i="27"/>
  <c r="C60" i="27"/>
  <c r="F68" i="27"/>
  <c r="F72" i="27"/>
  <c r="I13" i="27"/>
  <c r="F84" i="27"/>
  <c r="C61" i="27"/>
  <c r="E13" i="27"/>
  <c r="I21" i="27"/>
  <c r="D30" i="27"/>
  <c r="A30" i="27" s="1"/>
  <c r="C85" i="27"/>
  <c r="C76" i="27"/>
  <c r="B89" i="27"/>
  <c r="I89" i="27"/>
  <c r="C50" i="27"/>
  <c r="E78" i="27"/>
  <c r="I86" i="27"/>
  <c r="C86" i="27"/>
  <c r="B90" i="27"/>
  <c r="B78" i="27"/>
  <c r="F78" i="27"/>
  <c r="E90" i="27"/>
  <c r="G70" i="27"/>
  <c r="D86" i="27"/>
  <c r="A86" i="27" s="1"/>
  <c r="F70" i="27"/>
  <c r="E74" i="27"/>
  <c r="C66" i="27"/>
  <c r="F86" i="27"/>
  <c r="I70" i="27"/>
  <c r="C90" i="27"/>
  <c r="I90" i="27"/>
  <c r="F90" i="27"/>
  <c r="G46" i="27"/>
  <c r="G3" i="27"/>
  <c r="B34" i="27"/>
  <c r="B14" i="27"/>
  <c r="C3" i="27"/>
  <c r="C58" i="27"/>
  <c r="F50" i="27"/>
  <c r="C42" i="27"/>
  <c r="I34" i="27"/>
  <c r="F14" i="27"/>
  <c r="F18" i="27"/>
  <c r="C34" i="27"/>
  <c r="I58" i="27"/>
  <c r="E58" i="27"/>
  <c r="E70" i="27"/>
  <c r="D70" i="27"/>
  <c r="A70" i="27" s="1"/>
  <c r="E3" i="27"/>
  <c r="E61" i="27"/>
  <c r="D3" i="27"/>
  <c r="A3" i="27" s="1"/>
  <c r="G84" i="27"/>
  <c r="B61" i="27"/>
  <c r="D50" i="27"/>
  <c r="A50" i="27" s="1"/>
  <c r="B46" i="27"/>
  <c r="E30" i="27"/>
  <c r="I50" i="27"/>
  <c r="G80" i="27"/>
  <c r="I61" i="27"/>
  <c r="G74" i="27"/>
  <c r="C30" i="27"/>
  <c r="G14" i="27"/>
  <c r="G26" i="27"/>
  <c r="G18" i="27"/>
  <c r="G34" i="27"/>
  <c r="F58" i="27"/>
  <c r="B3" i="27"/>
  <c r="D61" i="27"/>
  <c r="A61" i="27" s="1"/>
  <c r="F61" i="27"/>
  <c r="I46" i="27"/>
  <c r="B84" i="27"/>
  <c r="G50" i="27"/>
  <c r="D18" i="27"/>
  <c r="A18" i="27" s="1"/>
  <c r="G12" i="27"/>
  <c r="F30" i="27"/>
  <c r="G4" i="27"/>
  <c r="D34" i="27"/>
  <c r="A34" i="27" s="1"/>
  <c r="B58" i="27"/>
  <c r="G78" i="27"/>
  <c r="B70" i="27"/>
  <c r="B4" i="27"/>
  <c r="D4" i="27"/>
  <c r="A4" i="27" s="1"/>
  <c r="E14" i="27"/>
  <c r="E26" i="27"/>
  <c r="C46" i="27"/>
  <c r="I42" i="27"/>
  <c r="I91" i="27"/>
  <c r="G88" i="27"/>
  <c r="C80" i="27"/>
  <c r="I74" i="27"/>
  <c r="D74" i="27"/>
  <c r="A74" i="27" s="1"/>
  <c r="E18" i="27"/>
  <c r="D14" i="27"/>
  <c r="A14" i="27" s="1"/>
  <c r="F88" i="27"/>
  <c r="B12" i="27"/>
  <c r="F91" i="27"/>
  <c r="F76" i="27"/>
  <c r="B18" i="27"/>
  <c r="E12" i="27"/>
  <c r="D2" i="27"/>
  <c r="A2" i="27" s="1"/>
  <c r="F62" i="27"/>
  <c r="C91" i="27"/>
  <c r="G91" i="27"/>
  <c r="E88" i="27"/>
  <c r="I76" i="27"/>
  <c r="B91" i="27"/>
  <c r="F12" i="27"/>
  <c r="D88" i="27"/>
  <c r="A88" i="27" s="1"/>
  <c r="E91" i="27"/>
  <c r="I88" i="27"/>
  <c r="D76" i="27"/>
  <c r="A76" i="27" s="1"/>
  <c r="B76" i="27"/>
  <c r="A24" i="27"/>
  <c r="G32" i="27"/>
  <c r="G16" i="27"/>
  <c r="C16" i="27"/>
  <c r="B16" i="27"/>
  <c r="C26" i="27"/>
  <c r="D62" i="27"/>
  <c r="A62" i="27" s="1"/>
  <c r="B42" i="27"/>
  <c r="B26" i="27"/>
  <c r="B32" i="27"/>
  <c r="I24" i="27"/>
  <c r="G82" i="27"/>
  <c r="E85" i="27"/>
  <c r="E42" i="27"/>
  <c r="F80" i="27"/>
  <c r="I64" i="27"/>
  <c r="G64" i="27"/>
  <c r="B29" i="27"/>
  <c r="B85" i="27"/>
  <c r="E45" i="27"/>
  <c r="E64" i="27"/>
  <c r="B66" i="27"/>
  <c r="F26" i="27"/>
  <c r="D72" i="27"/>
  <c r="A72" i="27" s="1"/>
  <c r="B72" i="27"/>
  <c r="I72" i="27"/>
  <c r="B62" i="27"/>
  <c r="I32" i="27"/>
  <c r="D32" i="27"/>
  <c r="A32" i="27" s="1"/>
  <c r="C24" i="27"/>
  <c r="B82" i="27"/>
  <c r="G85" i="27"/>
  <c r="A85" i="27"/>
  <c r="B64" i="27"/>
  <c r="B80" i="27"/>
  <c r="C45" i="27"/>
  <c r="E29" i="27"/>
  <c r="I85" i="27"/>
  <c r="D45" i="27"/>
  <c r="A45" i="27" s="1"/>
  <c r="I80" i="27"/>
  <c r="I66" i="27"/>
  <c r="D66" i="27"/>
  <c r="A66" i="27" s="1"/>
  <c r="A64" i="27"/>
  <c r="A80" i="27"/>
  <c r="G9" i="17"/>
  <c r="F2" i="27"/>
  <c r="F32" i="27"/>
  <c r="D16" i="27"/>
  <c r="A16" i="27" s="1"/>
  <c r="G29" i="27"/>
  <c r="F16" i="27"/>
  <c r="F45" i="27"/>
  <c r="G42" i="27"/>
  <c r="G2" i="27"/>
  <c r="C72" i="27"/>
  <c r="E2" i="27"/>
  <c r="C2" i="27"/>
  <c r="E62" i="27"/>
  <c r="C62" i="27"/>
  <c r="I62" i="27"/>
  <c r="E24" i="27"/>
  <c r="E82" i="27"/>
  <c r="I82" i="27"/>
  <c r="F82" i="27"/>
  <c r="D82" i="27"/>
  <c r="A82" i="27" s="1"/>
  <c r="C64" i="27"/>
  <c r="E80" i="27"/>
  <c r="I26" i="27"/>
  <c r="E66" i="27"/>
  <c r="F66" i="27"/>
  <c r="I87" i="27" l="1"/>
  <c r="F87" i="27"/>
  <c r="E87" i="27"/>
  <c r="G87" i="27"/>
  <c r="D87" i="27"/>
  <c r="A87" i="27" s="1"/>
  <c r="C87" i="27"/>
  <c r="B87" i="27"/>
  <c r="I3" i="27"/>
  <c r="I2" i="27"/>
  <c r="I4" i="27"/>
  <c r="D52" i="27"/>
  <c r="E52" i="27"/>
  <c r="E69" i="27"/>
  <c r="F69" i="27"/>
  <c r="I69" i="27"/>
  <c r="B65" i="27"/>
  <c r="C65" i="27"/>
  <c r="E65" i="27"/>
  <c r="B8" i="27"/>
  <c r="I8" i="27"/>
  <c r="F17" i="27"/>
  <c r="G17" i="27"/>
  <c r="C25" i="27"/>
  <c r="F25" i="27"/>
  <c r="B25" i="27"/>
  <c r="B79" i="27"/>
  <c r="I79" i="27"/>
  <c r="F79" i="27"/>
  <c r="C37" i="27"/>
  <c r="E37" i="27"/>
  <c r="D37" i="27"/>
  <c r="A37" i="27" s="1"/>
  <c r="C7" i="27"/>
  <c r="E7" i="27"/>
  <c r="I67" i="27"/>
  <c r="B67" i="27"/>
  <c r="C67" i="27"/>
  <c r="E67" i="27"/>
  <c r="F67" i="27"/>
  <c r="G67" i="27"/>
  <c r="D67" i="27"/>
  <c r="A67" i="27" s="1"/>
  <c r="D27" i="27"/>
  <c r="A27" i="27" s="1"/>
  <c r="I27" i="27"/>
  <c r="E15" i="27"/>
  <c r="F15" i="27"/>
  <c r="C15" i="27"/>
  <c r="D15" i="27"/>
  <c r="A15" i="27" s="1"/>
  <c r="B38" i="27"/>
  <c r="D38" i="27"/>
  <c r="A38" i="27" s="1"/>
  <c r="F38" i="27"/>
  <c r="E38" i="27"/>
  <c r="C38" i="27"/>
  <c r="I38" i="27"/>
  <c r="G38" i="27"/>
  <c r="D9" i="27"/>
  <c r="A9" i="27" s="1"/>
  <c r="E9" i="27"/>
  <c r="F9" i="27"/>
  <c r="C9" i="27"/>
  <c r="G9" i="27"/>
  <c r="B9" i="27"/>
  <c r="I9" i="27"/>
  <c r="C49" i="27"/>
  <c r="F49" i="27"/>
  <c r="B49" i="27"/>
  <c r="E49" i="27"/>
  <c r="D49" i="27"/>
  <c r="A49" i="27" s="1"/>
  <c r="I49" i="27"/>
  <c r="G49" i="27"/>
  <c r="E6" i="27"/>
  <c r="F6" i="27"/>
  <c r="D73" i="27"/>
  <c r="F73" i="27"/>
  <c r="G73" i="27"/>
  <c r="C71" i="27"/>
  <c r="G71" i="27"/>
  <c r="E71" i="27"/>
  <c r="D23" i="27"/>
  <c r="A23" i="27" s="1"/>
  <c r="I23" i="27"/>
  <c r="E23" i="27"/>
  <c r="B23" i="27"/>
  <c r="C23" i="27"/>
  <c r="F23" i="27"/>
  <c r="G23" i="27"/>
  <c r="G51" i="27"/>
  <c r="D51" i="27"/>
  <c r="A51" i="27" s="1"/>
  <c r="F51" i="27"/>
  <c r="E51" i="27"/>
  <c r="C51" i="27"/>
  <c r="I51" i="27"/>
  <c r="B51" i="27"/>
  <c r="G22" i="27"/>
  <c r="E22" i="27"/>
  <c r="D22" i="27"/>
  <c r="A22" i="27" s="1"/>
  <c r="B22" i="27"/>
  <c r="F22" i="27"/>
  <c r="C22" i="27"/>
  <c r="I22" i="27"/>
  <c r="B31" i="27"/>
  <c r="F31" i="27"/>
  <c r="C31" i="27"/>
  <c r="G31" i="27"/>
  <c r="E31" i="27"/>
  <c r="I31" i="27"/>
  <c r="D31" i="27"/>
  <c r="A31" i="27" s="1"/>
  <c r="B35" i="27"/>
  <c r="C35" i="27"/>
  <c r="E39" i="27"/>
  <c r="G39" i="27"/>
  <c r="B39" i="27"/>
  <c r="C39" i="27"/>
  <c r="F39" i="27"/>
  <c r="E83" i="27"/>
  <c r="D83" i="27"/>
  <c r="A83" i="27" s="1"/>
  <c r="G83" i="27"/>
  <c r="C83" i="27"/>
  <c r="I83" i="27"/>
  <c r="B83" i="27"/>
  <c r="F83" i="27"/>
  <c r="G19" i="27"/>
  <c r="E19" i="27"/>
  <c r="C19" i="27"/>
  <c r="F19" i="27"/>
  <c r="C57" i="27"/>
  <c r="G57" i="27"/>
  <c r="D57" i="27"/>
  <c r="A57" i="27" s="1"/>
  <c r="I57" i="27"/>
  <c r="F57" i="27"/>
  <c r="E55" i="27"/>
  <c r="C55" i="27"/>
  <c r="B53" i="27"/>
  <c r="C53" i="27"/>
  <c r="F53" i="27"/>
  <c r="G52" i="27"/>
  <c r="B52" i="27"/>
  <c r="F52" i="27"/>
  <c r="I43" i="27"/>
  <c r="C43" i="27"/>
  <c r="G7" i="27"/>
  <c r="D65" i="27"/>
  <c r="A65" i="27" s="1"/>
  <c r="B37" i="27"/>
  <c r="I17" i="27"/>
  <c r="F37" i="27"/>
  <c r="G25" i="27"/>
  <c r="E8" i="27"/>
  <c r="F63" i="27"/>
  <c r="G79" i="27"/>
  <c r="D63" i="27"/>
  <c r="A63" i="27" s="1"/>
  <c r="B17" i="27"/>
  <c r="E25" i="27"/>
  <c r="E79" i="27"/>
  <c r="A52" i="27"/>
  <c r="I52" i="27"/>
  <c r="G8" i="27"/>
  <c r="F7" i="27"/>
  <c r="I7" i="27"/>
  <c r="F43" i="27"/>
  <c r="B7" i="27"/>
  <c r="G37" i="27"/>
  <c r="I63" i="27"/>
  <c r="B63" i="27"/>
  <c r="D79" i="27"/>
  <c r="A79" i="27" s="1"/>
  <c r="C79" i="27"/>
  <c r="D17" i="27"/>
  <c r="A17" i="27" s="1"/>
  <c r="D25" i="27"/>
  <c r="A25" i="27" s="1"/>
  <c r="C52" i="27"/>
  <c r="B69" i="27"/>
  <c r="C69" i="27"/>
  <c r="G69" i="27"/>
  <c r="G43" i="27"/>
  <c r="D43" i="27"/>
  <c r="A43" i="27" s="1"/>
  <c r="D8" i="27"/>
  <c r="A8" i="27" s="1"/>
  <c r="D69" i="27"/>
  <c r="A69" i="27" s="1"/>
  <c r="F8" i="27"/>
  <c r="C8" i="27"/>
  <c r="E43" i="27"/>
  <c r="G65" i="27"/>
  <c r="I65" i="27"/>
  <c r="F65" i="27"/>
  <c r="D7" i="27"/>
  <c r="A7" i="27" s="1"/>
  <c r="C17" i="27"/>
  <c r="I25" i="27"/>
  <c r="I37" i="27"/>
  <c r="E17" i="27"/>
  <c r="C63" i="27"/>
  <c r="G63" i="27"/>
  <c r="E11" i="27"/>
  <c r="B11" i="27"/>
  <c r="C11" i="27"/>
  <c r="G11" i="27"/>
  <c r="I11" i="27"/>
  <c r="F11" i="27"/>
  <c r="D11" i="27"/>
  <c r="A11" i="27" s="1"/>
  <c r="E77" i="27"/>
  <c r="F77" i="27"/>
  <c r="G77" i="27"/>
  <c r="C77" i="27"/>
  <c r="I77" i="27"/>
  <c r="D77" i="27"/>
  <c r="A77" i="27" s="1"/>
  <c r="B77" i="27"/>
  <c r="E5" i="27"/>
  <c r="I5" i="27"/>
  <c r="B5" i="27"/>
  <c r="C5" i="27"/>
  <c r="G5" i="27"/>
  <c r="D5" i="27"/>
  <c r="A5" i="27" s="1"/>
  <c r="F5" i="27"/>
  <c r="F59" i="27"/>
  <c r="D59" i="27"/>
  <c r="A59" i="27" s="1"/>
  <c r="I59" i="27"/>
  <c r="G59" i="27"/>
  <c r="C59" i="27"/>
  <c r="B59" i="27"/>
  <c r="E59" i="27"/>
  <c r="E81" i="27"/>
  <c r="B81" i="27"/>
  <c r="C81" i="27"/>
  <c r="D81" i="27"/>
  <c r="A81" i="27" s="1"/>
  <c r="I81" i="27"/>
  <c r="F81" i="27"/>
  <c r="G81" i="27"/>
  <c r="I41" i="27"/>
  <c r="G41" i="27"/>
  <c r="D41" i="27"/>
  <c r="A41" i="27" s="1"/>
  <c r="B41" i="27"/>
  <c r="F41" i="27"/>
  <c r="E41" i="27"/>
  <c r="C41" i="27"/>
  <c r="E20" i="27"/>
  <c r="F20" i="27"/>
  <c r="B20" i="27"/>
  <c r="D20" i="27"/>
  <c r="A20" i="27" s="1"/>
  <c r="G20" i="27"/>
  <c r="I20" i="27"/>
  <c r="C20" i="27"/>
  <c r="C33" i="27"/>
  <c r="D33" i="27"/>
  <c r="A33" i="27" s="1"/>
  <c r="B33" i="27"/>
  <c r="F33" i="27"/>
  <c r="I33" i="27"/>
  <c r="G33" i="27"/>
  <c r="E33" i="27"/>
  <c r="D36" i="27"/>
  <c r="A36" i="27" s="1"/>
  <c r="I36" i="27"/>
  <c r="C36" i="27"/>
  <c r="F36" i="27"/>
  <c r="E36" i="27"/>
  <c r="B36" i="27"/>
  <c r="G36" i="27"/>
  <c r="C54" i="27"/>
  <c r="F54" i="27"/>
  <c r="B54" i="27"/>
  <c r="G54" i="27"/>
  <c r="E54" i="27"/>
  <c r="D54" i="27"/>
  <c r="A54" i="27" s="1"/>
  <c r="I54" i="27"/>
  <c r="B55" i="27"/>
  <c r="F35" i="27"/>
  <c r="D55" i="27"/>
  <c r="A55" i="27" s="1"/>
  <c r="G35" i="27"/>
  <c r="D39" i="27"/>
  <c r="A39" i="27" s="1"/>
  <c r="G47" i="27"/>
  <c r="I47" i="27"/>
  <c r="E73" i="27"/>
  <c r="D19" i="27"/>
  <c r="A19" i="27" s="1"/>
  <c r="F55" i="27"/>
  <c r="G15" i="27"/>
  <c r="I39" i="27"/>
  <c r="B57" i="27"/>
  <c r="E57" i="27"/>
  <c r="E75" i="27"/>
  <c r="I71" i="27"/>
  <c r="I75" i="27"/>
  <c r="E53" i="27"/>
  <c r="I6" i="27"/>
  <c r="I35" i="27"/>
  <c r="I73" i="27"/>
  <c r="C73" i="27"/>
  <c r="G55" i="27"/>
  <c r="C27" i="27"/>
  <c r="D47" i="27"/>
  <c r="A47" i="27" s="1"/>
  <c r="F47" i="27"/>
  <c r="G27" i="27"/>
  <c r="I55" i="27"/>
  <c r="E47" i="27"/>
  <c r="F27" i="27"/>
  <c r="C6" i="27"/>
  <c r="D6" i="27"/>
  <c r="A6" i="27" s="1"/>
  <c r="B6" i="27"/>
  <c r="G6" i="27"/>
  <c r="B75" i="27"/>
  <c r="B71" i="27"/>
  <c r="F71" i="27"/>
  <c r="C75" i="27"/>
  <c r="I53" i="27"/>
  <c r="D71" i="27"/>
  <c r="A71" i="27" s="1"/>
  <c r="E35" i="27"/>
  <c r="E27" i="27"/>
  <c r="B47" i="27"/>
  <c r="A73" i="27"/>
  <c r="I15" i="27"/>
  <c r="B19" i="27"/>
  <c r="D35" i="27"/>
  <c r="A35" i="27" s="1"/>
  <c r="B15" i="27"/>
  <c r="B73" i="27"/>
  <c r="B27" i="27"/>
  <c r="I19" i="27"/>
  <c r="G53" i="27"/>
  <c r="D53" i="27"/>
  <c r="A53" i="27" s="1"/>
  <c r="G75" i="27"/>
  <c r="F75" i="27"/>
  <c r="I16" i="17"/>
  <c r="I18" i="17" s="1"/>
</calcChain>
</file>

<file path=xl/comments1.xml><?xml version="1.0" encoding="utf-8"?>
<comments xmlns="http://schemas.openxmlformats.org/spreadsheetml/2006/main">
  <authors>
    <author>nagoya area</author>
    <author>fumiaki</author>
  </authors>
  <commentList>
    <comment ref="F9" authorId="0" shapeId="0">
      <text>
        <r>
          <rPr>
            <b/>
            <sz val="14"/>
            <color indexed="81"/>
            <rFont val="ＭＳ Ｐゴシック"/>
            <family val="3"/>
            <charset val="128"/>
          </rPr>
          <t>生年は西暦で入力してください。</t>
        </r>
      </text>
    </comment>
    <comment ref="F10" authorId="0" shapeId="0">
      <text>
        <r>
          <rPr>
            <b/>
            <sz val="14"/>
            <color indexed="81"/>
            <rFont val="ＭＳ Ｐゴシック"/>
            <family val="3"/>
            <charset val="128"/>
          </rPr>
          <t>生年は西暦で入力してください。</t>
        </r>
      </text>
    </comment>
    <comment ref="G10"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10"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10" authorId="1" shapeId="0">
      <text>
        <r>
          <rPr>
            <b/>
            <sz val="20"/>
            <color indexed="81"/>
            <rFont val="ＭＳ ゴシック"/>
            <family val="3"/>
            <charset val="128"/>
          </rPr>
          <t xml:space="preserve">リストからは、主たる参加希望種目を選択してください。２種目目は不要です。
</t>
        </r>
      </text>
    </comment>
    <comment ref="M1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1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1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11" authorId="0" shapeId="0">
      <text>
        <r>
          <rPr>
            <b/>
            <sz val="14"/>
            <color indexed="81"/>
            <rFont val="ＭＳ Ｐゴシック"/>
            <family val="3"/>
            <charset val="128"/>
          </rPr>
          <t>生年は西暦で入力してください。</t>
        </r>
      </text>
    </comment>
    <comment ref="G11"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11"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11" authorId="1" shapeId="0">
      <text>
        <r>
          <rPr>
            <b/>
            <sz val="20"/>
            <color indexed="81"/>
            <rFont val="ＭＳ ゴシック"/>
            <family val="3"/>
            <charset val="128"/>
          </rPr>
          <t xml:space="preserve">リストからは、主たる参加希望種目を選択してください。２種目目は不要です。
</t>
        </r>
      </text>
    </comment>
    <comment ref="M1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1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1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12" authorId="0" shapeId="0">
      <text>
        <r>
          <rPr>
            <b/>
            <sz val="14"/>
            <color indexed="81"/>
            <rFont val="ＭＳ Ｐゴシック"/>
            <family val="3"/>
            <charset val="128"/>
          </rPr>
          <t>生年は西暦で入力してください。</t>
        </r>
      </text>
    </comment>
    <comment ref="G12"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12"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12" authorId="1" shapeId="0">
      <text>
        <r>
          <rPr>
            <b/>
            <sz val="20"/>
            <color indexed="81"/>
            <rFont val="ＭＳ ゴシック"/>
            <family val="3"/>
            <charset val="128"/>
          </rPr>
          <t xml:space="preserve">リストからは、主たる参加希望種目を選択してください。２種目目は不要です。
</t>
        </r>
      </text>
    </comment>
    <comment ref="M1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1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1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13" authorId="0" shapeId="0">
      <text>
        <r>
          <rPr>
            <b/>
            <sz val="14"/>
            <color indexed="81"/>
            <rFont val="ＭＳ Ｐゴシック"/>
            <family val="3"/>
            <charset val="128"/>
          </rPr>
          <t>生年は西暦で入力してください。</t>
        </r>
      </text>
    </comment>
    <comment ref="G13"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13"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13" authorId="1" shapeId="0">
      <text>
        <r>
          <rPr>
            <b/>
            <sz val="20"/>
            <color indexed="81"/>
            <rFont val="ＭＳ ゴシック"/>
            <family val="3"/>
            <charset val="128"/>
          </rPr>
          <t xml:space="preserve">リストからは、主たる参加希望種目を選択してください。２種目目は不要です。
</t>
        </r>
      </text>
    </comment>
    <comment ref="M1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1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1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14" authorId="0" shapeId="0">
      <text>
        <r>
          <rPr>
            <b/>
            <sz val="14"/>
            <color indexed="81"/>
            <rFont val="ＭＳ Ｐゴシック"/>
            <family val="3"/>
            <charset val="128"/>
          </rPr>
          <t>生年は西暦で入力してください。</t>
        </r>
      </text>
    </comment>
    <comment ref="G14"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14"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14" authorId="1" shapeId="0">
      <text>
        <r>
          <rPr>
            <b/>
            <sz val="20"/>
            <color indexed="81"/>
            <rFont val="ＭＳ ゴシック"/>
            <family val="3"/>
            <charset val="128"/>
          </rPr>
          <t xml:space="preserve">リストからは、主たる参加希望種目を選択してください。２種目目は不要です。
</t>
        </r>
      </text>
    </comment>
    <comment ref="M1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1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1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15" authorId="0" shapeId="0">
      <text>
        <r>
          <rPr>
            <b/>
            <sz val="14"/>
            <color indexed="81"/>
            <rFont val="ＭＳ Ｐゴシック"/>
            <family val="3"/>
            <charset val="128"/>
          </rPr>
          <t>生年は西暦で入力してください。</t>
        </r>
      </text>
    </comment>
    <comment ref="G15"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15"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15" authorId="1" shapeId="0">
      <text>
        <r>
          <rPr>
            <b/>
            <sz val="20"/>
            <color indexed="81"/>
            <rFont val="ＭＳ ゴシック"/>
            <family val="3"/>
            <charset val="128"/>
          </rPr>
          <t xml:space="preserve">リストからは、主たる参加希望種目を選択してください。２種目目は不要です。
</t>
        </r>
      </text>
    </comment>
    <comment ref="M1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1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1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16" authorId="0" shapeId="0">
      <text>
        <r>
          <rPr>
            <b/>
            <sz val="14"/>
            <color indexed="81"/>
            <rFont val="ＭＳ Ｐゴシック"/>
            <family val="3"/>
            <charset val="128"/>
          </rPr>
          <t>生年は西暦で入力してください。</t>
        </r>
      </text>
    </comment>
    <comment ref="G16"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16"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16" authorId="1" shapeId="0">
      <text>
        <r>
          <rPr>
            <b/>
            <sz val="20"/>
            <color indexed="81"/>
            <rFont val="ＭＳ ゴシック"/>
            <family val="3"/>
            <charset val="128"/>
          </rPr>
          <t xml:space="preserve">リストからは、主たる参加希望種目を選択してください。２種目目は不要です。
</t>
        </r>
      </text>
    </comment>
    <comment ref="M1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1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1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17" authorId="0" shapeId="0">
      <text>
        <r>
          <rPr>
            <b/>
            <sz val="14"/>
            <color indexed="81"/>
            <rFont val="ＭＳ Ｐゴシック"/>
            <family val="3"/>
            <charset val="128"/>
          </rPr>
          <t>生年は西暦で入力してください。</t>
        </r>
      </text>
    </comment>
    <comment ref="G17"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17"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17" authorId="1" shapeId="0">
      <text>
        <r>
          <rPr>
            <b/>
            <sz val="20"/>
            <color indexed="81"/>
            <rFont val="ＭＳ ゴシック"/>
            <family val="3"/>
            <charset val="128"/>
          </rPr>
          <t xml:space="preserve">リストからは、主たる参加希望種目を選択してください。２種目目は不要です。
</t>
        </r>
      </text>
    </comment>
    <comment ref="M1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1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1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18" authorId="0" shapeId="0">
      <text>
        <r>
          <rPr>
            <b/>
            <sz val="14"/>
            <color indexed="81"/>
            <rFont val="ＭＳ Ｐゴシック"/>
            <family val="3"/>
            <charset val="128"/>
          </rPr>
          <t>生年は西暦で入力してください。</t>
        </r>
      </text>
    </comment>
    <comment ref="G18"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18"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18" authorId="1" shapeId="0">
      <text>
        <r>
          <rPr>
            <b/>
            <sz val="20"/>
            <color indexed="81"/>
            <rFont val="ＭＳ ゴシック"/>
            <family val="3"/>
            <charset val="128"/>
          </rPr>
          <t xml:space="preserve">リストからは、主たる参加希望種目を選択してください。２種目目は不要です。
</t>
        </r>
      </text>
    </comment>
    <comment ref="M1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1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1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19" authorId="0" shapeId="0">
      <text>
        <r>
          <rPr>
            <b/>
            <sz val="14"/>
            <color indexed="81"/>
            <rFont val="ＭＳ Ｐゴシック"/>
            <family val="3"/>
            <charset val="128"/>
          </rPr>
          <t>生年は西暦で入力してください。</t>
        </r>
      </text>
    </comment>
    <comment ref="G19"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19"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19" authorId="1" shapeId="0">
      <text>
        <r>
          <rPr>
            <b/>
            <sz val="20"/>
            <color indexed="81"/>
            <rFont val="ＭＳ ゴシック"/>
            <family val="3"/>
            <charset val="128"/>
          </rPr>
          <t xml:space="preserve">リストからは、主たる参加希望種目を選択してください。２種目目は不要です。
</t>
        </r>
      </text>
    </comment>
    <comment ref="M1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1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1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20" authorId="0" shapeId="0">
      <text>
        <r>
          <rPr>
            <b/>
            <sz val="14"/>
            <color indexed="81"/>
            <rFont val="ＭＳ Ｐゴシック"/>
            <family val="3"/>
            <charset val="128"/>
          </rPr>
          <t>生年は西暦で入力してください。</t>
        </r>
      </text>
    </comment>
    <comment ref="G20"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20"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20" authorId="1" shapeId="0">
      <text>
        <r>
          <rPr>
            <b/>
            <sz val="20"/>
            <color indexed="81"/>
            <rFont val="ＭＳ ゴシック"/>
            <family val="3"/>
            <charset val="128"/>
          </rPr>
          <t xml:space="preserve">リストからは、主たる参加希望種目を選択してください。２種目目は不要です。
</t>
        </r>
      </text>
    </comment>
    <comment ref="M2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2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2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21" authorId="0" shapeId="0">
      <text>
        <r>
          <rPr>
            <b/>
            <sz val="14"/>
            <color indexed="81"/>
            <rFont val="ＭＳ Ｐゴシック"/>
            <family val="3"/>
            <charset val="128"/>
          </rPr>
          <t>生年は西暦で入力してください。</t>
        </r>
      </text>
    </comment>
    <comment ref="G21"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21"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21" authorId="1" shapeId="0">
      <text>
        <r>
          <rPr>
            <b/>
            <sz val="20"/>
            <color indexed="81"/>
            <rFont val="ＭＳ ゴシック"/>
            <family val="3"/>
            <charset val="128"/>
          </rPr>
          <t xml:space="preserve">リストからは、主たる参加希望種目を選択してください。２種目目は不要です。
</t>
        </r>
      </text>
    </comment>
    <comment ref="M2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2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2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22" authorId="0" shapeId="0">
      <text>
        <r>
          <rPr>
            <b/>
            <sz val="14"/>
            <color indexed="81"/>
            <rFont val="ＭＳ Ｐゴシック"/>
            <family val="3"/>
            <charset val="128"/>
          </rPr>
          <t>生年は西暦で入力してください。</t>
        </r>
      </text>
    </comment>
    <comment ref="G22"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22"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22" authorId="1" shapeId="0">
      <text>
        <r>
          <rPr>
            <b/>
            <sz val="20"/>
            <color indexed="81"/>
            <rFont val="ＭＳ ゴシック"/>
            <family val="3"/>
            <charset val="128"/>
          </rPr>
          <t xml:space="preserve">リストからは、主たる参加希望種目を選択してください。２種目目は不要です。
</t>
        </r>
      </text>
    </comment>
    <comment ref="M2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2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2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23" authorId="0" shapeId="0">
      <text>
        <r>
          <rPr>
            <b/>
            <sz val="14"/>
            <color indexed="81"/>
            <rFont val="ＭＳ Ｐゴシック"/>
            <family val="3"/>
            <charset val="128"/>
          </rPr>
          <t>生年は西暦で入力してください。</t>
        </r>
      </text>
    </comment>
    <comment ref="G23"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23"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23" authorId="1" shapeId="0">
      <text>
        <r>
          <rPr>
            <b/>
            <sz val="20"/>
            <color indexed="81"/>
            <rFont val="ＭＳ ゴシック"/>
            <family val="3"/>
            <charset val="128"/>
          </rPr>
          <t xml:space="preserve">リストからは、主たる参加希望種目を選択してください。２種目目は不要です。
</t>
        </r>
      </text>
    </comment>
    <comment ref="M2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2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2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24" authorId="0" shapeId="0">
      <text>
        <r>
          <rPr>
            <b/>
            <sz val="14"/>
            <color indexed="81"/>
            <rFont val="ＭＳ Ｐゴシック"/>
            <family val="3"/>
            <charset val="128"/>
          </rPr>
          <t>生年は西暦で入力してください。</t>
        </r>
      </text>
    </comment>
    <comment ref="G24"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24"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24" authorId="1" shapeId="0">
      <text>
        <r>
          <rPr>
            <b/>
            <sz val="20"/>
            <color indexed="81"/>
            <rFont val="ＭＳ ゴシック"/>
            <family val="3"/>
            <charset val="128"/>
          </rPr>
          <t xml:space="preserve">リストからは、主たる参加希望種目を選択してください。２種目目は不要です。
</t>
        </r>
      </text>
    </comment>
    <comment ref="M2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2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2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25" authorId="0" shapeId="0">
      <text>
        <r>
          <rPr>
            <b/>
            <sz val="14"/>
            <color indexed="81"/>
            <rFont val="ＭＳ Ｐゴシック"/>
            <family val="3"/>
            <charset val="128"/>
          </rPr>
          <t>生年は西暦で入力してください。</t>
        </r>
      </text>
    </comment>
    <comment ref="G25"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25"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25" authorId="1" shapeId="0">
      <text>
        <r>
          <rPr>
            <b/>
            <sz val="20"/>
            <color indexed="81"/>
            <rFont val="ＭＳ ゴシック"/>
            <family val="3"/>
            <charset val="128"/>
          </rPr>
          <t xml:space="preserve">リストからは、主たる参加希望種目を選択してください。２種目目は不要です。
</t>
        </r>
      </text>
    </comment>
    <comment ref="M2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2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2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26" authorId="0" shapeId="0">
      <text>
        <r>
          <rPr>
            <b/>
            <sz val="14"/>
            <color indexed="81"/>
            <rFont val="ＭＳ Ｐゴシック"/>
            <family val="3"/>
            <charset val="128"/>
          </rPr>
          <t>生年は西暦で入力してください。</t>
        </r>
      </text>
    </comment>
    <comment ref="G26"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26"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26" authorId="1" shapeId="0">
      <text>
        <r>
          <rPr>
            <b/>
            <sz val="20"/>
            <color indexed="81"/>
            <rFont val="ＭＳ ゴシック"/>
            <family val="3"/>
            <charset val="128"/>
          </rPr>
          <t xml:space="preserve">リストからは、主たる参加希望種目を選択してください。２種目目は不要です。
</t>
        </r>
      </text>
    </comment>
    <comment ref="M2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2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2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27" authorId="0" shapeId="0">
      <text>
        <r>
          <rPr>
            <b/>
            <sz val="14"/>
            <color indexed="81"/>
            <rFont val="ＭＳ Ｐゴシック"/>
            <family val="3"/>
            <charset val="128"/>
          </rPr>
          <t>生年は西暦で入力してください。</t>
        </r>
      </text>
    </comment>
    <comment ref="G27"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27"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27" authorId="1" shapeId="0">
      <text>
        <r>
          <rPr>
            <b/>
            <sz val="20"/>
            <color indexed="81"/>
            <rFont val="ＭＳ ゴシック"/>
            <family val="3"/>
            <charset val="128"/>
          </rPr>
          <t xml:space="preserve">リストからは、主たる参加希望種目を選択してください。２種目目は不要です。
</t>
        </r>
      </text>
    </comment>
    <comment ref="M2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2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2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28" authorId="0" shapeId="0">
      <text>
        <r>
          <rPr>
            <b/>
            <sz val="14"/>
            <color indexed="81"/>
            <rFont val="ＭＳ Ｐゴシック"/>
            <family val="3"/>
            <charset val="128"/>
          </rPr>
          <t>生年は西暦で入力してください。</t>
        </r>
      </text>
    </comment>
    <comment ref="G28"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28"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28" authorId="1" shapeId="0">
      <text>
        <r>
          <rPr>
            <b/>
            <sz val="20"/>
            <color indexed="81"/>
            <rFont val="ＭＳ ゴシック"/>
            <family val="3"/>
            <charset val="128"/>
          </rPr>
          <t xml:space="preserve">リストからは、主たる参加希望種目を選択してください。２種目目は不要です。
</t>
        </r>
      </text>
    </comment>
    <comment ref="M2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2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2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29" authorId="0" shapeId="0">
      <text>
        <r>
          <rPr>
            <b/>
            <sz val="14"/>
            <color indexed="81"/>
            <rFont val="ＭＳ Ｐゴシック"/>
            <family val="3"/>
            <charset val="128"/>
          </rPr>
          <t>生年は西暦で入力してください。</t>
        </r>
      </text>
    </comment>
    <comment ref="G29"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29"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29" authorId="1" shapeId="0">
      <text>
        <r>
          <rPr>
            <b/>
            <sz val="20"/>
            <color indexed="81"/>
            <rFont val="ＭＳ ゴシック"/>
            <family val="3"/>
            <charset val="128"/>
          </rPr>
          <t xml:space="preserve">リストからは、主たる参加希望種目を選択してください。２種目目は不要です。
</t>
        </r>
      </text>
    </comment>
    <comment ref="M2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2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2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30" authorId="0" shapeId="0">
      <text>
        <r>
          <rPr>
            <b/>
            <sz val="14"/>
            <color indexed="81"/>
            <rFont val="ＭＳ Ｐゴシック"/>
            <family val="3"/>
            <charset val="128"/>
          </rPr>
          <t>生年は西暦で入力してください。</t>
        </r>
      </text>
    </comment>
    <comment ref="G30"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30"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30" authorId="1" shapeId="0">
      <text>
        <r>
          <rPr>
            <b/>
            <sz val="20"/>
            <color indexed="81"/>
            <rFont val="ＭＳ ゴシック"/>
            <family val="3"/>
            <charset val="128"/>
          </rPr>
          <t xml:space="preserve">リストからは、主たる参加希望種目を選択してください。２種目目は不要です。
</t>
        </r>
      </text>
    </comment>
    <comment ref="M3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3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3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31" authorId="0" shapeId="0">
      <text>
        <r>
          <rPr>
            <b/>
            <sz val="14"/>
            <color indexed="81"/>
            <rFont val="ＭＳ Ｐゴシック"/>
            <family val="3"/>
            <charset val="128"/>
          </rPr>
          <t>生年は西暦で入力してください。</t>
        </r>
      </text>
    </comment>
    <comment ref="G31"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31"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31" authorId="1" shapeId="0">
      <text>
        <r>
          <rPr>
            <b/>
            <sz val="20"/>
            <color indexed="81"/>
            <rFont val="ＭＳ ゴシック"/>
            <family val="3"/>
            <charset val="128"/>
          </rPr>
          <t xml:space="preserve">リストからは、主たる参加希望種目を選択してください。２種目目は不要です。
</t>
        </r>
      </text>
    </comment>
    <comment ref="M3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3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3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32" authorId="0" shapeId="0">
      <text>
        <r>
          <rPr>
            <b/>
            <sz val="14"/>
            <color indexed="81"/>
            <rFont val="ＭＳ Ｐゴシック"/>
            <family val="3"/>
            <charset val="128"/>
          </rPr>
          <t>生年は西暦で入力してください。</t>
        </r>
      </text>
    </comment>
    <comment ref="G32"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32"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32" authorId="1" shapeId="0">
      <text>
        <r>
          <rPr>
            <b/>
            <sz val="20"/>
            <color indexed="81"/>
            <rFont val="ＭＳ ゴシック"/>
            <family val="3"/>
            <charset val="128"/>
          </rPr>
          <t xml:space="preserve">リストからは、主たる参加希望種目を選択してください。２種目目は不要です。
</t>
        </r>
      </text>
    </comment>
    <comment ref="M3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3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3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33" authorId="0" shapeId="0">
      <text>
        <r>
          <rPr>
            <b/>
            <sz val="14"/>
            <color indexed="81"/>
            <rFont val="ＭＳ Ｐゴシック"/>
            <family val="3"/>
            <charset val="128"/>
          </rPr>
          <t>生年は西暦で入力してください。</t>
        </r>
      </text>
    </comment>
    <comment ref="G33"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33"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33" authorId="1" shapeId="0">
      <text>
        <r>
          <rPr>
            <b/>
            <sz val="20"/>
            <color indexed="81"/>
            <rFont val="ＭＳ ゴシック"/>
            <family val="3"/>
            <charset val="128"/>
          </rPr>
          <t xml:space="preserve">リストからは、主たる参加希望種目を選択してください。２種目目は不要です。
</t>
        </r>
      </text>
    </comment>
    <comment ref="M3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3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3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34" authorId="0" shapeId="0">
      <text>
        <r>
          <rPr>
            <b/>
            <sz val="14"/>
            <color indexed="81"/>
            <rFont val="ＭＳ Ｐゴシック"/>
            <family val="3"/>
            <charset val="128"/>
          </rPr>
          <t>生年は西暦で入力してください。</t>
        </r>
      </text>
    </comment>
    <comment ref="G34"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34"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34" authorId="1" shapeId="0">
      <text>
        <r>
          <rPr>
            <b/>
            <sz val="20"/>
            <color indexed="81"/>
            <rFont val="ＭＳ ゴシック"/>
            <family val="3"/>
            <charset val="128"/>
          </rPr>
          <t xml:space="preserve">リストからは、主たる参加希望種目を選択してください。２種目目は不要です。
</t>
        </r>
      </text>
    </comment>
    <comment ref="M3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3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3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35" authorId="0" shapeId="0">
      <text>
        <r>
          <rPr>
            <b/>
            <sz val="14"/>
            <color indexed="81"/>
            <rFont val="ＭＳ Ｐゴシック"/>
            <family val="3"/>
            <charset val="128"/>
          </rPr>
          <t>生年は西暦で入力してください。</t>
        </r>
      </text>
    </comment>
    <comment ref="G35"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35"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35" authorId="1" shapeId="0">
      <text>
        <r>
          <rPr>
            <b/>
            <sz val="20"/>
            <color indexed="81"/>
            <rFont val="ＭＳ ゴシック"/>
            <family val="3"/>
            <charset val="128"/>
          </rPr>
          <t xml:space="preserve">リストからは、主たる参加希望種目を選択してください。２種目目は不要です。
</t>
        </r>
      </text>
    </comment>
    <comment ref="M3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3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3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36" authorId="0" shapeId="0">
      <text>
        <r>
          <rPr>
            <b/>
            <sz val="14"/>
            <color indexed="81"/>
            <rFont val="ＭＳ Ｐゴシック"/>
            <family val="3"/>
            <charset val="128"/>
          </rPr>
          <t>生年は西暦で入力してください。</t>
        </r>
      </text>
    </comment>
    <comment ref="G36"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36"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36" authorId="1" shapeId="0">
      <text>
        <r>
          <rPr>
            <b/>
            <sz val="20"/>
            <color indexed="81"/>
            <rFont val="ＭＳ ゴシック"/>
            <family val="3"/>
            <charset val="128"/>
          </rPr>
          <t xml:space="preserve">リストからは、主たる参加希望種目を選択してください。２種目目は不要です。
</t>
        </r>
      </text>
    </comment>
    <comment ref="M3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3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3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37" authorId="0" shapeId="0">
      <text>
        <r>
          <rPr>
            <b/>
            <sz val="14"/>
            <color indexed="81"/>
            <rFont val="ＭＳ Ｐゴシック"/>
            <family val="3"/>
            <charset val="128"/>
          </rPr>
          <t>生年は西暦で入力してください。</t>
        </r>
      </text>
    </comment>
    <comment ref="G37"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37"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37" authorId="1" shapeId="0">
      <text>
        <r>
          <rPr>
            <b/>
            <sz val="20"/>
            <color indexed="81"/>
            <rFont val="ＭＳ ゴシック"/>
            <family val="3"/>
            <charset val="128"/>
          </rPr>
          <t xml:space="preserve">リストからは、主たる参加希望種目を選択してください。２種目目は不要です。
</t>
        </r>
      </text>
    </comment>
    <comment ref="M3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3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3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38" authorId="0" shapeId="0">
      <text>
        <r>
          <rPr>
            <b/>
            <sz val="14"/>
            <color indexed="81"/>
            <rFont val="ＭＳ Ｐゴシック"/>
            <family val="3"/>
            <charset val="128"/>
          </rPr>
          <t>生年は西暦で入力してください。</t>
        </r>
      </text>
    </comment>
    <comment ref="G38"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38"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38" authorId="1" shapeId="0">
      <text>
        <r>
          <rPr>
            <b/>
            <sz val="20"/>
            <color indexed="81"/>
            <rFont val="ＭＳ ゴシック"/>
            <family val="3"/>
            <charset val="128"/>
          </rPr>
          <t xml:space="preserve">リストからは、主たる参加希望種目を選択してください。２種目目は不要です。
</t>
        </r>
      </text>
    </comment>
    <comment ref="M3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3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3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39" authorId="0" shapeId="0">
      <text>
        <r>
          <rPr>
            <b/>
            <sz val="14"/>
            <color indexed="81"/>
            <rFont val="ＭＳ Ｐゴシック"/>
            <family val="3"/>
            <charset val="128"/>
          </rPr>
          <t>生年は西暦で入力してください。</t>
        </r>
      </text>
    </comment>
    <comment ref="G39"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39"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39" authorId="1" shapeId="0">
      <text>
        <r>
          <rPr>
            <b/>
            <sz val="20"/>
            <color indexed="81"/>
            <rFont val="ＭＳ ゴシック"/>
            <family val="3"/>
            <charset val="128"/>
          </rPr>
          <t xml:space="preserve">リストからは、主たる参加希望種目を選択してください。２種目目は不要です。
</t>
        </r>
      </text>
    </comment>
    <comment ref="M3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3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3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40" authorId="0" shapeId="0">
      <text>
        <r>
          <rPr>
            <b/>
            <sz val="14"/>
            <color indexed="81"/>
            <rFont val="ＭＳ Ｐゴシック"/>
            <family val="3"/>
            <charset val="128"/>
          </rPr>
          <t>生年は西暦で入力してください。</t>
        </r>
      </text>
    </comment>
    <comment ref="G40"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40"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40" authorId="1" shapeId="0">
      <text>
        <r>
          <rPr>
            <b/>
            <sz val="20"/>
            <color indexed="81"/>
            <rFont val="ＭＳ ゴシック"/>
            <family val="3"/>
            <charset val="128"/>
          </rPr>
          <t xml:space="preserve">リストからは、主たる参加希望種目を選択してください。２種目目は不要です。
</t>
        </r>
      </text>
    </comment>
    <comment ref="M4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4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4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41" authorId="0" shapeId="0">
      <text>
        <r>
          <rPr>
            <b/>
            <sz val="14"/>
            <color indexed="81"/>
            <rFont val="ＭＳ Ｐゴシック"/>
            <family val="3"/>
            <charset val="128"/>
          </rPr>
          <t>生年は西暦で入力してください。</t>
        </r>
      </text>
    </comment>
    <comment ref="G41"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41"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41" authorId="1" shapeId="0">
      <text>
        <r>
          <rPr>
            <b/>
            <sz val="20"/>
            <color indexed="81"/>
            <rFont val="ＭＳ ゴシック"/>
            <family val="3"/>
            <charset val="128"/>
          </rPr>
          <t xml:space="preserve">リストからは、主たる参加希望種目を選択してください。２種目目は不要です。
</t>
        </r>
      </text>
    </comment>
    <comment ref="M4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4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4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42" authorId="0" shapeId="0">
      <text>
        <r>
          <rPr>
            <b/>
            <sz val="14"/>
            <color indexed="81"/>
            <rFont val="ＭＳ Ｐゴシック"/>
            <family val="3"/>
            <charset val="128"/>
          </rPr>
          <t>生年は西暦で入力してください。</t>
        </r>
      </text>
    </comment>
    <comment ref="G42"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42"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42" authorId="1" shapeId="0">
      <text>
        <r>
          <rPr>
            <b/>
            <sz val="20"/>
            <color indexed="81"/>
            <rFont val="ＭＳ ゴシック"/>
            <family val="3"/>
            <charset val="128"/>
          </rPr>
          <t xml:space="preserve">リストからは、主たる参加希望種目を選択してください。２種目目は不要です。
</t>
        </r>
      </text>
    </comment>
    <comment ref="M4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4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4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43" authorId="0" shapeId="0">
      <text>
        <r>
          <rPr>
            <b/>
            <sz val="14"/>
            <color indexed="81"/>
            <rFont val="ＭＳ Ｐゴシック"/>
            <family val="3"/>
            <charset val="128"/>
          </rPr>
          <t>生年は西暦で入力してください。</t>
        </r>
      </text>
    </comment>
    <comment ref="G43"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43"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43" authorId="1" shapeId="0">
      <text>
        <r>
          <rPr>
            <b/>
            <sz val="20"/>
            <color indexed="81"/>
            <rFont val="ＭＳ ゴシック"/>
            <family val="3"/>
            <charset val="128"/>
          </rPr>
          <t xml:space="preserve">リストからは、主たる参加希望種目を選択してください。２種目目は不要です。
</t>
        </r>
      </text>
    </comment>
    <comment ref="M4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4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4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44" authorId="0" shapeId="0">
      <text>
        <r>
          <rPr>
            <b/>
            <sz val="14"/>
            <color indexed="81"/>
            <rFont val="ＭＳ Ｐゴシック"/>
            <family val="3"/>
            <charset val="128"/>
          </rPr>
          <t>生年は西暦で入力してください。</t>
        </r>
      </text>
    </comment>
    <comment ref="G44"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44"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44" authorId="1" shapeId="0">
      <text>
        <r>
          <rPr>
            <b/>
            <sz val="20"/>
            <color indexed="81"/>
            <rFont val="ＭＳ ゴシック"/>
            <family val="3"/>
            <charset val="128"/>
          </rPr>
          <t xml:space="preserve">リストからは、主たる参加希望種目を選択してください。２種目目は不要です。
</t>
        </r>
      </text>
    </comment>
    <comment ref="M4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4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4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45" authorId="0" shapeId="0">
      <text>
        <r>
          <rPr>
            <b/>
            <sz val="14"/>
            <color indexed="81"/>
            <rFont val="ＭＳ Ｐゴシック"/>
            <family val="3"/>
            <charset val="128"/>
          </rPr>
          <t>生年は西暦で入力してください。</t>
        </r>
      </text>
    </comment>
    <comment ref="G45"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45"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45" authorId="1" shapeId="0">
      <text>
        <r>
          <rPr>
            <b/>
            <sz val="20"/>
            <color indexed="81"/>
            <rFont val="ＭＳ ゴシック"/>
            <family val="3"/>
            <charset val="128"/>
          </rPr>
          <t xml:space="preserve">リストからは、主たる参加希望種目を選択してください。２種目目は不要です。
</t>
        </r>
      </text>
    </comment>
    <comment ref="M4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4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4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46" authorId="0" shapeId="0">
      <text>
        <r>
          <rPr>
            <b/>
            <sz val="14"/>
            <color indexed="81"/>
            <rFont val="ＭＳ Ｐゴシック"/>
            <family val="3"/>
            <charset val="128"/>
          </rPr>
          <t>生年は西暦で入力してください。</t>
        </r>
      </text>
    </comment>
    <comment ref="G46"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46"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46" authorId="1" shapeId="0">
      <text>
        <r>
          <rPr>
            <b/>
            <sz val="20"/>
            <color indexed="81"/>
            <rFont val="ＭＳ ゴシック"/>
            <family val="3"/>
            <charset val="128"/>
          </rPr>
          <t xml:space="preserve">リストからは、主たる参加希望種目を選択してください。２種目目は不要です。
</t>
        </r>
      </text>
    </comment>
    <comment ref="M4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4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4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47" authorId="0" shapeId="0">
      <text>
        <r>
          <rPr>
            <b/>
            <sz val="14"/>
            <color indexed="81"/>
            <rFont val="ＭＳ Ｐゴシック"/>
            <family val="3"/>
            <charset val="128"/>
          </rPr>
          <t>生年は西暦で入力してください。</t>
        </r>
      </text>
    </comment>
    <comment ref="G47"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47"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47" authorId="1" shapeId="0">
      <text>
        <r>
          <rPr>
            <b/>
            <sz val="20"/>
            <color indexed="81"/>
            <rFont val="ＭＳ ゴシック"/>
            <family val="3"/>
            <charset val="128"/>
          </rPr>
          <t xml:space="preserve">リストからは、主たる参加希望種目を選択してください。２種目目は不要です。
</t>
        </r>
      </text>
    </comment>
    <comment ref="M4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4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4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48" authorId="0" shapeId="0">
      <text>
        <r>
          <rPr>
            <b/>
            <sz val="14"/>
            <color indexed="81"/>
            <rFont val="ＭＳ Ｐゴシック"/>
            <family val="3"/>
            <charset val="128"/>
          </rPr>
          <t>生年は西暦で入力してください。</t>
        </r>
      </text>
    </comment>
    <comment ref="G48"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48"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48" authorId="1" shapeId="0">
      <text>
        <r>
          <rPr>
            <b/>
            <sz val="20"/>
            <color indexed="81"/>
            <rFont val="ＭＳ ゴシック"/>
            <family val="3"/>
            <charset val="128"/>
          </rPr>
          <t xml:space="preserve">リストからは、主たる参加希望種目を選択してください。２種目目は不要です。
</t>
        </r>
      </text>
    </comment>
    <comment ref="M4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4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4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49" authorId="0" shapeId="0">
      <text>
        <r>
          <rPr>
            <b/>
            <sz val="14"/>
            <color indexed="81"/>
            <rFont val="ＭＳ Ｐゴシック"/>
            <family val="3"/>
            <charset val="128"/>
          </rPr>
          <t>生年は西暦で入力してください。</t>
        </r>
      </text>
    </comment>
    <comment ref="G49"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49"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49" authorId="1" shapeId="0">
      <text>
        <r>
          <rPr>
            <b/>
            <sz val="20"/>
            <color indexed="81"/>
            <rFont val="ＭＳ ゴシック"/>
            <family val="3"/>
            <charset val="128"/>
          </rPr>
          <t xml:space="preserve">リストからは、主たる参加希望種目を選択してください。２種目目は不要です。
</t>
        </r>
      </text>
    </comment>
    <comment ref="M4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4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4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50" authorId="0" shapeId="0">
      <text>
        <r>
          <rPr>
            <b/>
            <sz val="14"/>
            <color indexed="81"/>
            <rFont val="ＭＳ Ｐゴシック"/>
            <family val="3"/>
            <charset val="128"/>
          </rPr>
          <t>生年は西暦で入力してください。</t>
        </r>
      </text>
    </comment>
    <comment ref="G50"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50"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50" authorId="1" shapeId="0">
      <text>
        <r>
          <rPr>
            <b/>
            <sz val="20"/>
            <color indexed="81"/>
            <rFont val="ＭＳ ゴシック"/>
            <family val="3"/>
            <charset val="128"/>
          </rPr>
          <t xml:space="preserve">リストからは、主たる参加希望種目を選択してください。２種目目は不要です。
</t>
        </r>
      </text>
    </comment>
    <comment ref="M5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5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5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51" authorId="0" shapeId="0">
      <text>
        <r>
          <rPr>
            <b/>
            <sz val="14"/>
            <color indexed="81"/>
            <rFont val="ＭＳ Ｐゴシック"/>
            <family val="3"/>
            <charset val="128"/>
          </rPr>
          <t>生年は西暦で入力してください。</t>
        </r>
      </text>
    </comment>
    <comment ref="G51"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51"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51" authorId="1" shapeId="0">
      <text>
        <r>
          <rPr>
            <b/>
            <sz val="20"/>
            <color indexed="81"/>
            <rFont val="ＭＳ ゴシック"/>
            <family val="3"/>
            <charset val="128"/>
          </rPr>
          <t xml:space="preserve">リストからは、主たる参加希望種目を選択してください。２種目目は不要です。
</t>
        </r>
      </text>
    </comment>
    <comment ref="M5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5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5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52" authorId="0" shapeId="0">
      <text>
        <r>
          <rPr>
            <b/>
            <sz val="14"/>
            <color indexed="81"/>
            <rFont val="ＭＳ Ｐゴシック"/>
            <family val="3"/>
            <charset val="128"/>
          </rPr>
          <t>生年は西暦で入力してください。</t>
        </r>
      </text>
    </comment>
    <comment ref="G52"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52"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52" authorId="1" shapeId="0">
      <text>
        <r>
          <rPr>
            <b/>
            <sz val="20"/>
            <color indexed="81"/>
            <rFont val="ＭＳ ゴシック"/>
            <family val="3"/>
            <charset val="128"/>
          </rPr>
          <t xml:space="preserve">リストからは、主たる参加希望種目を選択してください。２種目目は不要です。
</t>
        </r>
      </text>
    </comment>
    <comment ref="M5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5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5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53" authorId="0" shapeId="0">
      <text>
        <r>
          <rPr>
            <b/>
            <sz val="14"/>
            <color indexed="81"/>
            <rFont val="ＭＳ Ｐゴシック"/>
            <family val="3"/>
            <charset val="128"/>
          </rPr>
          <t>生年は西暦で入力してください。</t>
        </r>
      </text>
    </comment>
    <comment ref="G53"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53"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53" authorId="1" shapeId="0">
      <text>
        <r>
          <rPr>
            <b/>
            <sz val="20"/>
            <color indexed="81"/>
            <rFont val="ＭＳ ゴシック"/>
            <family val="3"/>
            <charset val="128"/>
          </rPr>
          <t xml:space="preserve">リストからは、主たる参加希望種目を選択してください。２種目目は不要です。
</t>
        </r>
      </text>
    </comment>
    <comment ref="M5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5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5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54" authorId="0" shapeId="0">
      <text>
        <r>
          <rPr>
            <b/>
            <sz val="14"/>
            <color indexed="81"/>
            <rFont val="ＭＳ Ｐゴシック"/>
            <family val="3"/>
            <charset val="128"/>
          </rPr>
          <t>生年は西暦で入力してください。</t>
        </r>
      </text>
    </comment>
    <comment ref="G54"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54"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54" authorId="1" shapeId="0">
      <text>
        <r>
          <rPr>
            <b/>
            <sz val="20"/>
            <color indexed="81"/>
            <rFont val="ＭＳ ゴシック"/>
            <family val="3"/>
            <charset val="128"/>
          </rPr>
          <t xml:space="preserve">リストからは、主たる参加希望種目を選択してください。２種目目は不要です。
</t>
        </r>
      </text>
    </comment>
    <comment ref="M5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5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5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55" authorId="0" shapeId="0">
      <text>
        <r>
          <rPr>
            <b/>
            <sz val="14"/>
            <color indexed="81"/>
            <rFont val="ＭＳ Ｐゴシック"/>
            <family val="3"/>
            <charset val="128"/>
          </rPr>
          <t>生年は西暦で入力してください。</t>
        </r>
      </text>
    </comment>
    <comment ref="G55"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55"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55" authorId="1" shapeId="0">
      <text>
        <r>
          <rPr>
            <b/>
            <sz val="20"/>
            <color indexed="81"/>
            <rFont val="ＭＳ ゴシック"/>
            <family val="3"/>
            <charset val="128"/>
          </rPr>
          <t xml:space="preserve">リストからは、主たる参加希望種目を選択してください。２種目目は不要です。
</t>
        </r>
      </text>
    </comment>
    <comment ref="M5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5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5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56" authorId="0" shapeId="0">
      <text>
        <r>
          <rPr>
            <b/>
            <sz val="14"/>
            <color indexed="81"/>
            <rFont val="ＭＳ Ｐゴシック"/>
            <family val="3"/>
            <charset val="128"/>
          </rPr>
          <t>生年は西暦で入力してください。</t>
        </r>
      </text>
    </comment>
    <comment ref="G56"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56"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56" authorId="1" shapeId="0">
      <text>
        <r>
          <rPr>
            <b/>
            <sz val="20"/>
            <color indexed="81"/>
            <rFont val="ＭＳ ゴシック"/>
            <family val="3"/>
            <charset val="128"/>
          </rPr>
          <t xml:space="preserve">リストからは、主たる参加希望種目を選択してください。２種目目は不要です。
</t>
        </r>
      </text>
    </comment>
    <comment ref="M5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5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5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57" authorId="0" shapeId="0">
      <text>
        <r>
          <rPr>
            <b/>
            <sz val="14"/>
            <color indexed="81"/>
            <rFont val="ＭＳ Ｐゴシック"/>
            <family val="3"/>
            <charset val="128"/>
          </rPr>
          <t>生年は西暦で入力してください。</t>
        </r>
      </text>
    </comment>
    <comment ref="G57"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57"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57" authorId="1" shapeId="0">
      <text>
        <r>
          <rPr>
            <b/>
            <sz val="20"/>
            <color indexed="81"/>
            <rFont val="ＭＳ ゴシック"/>
            <family val="3"/>
            <charset val="128"/>
          </rPr>
          <t xml:space="preserve">リストからは、主たる参加希望種目を選択してください。２種目目は不要です。
</t>
        </r>
      </text>
    </comment>
    <comment ref="M5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5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5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58" authorId="0" shapeId="0">
      <text>
        <r>
          <rPr>
            <b/>
            <sz val="14"/>
            <color indexed="81"/>
            <rFont val="ＭＳ Ｐゴシック"/>
            <family val="3"/>
            <charset val="128"/>
          </rPr>
          <t>生年は西暦で入力してください。</t>
        </r>
      </text>
    </comment>
    <comment ref="G58"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58"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58" authorId="1" shapeId="0">
      <text>
        <r>
          <rPr>
            <b/>
            <sz val="20"/>
            <color indexed="81"/>
            <rFont val="ＭＳ ゴシック"/>
            <family val="3"/>
            <charset val="128"/>
          </rPr>
          <t xml:space="preserve">リストからは、主たる参加希望種目を選択してください。２種目目は不要です。
</t>
        </r>
      </text>
    </comment>
    <comment ref="M5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5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5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59" authorId="0" shapeId="0">
      <text>
        <r>
          <rPr>
            <b/>
            <sz val="14"/>
            <color indexed="81"/>
            <rFont val="ＭＳ Ｐゴシック"/>
            <family val="3"/>
            <charset val="128"/>
          </rPr>
          <t>生年は西暦で入力してください。</t>
        </r>
      </text>
    </comment>
    <comment ref="G59"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59"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59" authorId="1" shapeId="0">
      <text>
        <r>
          <rPr>
            <b/>
            <sz val="20"/>
            <color indexed="81"/>
            <rFont val="ＭＳ ゴシック"/>
            <family val="3"/>
            <charset val="128"/>
          </rPr>
          <t xml:space="preserve">リストからは、主たる参加希望種目を選択してください。２種目目は不要です。
</t>
        </r>
      </text>
    </comment>
    <comment ref="M5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5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5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60" authorId="0" shapeId="0">
      <text>
        <r>
          <rPr>
            <b/>
            <sz val="14"/>
            <color indexed="81"/>
            <rFont val="ＭＳ Ｐゴシック"/>
            <family val="3"/>
            <charset val="128"/>
          </rPr>
          <t>生年は西暦で入力してください。</t>
        </r>
      </text>
    </comment>
    <comment ref="G60"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60"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60" authorId="1" shapeId="0">
      <text>
        <r>
          <rPr>
            <b/>
            <sz val="20"/>
            <color indexed="81"/>
            <rFont val="ＭＳ ゴシック"/>
            <family val="3"/>
            <charset val="128"/>
          </rPr>
          <t xml:space="preserve">リストからは、主たる参加希望種目を選択してください。２種目目は不要です。
</t>
        </r>
      </text>
    </comment>
    <comment ref="M6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6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6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61" authorId="0" shapeId="0">
      <text>
        <r>
          <rPr>
            <b/>
            <sz val="14"/>
            <color indexed="81"/>
            <rFont val="ＭＳ Ｐゴシック"/>
            <family val="3"/>
            <charset val="128"/>
          </rPr>
          <t>生年は西暦で入力してください。</t>
        </r>
      </text>
    </comment>
    <comment ref="G61"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61"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61" authorId="1" shapeId="0">
      <text>
        <r>
          <rPr>
            <b/>
            <sz val="20"/>
            <color indexed="81"/>
            <rFont val="ＭＳ ゴシック"/>
            <family val="3"/>
            <charset val="128"/>
          </rPr>
          <t xml:space="preserve">リストからは、主たる参加希望種目を選択してください。２種目目は不要です。
</t>
        </r>
      </text>
    </comment>
    <comment ref="M6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6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6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62" authorId="0" shapeId="0">
      <text>
        <r>
          <rPr>
            <b/>
            <sz val="14"/>
            <color indexed="81"/>
            <rFont val="ＭＳ Ｐゴシック"/>
            <family val="3"/>
            <charset val="128"/>
          </rPr>
          <t>生年は西暦で入力してください。</t>
        </r>
      </text>
    </comment>
    <comment ref="G62"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62"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62" authorId="1" shapeId="0">
      <text>
        <r>
          <rPr>
            <b/>
            <sz val="20"/>
            <color indexed="81"/>
            <rFont val="ＭＳ ゴシック"/>
            <family val="3"/>
            <charset val="128"/>
          </rPr>
          <t xml:space="preserve">リストからは、主たる参加希望種目を選択してください。２種目目は不要です。
</t>
        </r>
      </text>
    </comment>
    <comment ref="M6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6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6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63" authorId="0" shapeId="0">
      <text>
        <r>
          <rPr>
            <b/>
            <sz val="14"/>
            <color indexed="81"/>
            <rFont val="ＭＳ Ｐゴシック"/>
            <family val="3"/>
            <charset val="128"/>
          </rPr>
          <t>生年は西暦で入力してください。</t>
        </r>
      </text>
    </comment>
    <comment ref="G63"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63"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63" authorId="1" shapeId="0">
      <text>
        <r>
          <rPr>
            <b/>
            <sz val="20"/>
            <color indexed="81"/>
            <rFont val="ＭＳ ゴシック"/>
            <family val="3"/>
            <charset val="128"/>
          </rPr>
          <t xml:space="preserve">リストからは、主たる参加希望種目を選択してください。２種目目は不要です。
</t>
        </r>
      </text>
    </comment>
    <comment ref="M6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6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6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64" authorId="0" shapeId="0">
      <text>
        <r>
          <rPr>
            <b/>
            <sz val="14"/>
            <color indexed="81"/>
            <rFont val="ＭＳ Ｐゴシック"/>
            <family val="3"/>
            <charset val="128"/>
          </rPr>
          <t>生年は西暦で入力してください。</t>
        </r>
      </text>
    </comment>
    <comment ref="G64"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64"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64" authorId="1" shapeId="0">
      <text>
        <r>
          <rPr>
            <b/>
            <sz val="20"/>
            <color indexed="81"/>
            <rFont val="ＭＳ ゴシック"/>
            <family val="3"/>
            <charset val="128"/>
          </rPr>
          <t xml:space="preserve">リストからは、主たる参加希望種目を選択してください。２種目目は不要です。
</t>
        </r>
      </text>
    </comment>
    <comment ref="M6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6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6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65" authorId="0" shapeId="0">
      <text>
        <r>
          <rPr>
            <b/>
            <sz val="14"/>
            <color indexed="81"/>
            <rFont val="ＭＳ Ｐゴシック"/>
            <family val="3"/>
            <charset val="128"/>
          </rPr>
          <t>生年は西暦で入力してください。</t>
        </r>
      </text>
    </comment>
    <comment ref="G65"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65"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65" authorId="1" shapeId="0">
      <text>
        <r>
          <rPr>
            <b/>
            <sz val="20"/>
            <color indexed="81"/>
            <rFont val="ＭＳ ゴシック"/>
            <family val="3"/>
            <charset val="128"/>
          </rPr>
          <t xml:space="preserve">リストからは、主たる参加希望種目を選択してください。２種目目は不要です。
</t>
        </r>
      </text>
    </comment>
    <comment ref="M6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6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6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66" authorId="0" shapeId="0">
      <text>
        <r>
          <rPr>
            <b/>
            <sz val="14"/>
            <color indexed="81"/>
            <rFont val="ＭＳ Ｐゴシック"/>
            <family val="3"/>
            <charset val="128"/>
          </rPr>
          <t>生年は西暦で入力してください。</t>
        </r>
      </text>
    </comment>
    <comment ref="G66"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66"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66" authorId="1" shapeId="0">
      <text>
        <r>
          <rPr>
            <b/>
            <sz val="20"/>
            <color indexed="81"/>
            <rFont val="ＭＳ ゴシック"/>
            <family val="3"/>
            <charset val="128"/>
          </rPr>
          <t xml:space="preserve">リストからは、主たる参加希望種目を選択してください。２種目目は不要です。
</t>
        </r>
      </text>
    </comment>
    <comment ref="M6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6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6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67" authorId="0" shapeId="0">
      <text>
        <r>
          <rPr>
            <b/>
            <sz val="14"/>
            <color indexed="81"/>
            <rFont val="ＭＳ Ｐゴシック"/>
            <family val="3"/>
            <charset val="128"/>
          </rPr>
          <t>生年は西暦で入力してください。</t>
        </r>
      </text>
    </comment>
    <comment ref="G67"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67"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67" authorId="1" shapeId="0">
      <text>
        <r>
          <rPr>
            <b/>
            <sz val="20"/>
            <color indexed="81"/>
            <rFont val="ＭＳ ゴシック"/>
            <family val="3"/>
            <charset val="128"/>
          </rPr>
          <t xml:space="preserve">リストからは、主たる参加希望種目を選択してください。２種目目は不要です。
</t>
        </r>
      </text>
    </comment>
    <comment ref="M6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6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6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68" authorId="0" shapeId="0">
      <text>
        <r>
          <rPr>
            <b/>
            <sz val="14"/>
            <color indexed="81"/>
            <rFont val="ＭＳ Ｐゴシック"/>
            <family val="3"/>
            <charset val="128"/>
          </rPr>
          <t>生年は西暦で入力してください。</t>
        </r>
      </text>
    </comment>
    <comment ref="G68"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68"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68" authorId="1" shapeId="0">
      <text>
        <r>
          <rPr>
            <b/>
            <sz val="20"/>
            <color indexed="81"/>
            <rFont val="ＭＳ ゴシック"/>
            <family val="3"/>
            <charset val="128"/>
          </rPr>
          <t xml:space="preserve">リストからは、主たる参加希望種目を選択してください。２種目目は不要です。
</t>
        </r>
      </text>
    </comment>
    <comment ref="M6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6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6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69" authorId="0" shapeId="0">
      <text>
        <r>
          <rPr>
            <b/>
            <sz val="14"/>
            <color indexed="81"/>
            <rFont val="ＭＳ Ｐゴシック"/>
            <family val="3"/>
            <charset val="128"/>
          </rPr>
          <t>生年は西暦で入力してください。</t>
        </r>
      </text>
    </comment>
    <comment ref="G69"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69"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69" authorId="1" shapeId="0">
      <text>
        <r>
          <rPr>
            <b/>
            <sz val="20"/>
            <color indexed="81"/>
            <rFont val="ＭＳ ゴシック"/>
            <family val="3"/>
            <charset val="128"/>
          </rPr>
          <t xml:space="preserve">リストからは、主たる参加希望種目を選択してください。２種目目は不要です。
</t>
        </r>
      </text>
    </comment>
    <comment ref="M6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6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6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70" authorId="0" shapeId="0">
      <text>
        <r>
          <rPr>
            <b/>
            <sz val="14"/>
            <color indexed="81"/>
            <rFont val="ＭＳ Ｐゴシック"/>
            <family val="3"/>
            <charset val="128"/>
          </rPr>
          <t>生年は西暦で入力してください。</t>
        </r>
      </text>
    </comment>
    <comment ref="G70"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70"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70" authorId="1" shapeId="0">
      <text>
        <r>
          <rPr>
            <b/>
            <sz val="20"/>
            <color indexed="81"/>
            <rFont val="ＭＳ ゴシック"/>
            <family val="3"/>
            <charset val="128"/>
          </rPr>
          <t xml:space="preserve">リストからは、主たる参加希望種目を選択してください。２種目目は不要です。
</t>
        </r>
      </text>
    </comment>
    <comment ref="M7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7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7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71" authorId="0" shapeId="0">
      <text>
        <r>
          <rPr>
            <b/>
            <sz val="14"/>
            <color indexed="81"/>
            <rFont val="ＭＳ Ｐゴシック"/>
            <family val="3"/>
            <charset val="128"/>
          </rPr>
          <t>生年は西暦で入力してください。</t>
        </r>
      </text>
    </comment>
    <comment ref="G71"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71"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71" authorId="1" shapeId="0">
      <text>
        <r>
          <rPr>
            <b/>
            <sz val="20"/>
            <color indexed="81"/>
            <rFont val="ＭＳ ゴシック"/>
            <family val="3"/>
            <charset val="128"/>
          </rPr>
          <t xml:space="preserve">リストからは、主たる参加希望種目を選択してください。２種目目は不要です。
</t>
        </r>
      </text>
    </comment>
    <comment ref="M7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7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7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72" authorId="0" shapeId="0">
      <text>
        <r>
          <rPr>
            <b/>
            <sz val="14"/>
            <color indexed="81"/>
            <rFont val="ＭＳ Ｐゴシック"/>
            <family val="3"/>
            <charset val="128"/>
          </rPr>
          <t>生年は西暦で入力してください。</t>
        </r>
      </text>
    </comment>
    <comment ref="G72"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72"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72" authorId="1" shapeId="0">
      <text>
        <r>
          <rPr>
            <b/>
            <sz val="20"/>
            <color indexed="81"/>
            <rFont val="ＭＳ ゴシック"/>
            <family val="3"/>
            <charset val="128"/>
          </rPr>
          <t xml:space="preserve">リストからは、主たる参加希望種目を選択してください。２種目目は不要です。
</t>
        </r>
      </text>
    </comment>
    <comment ref="M7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7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7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73" authorId="0" shapeId="0">
      <text>
        <r>
          <rPr>
            <b/>
            <sz val="14"/>
            <color indexed="81"/>
            <rFont val="ＭＳ Ｐゴシック"/>
            <family val="3"/>
            <charset val="128"/>
          </rPr>
          <t>生年は西暦で入力してください。</t>
        </r>
      </text>
    </comment>
    <comment ref="G73"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73"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73" authorId="1" shapeId="0">
      <text>
        <r>
          <rPr>
            <b/>
            <sz val="20"/>
            <color indexed="81"/>
            <rFont val="ＭＳ ゴシック"/>
            <family val="3"/>
            <charset val="128"/>
          </rPr>
          <t xml:space="preserve">リストからは、主たる参加希望種目を選択してください。２種目目は不要です。
</t>
        </r>
      </text>
    </comment>
    <comment ref="M7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7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7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74" authorId="0" shapeId="0">
      <text>
        <r>
          <rPr>
            <b/>
            <sz val="14"/>
            <color indexed="81"/>
            <rFont val="ＭＳ Ｐゴシック"/>
            <family val="3"/>
            <charset val="128"/>
          </rPr>
          <t>生年は西暦で入力してください。</t>
        </r>
      </text>
    </comment>
    <comment ref="G74"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74"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74" authorId="1" shapeId="0">
      <text>
        <r>
          <rPr>
            <b/>
            <sz val="20"/>
            <color indexed="81"/>
            <rFont val="ＭＳ ゴシック"/>
            <family val="3"/>
            <charset val="128"/>
          </rPr>
          <t xml:space="preserve">リストからは、主たる参加希望種目を選択してください。２種目目は不要です。
</t>
        </r>
      </text>
    </comment>
    <comment ref="M7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7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7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75" authorId="0" shapeId="0">
      <text>
        <r>
          <rPr>
            <b/>
            <sz val="14"/>
            <color indexed="81"/>
            <rFont val="ＭＳ Ｐゴシック"/>
            <family val="3"/>
            <charset val="128"/>
          </rPr>
          <t>生年は西暦で入力してください。</t>
        </r>
      </text>
    </comment>
    <comment ref="G75"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75"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75" authorId="1" shapeId="0">
      <text>
        <r>
          <rPr>
            <b/>
            <sz val="20"/>
            <color indexed="81"/>
            <rFont val="ＭＳ ゴシック"/>
            <family val="3"/>
            <charset val="128"/>
          </rPr>
          <t xml:space="preserve">リストからは、主たる参加希望種目を選択してください。２種目目は不要です。
</t>
        </r>
      </text>
    </comment>
    <comment ref="M7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7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7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76" authorId="0" shapeId="0">
      <text>
        <r>
          <rPr>
            <b/>
            <sz val="14"/>
            <color indexed="81"/>
            <rFont val="ＭＳ Ｐゴシック"/>
            <family val="3"/>
            <charset val="128"/>
          </rPr>
          <t>生年は西暦で入力してください。</t>
        </r>
      </text>
    </comment>
    <comment ref="G76"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76"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76" authorId="1" shapeId="0">
      <text>
        <r>
          <rPr>
            <b/>
            <sz val="20"/>
            <color indexed="81"/>
            <rFont val="ＭＳ ゴシック"/>
            <family val="3"/>
            <charset val="128"/>
          </rPr>
          <t xml:space="preserve">リストからは、主たる参加希望種目を選択してください。２種目目は不要です。
</t>
        </r>
      </text>
    </comment>
    <comment ref="M7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7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7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77" authorId="0" shapeId="0">
      <text>
        <r>
          <rPr>
            <b/>
            <sz val="14"/>
            <color indexed="81"/>
            <rFont val="ＭＳ Ｐゴシック"/>
            <family val="3"/>
            <charset val="128"/>
          </rPr>
          <t>生年は西暦で入力してください。</t>
        </r>
      </text>
    </comment>
    <comment ref="G77"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77"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77" authorId="1" shapeId="0">
      <text>
        <r>
          <rPr>
            <b/>
            <sz val="20"/>
            <color indexed="81"/>
            <rFont val="ＭＳ ゴシック"/>
            <family val="3"/>
            <charset val="128"/>
          </rPr>
          <t xml:space="preserve">リストからは、主たる参加希望種目を選択してください。２種目目は不要です。
</t>
        </r>
      </text>
    </comment>
    <comment ref="M7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7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7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78" authorId="0" shapeId="0">
      <text>
        <r>
          <rPr>
            <b/>
            <sz val="14"/>
            <color indexed="81"/>
            <rFont val="ＭＳ Ｐゴシック"/>
            <family val="3"/>
            <charset val="128"/>
          </rPr>
          <t>生年は西暦で入力してください。</t>
        </r>
      </text>
    </comment>
    <comment ref="G78"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78"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78" authorId="1" shapeId="0">
      <text>
        <r>
          <rPr>
            <b/>
            <sz val="20"/>
            <color indexed="81"/>
            <rFont val="ＭＳ ゴシック"/>
            <family val="3"/>
            <charset val="128"/>
          </rPr>
          <t xml:space="preserve">リストからは、主たる参加希望種目を選択してください。２種目目は不要です。
</t>
        </r>
      </text>
    </comment>
    <comment ref="M7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7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7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79" authorId="0" shapeId="0">
      <text>
        <r>
          <rPr>
            <b/>
            <sz val="14"/>
            <color indexed="81"/>
            <rFont val="ＭＳ Ｐゴシック"/>
            <family val="3"/>
            <charset val="128"/>
          </rPr>
          <t>生年は西暦で入力してください。</t>
        </r>
      </text>
    </comment>
    <comment ref="G79"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79"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79" authorId="1" shapeId="0">
      <text>
        <r>
          <rPr>
            <b/>
            <sz val="20"/>
            <color indexed="81"/>
            <rFont val="ＭＳ ゴシック"/>
            <family val="3"/>
            <charset val="128"/>
          </rPr>
          <t xml:space="preserve">リストからは、主たる参加希望種目を選択してください。２種目目は不要です。
</t>
        </r>
      </text>
    </comment>
    <comment ref="M7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7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7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80" authorId="0" shapeId="0">
      <text>
        <r>
          <rPr>
            <b/>
            <sz val="14"/>
            <color indexed="81"/>
            <rFont val="ＭＳ Ｐゴシック"/>
            <family val="3"/>
            <charset val="128"/>
          </rPr>
          <t>生年は西暦で入力してください。</t>
        </r>
      </text>
    </comment>
    <comment ref="G80"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80"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80" authorId="1" shapeId="0">
      <text>
        <r>
          <rPr>
            <b/>
            <sz val="20"/>
            <color indexed="81"/>
            <rFont val="ＭＳ ゴシック"/>
            <family val="3"/>
            <charset val="128"/>
          </rPr>
          <t xml:space="preserve">リストからは、主たる参加希望種目を選択してください。２種目目は不要です。
</t>
        </r>
      </text>
    </comment>
    <comment ref="M8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8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8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81" authorId="0" shapeId="0">
      <text>
        <r>
          <rPr>
            <b/>
            <sz val="14"/>
            <color indexed="81"/>
            <rFont val="ＭＳ Ｐゴシック"/>
            <family val="3"/>
            <charset val="128"/>
          </rPr>
          <t>生年は西暦で入力してください。</t>
        </r>
      </text>
    </comment>
    <comment ref="G81"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81"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81" authorId="1" shapeId="0">
      <text>
        <r>
          <rPr>
            <b/>
            <sz val="20"/>
            <color indexed="81"/>
            <rFont val="ＭＳ ゴシック"/>
            <family val="3"/>
            <charset val="128"/>
          </rPr>
          <t xml:space="preserve">リストからは、主たる参加希望種目を選択してください。２種目目は不要です。
</t>
        </r>
      </text>
    </comment>
    <comment ref="M8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8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8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82" authorId="0" shapeId="0">
      <text>
        <r>
          <rPr>
            <b/>
            <sz val="14"/>
            <color indexed="81"/>
            <rFont val="ＭＳ Ｐゴシック"/>
            <family val="3"/>
            <charset val="128"/>
          </rPr>
          <t>生年は西暦で入力してください。</t>
        </r>
      </text>
    </comment>
    <comment ref="G82"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82"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82" authorId="1" shapeId="0">
      <text>
        <r>
          <rPr>
            <b/>
            <sz val="20"/>
            <color indexed="81"/>
            <rFont val="ＭＳ ゴシック"/>
            <family val="3"/>
            <charset val="128"/>
          </rPr>
          <t xml:space="preserve">リストからは、主たる参加希望種目を選択してください。２種目目は不要です。
</t>
        </r>
      </text>
    </comment>
    <comment ref="M8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8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8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83" authorId="0" shapeId="0">
      <text>
        <r>
          <rPr>
            <b/>
            <sz val="14"/>
            <color indexed="81"/>
            <rFont val="ＭＳ Ｐゴシック"/>
            <family val="3"/>
            <charset val="128"/>
          </rPr>
          <t>生年は西暦で入力してください。</t>
        </r>
      </text>
    </comment>
    <comment ref="G83"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83"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83" authorId="1" shapeId="0">
      <text>
        <r>
          <rPr>
            <b/>
            <sz val="20"/>
            <color indexed="81"/>
            <rFont val="ＭＳ ゴシック"/>
            <family val="3"/>
            <charset val="128"/>
          </rPr>
          <t xml:space="preserve">リストからは、主たる参加希望種目を選択してください。２種目目は不要です。
</t>
        </r>
      </text>
    </comment>
    <comment ref="M8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8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8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84" authorId="0" shapeId="0">
      <text>
        <r>
          <rPr>
            <b/>
            <sz val="14"/>
            <color indexed="81"/>
            <rFont val="ＭＳ Ｐゴシック"/>
            <family val="3"/>
            <charset val="128"/>
          </rPr>
          <t>生年は西暦で入力してください。</t>
        </r>
      </text>
    </comment>
    <comment ref="G84"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84"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84" authorId="1" shapeId="0">
      <text>
        <r>
          <rPr>
            <b/>
            <sz val="20"/>
            <color indexed="81"/>
            <rFont val="ＭＳ ゴシック"/>
            <family val="3"/>
            <charset val="128"/>
          </rPr>
          <t xml:space="preserve">リストからは、主たる参加希望種目を選択してください。２種目目は不要です。
</t>
        </r>
      </text>
    </comment>
    <comment ref="M8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8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8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85" authorId="0" shapeId="0">
      <text>
        <r>
          <rPr>
            <b/>
            <sz val="14"/>
            <color indexed="81"/>
            <rFont val="ＭＳ Ｐゴシック"/>
            <family val="3"/>
            <charset val="128"/>
          </rPr>
          <t>生年は西暦で入力してください。</t>
        </r>
      </text>
    </comment>
    <comment ref="G85"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85"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85" authorId="1" shapeId="0">
      <text>
        <r>
          <rPr>
            <b/>
            <sz val="20"/>
            <color indexed="81"/>
            <rFont val="ＭＳ ゴシック"/>
            <family val="3"/>
            <charset val="128"/>
          </rPr>
          <t xml:space="preserve">リストからは、主たる参加希望種目を選択してください。２種目目は不要です。
</t>
        </r>
      </text>
    </comment>
    <comment ref="M8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8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8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86" authorId="0" shapeId="0">
      <text>
        <r>
          <rPr>
            <b/>
            <sz val="14"/>
            <color indexed="81"/>
            <rFont val="ＭＳ Ｐゴシック"/>
            <family val="3"/>
            <charset val="128"/>
          </rPr>
          <t>生年は西暦で入力してください。</t>
        </r>
      </text>
    </comment>
    <comment ref="G86"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86"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86" authorId="1" shapeId="0">
      <text>
        <r>
          <rPr>
            <b/>
            <sz val="20"/>
            <color indexed="81"/>
            <rFont val="ＭＳ ゴシック"/>
            <family val="3"/>
            <charset val="128"/>
          </rPr>
          <t xml:space="preserve">リストからは、主たる参加希望種目を選択してください。２種目目は不要です。
</t>
        </r>
      </text>
    </comment>
    <comment ref="M8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8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8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87" authorId="0" shapeId="0">
      <text>
        <r>
          <rPr>
            <b/>
            <sz val="14"/>
            <color indexed="81"/>
            <rFont val="ＭＳ Ｐゴシック"/>
            <family val="3"/>
            <charset val="128"/>
          </rPr>
          <t>生年は西暦で入力してください。</t>
        </r>
      </text>
    </comment>
    <comment ref="G87"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87"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87" authorId="1" shapeId="0">
      <text>
        <r>
          <rPr>
            <b/>
            <sz val="20"/>
            <color indexed="81"/>
            <rFont val="ＭＳ ゴシック"/>
            <family val="3"/>
            <charset val="128"/>
          </rPr>
          <t xml:space="preserve">リストからは、主たる参加希望種目を選択してください。２種目目は不要です。
</t>
        </r>
      </text>
    </comment>
    <comment ref="M8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8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8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88" authorId="0" shapeId="0">
      <text>
        <r>
          <rPr>
            <b/>
            <sz val="14"/>
            <color indexed="81"/>
            <rFont val="ＭＳ Ｐゴシック"/>
            <family val="3"/>
            <charset val="128"/>
          </rPr>
          <t>生年は西暦で入力してください。</t>
        </r>
      </text>
    </comment>
    <comment ref="G88"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88"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88" authorId="1" shapeId="0">
      <text>
        <r>
          <rPr>
            <b/>
            <sz val="20"/>
            <color indexed="81"/>
            <rFont val="ＭＳ ゴシック"/>
            <family val="3"/>
            <charset val="128"/>
          </rPr>
          <t xml:space="preserve">リストからは、主たる参加希望種目を選択してください。２種目目は不要です。
</t>
        </r>
      </text>
    </comment>
    <comment ref="M8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8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8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89" authorId="0" shapeId="0">
      <text>
        <r>
          <rPr>
            <b/>
            <sz val="14"/>
            <color indexed="81"/>
            <rFont val="ＭＳ Ｐゴシック"/>
            <family val="3"/>
            <charset val="128"/>
          </rPr>
          <t>生年は西暦で入力してください。</t>
        </r>
      </text>
    </comment>
    <comment ref="G89"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89"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89" authorId="1" shapeId="0">
      <text>
        <r>
          <rPr>
            <b/>
            <sz val="20"/>
            <color indexed="81"/>
            <rFont val="ＭＳ ゴシック"/>
            <family val="3"/>
            <charset val="128"/>
          </rPr>
          <t xml:space="preserve">リストからは、主たる参加希望種目を選択してください。２種目目は不要です。
</t>
        </r>
      </text>
    </comment>
    <comment ref="M8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8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8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90" authorId="0" shapeId="0">
      <text>
        <r>
          <rPr>
            <b/>
            <sz val="14"/>
            <color indexed="81"/>
            <rFont val="ＭＳ Ｐゴシック"/>
            <family val="3"/>
            <charset val="128"/>
          </rPr>
          <t>生年は西暦で入力してください。</t>
        </r>
      </text>
    </comment>
    <comment ref="G90"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90"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90" authorId="1" shapeId="0">
      <text>
        <r>
          <rPr>
            <b/>
            <sz val="20"/>
            <color indexed="81"/>
            <rFont val="ＭＳ ゴシック"/>
            <family val="3"/>
            <charset val="128"/>
          </rPr>
          <t xml:space="preserve">リストからは、主たる参加希望種目を選択してください。２種目目は不要です。
</t>
        </r>
      </text>
    </comment>
    <comment ref="M9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9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90"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91" authorId="0" shapeId="0">
      <text>
        <r>
          <rPr>
            <b/>
            <sz val="14"/>
            <color indexed="81"/>
            <rFont val="ＭＳ Ｐゴシック"/>
            <family val="3"/>
            <charset val="128"/>
          </rPr>
          <t>生年は西暦で入力してください。</t>
        </r>
      </text>
    </comment>
    <comment ref="G91"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91"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91" authorId="1" shapeId="0">
      <text>
        <r>
          <rPr>
            <b/>
            <sz val="20"/>
            <color indexed="81"/>
            <rFont val="ＭＳ ゴシック"/>
            <family val="3"/>
            <charset val="128"/>
          </rPr>
          <t xml:space="preserve">リストからは、主たる参加希望種目を選択してください。２種目目は不要です。
</t>
        </r>
      </text>
    </comment>
    <comment ref="M9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9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91"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92" authorId="0" shapeId="0">
      <text>
        <r>
          <rPr>
            <b/>
            <sz val="14"/>
            <color indexed="81"/>
            <rFont val="ＭＳ Ｐゴシック"/>
            <family val="3"/>
            <charset val="128"/>
          </rPr>
          <t>生年は西暦で入力してください。</t>
        </r>
      </text>
    </comment>
    <comment ref="G92"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92"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92" authorId="1" shapeId="0">
      <text>
        <r>
          <rPr>
            <b/>
            <sz val="20"/>
            <color indexed="81"/>
            <rFont val="ＭＳ ゴシック"/>
            <family val="3"/>
            <charset val="128"/>
          </rPr>
          <t xml:space="preserve">リストからは、主たる参加希望種目を選択してください。２種目目は不要です。
</t>
        </r>
      </text>
    </comment>
    <comment ref="M9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9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92"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93" authorId="0" shapeId="0">
      <text>
        <r>
          <rPr>
            <b/>
            <sz val="14"/>
            <color indexed="81"/>
            <rFont val="ＭＳ Ｐゴシック"/>
            <family val="3"/>
            <charset val="128"/>
          </rPr>
          <t>生年は西暦で入力してください。</t>
        </r>
      </text>
    </comment>
    <comment ref="G93"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93"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93" authorId="1" shapeId="0">
      <text>
        <r>
          <rPr>
            <b/>
            <sz val="20"/>
            <color indexed="81"/>
            <rFont val="ＭＳ ゴシック"/>
            <family val="3"/>
            <charset val="128"/>
          </rPr>
          <t xml:space="preserve">リストからは、主たる参加希望種目を選択してください。２種目目は不要です。
</t>
        </r>
      </text>
    </comment>
    <comment ref="M9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9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93"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94" authorId="0" shapeId="0">
      <text>
        <r>
          <rPr>
            <b/>
            <sz val="14"/>
            <color indexed="81"/>
            <rFont val="ＭＳ Ｐゴシック"/>
            <family val="3"/>
            <charset val="128"/>
          </rPr>
          <t>生年は西暦で入力してください。</t>
        </r>
      </text>
    </comment>
    <comment ref="G94"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94"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94" authorId="1" shapeId="0">
      <text>
        <r>
          <rPr>
            <b/>
            <sz val="20"/>
            <color indexed="81"/>
            <rFont val="ＭＳ ゴシック"/>
            <family val="3"/>
            <charset val="128"/>
          </rPr>
          <t xml:space="preserve">リストからは、主たる参加希望種目を選択してください。２種目目は不要です。
</t>
        </r>
      </text>
    </comment>
    <comment ref="M9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9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94"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95" authorId="0" shapeId="0">
      <text>
        <r>
          <rPr>
            <b/>
            <sz val="14"/>
            <color indexed="81"/>
            <rFont val="ＭＳ Ｐゴシック"/>
            <family val="3"/>
            <charset val="128"/>
          </rPr>
          <t>生年は西暦で入力してください。</t>
        </r>
      </text>
    </comment>
    <comment ref="G95"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95"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95" authorId="1" shapeId="0">
      <text>
        <r>
          <rPr>
            <b/>
            <sz val="20"/>
            <color indexed="81"/>
            <rFont val="ＭＳ ゴシック"/>
            <family val="3"/>
            <charset val="128"/>
          </rPr>
          <t xml:space="preserve">リストからは、主たる参加希望種目を選択してください。２種目目は不要です。
</t>
        </r>
      </text>
    </comment>
    <comment ref="M9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9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95"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96" authorId="0" shapeId="0">
      <text>
        <r>
          <rPr>
            <b/>
            <sz val="14"/>
            <color indexed="81"/>
            <rFont val="ＭＳ Ｐゴシック"/>
            <family val="3"/>
            <charset val="128"/>
          </rPr>
          <t>生年は西暦で入力してください。</t>
        </r>
      </text>
    </comment>
    <comment ref="G96"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96"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96" authorId="1" shapeId="0">
      <text>
        <r>
          <rPr>
            <b/>
            <sz val="20"/>
            <color indexed="81"/>
            <rFont val="ＭＳ ゴシック"/>
            <family val="3"/>
            <charset val="128"/>
          </rPr>
          <t xml:space="preserve">リストからは、主たる参加希望種目を選択してください。２種目目は不要です。
</t>
        </r>
      </text>
    </comment>
    <comment ref="M9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9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96"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97" authorId="0" shapeId="0">
      <text>
        <r>
          <rPr>
            <b/>
            <sz val="14"/>
            <color indexed="81"/>
            <rFont val="ＭＳ Ｐゴシック"/>
            <family val="3"/>
            <charset val="128"/>
          </rPr>
          <t>生年は西暦で入力してください。</t>
        </r>
      </text>
    </comment>
    <comment ref="G97"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97"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97" authorId="1" shapeId="0">
      <text>
        <r>
          <rPr>
            <b/>
            <sz val="20"/>
            <color indexed="81"/>
            <rFont val="ＭＳ ゴシック"/>
            <family val="3"/>
            <charset val="128"/>
          </rPr>
          <t xml:space="preserve">リストからは、主たる参加希望種目を選択してください。２種目目は不要です。
</t>
        </r>
      </text>
    </comment>
    <comment ref="M9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9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97"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98" authorId="0" shapeId="0">
      <text>
        <r>
          <rPr>
            <b/>
            <sz val="14"/>
            <color indexed="81"/>
            <rFont val="ＭＳ Ｐゴシック"/>
            <family val="3"/>
            <charset val="128"/>
          </rPr>
          <t>生年は西暦で入力してください。</t>
        </r>
      </text>
    </comment>
    <comment ref="G98"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98"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98" authorId="1" shapeId="0">
      <text>
        <r>
          <rPr>
            <b/>
            <sz val="20"/>
            <color indexed="81"/>
            <rFont val="ＭＳ ゴシック"/>
            <family val="3"/>
            <charset val="128"/>
          </rPr>
          <t xml:space="preserve">リストからは、主たる参加希望種目を選択してください。２種目目は不要です。
</t>
        </r>
      </text>
    </comment>
    <comment ref="M9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9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98"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F99" authorId="0" shapeId="0">
      <text>
        <r>
          <rPr>
            <b/>
            <sz val="14"/>
            <color indexed="81"/>
            <rFont val="ＭＳ Ｐゴシック"/>
            <family val="3"/>
            <charset val="128"/>
          </rPr>
          <t>生年は西暦で入力してください。</t>
        </r>
      </text>
    </comment>
    <comment ref="G99"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H99" authorId="0" shapeId="0">
      <text>
        <r>
          <rPr>
            <b/>
            <sz val="14"/>
            <color indexed="81"/>
            <rFont val="ＭＳ Ｐゴシック"/>
            <family val="3"/>
            <charset val="128"/>
          </rPr>
          <t>リストから選択してください</t>
        </r>
        <r>
          <rPr>
            <b/>
            <sz val="9"/>
            <color indexed="81"/>
            <rFont val="ＭＳ Ｐゴシック"/>
            <family val="3"/>
            <charset val="128"/>
          </rPr>
          <t xml:space="preserve">
</t>
        </r>
      </text>
    </comment>
    <comment ref="K99" authorId="1" shapeId="0">
      <text>
        <r>
          <rPr>
            <b/>
            <sz val="20"/>
            <color indexed="81"/>
            <rFont val="ＭＳ ゴシック"/>
            <family val="3"/>
            <charset val="128"/>
          </rPr>
          <t xml:space="preserve">リストからは、主たる参加希望種目を選択してください。２種目目は不要です。
</t>
        </r>
      </text>
    </comment>
    <comment ref="M9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O9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 ref="P99" authorId="0" shapeId="0">
      <text>
        <r>
          <rPr>
            <b/>
            <sz val="12"/>
            <color indexed="81"/>
            <rFont val="ＭＳ Ｐゴシック"/>
            <family val="3"/>
            <charset val="128"/>
          </rPr>
          <t>参加予定日に【午前】【午後】【１日】を選択してください。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<sst xmlns="http://schemas.openxmlformats.org/spreadsheetml/2006/main" count="212" uniqueCount="185">
  <si>
    <t>競技者NO</t>
  </si>
  <si>
    <t>競技者名</t>
  </si>
  <si>
    <t>連絡先電話番号</t>
    <rPh sb="0" eb="3">
      <t>レンラクサキ</t>
    </rPh>
    <rPh sb="3" eb="5">
      <t>デンワ</t>
    </rPh>
    <rPh sb="5" eb="7">
      <t>バンゴウ</t>
    </rPh>
    <phoneticPr fontId="3"/>
  </si>
  <si>
    <t>女</t>
    <rPh sb="0" eb="1">
      <t>オンナ</t>
    </rPh>
    <phoneticPr fontId="3"/>
  </si>
  <si>
    <t>男</t>
    <rPh sb="0" eb="1">
      <t>オトコ</t>
    </rPh>
    <phoneticPr fontId="3"/>
  </si>
  <si>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</si>
  <si>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</si>
  <si>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</si>
  <si>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</si>
  <si>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</si>
  <si>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</si>
  <si>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</si>
  <si>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</si>
  <si>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</si>
  <si>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</si>
  <si>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</si>
  <si>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 xml:space="preserve">１ </t>
    <phoneticPr fontId="3"/>
  </si>
  <si>
    <t xml:space="preserve">３ </t>
    <phoneticPr fontId="3"/>
  </si>
  <si>
    <t>送付先</t>
    <rPh sb="0" eb="2">
      <t>ソウフ</t>
    </rPh>
    <rPh sb="2" eb="3">
      <t>サキ</t>
    </rPh>
    <phoneticPr fontId="3"/>
  </si>
  <si>
    <t>　★データ入力前にこのページの内容を必ずお読みください。</t>
    <rPh sb="5" eb="7">
      <t>ニュウリョク</t>
    </rPh>
    <rPh sb="7" eb="8">
      <t>マエ</t>
    </rPh>
    <rPh sb="15" eb="17">
      <t>ナイヨウ</t>
    </rPh>
    <rPh sb="18" eb="19">
      <t>カナラ</t>
    </rPh>
    <rPh sb="21" eb="22">
      <t>ヨ</t>
    </rPh>
    <phoneticPr fontId="3"/>
  </si>
  <si>
    <t>←入力</t>
    <rPh sb="1" eb="3">
      <t>ニュウリョク</t>
    </rPh>
    <phoneticPr fontId="3"/>
  </si>
  <si>
    <t>　＜注意事項等＞</t>
    <rPh sb="2" eb="4">
      <t>チュウイ</t>
    </rPh>
    <rPh sb="4" eb="6">
      <t>ジコウ</t>
    </rPh>
    <rPh sb="6" eb="7">
      <t>トウ</t>
    </rPh>
    <phoneticPr fontId="3"/>
  </si>
  <si>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3"/>
  </si>
  <si>
    <t>申込責任者</t>
    <rPh sb="0" eb="2">
      <t>モウシコミ</t>
    </rPh>
    <rPh sb="2" eb="5">
      <t>セキニ</t>
    </rPh>
    <phoneticPr fontId="3"/>
  </si>
  <si>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3"/>
  </si>
  <si>
    <t xml:space="preserve">２ </t>
    <phoneticPr fontId="3"/>
  </si>
  <si>
    <t>申込責任者</t>
    <rPh sb="0" eb="2">
      <t>モウシコミ</t>
    </rPh>
    <rPh sb="2" eb="5">
      <t>セキニンシャ</t>
    </rPh>
    <phoneticPr fontId="3"/>
  </si>
  <si>
    <t>団体名</t>
    <rPh sb="0" eb="3">
      <t>ダンタイメイ</t>
    </rPh>
    <phoneticPr fontId="6"/>
  </si>
  <si>
    <t>DB</t>
  </si>
  <si>
    <t>N1</t>
  </si>
  <si>
    <t>N2</t>
  </si>
  <si>
    <t>SX</t>
  </si>
  <si>
    <t>KC</t>
  </si>
  <si>
    <t>MC</t>
  </si>
  <si>
    <t>Syozoku</t>
  </si>
  <si>
    <t>ZK</t>
  </si>
  <si>
    <t>S1</t>
  </si>
  <si>
    <t>TM</t>
  </si>
  <si>
    <t>S2</t>
  </si>
  <si>
    <t>S3</t>
  </si>
  <si>
    <t>S4</t>
  </si>
  <si>
    <t>S5</t>
  </si>
  <si>
    <t>S6</t>
  </si>
  <si>
    <t>参加人数一覧表</t>
    <rPh sb="0" eb="2">
      <t>サンカ</t>
    </rPh>
    <rPh sb="2" eb="3">
      <t>ジン</t>
    </rPh>
    <rPh sb="3" eb="4">
      <t>カズ</t>
    </rPh>
    <rPh sb="4" eb="5">
      <t>イチ</t>
    </rPh>
    <rPh sb="5" eb="6">
      <t>ラン</t>
    </rPh>
    <rPh sb="6" eb="7">
      <t>ヒョウ</t>
    </rPh>
    <phoneticPr fontId="6"/>
  </si>
  <si>
    <t>TEL</t>
    <phoneticPr fontId="3"/>
  </si>
  <si>
    <t>ｾｲｻﾝ ﾀﾛｳ</t>
  </si>
  <si>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4"/>
  </si>
  <si>
    <r>
      <t xml:space="preserve">ﾌﾘｶﾞﾅ
</t>
    </r>
    <r>
      <rPr>
        <b/>
        <sz val="8"/>
        <color indexed="10"/>
        <rFont val="ＭＳ 明朝"/>
        <family val="1"/>
        <charset val="128"/>
      </rPr>
      <t>姓と名の間に
半角ｽﾍﾟｰｽ1つ</t>
    </r>
    <rPh sb="13" eb="15">
      <t>ハンカク</t>
    </rPh>
    <phoneticPr fontId="4"/>
  </si>
  <si>
    <t>性別</t>
    <rPh sb="0" eb="2">
      <t>セイベツ</t>
    </rPh>
    <phoneticPr fontId="4"/>
  </si>
  <si>
    <t>学年</t>
    <rPh sb="0" eb="2">
      <t>ガクネン</t>
    </rPh>
    <phoneticPr fontId="4"/>
  </si>
  <si>
    <t>例</t>
    <rPh sb="0" eb="1">
      <t>レイ</t>
    </rPh>
    <phoneticPr fontId="4"/>
  </si>
  <si>
    <t>西三　太郎</t>
    <rPh sb="0" eb="1">
      <t>セイ</t>
    </rPh>
    <rPh sb="1" eb="2">
      <t>サン</t>
    </rPh>
    <rPh sb="3" eb="5">
      <t>タロウ</t>
    </rPh>
    <phoneticPr fontId="4"/>
  </si>
  <si>
    <t>男</t>
    <rPh sb="0" eb="1">
      <t>オトコ</t>
    </rPh>
    <phoneticPr fontId="4"/>
  </si>
  <si>
    <t>Ａ</t>
    <phoneticPr fontId="3"/>
  </si>
  <si>
    <t>Ｂ</t>
    <phoneticPr fontId="3"/>
  </si>
  <si>
    <t>Ｃ</t>
    <phoneticPr fontId="3"/>
  </si>
  <si>
    <t>生年</t>
    <rPh sb="0" eb="2">
      <t>セイネン</t>
    </rPh>
    <phoneticPr fontId="4"/>
  </si>
  <si>
    <t>生年月日</t>
    <rPh sb="0" eb="4">
      <t>セイネ</t>
    </rPh>
    <phoneticPr fontId="4"/>
  </si>
  <si>
    <t>月</t>
    <rPh sb="0" eb="1">
      <t>ツキ</t>
    </rPh>
    <phoneticPr fontId="3"/>
  </si>
  <si>
    <t>日</t>
    <rPh sb="0" eb="1">
      <t>ヒ</t>
    </rPh>
    <phoneticPr fontId="7"/>
  </si>
  <si>
    <t>参加予定種目</t>
    <rPh sb="0" eb="4">
      <t>サンカヨテイ</t>
    </rPh>
    <rPh sb="4" eb="6">
      <t>シュモク</t>
    </rPh>
    <phoneticPr fontId="4"/>
  </si>
  <si>
    <t>リストから選択</t>
    <rPh sb="5" eb="7">
      <t>センタク</t>
    </rPh>
    <phoneticPr fontId="3"/>
  </si>
  <si>
    <t>参加料</t>
    <rPh sb="0" eb="3">
      <t>サンカリョウ</t>
    </rPh>
    <phoneticPr fontId="3"/>
  </si>
  <si>
    <t>※参加回数・参加料等を確認してから印刷をしてください。</t>
    <rPh sb="1" eb="3">
      <t>サンカ</t>
    </rPh>
    <rPh sb="3" eb="5">
      <t>カイスウ</t>
    </rPh>
    <rPh sb="4" eb="5">
      <t>スウ</t>
    </rPh>
    <rPh sb="6" eb="9">
      <t>サンカリョウ</t>
    </rPh>
    <rPh sb="9" eb="10">
      <t>トウ</t>
    </rPh>
    <rPh sb="11" eb="13">
      <t>カクニン</t>
    </rPh>
    <rPh sb="17" eb="19">
      <t>インサツ</t>
    </rPh>
    <phoneticPr fontId="3"/>
  </si>
  <si>
    <t>○</t>
    <phoneticPr fontId="3"/>
  </si>
  <si>
    <t>男子参加数</t>
    <rPh sb="0" eb="2">
      <t>ダンシ</t>
    </rPh>
    <rPh sb="2" eb="5">
      <t>サンカスウ</t>
    </rPh>
    <phoneticPr fontId="3"/>
  </si>
  <si>
    <t>女子参加数</t>
    <rPh sb="0" eb="2">
      <t>ジョシ</t>
    </rPh>
    <rPh sb="2" eb="5">
      <t>サンカスウ</t>
    </rPh>
    <phoneticPr fontId="3"/>
  </si>
  <si>
    <t>参加人数合計</t>
    <rPh sb="0" eb="4">
      <t>サンカニンズウ</t>
    </rPh>
    <rPh sb="4" eb="6">
      <t>ゴウケイ</t>
    </rPh>
    <phoneticPr fontId="3"/>
  </si>
  <si>
    <t>※このファイルをメールに添付して送信してください！</t>
    <rPh sb="12" eb="14">
      <t>テンプ</t>
    </rPh>
    <rPh sb="16" eb="18">
      <t>ソウシン</t>
    </rPh>
    <phoneticPr fontId="3"/>
  </si>
  <si>
    <t>実施要項をよく読んで入力してください。</t>
    <rPh sb="0" eb="2">
      <t>ジッシ</t>
    </rPh>
    <rPh sb="2" eb="4">
      <t>ヨウコウ</t>
    </rPh>
    <rPh sb="7" eb="8">
      <t>ヨ</t>
    </rPh>
    <rPh sb="10" eb="12">
      <t>ニュウリョク</t>
    </rPh>
    <phoneticPr fontId="3"/>
  </si>
  <si>
    <t>①参加者一覧表</t>
    <rPh sb="1" eb="4">
      <t>サンカシャ</t>
    </rPh>
    <rPh sb="4" eb="7">
      <t>イチラン</t>
    </rPh>
    <phoneticPr fontId="3"/>
  </si>
  <si>
    <t>②参加人数一覧表</t>
    <rPh sb="1" eb="3">
      <t>サンカ</t>
    </rPh>
    <rPh sb="3" eb="5">
      <t>ニンズウ</t>
    </rPh>
    <rPh sb="5" eb="7">
      <t>イチラン</t>
    </rPh>
    <rPh sb="7" eb="8">
      <t>ヒョウ</t>
    </rPh>
    <phoneticPr fontId="3"/>
  </si>
  <si>
    <t>氏名・参加日等の入力間違いが無いようにお願いします。</t>
    <rPh sb="0" eb="2">
      <t>シメイ</t>
    </rPh>
    <rPh sb="3" eb="5">
      <t>サンカ</t>
    </rPh>
    <rPh sb="5" eb="6">
      <t>ビ</t>
    </rPh>
    <rPh sb="6" eb="7">
      <t>トウ</t>
    </rPh>
    <rPh sb="8" eb="10">
      <t>ニュウリョク</t>
    </rPh>
    <rPh sb="10" eb="12">
      <t>マチガ</t>
    </rPh>
    <rPh sb="14" eb="15">
      <t>ナ</t>
    </rPh>
    <rPh sb="20" eb="21">
      <t>ネガ</t>
    </rPh>
    <phoneticPr fontId="3"/>
  </si>
  <si>
    <t>県大会３位</t>
    <rPh sb="0" eb="1">
      <t>ケン</t>
    </rPh>
    <rPh sb="1" eb="3">
      <t>タイカイ</t>
    </rPh>
    <rPh sb="4" eb="5">
      <t>イ</t>
    </rPh>
    <phoneticPr fontId="3"/>
  </si>
  <si>
    <t>県大会２位</t>
    <rPh sb="0" eb="1">
      <t>ケン</t>
    </rPh>
    <rPh sb="1" eb="3">
      <t>タイカイ</t>
    </rPh>
    <rPh sb="4" eb="5">
      <t>イ</t>
    </rPh>
    <phoneticPr fontId="3"/>
  </si>
  <si>
    <t>県大会１位</t>
    <rPh sb="0" eb="3">
      <t>ケンタイカ</t>
    </rPh>
    <rPh sb="4" eb="5">
      <t>イ</t>
    </rPh>
    <phoneticPr fontId="3"/>
  </si>
  <si>
    <t>目的</t>
    <rPh sb="0" eb="2">
      <t>モクテキ</t>
    </rPh>
    <phoneticPr fontId="3"/>
  </si>
  <si>
    <t>陸上競技者とその指導者の育成と陸上競技の普及を目指す。</t>
    <rPh sb="0" eb="2">
      <t>リクジョウ</t>
    </rPh>
    <rPh sb="2" eb="4">
      <t>キョウギ</t>
    </rPh>
    <rPh sb="4" eb="5">
      <t>シャ</t>
    </rPh>
    <rPh sb="8" eb="11">
      <t>シドウシャ</t>
    </rPh>
    <rPh sb="12" eb="14">
      <t>イクセイ</t>
    </rPh>
    <rPh sb="15" eb="17">
      <t>リクジョウ</t>
    </rPh>
    <rPh sb="17" eb="19">
      <t>キョウギ</t>
    </rPh>
    <rPh sb="20" eb="22">
      <t>フキュウ</t>
    </rPh>
    <rPh sb="23" eb="25">
      <t>メザ</t>
    </rPh>
    <phoneticPr fontId="3"/>
  </si>
  <si>
    <t>主催</t>
    <rPh sb="0" eb="2">
      <t>シュサイ</t>
    </rPh>
    <phoneticPr fontId="3"/>
  </si>
  <si>
    <t>名古屋地区陸上競技協会</t>
    <rPh sb="0" eb="3">
      <t>ナゴヤ</t>
    </rPh>
    <rPh sb="3" eb="5">
      <t>チク</t>
    </rPh>
    <rPh sb="5" eb="7">
      <t>リクジョウ</t>
    </rPh>
    <rPh sb="7" eb="9">
      <t>キョウギ</t>
    </rPh>
    <rPh sb="9" eb="11">
      <t>キョウカイ</t>
    </rPh>
    <phoneticPr fontId="3"/>
  </si>
  <si>
    <t>共催</t>
    <rPh sb="0" eb="2">
      <t>キョウサイ</t>
    </rPh>
    <phoneticPr fontId="3"/>
  </si>
  <si>
    <t>（一財）愛知陸上競技協会</t>
    <rPh sb="1" eb="2">
      <t>イチ</t>
    </rPh>
    <rPh sb="2" eb="3">
      <t>ザイ</t>
    </rPh>
    <rPh sb="4" eb="6">
      <t>アイチ</t>
    </rPh>
    <rPh sb="6" eb="8">
      <t>リクジョウ</t>
    </rPh>
    <rPh sb="8" eb="10">
      <t>キョウギ</t>
    </rPh>
    <rPh sb="10" eb="12">
      <t>キョウカイ</t>
    </rPh>
    <phoneticPr fontId="3"/>
  </si>
  <si>
    <t>協賛</t>
    <rPh sb="0" eb="2">
      <t>キョウサン</t>
    </rPh>
    <phoneticPr fontId="3"/>
  </si>
  <si>
    <t>アシックス ジャパン（株）</t>
    <rPh sb="11" eb="12">
      <t>カブ</t>
    </rPh>
    <phoneticPr fontId="3"/>
  </si>
  <si>
    <t>開催場所</t>
    <rPh sb="0" eb="2">
      <t>カイサイ</t>
    </rPh>
    <rPh sb="2" eb="4">
      <t>バショ</t>
    </rPh>
    <phoneticPr fontId="3"/>
  </si>
  <si>
    <t>実施種目</t>
    <rPh sb="0" eb="2">
      <t>ジッシ</t>
    </rPh>
    <rPh sb="2" eb="4">
      <t>シュモク</t>
    </rPh>
    <phoneticPr fontId="3"/>
  </si>
  <si>
    <t>内容</t>
    <rPh sb="0" eb="2">
      <t>ナイヨウ</t>
    </rPh>
    <phoneticPr fontId="3"/>
  </si>
  <si>
    <t>専門的な技術と練習方法についての実技指導と説明</t>
    <rPh sb="0" eb="3">
      <t>センモンテキ</t>
    </rPh>
    <rPh sb="4" eb="6">
      <t>ギジュツ</t>
    </rPh>
    <rPh sb="7" eb="9">
      <t>レンシュウ</t>
    </rPh>
    <rPh sb="9" eb="11">
      <t>ホウホウ</t>
    </rPh>
    <rPh sb="16" eb="18">
      <t>ジツギ</t>
    </rPh>
    <rPh sb="18" eb="20">
      <t>シドウ</t>
    </rPh>
    <rPh sb="21" eb="23">
      <t>セツメイ</t>
    </rPh>
    <phoneticPr fontId="3"/>
  </si>
  <si>
    <t>補助的なトレーニングの紹介と実技指導</t>
    <rPh sb="0" eb="3">
      <t>ホジョテキ</t>
    </rPh>
    <rPh sb="11" eb="13">
      <t>ショウカイ</t>
    </rPh>
    <rPh sb="14" eb="16">
      <t>ジツギ</t>
    </rPh>
    <rPh sb="16" eb="18">
      <t>シドウ</t>
    </rPh>
    <phoneticPr fontId="3"/>
  </si>
  <si>
    <t>対象者</t>
    <rPh sb="0" eb="3">
      <t>タイショウシャ</t>
    </rPh>
    <phoneticPr fontId="3"/>
  </si>
  <si>
    <t>開催日程</t>
    <rPh sb="0" eb="2">
      <t>カイサイ</t>
    </rPh>
    <rPh sb="2" eb="4">
      <t>ニッテイ</t>
    </rPh>
    <phoneticPr fontId="49"/>
  </si>
  <si>
    <t>当日の流れ</t>
    <rPh sb="0" eb="2">
      <t>トウジツ</t>
    </rPh>
    <rPh sb="3" eb="4">
      <t>ナガ</t>
    </rPh>
    <phoneticPr fontId="49"/>
  </si>
  <si>
    <t>　競技場完全撤収</t>
    <rPh sb="1" eb="4">
      <t>キョウギジョウ</t>
    </rPh>
    <rPh sb="4" eb="6">
      <t>カンゼン</t>
    </rPh>
    <rPh sb="6" eb="8">
      <t>テッシュウ</t>
    </rPh>
    <phoneticPr fontId="49"/>
  </si>
  <si>
    <t>参加費</t>
    <rPh sb="0" eb="3">
      <t>サンカヒ</t>
    </rPh>
    <phoneticPr fontId="3"/>
  </si>
  <si>
    <t>申込方法</t>
    <rPh sb="0" eb="1">
      <t>モウ</t>
    </rPh>
    <rPh sb="1" eb="2">
      <t>コミ</t>
    </rPh>
    <rPh sb="2" eb="4">
      <t>ホウホウ</t>
    </rPh>
    <phoneticPr fontId="3"/>
  </si>
  <si>
    <t>事前受付期間</t>
    <rPh sb="0" eb="2">
      <t>ジゼン</t>
    </rPh>
    <rPh sb="2" eb="6">
      <t>ウケ</t>
    </rPh>
    <phoneticPr fontId="3"/>
  </si>
  <si>
    <t>その他</t>
    <rPh sb="2" eb="3">
      <t>ホカ</t>
    </rPh>
    <phoneticPr fontId="49"/>
  </si>
  <si>
    <t>問合わせ</t>
    <rPh sb="0" eb="1">
      <t>トイ</t>
    </rPh>
    <rPh sb="1" eb="2">
      <t>ア</t>
    </rPh>
    <phoneticPr fontId="3"/>
  </si>
  <si>
    <t>×</t>
    <phoneticPr fontId="3"/>
  </si>
  <si>
    <t>このファイルの内容は、参加料、参加人数計算・保険加入の目的で使用します。</t>
    <rPh sb="7" eb="9">
      <t>ナイヨウ</t>
    </rPh>
    <rPh sb="11" eb="14">
      <t>サンカリョウ</t>
    </rPh>
    <rPh sb="15" eb="19">
      <t>サンカニンズウ</t>
    </rPh>
    <rPh sb="19" eb="21">
      <t>ケイサン</t>
    </rPh>
    <rPh sb="22" eb="24">
      <t>ホケン</t>
    </rPh>
    <rPh sb="24" eb="26">
      <t>カニュウ</t>
    </rPh>
    <rPh sb="27" eb="29">
      <t>モクテキ</t>
    </rPh>
    <rPh sb="30" eb="32">
      <t>シヨウ</t>
    </rPh>
    <phoneticPr fontId="3"/>
  </si>
  <si>
    <t>Tシャツ購入希望</t>
    <rPh sb="4" eb="8">
      <t>コウニュウキボウ</t>
    </rPh>
    <phoneticPr fontId="3"/>
  </si>
  <si>
    <t>サイズ</t>
    <phoneticPr fontId="3"/>
  </si>
  <si>
    <t>Tシャツの購入希望者は、サイズを選択してください。</t>
    <rPh sb="5" eb="9">
      <t>コウニュウキボウ</t>
    </rPh>
    <rPh sb="9" eb="10">
      <t>シャ</t>
    </rPh>
    <rPh sb="16" eb="18">
      <t>センタク</t>
    </rPh>
    <phoneticPr fontId="3"/>
  </si>
  <si>
    <t>S</t>
    <phoneticPr fontId="3"/>
  </si>
  <si>
    <t>M</t>
    <phoneticPr fontId="3"/>
  </si>
  <si>
    <t>L</t>
    <phoneticPr fontId="3"/>
  </si>
  <si>
    <t>O</t>
    <phoneticPr fontId="3"/>
  </si>
  <si>
    <t>XO</t>
    <phoneticPr fontId="3"/>
  </si>
  <si>
    <t>M</t>
    <phoneticPr fontId="3"/>
  </si>
  <si>
    <t>O</t>
    <phoneticPr fontId="3"/>
  </si>
  <si>
    <t>XO</t>
    <phoneticPr fontId="3"/>
  </si>
  <si>
    <t>Ｔシャツ購入希望数</t>
    <rPh sb="4" eb="8">
      <t>コウニュウキボウ</t>
    </rPh>
    <rPh sb="8" eb="9">
      <t>スウ</t>
    </rPh>
    <phoneticPr fontId="3"/>
  </si>
  <si>
    <t>Ｔシャツ購入数</t>
    <rPh sb="4" eb="7">
      <t>コウニュウスウ</t>
    </rPh>
    <rPh sb="6" eb="7">
      <t>スウ</t>
    </rPh>
    <phoneticPr fontId="3"/>
  </si>
  <si>
    <t>　　①メール送信先</t>
    <rPh sb="8" eb="9">
      <t>サキ</t>
    </rPh>
    <phoneticPr fontId="3"/>
  </si>
  <si>
    <r>
      <t>申し込みファイルのダウンロード　</t>
    </r>
    <r>
      <rPr>
        <b/>
        <sz val="13"/>
        <color theme="1"/>
        <rFont val="ＭＳ Ｐゴシック"/>
        <family val="3"/>
        <charset val="128"/>
      </rPr>
      <t>愛知陸協→名古屋→陸上教室申し込みファイル</t>
    </r>
    <rPh sb="0" eb="1">
      <t>モウ</t>
    </rPh>
    <rPh sb="2" eb="3">
      <t>コ</t>
    </rPh>
    <rPh sb="16" eb="20">
      <t>アイチ</t>
    </rPh>
    <rPh sb="21" eb="24">
      <t>ナゴヤ</t>
    </rPh>
    <rPh sb="25" eb="27">
      <t>リクジョウ</t>
    </rPh>
    <rPh sb="27" eb="29">
      <t>キョウシツ</t>
    </rPh>
    <rPh sb="29" eb="30">
      <t>モウ</t>
    </rPh>
    <rPh sb="31" eb="32">
      <t>コ</t>
    </rPh>
    <phoneticPr fontId="49"/>
  </si>
  <si>
    <r>
      <t>　申し込みアドレス　</t>
    </r>
    <r>
      <rPr>
        <b/>
        <sz val="18"/>
        <color theme="1"/>
        <rFont val="ＭＳ Ｐゴシック"/>
        <family val="3"/>
        <charset val="128"/>
      </rPr>
      <t>rikujokyousitu.kyogikai@gmail.com</t>
    </r>
    <rPh sb="1" eb="2">
      <t>モウ</t>
    </rPh>
    <rPh sb="3" eb="4">
      <t>コ</t>
    </rPh>
    <phoneticPr fontId="49"/>
  </si>
  <si>
    <t>←問合せも、こちらのアドレスにお願いします。</t>
    <rPh sb="1" eb="3">
      <t>トイアワ</t>
    </rPh>
    <rPh sb="16" eb="17">
      <t>ネガ</t>
    </rPh>
    <phoneticPr fontId="49"/>
  </si>
  <si>
    <t>・Tシャツについて・・・1枚1800円で、事前注文となります。</t>
    <rPh sb="13" eb="14">
      <t>マイ</t>
    </rPh>
    <rPh sb="18" eb="19">
      <t>エン</t>
    </rPh>
    <rPh sb="21" eb="23">
      <t>ジゼン</t>
    </rPh>
    <rPh sb="23" eb="25">
      <t>チュウモン</t>
    </rPh>
    <phoneticPr fontId="3"/>
  </si>
  <si>
    <t>８００円</t>
    <rPh sb="3" eb="4">
      <t>エン</t>
    </rPh>
    <phoneticPr fontId="3"/>
  </si>
  <si>
    <t>rikujokyousitu.kyogikai@gmail.com</t>
    <phoneticPr fontId="3"/>
  </si>
  <si>
    <t>E-mail</t>
    <phoneticPr fontId="3"/>
  </si>
  <si>
    <t>印刷日</t>
    <rPh sb="0" eb="2">
      <t>インサツ</t>
    </rPh>
    <rPh sb="2" eb="3">
      <t>ビ</t>
    </rPh>
    <phoneticPr fontId="3"/>
  </si>
  <si>
    <t>1日</t>
    <rPh sb="1" eb="2">
      <t>ニチ</t>
    </rPh>
    <phoneticPr fontId="3"/>
  </si>
  <si>
    <t>参加予定日</t>
    <rPh sb="0" eb="4">
      <t>サンカヨテイ</t>
    </rPh>
    <rPh sb="4" eb="5">
      <t>ビ</t>
    </rPh>
    <phoneticPr fontId="3"/>
  </si>
  <si>
    <t>中学</t>
    <rPh sb="0" eb="2">
      <t>チュウガク</t>
    </rPh>
    <phoneticPr fontId="3"/>
  </si>
  <si>
    <t>高校生以上</t>
    <rPh sb="0" eb="5">
      <t>コウコウセイイジョウ</t>
    </rPh>
    <phoneticPr fontId="3"/>
  </si>
  <si>
    <t>団体(個人)名</t>
    <rPh sb="0" eb="2">
      <t>ダンタイ</t>
    </rPh>
    <rPh sb="3" eb="5">
      <t>コジン</t>
    </rPh>
    <rPh sb="6" eb="7">
      <t>メイ</t>
    </rPh>
    <phoneticPr fontId="3"/>
  </si>
  <si>
    <t>団体(個人)名ﾌﾘｶﾞﾅ</t>
    <rPh sb="0" eb="2">
      <t>ダンタイ</t>
    </rPh>
    <rPh sb="3" eb="5">
      <t>コジン</t>
    </rPh>
    <rPh sb="6" eb="7">
      <t>メイ</t>
    </rPh>
    <phoneticPr fontId="3"/>
  </si>
  <si>
    <t>団体(個人)住所</t>
    <rPh sb="0" eb="2">
      <t>ダンタイ</t>
    </rPh>
    <rPh sb="3" eb="5">
      <t>コジン</t>
    </rPh>
    <rPh sb="6" eb="8">
      <t>ジュウショ</t>
    </rPh>
    <phoneticPr fontId="3"/>
  </si>
  <si>
    <t>SS</t>
    <phoneticPr fontId="3"/>
  </si>
  <si>
    <t>　　申込みは、事前申込のみとし、当日受付は一切行いません。</t>
    <rPh sb="2" eb="4">
      <t>モウシコ</t>
    </rPh>
    <rPh sb="7" eb="11">
      <t>ジゼンモウシコミ</t>
    </rPh>
    <rPh sb="16" eb="18">
      <t>トウジツ</t>
    </rPh>
    <rPh sb="18" eb="20">
      <t>ウケツケ</t>
    </rPh>
    <rPh sb="21" eb="23">
      <t>イッサイ</t>
    </rPh>
    <rPh sb="23" eb="24">
      <t>オコナ</t>
    </rPh>
    <phoneticPr fontId="3"/>
  </si>
  <si>
    <t>Ｔシャツ購入金額合計</t>
    <rPh sb="4" eb="6">
      <t>コウニュウ</t>
    </rPh>
    <rPh sb="6" eb="8">
      <t>キンガク</t>
    </rPh>
    <rPh sb="8" eb="10">
      <t>ゴウケイ</t>
    </rPh>
    <phoneticPr fontId="3"/>
  </si>
  <si>
    <t>SS</t>
    <phoneticPr fontId="3"/>
  </si>
  <si>
    <t>この一覧表は、傷害保険の申し込み表となりますので、確実に記入してください。</t>
    <rPh sb="2" eb="5">
      <t>イチランヒョウ</t>
    </rPh>
    <rPh sb="7" eb="11">
      <t>ショウガイホケン</t>
    </rPh>
    <rPh sb="12" eb="13">
      <t>モウ</t>
    </rPh>
    <rPh sb="14" eb="15">
      <t>コ</t>
    </rPh>
    <rPh sb="16" eb="17">
      <t>ヒョウ</t>
    </rPh>
    <rPh sb="25" eb="27">
      <t>カクジツ</t>
    </rPh>
    <rPh sb="28" eb="30">
      <t>キニュウ</t>
    </rPh>
    <phoneticPr fontId="3"/>
  </si>
  <si>
    <t>午前</t>
    <rPh sb="0" eb="2">
      <t>ゴゼン</t>
    </rPh>
    <phoneticPr fontId="3"/>
  </si>
  <si>
    <t>午後</t>
    <rPh sb="0" eb="2">
      <t>ゴゴ</t>
    </rPh>
    <phoneticPr fontId="3"/>
  </si>
  <si>
    <t>1日</t>
    <rPh sb="1" eb="2">
      <t>ヒ</t>
    </rPh>
    <phoneticPr fontId="3"/>
  </si>
  <si>
    <t>←入力　愛知県立・名古屋市立は省いてください。
　個人の場合は参加者の氏名を入力してください。</t>
    <rPh sb="1" eb="3">
      <t>ニュウリョク</t>
    </rPh>
    <rPh sb="4" eb="8">
      <t>アイチケンリ</t>
    </rPh>
    <rPh sb="9" eb="14">
      <t>ナゴヤシリツ</t>
    </rPh>
    <rPh sb="15" eb="16">
      <t>ハブ</t>
    </rPh>
    <rPh sb="25" eb="27">
      <t>コジン</t>
    </rPh>
    <rPh sb="28" eb="30">
      <t>バアイ</t>
    </rPh>
    <rPh sb="31" eb="34">
      <t>サンカシャ</t>
    </rPh>
    <rPh sb="35" eb="37">
      <t>シメイ</t>
    </rPh>
    <rPh sb="38" eb="42">
      <t>ニュウ</t>
    </rPh>
    <phoneticPr fontId="3"/>
  </si>
  <si>
    <t>参加日①</t>
    <phoneticPr fontId="3"/>
  </si>
  <si>
    <t>個人の場合は、申込み責任者【保護者等】の
お名前を記入してください。</t>
    <rPh sb="0" eb="2">
      <t>コジン</t>
    </rPh>
    <rPh sb="3" eb="5">
      <t>バアイ</t>
    </rPh>
    <rPh sb="7" eb="9">
      <t>モウシコ</t>
    </rPh>
    <rPh sb="10" eb="13">
      <t>セキニンシャ</t>
    </rPh>
    <rPh sb="14" eb="17">
      <t>ホゴシャ</t>
    </rPh>
    <rPh sb="17" eb="18">
      <t>ナド</t>
    </rPh>
    <rPh sb="22" eb="24">
      <t>ナマエ</t>
    </rPh>
    <rPh sb="25" eb="33">
      <t>キニュウ</t>
    </rPh>
    <phoneticPr fontId="3"/>
  </si>
  <si>
    <t>問い合わせも上記メールアドレスに、メールのタイトルを問い合わせとして送信願います。</t>
    <rPh sb="0" eb="1">
      <t>ト</t>
    </rPh>
    <rPh sb="2" eb="5">
      <t>ア</t>
    </rPh>
    <rPh sb="6" eb="8">
      <t>ジョウキ</t>
    </rPh>
    <rPh sb="26" eb="27">
      <t>ト</t>
    </rPh>
    <rPh sb="28" eb="29">
      <t>ア</t>
    </rPh>
    <rPh sb="34" eb="40">
      <t>ソウ</t>
    </rPh>
    <phoneticPr fontId="3"/>
  </si>
  <si>
    <t>　〒</t>
    <phoneticPr fontId="3"/>
  </si>
  <si>
    <t>砲丸投</t>
    <rPh sb="0" eb="3">
      <t>ホウガンナゲ</t>
    </rPh>
    <phoneticPr fontId="3"/>
  </si>
  <si>
    <t>円盤投</t>
    <rPh sb="0" eb="3">
      <t>エンバンンアゲ</t>
    </rPh>
    <phoneticPr fontId="3"/>
  </si>
  <si>
    <t>やり投</t>
    <rPh sb="2" eb="3">
      <t>ナ</t>
    </rPh>
    <phoneticPr fontId="3"/>
  </si>
  <si>
    <t>ハンマー投</t>
    <rPh sb="4" eb="5">
      <t>ナ</t>
    </rPh>
    <phoneticPr fontId="3"/>
  </si>
  <si>
    <t>○</t>
    <phoneticPr fontId="3"/>
  </si>
  <si>
    <t>１０００円</t>
    <rPh sb="4" eb="5">
      <t>エン</t>
    </rPh>
    <phoneticPr fontId="3"/>
  </si>
  <si>
    <t>１回目１日参加･1000円</t>
    <rPh sb="1" eb="2">
      <t>カイ</t>
    </rPh>
    <rPh sb="2" eb="3">
      <t>メ</t>
    </rPh>
    <rPh sb="4" eb="5">
      <t>ニチ</t>
    </rPh>
    <rPh sb="5" eb="7">
      <t>サンカ</t>
    </rPh>
    <rPh sb="12" eb="13">
      <t>エン</t>
    </rPh>
    <phoneticPr fontId="3"/>
  </si>
  <si>
    <t>２回目１日参加･1000円</t>
    <rPh sb="1" eb="2">
      <t>カイ</t>
    </rPh>
    <rPh sb="2" eb="3">
      <t>メ</t>
    </rPh>
    <rPh sb="4" eb="5">
      <t>ニチ</t>
    </rPh>
    <rPh sb="5" eb="7">
      <t>サンカ</t>
    </rPh>
    <rPh sb="12" eb="13">
      <t>エン</t>
    </rPh>
    <phoneticPr fontId="3"/>
  </si>
  <si>
    <t>３回目１日参加･1000円</t>
    <rPh sb="1" eb="2">
      <t>カイ</t>
    </rPh>
    <rPh sb="2" eb="3">
      <t>メ</t>
    </rPh>
    <rPh sb="4" eb="5">
      <t>ニチ</t>
    </rPh>
    <rPh sb="5" eb="7">
      <t>サンカ</t>
    </rPh>
    <rPh sb="12" eb="13">
      <t>エン</t>
    </rPh>
    <phoneticPr fontId="3"/>
  </si>
  <si>
    <t>投てき</t>
    <rPh sb="0" eb="1">
      <t>トウ</t>
    </rPh>
    <phoneticPr fontId="3"/>
  </si>
  <si>
    <t>・参加について・・・事前申し込みのみとします。当日受付は行いません。</t>
    <rPh sb="1" eb="3">
      <t>サンカ</t>
    </rPh>
    <rPh sb="10" eb="12">
      <t>ジゼン</t>
    </rPh>
    <rPh sb="12" eb="13">
      <t>モウ</t>
    </rPh>
    <rPh sb="14" eb="15">
      <t>コ</t>
    </rPh>
    <rPh sb="23" eb="25">
      <t>トウジツ</t>
    </rPh>
    <rPh sb="25" eb="27">
      <t>ウケツケ</t>
    </rPh>
    <rPh sb="28" eb="29">
      <t>オコナ</t>
    </rPh>
    <phoneticPr fontId="49"/>
  </si>
  <si>
    <r>
      <t>・保険について・・・</t>
    </r>
    <r>
      <rPr>
        <b/>
        <sz val="14"/>
        <color theme="1"/>
        <rFont val="ＭＳ Ｐゴシック"/>
        <family val="3"/>
        <charset val="128"/>
      </rPr>
      <t>参加者はすべて保険に加入します。➡必ず、申込みファイルを送信してください。</t>
    </r>
    <rPh sb="1" eb="3">
      <t>ホケン</t>
    </rPh>
    <rPh sb="10" eb="13">
      <t>サンカシャ</t>
    </rPh>
    <rPh sb="17" eb="19">
      <t>ホケン</t>
    </rPh>
    <rPh sb="20" eb="22">
      <t>カニュウ</t>
    </rPh>
    <rPh sb="27" eb="28">
      <t>カナラ</t>
    </rPh>
    <rPh sb="30" eb="32">
      <t>モウシコ</t>
    </rPh>
    <rPh sb="38" eb="40">
      <t>ソウシン</t>
    </rPh>
    <phoneticPr fontId="3"/>
  </si>
  <si>
    <t>申し込みファイルをダウンロードして、必要事項を入力してください。申し込みファイルを下記アドレスに送信願います。</t>
    <rPh sb="0" eb="1">
      <t>モウ</t>
    </rPh>
    <rPh sb="2" eb="3">
      <t>コ</t>
    </rPh>
    <rPh sb="18" eb="22">
      <t>ヒツヨウジコウ</t>
    </rPh>
    <rPh sb="23" eb="25">
      <t>ニュウ</t>
    </rPh>
    <rPh sb="32" eb="33">
      <t>モウ</t>
    </rPh>
    <rPh sb="34" eb="35">
      <t>コ</t>
    </rPh>
    <rPh sb="41" eb="43">
      <t>カキ</t>
    </rPh>
    <rPh sb="48" eb="50">
      <t>ソウシン</t>
    </rPh>
    <rPh sb="50" eb="51">
      <t>ネガ</t>
    </rPh>
    <phoneticPr fontId="3"/>
  </si>
  <si>
    <t>＊参加費・Tシャツ代金は、参加毎に当日現金でお支払いください。（団体毎にまとめてください）</t>
    <rPh sb="1" eb="4">
      <t>サンカヒ</t>
    </rPh>
    <rPh sb="9" eb="11">
      <t>ダイキン</t>
    </rPh>
    <rPh sb="13" eb="15">
      <t>サンカ</t>
    </rPh>
    <rPh sb="15" eb="16">
      <t>マイ</t>
    </rPh>
    <rPh sb="17" eb="19">
      <t>トウジツ</t>
    </rPh>
    <rPh sb="19" eb="21">
      <t>ゲンキン</t>
    </rPh>
    <rPh sb="23" eb="25">
      <t>シハライ</t>
    </rPh>
    <rPh sb="32" eb="34">
      <t>ダンタイ</t>
    </rPh>
    <rPh sb="34" eb="35">
      <t>ゴト</t>
    </rPh>
    <phoneticPr fontId="65"/>
  </si>
  <si>
    <t>会場責任者　　　藤井　脩平（瀬戸西高校）　　０５６１－８４－７４００</t>
    <rPh sb="0" eb="2">
      <t>カイジョウ</t>
    </rPh>
    <rPh sb="2" eb="5">
      <t>セキニンシャ</t>
    </rPh>
    <rPh sb="8" eb="10">
      <t>フジイ</t>
    </rPh>
    <rPh sb="11" eb="13">
      <t>シュウヘイ</t>
    </rPh>
    <rPh sb="14" eb="17">
      <t>セトニシ</t>
    </rPh>
    <rPh sb="17" eb="19">
      <t>コウコウ</t>
    </rPh>
    <phoneticPr fontId="3"/>
  </si>
  <si>
    <t>陸上競技における投てき種目の基本動作と専門的な技術の習得を目指して、ジュニア</t>
    <rPh sb="0" eb="2">
      <t>リクジョウ</t>
    </rPh>
    <rPh sb="2" eb="4">
      <t>キョウギ</t>
    </rPh>
    <rPh sb="8" eb="9">
      <t>ナ</t>
    </rPh>
    <rPh sb="11" eb="13">
      <t>シュモク</t>
    </rPh>
    <rPh sb="14" eb="16">
      <t>キホン</t>
    </rPh>
    <rPh sb="16" eb="18">
      <t>ドウサ</t>
    </rPh>
    <rPh sb="19" eb="21">
      <t>センモン</t>
    </rPh>
    <rPh sb="21" eb="22">
      <t>テキ</t>
    </rPh>
    <rPh sb="23" eb="25">
      <t>ギジュツ</t>
    </rPh>
    <rPh sb="26" eb="28">
      <t>シュウトク</t>
    </rPh>
    <rPh sb="29" eb="31">
      <t>メザ</t>
    </rPh>
    <phoneticPr fontId="3"/>
  </si>
  <si>
    <t>物産フードサイエンス１９６９知多スタジアム</t>
    <rPh sb="0" eb="2">
      <t>ブッサン</t>
    </rPh>
    <rPh sb="14" eb="16">
      <t>チタ</t>
    </rPh>
    <phoneticPr fontId="3"/>
  </si>
  <si>
    <t>砲丸投・円盤投・やり投・ハンマー投</t>
    <rPh sb="0" eb="2">
      <t>ホウガン</t>
    </rPh>
    <rPh sb="2" eb="3">
      <t>ナ</t>
    </rPh>
    <rPh sb="4" eb="6">
      <t>エンバン</t>
    </rPh>
    <rPh sb="6" eb="7">
      <t>ナ</t>
    </rPh>
    <rPh sb="10" eb="11">
      <t>トウ</t>
    </rPh>
    <rPh sb="16" eb="17">
      <t>ナ</t>
    </rPh>
    <phoneticPr fontId="3"/>
  </si>
  <si>
    <t>投てき種目の基礎となる動き作りでの実技指導と説明</t>
    <rPh sb="0" eb="1">
      <t>ナ</t>
    </rPh>
    <rPh sb="3" eb="5">
      <t>シュモク</t>
    </rPh>
    <rPh sb="6" eb="8">
      <t>キソ</t>
    </rPh>
    <rPh sb="11" eb="12">
      <t>ウゴ</t>
    </rPh>
    <rPh sb="13" eb="14">
      <t>ツク</t>
    </rPh>
    <rPh sb="17" eb="19">
      <t>ジツギ</t>
    </rPh>
    <rPh sb="19" eb="21">
      <t>シドウ</t>
    </rPh>
    <rPh sb="22" eb="24">
      <t>セツメイ</t>
    </rPh>
    <phoneticPr fontId="3"/>
  </si>
  <si>
    <t>投てき種目に関心のある中学生、高校生、一般及びその指導者</t>
    <rPh sb="0" eb="1">
      <t>トウ</t>
    </rPh>
    <rPh sb="6" eb="8">
      <t>カンシン</t>
    </rPh>
    <rPh sb="11" eb="14">
      <t>チュウガクセイ</t>
    </rPh>
    <rPh sb="15" eb="18">
      <t>コウコウセイ</t>
    </rPh>
    <rPh sb="19" eb="21">
      <t>イッパン</t>
    </rPh>
    <rPh sb="21" eb="22">
      <t>オヨ</t>
    </rPh>
    <rPh sb="25" eb="28">
      <t>シドウシャ</t>
    </rPh>
    <phoneticPr fontId="3"/>
  </si>
  <si>
    <t>各種目先着５０名までとします。ただしハンマー投は３０名とします。</t>
    <rPh sb="0" eb="3">
      <t>カクシュモク</t>
    </rPh>
    <rPh sb="3" eb="5">
      <t>センチャク</t>
    </rPh>
    <rPh sb="7" eb="8">
      <t>メイ</t>
    </rPh>
    <rPh sb="22" eb="23">
      <t>ナ</t>
    </rPh>
    <rPh sb="26" eb="27">
      <t>メイ</t>
    </rPh>
    <phoneticPr fontId="65"/>
  </si>
  <si>
    <t>なお、種目受入人数を超えた場合には、名古屋地区登録者を優先します。</t>
    <rPh sb="3" eb="5">
      <t>シュモク</t>
    </rPh>
    <rPh sb="5" eb="7">
      <t>ウケイレ</t>
    </rPh>
    <rPh sb="7" eb="9">
      <t>ニンズウ</t>
    </rPh>
    <rPh sb="10" eb="11">
      <t>コ</t>
    </rPh>
    <rPh sb="13" eb="15">
      <t>バアイ</t>
    </rPh>
    <rPh sb="18" eb="21">
      <t>ナゴヤ</t>
    </rPh>
    <rPh sb="21" eb="23">
      <t>チク</t>
    </rPh>
    <rPh sb="23" eb="25">
      <t>トウロク</t>
    </rPh>
    <rPh sb="25" eb="26">
      <t>シャ</t>
    </rPh>
    <rPh sb="27" eb="29">
      <t>ユウセン</t>
    </rPh>
    <phoneticPr fontId="65"/>
  </si>
  <si>
    <t>（投擲１日教室）</t>
    <rPh sb="1" eb="3">
      <t>トウテキ</t>
    </rPh>
    <rPh sb="4" eb="5">
      <t>ニチ</t>
    </rPh>
    <rPh sb="5" eb="7">
      <t>キョウシツ</t>
    </rPh>
    <phoneticPr fontId="49"/>
  </si>
  <si>
    <t>9：00～9：20</t>
    <phoneticPr fontId="49"/>
  </si>
  <si>
    <t>　受付</t>
    <rPh sb="1" eb="3">
      <t>ウケツケ</t>
    </rPh>
    <phoneticPr fontId="49"/>
  </si>
  <si>
    <t>9: 20～9：30</t>
    <phoneticPr fontId="49"/>
  </si>
  <si>
    <t>　あいさつ・諸注意</t>
    <rPh sb="6" eb="7">
      <t>ショ</t>
    </rPh>
    <rPh sb="7" eb="9">
      <t>チュウイ</t>
    </rPh>
    <phoneticPr fontId="49"/>
  </si>
  <si>
    <t>9: 30～15：40</t>
    <phoneticPr fontId="49"/>
  </si>
  <si>
    <t>　教室（途中、昼食休憩あり）</t>
    <rPh sb="1" eb="3">
      <t>キョウシツ</t>
    </rPh>
    <rPh sb="4" eb="6">
      <t>トチュウ</t>
    </rPh>
    <rPh sb="7" eb="9">
      <t>チュウショク</t>
    </rPh>
    <rPh sb="9" eb="11">
      <t>キュウケイ</t>
    </rPh>
    <phoneticPr fontId="49"/>
  </si>
  <si>
    <t>１回　１０００円</t>
    <rPh sb="1" eb="2">
      <t>カイ</t>
    </rPh>
    <rPh sb="7" eb="8">
      <t>エン</t>
    </rPh>
    <phoneticPr fontId="65"/>
  </si>
  <si>
    <t>※中学生に限り、県3位以内の生徒は参加費免除となります。</t>
    <phoneticPr fontId="49"/>
  </si>
  <si>
    <t>その他</t>
    <rPh sb="2" eb="3">
      <t>タ</t>
    </rPh>
    <phoneticPr fontId="49"/>
  </si>
  <si>
    <t>個人申込も可能です。</t>
    <rPh sb="0" eb="4">
      <t>コジンモウシコミ</t>
    </rPh>
    <rPh sb="5" eb="7">
      <t>カノウ</t>
    </rPh>
    <phoneticPr fontId="49"/>
  </si>
  <si>
    <t>２０２２年１１月２８日～２０２２年１２月２０日</t>
    <rPh sb="4" eb="5">
      <t>ネン</t>
    </rPh>
    <rPh sb="7" eb="8">
      <t>ツキ</t>
    </rPh>
    <rPh sb="10" eb="11">
      <t>ビ</t>
    </rPh>
    <rPh sb="16" eb="17">
      <t>ネン</t>
    </rPh>
    <rPh sb="19" eb="20">
      <t>ツキ</t>
    </rPh>
    <rPh sb="22" eb="23">
      <t>ビ</t>
    </rPh>
    <phoneticPr fontId="3"/>
  </si>
  <si>
    <t>投てき器具は、必ず持参してください。</t>
    <rPh sb="0" eb="1">
      <t>トウ</t>
    </rPh>
    <rPh sb="3" eb="5">
      <t>キグ</t>
    </rPh>
    <rPh sb="7" eb="8">
      <t>カナラ</t>
    </rPh>
    <rPh sb="9" eb="11">
      <t>ジサン</t>
    </rPh>
    <phoneticPr fontId="65"/>
  </si>
  <si>
    <t>天候により、中止となる場合もあります。下記Twitterをご確認ください。</t>
    <rPh sb="0" eb="2">
      <t>テンコウ</t>
    </rPh>
    <rPh sb="6" eb="8">
      <t>チュウシ</t>
    </rPh>
    <rPh sb="11" eb="13">
      <t>バアイ</t>
    </rPh>
    <rPh sb="19" eb="21">
      <t>カキ</t>
    </rPh>
    <rPh sb="30" eb="32">
      <t>カクニン</t>
    </rPh>
    <phoneticPr fontId="3"/>
  </si>
  <si>
    <t>メール送信期間</t>
    <rPh sb="3" eb="5">
      <t>ソウシン</t>
    </rPh>
    <rPh sb="5" eb="7">
      <t>キカン</t>
    </rPh>
    <phoneticPr fontId="3"/>
  </si>
  <si>
    <t>2022年11月28日～12月20日</t>
    <phoneticPr fontId="3"/>
  </si>
  <si>
    <t>参加日②</t>
    <rPh sb="0" eb="2">
      <t>サンカ</t>
    </rPh>
    <rPh sb="2" eb="3">
      <t>ビ</t>
    </rPh>
    <phoneticPr fontId="3"/>
  </si>
  <si>
    <t>参加日③</t>
    <phoneticPr fontId="3"/>
  </si>
  <si>
    <t>１回目支払総額</t>
    <rPh sb="1" eb="3">
      <t>カイメ</t>
    </rPh>
    <rPh sb="3" eb="7">
      <t>シハライソウガ</t>
    </rPh>
    <phoneticPr fontId="3"/>
  </si>
  <si>
    <t>県大会入賞
(中学生のみ)</t>
    <rPh sb="0" eb="3">
      <t>ケンタ</t>
    </rPh>
    <rPh sb="3" eb="5">
      <t>ニュウ</t>
    </rPh>
    <rPh sb="7" eb="10">
      <t>チュウガクセイ</t>
    </rPh>
    <phoneticPr fontId="3"/>
  </si>
  <si>
    <t>２０２２年度　　名古屋地区陸上教室（投てき種目）　実施要項改訂版２</t>
    <rPh sb="4" eb="6">
      <t>ネンド</t>
    </rPh>
    <rPh sb="8" eb="11">
      <t>ナゴヤ</t>
    </rPh>
    <rPh sb="11" eb="13">
      <t>チク</t>
    </rPh>
    <rPh sb="13" eb="15">
      <t>リクジョウ</t>
    </rPh>
    <rPh sb="15" eb="17">
      <t>キョウシツ</t>
    </rPh>
    <rPh sb="18" eb="19">
      <t>トウ</t>
    </rPh>
    <rPh sb="21" eb="23">
      <t>シュモク</t>
    </rPh>
    <rPh sb="25" eb="27">
      <t>ジッシ</t>
    </rPh>
    <rPh sb="27" eb="29">
      <t>ヨウコウ</t>
    </rPh>
    <rPh sb="29" eb="32">
      <t>カイテイバン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</si>
</sst>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411]ggge&quot;年&quot;m&quot;月&quot;d&quot;日&quot;;@"/>
    <numFmt numFmtId="177" formatCode="[$-411]yyyy&quot;年&quot;m&quot;月&quot;d&quot;日(&quot;aaa&quot;)メール必着&quot;"/>
    <numFmt numFmtId="178" formatCode="yyyy&quot;年&quot;m&quot;月&quot;d&quot;日&quot;\(aaa\)"/>
  </numFmts>
  <fonts count="78">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sz val="12"/>
      <name val="ＭＳ ゴシック"/>
      <family val="3"/>
      <charset val="128"/>
    </font>
    <font>
      <sz val="6"/>
      <name val="ＭＳ Ｐゴシック"/>
      <family val="3"/>
      <charset val="128"/>
    </font>
    <font>
      <sz val="11"/>
      <name val="ＤＦ平成明朝体W7"/>
      <family val="3"/>
      <charset val="128"/>
    </font>
    <font>
      <b/>
      <sz val="16"/>
      <name val="ＭＳ 明朝"/>
      <family val="1"/>
      <charset val="128"/>
    </font>
    <font>
      <b/>
      <sz val="14"/>
      <color indexed="10"/>
      <name val="ＭＳ 明朝"/>
      <family val="1"/>
      <charset val="128"/>
    </font>
    <font>
      <b/>
      <sz val="14"/>
      <name val="ＭＳ ゴシック"/>
      <family val="3"/>
      <charset val="128"/>
    </font>
    <font>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明朝"/>
      <family val="1"/>
      <charset val="128"/>
    </font>
    <font>
      <b/>
      <sz val="12"/>
      <color theme="1"/>
      <name val="ＭＳ ゴシック"/>
      <family val="3"/>
      <charset val="128"/>
    </font>
    <font>
      <sz val="18"/>
      <color theme="1"/>
      <name val="ＭＳ ゴシック"/>
      <family val="3"/>
      <charset val="128"/>
    </font>
    <font>
      <b/>
      <sz val="14"/>
      <color rgb="FFFF0000"/>
      <name val="ＭＳ ゴシック"/>
      <family val="3"/>
      <charset val="128"/>
    </font>
    <font>
      <b/>
      <sz val="14"/>
      <color theme="1"/>
      <name val="ＭＳ 明朝"/>
      <family val="1"/>
      <charset val="128"/>
    </font>
    <font>
      <b/>
      <sz val="16"/>
      <color theme="1"/>
      <name val="ＭＳ ゴシック"/>
      <family val="3"/>
      <charset val="128"/>
    </font>
    <font>
      <b/>
      <sz val="12"/>
      <color rgb="FFFF0000"/>
      <name val="ＭＳ ゴシック"/>
      <family val="3"/>
      <charset val="128"/>
    </font>
    <font>
      <sz val="6"/>
      <name val="ＭＳ Ｐゴシック"/>
      <family val="3"/>
      <charset val="128"/>
      <scheme val="minor"/>
    </font>
    <font>
      <sz val="14"/>
      <color theme="1"/>
      <name val="ＭＳ ゴシック"/>
      <family val="3"/>
      <charset val="128"/>
    </font>
    <font>
      <b/>
      <sz val="20"/>
      <color indexed="81"/>
      <name val="ＭＳ ゴシック"/>
      <family val="3"/>
      <charset val="128"/>
    </font>
    <font>
      <b/>
      <sz val="9"/>
      <color indexed="81"/>
      <name val="ＭＳ Ｐゴシック"/>
      <family val="3"/>
      <charset val="128"/>
    </font>
    <font>
      <b/>
      <sz val="12"/>
      <color indexed="81"/>
      <name val="ＭＳ Ｐゴシック"/>
      <family val="3"/>
      <charset val="128"/>
    </font>
    <font>
      <u/>
      <sz val="11"/>
      <color theme="10"/>
      <name val="ＭＳ Ｐゴシック"/>
      <family val="3"/>
      <charset val="128"/>
      <scheme val="minor"/>
    </font>
    <font>
      <b/>
      <sz val="24"/>
      <color theme="1"/>
      <name val="ＭＳ Ｐ明朝"/>
      <family val="1"/>
      <charset val="128"/>
    </font>
    <font>
      <sz val="11"/>
      <color theme="1"/>
      <name val="ＭＳ Ｐ明朝"/>
      <family val="1"/>
      <charset val="128"/>
    </font>
    <font>
      <sz val="16"/>
      <color theme="1"/>
      <name val="ＭＳ Ｐ明朝"/>
      <family val="1"/>
      <charset val="128"/>
    </font>
    <font>
      <sz val="12"/>
      <color theme="1"/>
      <name val="ＭＳ Ｐ明朝"/>
      <family val="1"/>
      <charset val="128"/>
    </font>
    <font>
      <sz val="14"/>
      <color theme="1"/>
      <name val="ＭＳ Ｐ明朝"/>
      <family val="1"/>
      <charset val="128"/>
    </font>
    <font>
      <sz val="6"/>
      <name val="ＭＳ Ｐゴシック"/>
      <family val="2"/>
      <charset val="128"/>
      <scheme val="minor"/>
    </font>
    <font>
      <sz val="13"/>
      <color theme="1"/>
      <name val="ＭＳ Ｐ明朝"/>
      <family val="1"/>
      <charset val="128"/>
    </font>
    <font>
      <sz val="11"/>
      <color theme="1"/>
      <name val="ＭＳ Ｐゴシック"/>
      <family val="2"/>
      <charset val="128"/>
      <scheme val="minor"/>
    </font>
    <font>
      <u/>
      <sz val="20"/>
      <color theme="10"/>
      <name val="ＭＳ Ｐゴシック"/>
      <family val="3"/>
      <charset val="128"/>
      <scheme val="minor"/>
    </font>
    <font>
      <sz val="10"/>
      <color theme="1"/>
      <name val="ＭＳ ゴシック"/>
      <family val="3"/>
      <charset val="128"/>
    </font>
    <font>
      <sz val="11"/>
      <name val="ＤＦ平成ゴシック体W5"/>
      <family val="3"/>
      <charset val="128"/>
    </font>
    <font>
      <b/>
      <sz val="13"/>
      <color theme="1"/>
      <name val="ＭＳ Ｐゴシック"/>
      <family val="3"/>
      <charset val="128"/>
    </font>
    <font>
      <sz val="13"/>
      <color theme="1"/>
      <name val="HG丸ｺﾞｼｯｸM-PRO"/>
      <family val="3"/>
      <charset val="128"/>
    </font>
    <font>
      <b/>
      <sz val="18"/>
      <color theme="1"/>
      <name val="ＭＳ Ｐゴシック"/>
      <family val="3"/>
      <charset val="128"/>
    </font>
    <font>
      <b/>
      <i/>
      <sz val="16"/>
      <color theme="1"/>
      <name val="ＭＳ Ｐゴシック"/>
      <family val="3"/>
      <charset val="128"/>
    </font>
    <font>
      <b/>
      <u val="double"/>
      <sz val="14"/>
      <color theme="1"/>
      <name val="ＭＳ Ｐ明朝"/>
      <family val="1"/>
      <charset val="128"/>
    </font>
    <font>
      <sz val="11"/>
      <name val="ＭＳ Ｐゴシック"/>
      <family val="2"/>
      <charset val="128"/>
    </font>
    <font>
      <sz val="36"/>
      <color theme="1"/>
      <name val="HGS創英角ﾎﾟｯﾌﾟ体"/>
      <family val="3"/>
      <charset val="128"/>
    </font>
    <font>
      <sz val="36"/>
      <color rgb="FFFF0000"/>
      <name val="HGS創英角ﾎﾟｯﾌﾟ体"/>
      <family val="3"/>
      <charset val="128"/>
    </font>
    <font>
      <b/>
      <sz val="14"/>
      <color indexed="81"/>
      <name val="ＭＳ Ｐゴシック"/>
      <family val="3"/>
      <charset val="128"/>
    </font>
    <font>
      <sz val="11"/>
      <color theme="1"/>
      <name val="ＤＨＰ平成明朝体W7"/>
      <family val="3"/>
      <charset val="128"/>
    </font>
    <font>
      <sz val="6"/>
      <name val="ＭＳ ゴシック"/>
      <family val="2"/>
      <charset val="128"/>
    </font>
    <font>
      <sz val="24"/>
      <color theme="1"/>
      <name val="ＭＳ ゴシック"/>
      <family val="3"/>
      <charset val="128"/>
    </font>
    <font>
      <sz val="14"/>
      <name val="ＤＦ平成明朝体W7"/>
      <family val="3"/>
      <charset val="128"/>
    </font>
    <font>
      <sz val="12"/>
      <color theme="1"/>
      <name val="ＭＳ ゴシック"/>
      <family val="3"/>
      <charset val="128"/>
    </font>
    <font>
      <b/>
      <sz val="12"/>
      <color theme="1"/>
      <name val="ＭＳ 明朝"/>
      <family val="1"/>
      <charset val="128"/>
    </font>
    <font>
      <b/>
      <sz val="26"/>
      <color rgb="FFFF0000"/>
      <name val="ＭＳ ゴシック"/>
      <family val="3"/>
      <charset val="128"/>
    </font>
    <font>
      <b/>
      <sz val="14"/>
      <color theme="1"/>
      <name val="ＭＳ Ｐゴシック"/>
      <family val="3"/>
      <charset val="128"/>
    </font>
    <font>
      <b/>
      <sz val="16"/>
      <color theme="1"/>
      <name val="BIZ UDPゴシック"/>
      <family val="3"/>
      <charset val="128"/>
    </font>
    <font>
      <b/>
      <sz val="14"/>
      <color theme="1"/>
      <name val="ＭＳ Ｐ明朝"/>
      <family val="1"/>
      <charset val="128"/>
    </font>
    <font>
      <b/>
      <sz val="16"/>
      <color theme="1"/>
      <name val="ＭＳ Ｐ明朝"/>
      <family val="1"/>
      <charset val="128"/>
    </font>
    <font>
      <b/>
      <sz val="16"/>
      <color theme="1"/>
      <name val="ＭＳ Ｐゴシック"/>
      <family val="3"/>
      <charset val="128"/>
    </font>
    <font>
      <b/>
      <sz val="14"/>
      <name val="ＭＳ Ｐ明朝"/>
      <family val="1"/>
      <charset val="128"/>
    </font>
    <font>
      <b/>
      <sz val="26"/>
      <color theme="1"/>
      <name val="ＭＳ ゴシック"/>
      <family val="3"/>
      <charset val="128"/>
    </font>
  </fonts>
  <fills count="7">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3" tint="0.79998168889431442"/>
        <bgColor indexed="64"/>
      </patternFill>
    </fill>
  </fills>
  <borders count="8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diagonalUp="1" diagonalDown="1">
      <left style="medium">
        <color indexed="64"/>
      </left>
      <right style="medium">
        <color indexed="64"/>
      </right>
      <top style="medium">
        <color indexed="64"/>
      </top>
      <bottom style="thin">
        <color indexed="64"/>
      </bottom>
      <diagonal style="thin">
        <color indexed="64"/>
      </diagonal>
    </border>
    <border diagonalUp="1" diagonalDown="1">
      <left style="medium">
        <color indexed="64"/>
      </left>
      <right style="medium">
        <color indexed="64"/>
      </right>
      <top style="thin">
        <color indexed="64"/>
      </top>
      <bottom style="thin">
        <color indexed="64"/>
      </bottom>
      <diagonal style="thin">
        <color indexed="64"/>
      </diagonal>
    </border>
    <border diagonalUp="1" diagonalDown="1">
      <left style="medium">
        <color indexed="64"/>
      </left>
      <right style="medium">
        <color indexed="64"/>
      </right>
      <top style="thin">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bottom style="mediumDashed">
        <color auto="1"/>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s>
  <cellStyleXfs count="11">
    <xf numFmtId="0" fontId="0" fillId="0" borderId="0">
      <alignment vertical="center"/>
    </xf>
    <xf numFmtId="0" fontId="24" fillId="0" borderId="0"/>
    <xf numFmtId="0" fontId="11" fillId="0" borderId="0">
      <alignment vertical="center"/>
    </xf>
    <xf numFmtId="0" fontId="23" fillId="0" borderId="0">
      <alignment vertical="center"/>
    </xf>
    <xf numFmtId="0" fontId="2" fillId="0" borderId="0">
      <alignment vertical="center"/>
    </xf>
    <xf numFmtId="0" fontId="1" fillId="0" borderId="0">
      <alignment vertical="center"/>
    </xf>
    <xf numFmtId="0" fontId="43" fillId="0" borderId="0" applyNumberFormat="0" applyFill="0" applyBorder="0" applyAlignment="0" applyProtection="0">
      <alignment vertical="center"/>
    </xf>
    <xf numFmtId="0" fontId="23" fillId="0" borderId="0">
      <alignment vertical="center"/>
    </xf>
    <xf numFmtId="0" fontId="51" fillId="0" borderId="0">
      <alignment vertical="center"/>
    </xf>
    <xf numFmtId="0" fontId="11" fillId="0" borderId="0">
      <alignment vertical="center"/>
    </xf>
    <xf numFmtId="0" fontId="60" fillId="0" borderId="0">
      <alignment vertical="center"/>
    </xf>
  </cellStyleXfs>
  <cellXfs count="263">
    <xf numFmtId="0" fontId="0" fillId="0" borderId="0" xfId="0">
      <alignment vertical="center"/>
    </xf>
    <xf numFmtId="0" fontId="25" fillId="0" borderId="0" xfId="0" applyFont="1" applyAlignment="1">
      <alignment horizontal="center" vertical="center"/>
    </xf>
    <xf numFmtId="0" fontId="26" fillId="0" borderId="0" xfId="0" applyFont="1" applyAlignment="1">
      <alignment vertical="center"/>
    </xf>
    <xf numFmtId="0" fontId="0" fillId="3" borderId="0" xfId="0" applyFill="1">
      <alignment vertical="center"/>
    </xf>
    <xf numFmtId="0" fontId="0" fillId="4" borderId="0" xfId="0" applyFill="1">
      <alignment vertical="center"/>
    </xf>
    <xf numFmtId="0" fontId="25" fillId="0" borderId="0" xfId="0" applyFont="1">
      <alignment vertical="center"/>
    </xf>
    <xf numFmtId="49" fontId="25" fillId="0" borderId="0" xfId="0" applyNumberFormat="1" applyFont="1" applyAlignment="1">
      <alignment horizontal="right" vertical="center"/>
    </xf>
    <xf numFmtId="0" fontId="25" fillId="0" borderId="0" xfId="0" applyFont="1" applyAlignment="1">
      <alignment horizontal="right" vertical="center"/>
    </xf>
    <xf numFmtId="0" fontId="26" fillId="0" borderId="0" xfId="0" applyFont="1">
      <alignment vertical="center"/>
    </xf>
    <xf numFmtId="0" fontId="29" fillId="3" borderId="2" xfId="0" applyFont="1" applyFill="1" applyBorder="1" applyAlignment="1">
      <alignment horizontal="center" vertical="center"/>
    </xf>
    <xf numFmtId="0" fontId="25" fillId="5" borderId="0" xfId="0" applyFont="1" applyFill="1">
      <alignment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0" fillId="0" borderId="6" xfId="0" applyBorder="1">
      <alignment vertical="center"/>
    </xf>
    <xf numFmtId="0" fontId="25" fillId="0" borderId="7" xfId="0" applyFont="1" applyBorder="1" applyAlignment="1">
      <alignment horizontal="center" vertical="center"/>
    </xf>
    <xf numFmtId="0" fontId="29" fillId="3" borderId="8" xfId="0" applyFont="1" applyFill="1" applyBorder="1" applyAlignment="1">
      <alignment horizontal="center" vertical="center"/>
    </xf>
    <xf numFmtId="0" fontId="29" fillId="3" borderId="9" xfId="0" applyFont="1" applyFill="1" applyBorder="1" applyAlignment="1">
      <alignment horizontal="center" vertical="center"/>
    </xf>
    <xf numFmtId="0" fontId="29" fillId="3" borderId="11" xfId="0" applyFont="1" applyFill="1" applyBorder="1" applyAlignment="1">
      <alignment horizontal="center" vertical="center"/>
    </xf>
    <xf numFmtId="0" fontId="25" fillId="0" borderId="5" xfId="0" applyFont="1" applyBorder="1" applyAlignment="1">
      <alignment horizontal="center" vertical="center" wrapText="1"/>
    </xf>
    <xf numFmtId="0" fontId="30" fillId="3" borderId="8" xfId="0" applyFont="1" applyFill="1" applyBorder="1" applyAlignment="1">
      <alignment horizontal="center" vertical="center"/>
    </xf>
    <xf numFmtId="0" fontId="25" fillId="0" borderId="8" xfId="0" applyFont="1" applyBorder="1" applyAlignment="1">
      <alignment horizontal="center" vertical="center"/>
    </xf>
    <xf numFmtId="0" fontId="28" fillId="0" borderId="0" xfId="0" applyFont="1" applyFill="1" applyBorder="1" applyAlignment="1" applyProtection="1">
      <alignment vertical="center"/>
    </xf>
    <xf numFmtId="0" fontId="25" fillId="0" borderId="0" xfId="0" applyFont="1" applyProtection="1">
      <alignment vertical="center"/>
    </xf>
    <xf numFmtId="0" fontId="25" fillId="0" borderId="2" xfId="0" applyFont="1" applyBorder="1" applyAlignment="1" applyProtection="1">
      <alignment horizontal="center" vertical="center" shrinkToFit="1"/>
      <protection locked="0"/>
    </xf>
    <xf numFmtId="0" fontId="25" fillId="0" borderId="9" xfId="0" applyFont="1" applyBorder="1" applyAlignment="1" applyProtection="1">
      <alignment horizontal="center" vertical="center" shrinkToFit="1"/>
      <protection locked="0"/>
    </xf>
    <xf numFmtId="0" fontId="25" fillId="0" borderId="12" xfId="0" applyFont="1" applyBorder="1" applyAlignment="1" applyProtection="1">
      <alignment horizontal="center" vertical="center" shrinkToFit="1"/>
      <protection locked="0"/>
    </xf>
    <xf numFmtId="0" fontId="25" fillId="0" borderId="13" xfId="0" applyFont="1" applyBorder="1" applyAlignment="1" applyProtection="1">
      <alignment horizontal="center" vertical="center" shrinkToFit="1"/>
      <protection locked="0"/>
    </xf>
    <xf numFmtId="0" fontId="31" fillId="0" borderId="2" xfId="0" applyFont="1" applyBorder="1" applyAlignment="1">
      <alignment horizontal="center" vertical="center"/>
    </xf>
    <xf numFmtId="0" fontId="13" fillId="5" borderId="0" xfId="0" applyFont="1" applyFill="1">
      <alignment vertical="center"/>
    </xf>
    <xf numFmtId="0" fontId="24" fillId="0" borderId="0" xfId="1" applyAlignment="1" applyProtection="1">
      <alignment horizontal="right" vertical="center" shrinkToFit="1"/>
    </xf>
    <xf numFmtId="0" fontId="24" fillId="0" borderId="0" xfId="1" applyAlignment="1" applyProtection="1">
      <alignment vertical="center"/>
    </xf>
    <xf numFmtId="0" fontId="0" fillId="0" borderId="0" xfId="0" applyProtection="1">
      <alignment vertical="center"/>
    </xf>
    <xf numFmtId="0" fontId="24" fillId="0" borderId="0" xfId="1" applyFont="1" applyAlignment="1" applyProtection="1">
      <alignment vertical="center"/>
    </xf>
    <xf numFmtId="0" fontId="7" fillId="0" borderId="0" xfId="1" applyFont="1" applyAlignment="1" applyProtection="1">
      <alignment horizontal="center" shrinkToFit="1"/>
    </xf>
    <xf numFmtId="0" fontId="24" fillId="0" borderId="0" xfId="1" applyBorder="1" applyAlignment="1" applyProtection="1">
      <alignment vertical="center"/>
    </xf>
    <xf numFmtId="0" fontId="32" fillId="0" borderId="0" xfId="1" applyFont="1" applyBorder="1" applyAlignment="1" applyProtection="1">
      <alignment vertical="center" shrinkToFit="1"/>
    </xf>
    <xf numFmtId="0" fontId="14" fillId="0" borderId="0" xfId="1" applyFont="1" applyBorder="1" applyAlignment="1" applyProtection="1"/>
    <xf numFmtId="0" fontId="24" fillId="0" borderId="0" xfId="1" applyBorder="1" applyAlignment="1" applyProtection="1">
      <alignment horizontal="right" shrinkToFit="1"/>
    </xf>
    <xf numFmtId="0" fontId="24" fillId="0" borderId="0" xfId="1" applyBorder="1" applyAlignment="1" applyProtection="1">
      <alignment horizontal="right"/>
    </xf>
    <xf numFmtId="0" fontId="9" fillId="0" borderId="14" xfId="1" applyFont="1" applyBorder="1" applyAlignment="1" applyProtection="1">
      <alignment horizontal="center" vertical="center" shrinkToFit="1"/>
    </xf>
    <xf numFmtId="0" fontId="12" fillId="0" borderId="25" xfId="1" applyFont="1" applyBorder="1" applyAlignment="1" applyProtection="1">
      <alignment horizontal="distributed" vertical="center" indent="1"/>
    </xf>
    <xf numFmtId="0" fontId="33" fillId="0" borderId="0" xfId="0" applyFont="1" applyAlignment="1">
      <alignment vertical="center"/>
    </xf>
    <xf numFmtId="0" fontId="39" fillId="0" borderId="0" xfId="0" applyFont="1">
      <alignment vertical="center"/>
    </xf>
    <xf numFmtId="0" fontId="25" fillId="0" borderId="0" xfId="0" applyNumberFormat="1" applyFont="1" applyAlignment="1">
      <alignment horizontal="center" vertical="center"/>
    </xf>
    <xf numFmtId="0" fontId="29" fillId="0" borderId="0" xfId="0" applyFont="1" applyAlignment="1">
      <alignment vertical="center"/>
    </xf>
    <xf numFmtId="0" fontId="29" fillId="0" borderId="0" xfId="0" applyFont="1" applyAlignment="1">
      <alignment horizontal="center" vertical="center"/>
    </xf>
    <xf numFmtId="0" fontId="29" fillId="0" borderId="15"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vertical="center"/>
    </xf>
    <xf numFmtId="0" fontId="29" fillId="0" borderId="8" xfId="0" applyFont="1" applyBorder="1" applyAlignment="1" applyProtection="1">
      <alignment horizontal="center" vertical="center" shrinkToFit="1"/>
      <protection locked="0"/>
    </xf>
    <xf numFmtId="0" fontId="29" fillId="0" borderId="3" xfId="0" applyFont="1" applyBorder="1" applyAlignment="1" applyProtection="1">
      <alignment horizontal="center" vertical="center" shrinkToFit="1"/>
      <protection locked="0"/>
    </xf>
    <xf numFmtId="0" fontId="27" fillId="0" borderId="0" xfId="0" applyFont="1" applyFill="1" applyBorder="1" applyAlignment="1">
      <alignment vertical="center"/>
    </xf>
    <xf numFmtId="0" fontId="34" fillId="0" borderId="0" xfId="0" applyFont="1" applyBorder="1" applyAlignment="1">
      <alignment horizontal="center" vertical="center"/>
    </xf>
    <xf numFmtId="0" fontId="27" fillId="0" borderId="0" xfId="0" applyFont="1" applyFill="1" applyBorder="1" applyAlignment="1">
      <alignment vertical="center"/>
    </xf>
    <xf numFmtId="0" fontId="29" fillId="0" borderId="0" xfId="0" applyFont="1" applyAlignment="1">
      <alignment horizontal="center" vertical="center"/>
    </xf>
    <xf numFmtId="0" fontId="29" fillId="3" borderId="2" xfId="0" applyNumberFormat="1" applyFont="1" applyFill="1" applyBorder="1" applyAlignment="1">
      <alignment horizontal="center" vertical="center"/>
    </xf>
    <xf numFmtId="0" fontId="25" fillId="0" borderId="2" xfId="0" applyNumberFormat="1" applyFont="1" applyBorder="1" applyAlignment="1" applyProtection="1">
      <alignment horizontal="center" vertical="center" shrinkToFit="1"/>
      <protection locked="0"/>
    </xf>
    <xf numFmtId="0" fontId="25" fillId="0" borderId="12" xfId="0" applyNumberFormat="1" applyFont="1" applyBorder="1" applyAlignment="1" applyProtection="1">
      <alignment horizontal="center" vertical="center" shrinkToFit="1"/>
      <protection locked="0"/>
    </xf>
    <xf numFmtId="0" fontId="29" fillId="0" borderId="0" xfId="0" applyFont="1" applyBorder="1" applyAlignment="1">
      <alignment horizontal="center" vertical="center"/>
    </xf>
    <xf numFmtId="0" fontId="29" fillId="3" borderId="1" xfId="0" applyFont="1" applyFill="1" applyBorder="1" applyAlignment="1">
      <alignment horizontal="center" vertical="center"/>
    </xf>
    <xf numFmtId="0" fontId="29" fillId="0" borderId="1" xfId="0" applyFont="1" applyBorder="1" applyAlignment="1" applyProtection="1">
      <alignment horizontal="center" vertical="center" shrinkToFit="1"/>
      <protection locked="0"/>
    </xf>
    <xf numFmtId="0" fontId="29" fillId="0" borderId="42" xfId="0" applyFont="1" applyBorder="1" applyAlignment="1" applyProtection="1">
      <alignment horizontal="center" vertical="center" shrinkToFit="1"/>
      <protection locked="0"/>
    </xf>
    <xf numFmtId="0" fontId="25" fillId="0" borderId="10" xfId="0" applyNumberFormat="1" applyFont="1" applyBorder="1" applyAlignment="1">
      <alignment horizontal="center" vertical="center"/>
    </xf>
    <xf numFmtId="2" fontId="25" fillId="0" borderId="11" xfId="0" applyNumberFormat="1" applyFont="1" applyBorder="1" applyAlignment="1" applyProtection="1">
      <alignment horizontal="center" vertical="center" shrinkToFit="1"/>
      <protection locked="0"/>
    </xf>
    <xf numFmtId="2" fontId="25" fillId="0" borderId="14" xfId="0" applyNumberFormat="1" applyFont="1" applyBorder="1" applyAlignment="1" applyProtection="1">
      <alignment horizontal="center" vertical="center" shrinkToFit="1"/>
      <protection locked="0"/>
    </xf>
    <xf numFmtId="56" fontId="29" fillId="3" borderId="8" xfId="0" applyNumberFormat="1" applyFont="1" applyFill="1" applyBorder="1" applyAlignment="1" applyProtection="1">
      <alignment horizontal="center" vertical="center"/>
    </xf>
    <xf numFmtId="56" fontId="29" fillId="3" borderId="31" xfId="0" applyNumberFormat="1" applyFont="1" applyFill="1" applyBorder="1" applyAlignment="1" applyProtection="1">
      <alignment horizontal="center" vertical="center"/>
    </xf>
    <xf numFmtId="0" fontId="25" fillId="0" borderId="10" xfId="0" applyFont="1" applyBorder="1" applyAlignment="1">
      <alignment horizontal="center" vertical="center" wrapText="1"/>
    </xf>
    <xf numFmtId="0" fontId="34" fillId="0" borderId="0" xfId="0" applyFont="1" applyBorder="1" applyAlignment="1">
      <alignment vertical="center"/>
    </xf>
    <xf numFmtId="0" fontId="10" fillId="0" borderId="0" xfId="1" applyFont="1" applyBorder="1" applyAlignment="1" applyProtection="1">
      <alignment horizontal="center" vertical="center"/>
    </xf>
    <xf numFmtId="0" fontId="29" fillId="0" borderId="11" xfId="0" applyFont="1" applyBorder="1" applyAlignment="1" applyProtection="1">
      <alignment horizontal="center" vertical="center" shrinkToFit="1"/>
      <protection locked="0"/>
    </xf>
    <xf numFmtId="0" fontId="29" fillId="0" borderId="14" xfId="0" applyFont="1" applyBorder="1" applyAlignment="1" applyProtection="1">
      <alignment horizontal="center" vertical="center" shrinkToFit="1"/>
      <protection locked="0"/>
    </xf>
    <xf numFmtId="0" fontId="45" fillId="0" borderId="0" xfId="7" applyFont="1">
      <alignment vertical="center"/>
    </xf>
    <xf numFmtId="0" fontId="46" fillId="0" borderId="0" xfId="7" applyFont="1">
      <alignment vertical="center"/>
    </xf>
    <xf numFmtId="0" fontId="47" fillId="0" borderId="0" xfId="7" applyFont="1">
      <alignment vertical="center"/>
    </xf>
    <xf numFmtId="0" fontId="48" fillId="0" borderId="0" xfId="7" applyFont="1">
      <alignment vertical="center"/>
    </xf>
    <xf numFmtId="0" fontId="48" fillId="0" borderId="0" xfId="7" applyFont="1" applyBorder="1">
      <alignment vertical="center"/>
    </xf>
    <xf numFmtId="0" fontId="46" fillId="0" borderId="0" xfId="7" applyFont="1" applyBorder="1">
      <alignment vertical="center"/>
    </xf>
    <xf numFmtId="0" fontId="45" fillId="0" borderId="0" xfId="7" applyFont="1" applyBorder="1">
      <alignment vertical="center"/>
    </xf>
    <xf numFmtId="0" fontId="52" fillId="0" borderId="0" xfId="6" applyFont="1">
      <alignment vertical="center"/>
    </xf>
    <xf numFmtId="0" fontId="28" fillId="0" borderId="0" xfId="1" applyFont="1" applyAlignment="1" applyProtection="1">
      <alignment horizontal="center" vertical="center"/>
    </xf>
    <xf numFmtId="0" fontId="10" fillId="0" borderId="0" xfId="1" applyFont="1" applyBorder="1" applyAlignment="1" applyProtection="1">
      <alignment horizontal="center" vertical="center"/>
    </xf>
    <xf numFmtId="0" fontId="16" fillId="0" borderId="0" xfId="1" applyFont="1" applyBorder="1" applyAlignment="1" applyProtection="1">
      <alignment horizontal="center" shrinkToFit="1"/>
    </xf>
    <xf numFmtId="0" fontId="29" fillId="0" borderId="49" xfId="0" applyFont="1" applyBorder="1" applyAlignment="1">
      <alignment horizontal="center" vertical="center" wrapText="1"/>
    </xf>
    <xf numFmtId="0" fontId="29" fillId="3" borderId="50" xfId="0" applyFont="1" applyFill="1" applyBorder="1" applyAlignment="1">
      <alignment horizontal="center" vertical="center"/>
    </xf>
    <xf numFmtId="0" fontId="29" fillId="0" borderId="50" xfId="0" applyFont="1" applyBorder="1" applyAlignment="1" applyProtection="1">
      <alignment horizontal="center" vertical="center" shrinkToFit="1"/>
      <protection locked="0"/>
    </xf>
    <xf numFmtId="0" fontId="29" fillId="0" borderId="51" xfId="0" applyFont="1" applyBorder="1" applyAlignment="1" applyProtection="1">
      <alignment horizontal="center" vertical="center" shrinkToFit="1"/>
      <protection locked="0"/>
    </xf>
    <xf numFmtId="0" fontId="53" fillId="0" borderId="10" xfId="0" applyFont="1" applyBorder="1" applyAlignment="1">
      <alignment horizontal="center" vertical="center" wrapText="1"/>
    </xf>
    <xf numFmtId="5" fontId="17" fillId="0" borderId="4" xfId="1" applyNumberFormat="1" applyFont="1" applyBorder="1" applyAlignment="1" applyProtection="1">
      <alignment horizontal="center" vertical="center"/>
    </xf>
    <xf numFmtId="5" fontId="17" fillId="0" borderId="8" xfId="1" applyNumberFormat="1" applyFont="1" applyBorder="1" applyAlignment="1" applyProtection="1">
      <alignment horizontal="center" vertical="center"/>
    </xf>
    <xf numFmtId="5" fontId="17" fillId="0" borderId="3" xfId="1" applyNumberFormat="1" applyFont="1" applyBorder="1" applyAlignment="1" applyProtection="1">
      <alignment horizontal="center" vertical="center"/>
    </xf>
    <xf numFmtId="0" fontId="17" fillId="0" borderId="35" xfId="1" applyNumberFormat="1" applyFont="1" applyBorder="1" applyAlignment="1" applyProtection="1">
      <alignment horizontal="center" vertical="center"/>
    </xf>
    <xf numFmtId="0" fontId="17" fillId="0" borderId="31" xfId="1" applyNumberFormat="1" applyFont="1" applyBorder="1" applyAlignment="1" applyProtection="1">
      <alignment horizontal="center" vertical="center"/>
    </xf>
    <xf numFmtId="5" fontId="17" fillId="0" borderId="10" xfId="1" applyNumberFormat="1" applyFont="1" applyBorder="1" applyAlignment="1" applyProtection="1">
      <alignment vertical="center"/>
    </xf>
    <xf numFmtId="5" fontId="17" fillId="0" borderId="11" xfId="1" applyNumberFormat="1" applyFont="1" applyBorder="1" applyAlignment="1" applyProtection="1">
      <alignment vertical="center"/>
    </xf>
    <xf numFmtId="0" fontId="17" fillId="0" borderId="7" xfId="1" applyNumberFormat="1" applyFont="1" applyBorder="1" applyAlignment="1" applyProtection="1">
      <alignment horizontal="center" vertical="center"/>
    </xf>
    <xf numFmtId="0" fontId="17" fillId="0" borderId="9" xfId="1" applyNumberFormat="1" applyFont="1" applyBorder="1" applyAlignment="1" applyProtection="1">
      <alignment horizontal="center" vertical="center"/>
    </xf>
    <xf numFmtId="0" fontId="17" fillId="0" borderId="13" xfId="1" applyNumberFormat="1" applyFont="1" applyBorder="1" applyAlignment="1" applyProtection="1">
      <alignment horizontal="center" vertical="center"/>
    </xf>
    <xf numFmtId="0" fontId="8" fillId="0" borderId="48" xfId="1" applyFont="1" applyBorder="1" applyAlignment="1" applyProtection="1">
      <alignment horizontal="center" vertical="center" shrinkToFit="1"/>
    </xf>
    <xf numFmtId="0" fontId="0" fillId="0" borderId="53" xfId="0" applyBorder="1" applyProtection="1">
      <alignment vertical="center"/>
    </xf>
    <xf numFmtId="0" fontId="12" fillId="0" borderId="56" xfId="1" applyFont="1" applyBorder="1" applyAlignment="1" applyProtection="1">
      <alignment horizontal="distributed" vertical="center" indent="1"/>
    </xf>
    <xf numFmtId="0" fontId="50" fillId="0" borderId="0" xfId="7" applyFont="1" applyAlignment="1">
      <alignment vertical="center"/>
    </xf>
    <xf numFmtId="0" fontId="56" fillId="0" borderId="0" xfId="7" applyFont="1" applyAlignment="1">
      <alignment vertical="center"/>
    </xf>
    <xf numFmtId="0" fontId="28" fillId="0" borderId="0" xfId="1" applyFont="1" applyAlignment="1" applyProtection="1">
      <alignment vertical="center"/>
    </xf>
    <xf numFmtId="0" fontId="46" fillId="0" borderId="0" xfId="7" applyFont="1" applyBorder="1" applyAlignment="1">
      <alignment horizontal="center" vertical="center"/>
    </xf>
    <xf numFmtId="0" fontId="8" fillId="0" borderId="30" xfId="1" applyFont="1" applyBorder="1" applyAlignment="1" applyProtection="1">
      <alignment horizontal="center" vertical="center" shrinkToFit="1"/>
    </xf>
    <xf numFmtId="0" fontId="8" fillId="0" borderId="43" xfId="1" applyFont="1" applyBorder="1" applyAlignment="1" applyProtection="1">
      <alignment horizontal="center" vertical="center" shrinkToFit="1"/>
    </xf>
    <xf numFmtId="0" fontId="8" fillId="0" borderId="28" xfId="1" applyFont="1" applyBorder="1" applyAlignment="1" applyProtection="1">
      <alignment horizontal="center" vertical="center" shrinkToFit="1"/>
    </xf>
    <xf numFmtId="0" fontId="58" fillId="0" borderId="0" xfId="7" applyFont="1" applyBorder="1" applyAlignment="1">
      <alignment vertical="center"/>
    </xf>
    <xf numFmtId="0" fontId="61" fillId="0" borderId="0" xfId="0" applyFont="1" applyAlignment="1">
      <alignment vertical="center"/>
    </xf>
    <xf numFmtId="1" fontId="25" fillId="2" borderId="31" xfId="0" applyNumberFormat="1" applyFont="1" applyFill="1" applyBorder="1" applyAlignment="1" applyProtection="1">
      <alignment horizontal="center" vertical="center" shrinkToFit="1"/>
      <protection locked="0"/>
    </xf>
    <xf numFmtId="0" fontId="64" fillId="0" borderId="0" xfId="0" applyFont="1" applyAlignment="1" applyProtection="1">
      <alignment horizontal="right" vertical="center"/>
    </xf>
    <xf numFmtId="0" fontId="29" fillId="0" borderId="21" xfId="0" applyFont="1" applyBorder="1" applyAlignment="1">
      <alignment vertical="center"/>
    </xf>
    <xf numFmtId="0" fontId="29" fillId="0" borderId="19" xfId="0" applyFont="1" applyBorder="1" applyAlignment="1">
      <alignment vertical="center"/>
    </xf>
    <xf numFmtId="0" fontId="29" fillId="0" borderId="16" xfId="0" applyFont="1" applyBorder="1" applyAlignment="1">
      <alignment vertical="center"/>
    </xf>
    <xf numFmtId="0" fontId="29" fillId="0" borderId="22" xfId="0" applyFont="1" applyBorder="1" applyAlignment="1">
      <alignment vertical="center"/>
    </xf>
    <xf numFmtId="0" fontId="29" fillId="0" borderId="22" xfId="0" applyFont="1" applyBorder="1" applyAlignment="1">
      <alignment horizontal="center" vertical="center"/>
    </xf>
    <xf numFmtId="0" fontId="29" fillId="0" borderId="0" xfId="0" applyFont="1" applyBorder="1" applyAlignment="1">
      <alignment vertical="center"/>
    </xf>
    <xf numFmtId="0" fontId="59" fillId="0" borderId="0" xfId="7" applyFont="1" applyBorder="1">
      <alignment vertical="center"/>
    </xf>
    <xf numFmtId="0" fontId="59" fillId="0" borderId="0" xfId="7" applyFont="1">
      <alignment vertical="center"/>
    </xf>
    <xf numFmtId="1" fontId="25" fillId="2" borderId="9" xfId="0" applyNumberFormat="1" applyFont="1" applyFill="1" applyBorder="1" applyAlignment="1" applyProtection="1">
      <alignment horizontal="center" vertical="center" shrinkToFit="1"/>
      <protection locked="0"/>
    </xf>
    <xf numFmtId="0" fontId="66" fillId="0" borderId="0" xfId="0" applyFont="1" applyAlignment="1">
      <alignment vertical="center"/>
    </xf>
    <xf numFmtId="0" fontId="28" fillId="0" borderId="0" xfId="0" applyFont="1">
      <alignment vertical="center"/>
    </xf>
    <xf numFmtId="0" fontId="29" fillId="0" borderId="20" xfId="0" applyFont="1" applyBorder="1" applyAlignment="1">
      <alignment vertical="center"/>
    </xf>
    <xf numFmtId="56" fontId="29" fillId="3" borderId="9" xfId="0" applyNumberFormat="1" applyFont="1" applyFill="1" applyBorder="1" applyAlignment="1" applyProtection="1">
      <alignment horizontal="center" vertical="center"/>
    </xf>
    <xf numFmtId="5" fontId="17" fillId="0" borderId="62" xfId="1" applyNumberFormat="1" applyFont="1" applyBorder="1" applyAlignment="1" applyProtection="1">
      <alignment horizontal="center" vertical="center"/>
    </xf>
    <xf numFmtId="0" fontId="17" fillId="0" borderId="59" xfId="1" applyNumberFormat="1" applyFont="1" applyBorder="1" applyAlignment="1" applyProtection="1">
      <alignment horizontal="center" vertical="center"/>
    </xf>
    <xf numFmtId="5" fontId="17" fillId="0" borderId="63" xfId="1" applyNumberFormat="1" applyFont="1" applyBorder="1" applyAlignment="1" applyProtection="1">
      <alignment vertical="center"/>
    </xf>
    <xf numFmtId="0" fontId="17" fillId="0" borderId="4" xfId="1" applyNumberFormat="1" applyFont="1" applyBorder="1" applyAlignment="1" applyProtection="1">
      <alignment horizontal="center" vertical="center"/>
    </xf>
    <xf numFmtId="5" fontId="17" fillId="0" borderId="64" xfId="1" applyNumberFormat="1" applyFont="1" applyBorder="1" applyAlignment="1" applyProtection="1">
      <alignment vertical="center"/>
    </xf>
    <xf numFmtId="5" fontId="0" fillId="0" borderId="0" xfId="0" applyNumberFormat="1" applyProtection="1">
      <alignment vertical="center"/>
    </xf>
    <xf numFmtId="0" fontId="8" fillId="0" borderId="20" xfId="1" applyFont="1" applyBorder="1" applyAlignment="1" applyProtection="1">
      <alignment horizontal="center" vertical="center" shrinkToFit="1"/>
    </xf>
    <xf numFmtId="56" fontId="29" fillId="0" borderId="21" xfId="0" applyNumberFormat="1" applyFont="1" applyFill="1" applyBorder="1" applyAlignment="1" applyProtection="1">
      <alignment horizontal="center" vertical="center"/>
    </xf>
    <xf numFmtId="0" fontId="54" fillId="0" borderId="52" xfId="1" applyFont="1" applyBorder="1" applyAlignment="1" applyProtection="1">
      <alignment horizontal="distributed" vertical="center" indent="1"/>
    </xf>
    <xf numFmtId="5" fontId="17" fillId="0" borderId="65" xfId="1" applyNumberFormat="1" applyFont="1" applyBorder="1" applyAlignment="1" applyProtection="1">
      <alignment horizontal="center" vertical="center"/>
    </xf>
    <xf numFmtId="0" fontId="17" fillId="0" borderId="66" xfId="1" applyNumberFormat="1" applyFont="1" applyBorder="1" applyAlignment="1" applyProtection="1">
      <alignment horizontal="center" vertical="center"/>
    </xf>
    <xf numFmtId="0" fontId="29" fillId="0" borderId="24" xfId="0" applyNumberFormat="1" applyFont="1" applyFill="1" applyBorder="1" applyAlignment="1" applyProtection="1">
      <alignment horizontal="center" vertical="center"/>
    </xf>
    <xf numFmtId="0" fontId="10" fillId="0" borderId="24" xfId="1" applyNumberFormat="1" applyFont="1" applyBorder="1" applyAlignment="1" applyProtection="1">
      <alignment horizontal="center" vertical="center"/>
    </xf>
    <xf numFmtId="0" fontId="54" fillId="0" borderId="15" xfId="1" applyFont="1" applyBorder="1" applyAlignment="1" applyProtection="1">
      <alignment horizontal="distributed" vertical="center" indent="1"/>
    </xf>
    <xf numFmtId="0" fontId="54" fillId="0" borderId="58" xfId="1" applyFont="1" applyBorder="1" applyAlignment="1" applyProtection="1">
      <alignment horizontal="distributed" vertical="center" indent="1"/>
    </xf>
    <xf numFmtId="0" fontId="17" fillId="0" borderId="67" xfId="1" applyNumberFormat="1" applyFont="1" applyBorder="1" applyAlignment="1" applyProtection="1">
      <alignment vertical="center"/>
    </xf>
    <xf numFmtId="0" fontId="17" fillId="0" borderId="64" xfId="1" applyNumberFormat="1" applyFont="1" applyBorder="1" applyAlignment="1" applyProtection="1">
      <alignment vertical="center"/>
    </xf>
    <xf numFmtId="0" fontId="17" fillId="0" borderId="61" xfId="1" applyNumberFormat="1" applyFont="1" applyBorder="1" applyAlignment="1" applyProtection="1">
      <alignment vertical="center"/>
    </xf>
    <xf numFmtId="0" fontId="25" fillId="0" borderId="11" xfId="0" applyFont="1" applyBorder="1" applyAlignment="1" applyProtection="1">
      <alignment horizontal="center" vertical="center" shrinkToFit="1"/>
    </xf>
    <xf numFmtId="0" fontId="25" fillId="0" borderId="14" xfId="0" applyFont="1" applyBorder="1" applyAlignment="1" applyProtection="1">
      <alignment horizontal="center" vertical="center" shrinkToFit="1"/>
    </xf>
    <xf numFmtId="0" fontId="8" fillId="0" borderId="30" xfId="1" applyFont="1" applyBorder="1" applyAlignment="1" applyProtection="1">
      <alignment horizontal="center" vertical="center" shrinkToFit="1"/>
    </xf>
    <xf numFmtId="56" fontId="8" fillId="0" borderId="26" xfId="1" applyNumberFormat="1" applyFont="1" applyBorder="1" applyAlignment="1" applyProtection="1">
      <alignment horizontal="center" vertical="center" shrinkToFit="1"/>
    </xf>
    <xf numFmtId="0" fontId="20" fillId="0" borderId="0" xfId="1" applyFont="1" applyBorder="1" applyAlignment="1" applyProtection="1">
      <alignment vertical="center" shrinkToFit="1"/>
    </xf>
    <xf numFmtId="5" fontId="22" fillId="0" borderId="72" xfId="1" applyNumberFormat="1" applyFont="1" applyBorder="1" applyAlignment="1" applyProtection="1">
      <alignment vertical="center"/>
    </xf>
    <xf numFmtId="0" fontId="68" fillId="0" borderId="0" xfId="0" applyFont="1" applyFill="1" applyBorder="1" applyAlignment="1">
      <alignment vertical="center"/>
    </xf>
    <xf numFmtId="0" fontId="8" fillId="0" borderId="15" xfId="1" applyFont="1" applyBorder="1" applyAlignment="1" applyProtection="1">
      <alignment horizontal="center" vertical="center" shrinkToFit="1"/>
    </xf>
    <xf numFmtId="56" fontId="8" fillId="0" borderId="16" xfId="1" applyNumberFormat="1" applyFont="1" applyBorder="1" applyAlignment="1" applyProtection="1">
      <alignment horizontal="center" vertical="center" shrinkToFit="1"/>
    </xf>
    <xf numFmtId="0" fontId="10" fillId="0" borderId="18" xfId="1" applyNumberFormat="1" applyFont="1" applyBorder="1" applyAlignment="1" applyProtection="1">
      <alignment horizontal="center" vertical="center"/>
    </xf>
    <xf numFmtId="0" fontId="50" fillId="0" borderId="0" xfId="7" applyFont="1" applyAlignment="1">
      <alignment vertical="center" wrapText="1"/>
    </xf>
    <xf numFmtId="0" fontId="48" fillId="0" borderId="0" xfId="7" applyFont="1" applyBorder="1" applyAlignment="1">
      <alignment horizontal="left" vertical="center"/>
    </xf>
    <xf numFmtId="0" fontId="68" fillId="0" borderId="0" xfId="0" applyFont="1" applyFill="1" applyBorder="1" applyAlignment="1">
      <alignment vertical="center"/>
    </xf>
    <xf numFmtId="0" fontId="72" fillId="0" borderId="0" xfId="9" applyFont="1" applyBorder="1" applyAlignment="1">
      <alignment vertical="center"/>
    </xf>
    <xf numFmtId="0" fontId="46" fillId="0" borderId="0" xfId="7" applyFont="1" applyBorder="1" applyAlignment="1">
      <alignment vertical="center"/>
    </xf>
    <xf numFmtId="0" fontId="73" fillId="0" borderId="0" xfId="7" applyFont="1">
      <alignment vertical="center"/>
    </xf>
    <xf numFmtId="0" fontId="75" fillId="0" borderId="0" xfId="7" applyFont="1" applyBorder="1" applyAlignment="1">
      <alignment horizontal="left" vertical="center"/>
    </xf>
    <xf numFmtId="0" fontId="45" fillId="0" borderId="0" xfId="7" applyFont="1" applyBorder="1" applyAlignment="1">
      <alignment horizontal="left" vertical="center"/>
    </xf>
    <xf numFmtId="0" fontId="46" fillId="0" borderId="0" xfId="7" applyFont="1" applyBorder="1" applyAlignment="1">
      <alignment horizontal="left" vertical="center"/>
    </xf>
    <xf numFmtId="20" fontId="46" fillId="0" borderId="0" xfId="7" applyNumberFormat="1" applyFont="1" applyBorder="1" applyAlignment="1">
      <alignment horizontal="left" vertical="center"/>
    </xf>
    <xf numFmtId="20" fontId="48" fillId="0" borderId="0" xfId="7" applyNumberFormat="1" applyFont="1" applyBorder="1" applyAlignment="1">
      <alignment horizontal="left" vertical="center"/>
    </xf>
    <xf numFmtId="0" fontId="48" fillId="0" borderId="0" xfId="7" applyFont="1" applyBorder="1" applyAlignment="1">
      <alignment vertical="center"/>
    </xf>
    <xf numFmtId="0" fontId="46" fillId="0" borderId="30" xfId="7" applyFont="1" applyBorder="1">
      <alignment vertical="center"/>
    </xf>
    <xf numFmtId="0" fontId="46" fillId="0" borderId="43" xfId="7" applyFont="1" applyBorder="1">
      <alignment vertical="center"/>
    </xf>
    <xf numFmtId="0" fontId="76" fillId="0" borderId="0" xfId="6" applyFont="1">
      <alignment vertical="center"/>
    </xf>
    <xf numFmtId="56" fontId="29" fillId="3" borderId="1" xfId="0" applyNumberFormat="1" applyFont="1" applyFill="1" applyBorder="1" applyAlignment="1" applyProtection="1">
      <alignment horizontal="center" vertical="center"/>
    </xf>
    <xf numFmtId="56" fontId="29" fillId="0" borderId="0" xfId="0" applyNumberFormat="1" applyFont="1" applyFill="1" applyBorder="1" applyAlignment="1" applyProtection="1">
      <alignment horizontal="center" vertical="center"/>
    </xf>
    <xf numFmtId="0" fontId="28" fillId="0" borderId="0" xfId="1" applyFont="1" applyBorder="1" applyAlignment="1" applyProtection="1">
      <alignment horizontal="center" vertical="center"/>
    </xf>
    <xf numFmtId="0" fontId="12" fillId="0" borderId="23" xfId="1" applyFont="1" applyBorder="1" applyAlignment="1" applyProtection="1">
      <alignment horizontal="distributed" vertical="center" indent="1"/>
    </xf>
    <xf numFmtId="0" fontId="12" fillId="0" borderId="21" xfId="1" applyFont="1" applyBorder="1" applyAlignment="1" applyProtection="1">
      <alignment horizontal="distributed" vertical="center" indent="1"/>
    </xf>
    <xf numFmtId="0" fontId="12" fillId="0" borderId="22" xfId="1" applyFont="1" applyBorder="1" applyAlignment="1" applyProtection="1">
      <alignment horizontal="distributed" vertical="center" indent="1"/>
    </xf>
    <xf numFmtId="0" fontId="12" fillId="0" borderId="19" xfId="1" applyFont="1" applyBorder="1" applyAlignment="1" applyProtection="1">
      <alignment horizontal="distributed" vertical="center" indent="1"/>
    </xf>
    <xf numFmtId="5" fontId="17" fillId="0" borderId="73" xfId="1" applyNumberFormat="1" applyFont="1" applyBorder="1" applyAlignment="1" applyProtection="1">
      <alignment vertical="center"/>
    </xf>
    <xf numFmtId="0" fontId="12" fillId="0" borderId="74" xfId="1" applyFont="1" applyBorder="1" applyAlignment="1" applyProtection="1">
      <alignment horizontal="distributed" vertical="center" indent="1"/>
    </xf>
    <xf numFmtId="0" fontId="12" fillId="0" borderId="75" xfId="1" applyFont="1" applyBorder="1" applyAlignment="1" applyProtection="1">
      <alignment horizontal="distributed" vertical="center" indent="1"/>
    </xf>
    <xf numFmtId="0" fontId="12" fillId="0" borderId="76" xfId="1" applyFont="1" applyBorder="1" applyAlignment="1" applyProtection="1">
      <alignment horizontal="distributed" vertical="center" indent="1"/>
    </xf>
    <xf numFmtId="5" fontId="17" fillId="0" borderId="77" xfId="1" applyNumberFormat="1" applyFont="1" applyBorder="1" applyAlignment="1" applyProtection="1">
      <alignment vertical="center"/>
    </xf>
    <xf numFmtId="0" fontId="12" fillId="0" borderId="30" xfId="1" applyFont="1" applyBorder="1" applyAlignment="1" applyProtection="1">
      <alignment horizontal="distributed" vertical="center" indent="1"/>
    </xf>
    <xf numFmtId="0" fontId="12" fillId="0" borderId="43" xfId="1" applyFont="1" applyBorder="1" applyAlignment="1" applyProtection="1">
      <alignment horizontal="distributed" vertical="center" indent="1"/>
    </xf>
    <xf numFmtId="0" fontId="12" fillId="0" borderId="28" xfId="1" applyFont="1" applyBorder="1" applyAlignment="1" applyProtection="1">
      <alignment horizontal="distributed" vertical="center" indent="1"/>
    </xf>
    <xf numFmtId="5" fontId="17" fillId="0" borderId="48" xfId="1" applyNumberFormat="1" applyFont="1" applyBorder="1" applyAlignment="1" applyProtection="1">
      <alignment vertical="center"/>
    </xf>
    <xf numFmtId="0" fontId="9" fillId="0" borderId="10" xfId="1" applyFont="1" applyBorder="1" applyAlignment="1" applyProtection="1">
      <alignment horizontal="center" vertical="center" shrinkToFit="1"/>
    </xf>
    <xf numFmtId="0" fontId="9" fillId="0" borderId="46" xfId="1" applyFont="1" applyBorder="1" applyAlignment="1" applyProtection="1">
      <alignment horizontal="center" shrinkToFit="1"/>
    </xf>
    <xf numFmtId="2" fontId="25" fillId="0" borderId="25" xfId="0" applyNumberFormat="1" applyFont="1" applyBorder="1" applyAlignment="1" applyProtection="1">
      <alignment horizontal="center" vertical="center" shrinkToFit="1"/>
      <protection locked="0"/>
    </xf>
    <xf numFmtId="2" fontId="25" fillId="0" borderId="56" xfId="0" applyNumberFormat="1" applyFont="1" applyBorder="1" applyAlignment="1" applyProtection="1">
      <alignment horizontal="center" vertical="center" shrinkToFit="1"/>
      <protection locked="0"/>
    </xf>
    <xf numFmtId="0" fontId="25" fillId="0" borderId="23" xfId="0" applyNumberFormat="1" applyFont="1" applyBorder="1" applyAlignment="1">
      <alignment horizontal="center" vertical="center" wrapText="1"/>
    </xf>
    <xf numFmtId="0" fontId="0" fillId="0" borderId="0" xfId="0" applyBorder="1" applyProtection="1">
      <alignment vertical="center"/>
    </xf>
    <xf numFmtId="56" fontId="29" fillId="0" borderId="57" xfId="0" applyNumberFormat="1" applyFont="1" applyFill="1" applyBorder="1" applyAlignment="1" applyProtection="1">
      <alignment horizontal="center" vertical="center"/>
    </xf>
    <xf numFmtId="0" fontId="29" fillId="0" borderId="60" xfId="0" applyNumberFormat="1" applyFont="1" applyFill="1" applyBorder="1" applyAlignment="1" applyProtection="1">
      <alignment horizontal="center" vertical="center"/>
    </xf>
    <xf numFmtId="56" fontId="29" fillId="0" borderId="15" xfId="0" applyNumberFormat="1" applyFont="1" applyFill="1" applyBorder="1" applyAlignment="1" applyProtection="1">
      <alignment horizontal="center" vertical="center"/>
    </xf>
    <xf numFmtId="0" fontId="67" fillId="0" borderId="79" xfId="1" applyFont="1" applyBorder="1" applyAlignment="1" applyProtection="1">
      <alignment horizontal="distributed" vertical="center" indent="1"/>
    </xf>
    <xf numFmtId="0" fontId="67" fillId="0" borderId="80" xfId="1" applyFont="1" applyBorder="1" applyAlignment="1" applyProtection="1">
      <alignment horizontal="distributed" vertical="center" indent="1"/>
    </xf>
    <xf numFmtId="0" fontId="67" fillId="0" borderId="81" xfId="1" applyFont="1" applyBorder="1" applyAlignment="1" applyProtection="1">
      <alignment horizontal="distributed" vertical="center" indent="1"/>
    </xf>
    <xf numFmtId="5" fontId="22" fillId="0" borderId="78" xfId="1" applyNumberFormat="1" applyFont="1" applyBorder="1" applyAlignment="1" applyProtection="1">
      <alignment vertical="center"/>
    </xf>
    <xf numFmtId="0" fontId="77" fillId="0" borderId="0" xfId="0" applyFont="1" applyAlignment="1">
      <alignment vertical="center"/>
    </xf>
    <xf numFmtId="0" fontId="48" fillId="0" borderId="43" xfId="7" applyFont="1" applyBorder="1" applyAlignment="1">
      <alignment horizontal="left" vertical="center"/>
    </xf>
    <xf numFmtId="0" fontId="48" fillId="0" borderId="28" xfId="7" applyFont="1" applyBorder="1" applyAlignment="1">
      <alignment horizontal="left" vertical="center"/>
    </xf>
    <xf numFmtId="0" fontId="44" fillId="0" borderId="0" xfId="7" applyFont="1" applyAlignment="1">
      <alignment horizontal="center" vertical="center"/>
    </xf>
    <xf numFmtId="178" fontId="74" fillId="0" borderId="0" xfId="8" applyNumberFormat="1" applyFont="1" applyBorder="1" applyAlignment="1">
      <alignment horizontal="center" vertical="center" shrinkToFit="1"/>
    </xf>
    <xf numFmtId="0" fontId="50" fillId="0" borderId="0" xfId="7" applyFont="1" applyAlignment="1">
      <alignment vertical="center" wrapText="1"/>
    </xf>
    <xf numFmtId="0" fontId="62" fillId="0" borderId="0" xfId="0" applyFont="1" applyAlignment="1">
      <alignment vertical="center"/>
    </xf>
    <xf numFmtId="0" fontId="70" fillId="0" borderId="32" xfId="0" applyFont="1" applyFill="1" applyBorder="1" applyAlignment="1">
      <alignment horizontal="center" vertical="center" wrapText="1"/>
    </xf>
    <xf numFmtId="0" fontId="70" fillId="0" borderId="33" xfId="0" applyFont="1" applyFill="1" applyBorder="1" applyAlignment="1">
      <alignment horizontal="center" vertical="center" wrapText="1"/>
    </xf>
    <xf numFmtId="0" fontId="70" fillId="0" borderId="34" xfId="0" applyFont="1" applyFill="1" applyBorder="1" applyAlignment="1">
      <alignment horizontal="center" vertical="center" wrapText="1"/>
    </xf>
    <xf numFmtId="0" fontId="70" fillId="0" borderId="54" xfId="0" applyFont="1" applyFill="1" applyBorder="1" applyAlignment="1">
      <alignment horizontal="center" vertical="center" wrapText="1"/>
    </xf>
    <xf numFmtId="0" fontId="70" fillId="0" borderId="47" xfId="0" applyFont="1" applyFill="1" applyBorder="1" applyAlignment="1">
      <alignment horizontal="center" vertical="center" wrapText="1"/>
    </xf>
    <xf numFmtId="0" fontId="70" fillId="0" borderId="55" xfId="0" applyFont="1" applyFill="1" applyBorder="1" applyAlignment="1">
      <alignment horizontal="center" vertical="center" wrapText="1"/>
    </xf>
    <xf numFmtId="0" fontId="34" fillId="5" borderId="0" xfId="0" applyFont="1" applyFill="1" applyAlignment="1">
      <alignment horizontal="center" vertical="center"/>
    </xf>
    <xf numFmtId="0" fontId="35" fillId="3" borderId="37" xfId="0" applyFont="1" applyFill="1" applyBorder="1" applyAlignment="1">
      <alignment horizontal="center" vertical="center" shrinkToFit="1"/>
    </xf>
    <xf numFmtId="0" fontId="35" fillId="3" borderId="38" xfId="0" applyFont="1" applyFill="1" applyBorder="1" applyAlignment="1">
      <alignment horizontal="center" vertical="center" shrinkToFit="1"/>
    </xf>
    <xf numFmtId="177" fontId="36" fillId="3" borderId="38" xfId="0" applyNumberFormat="1" applyFont="1" applyFill="1" applyBorder="1" applyAlignment="1">
      <alignment horizontal="center" vertical="center"/>
    </xf>
    <xf numFmtId="177" fontId="36" fillId="3" borderId="39" xfId="0" applyNumberFormat="1" applyFont="1" applyFill="1" applyBorder="1" applyAlignment="1">
      <alignment horizontal="center" vertical="center"/>
    </xf>
    <xf numFmtId="0" fontId="28" fillId="0" borderId="22" xfId="0" applyFont="1" applyBorder="1" applyAlignment="1">
      <alignment horizontal="center" vertical="center"/>
    </xf>
    <xf numFmtId="0" fontId="25" fillId="0" borderId="46" xfId="0" applyFont="1" applyBorder="1" applyAlignment="1">
      <alignment horizontal="distributed" vertical="center" indent="1"/>
    </xf>
    <xf numFmtId="0" fontId="25" fillId="0" borderId="40" xfId="0" applyFont="1" applyBorder="1" applyAlignment="1">
      <alignment horizontal="distributed" vertical="center" indent="1"/>
    </xf>
    <xf numFmtId="0" fontId="69" fillId="6" borderId="30" xfId="0" applyFont="1" applyFill="1" applyBorder="1" applyAlignment="1" applyProtection="1">
      <alignment vertical="center"/>
      <protection locked="0"/>
    </xf>
    <xf numFmtId="0" fontId="69" fillId="6" borderId="43" xfId="0" applyFont="1" applyFill="1" applyBorder="1" applyAlignment="1" applyProtection="1">
      <alignment vertical="center"/>
      <protection locked="0"/>
    </xf>
    <xf numFmtId="0" fontId="69" fillId="6" borderId="28" xfId="0" applyFont="1" applyFill="1" applyBorder="1" applyAlignment="1" applyProtection="1">
      <alignment vertical="center"/>
      <protection locked="0"/>
    </xf>
    <xf numFmtId="0" fontId="25" fillId="0" borderId="44" xfId="0" applyFont="1" applyBorder="1" applyAlignment="1">
      <alignment horizontal="distributed" vertical="center" indent="1"/>
    </xf>
    <xf numFmtId="0" fontId="25" fillId="0" borderId="45" xfId="0" applyFont="1" applyBorder="1" applyAlignment="1">
      <alignment horizontal="distributed" vertical="center" indent="1"/>
    </xf>
    <xf numFmtId="0" fontId="25" fillId="0" borderId="29" xfId="0" applyFont="1" applyBorder="1" applyAlignment="1">
      <alignment horizontal="distributed" vertical="center" indent="1"/>
    </xf>
    <xf numFmtId="0" fontId="25" fillId="0" borderId="27" xfId="0" applyFont="1" applyBorder="1" applyAlignment="1">
      <alignment horizontal="distributed" vertical="center" indent="1"/>
    </xf>
    <xf numFmtId="0" fontId="35" fillId="6" borderId="23" xfId="0" applyFont="1" applyFill="1" applyBorder="1" applyAlignment="1" applyProtection="1">
      <alignment horizontal="center" vertical="center"/>
      <protection locked="0"/>
    </xf>
    <xf numFmtId="0" fontId="35" fillId="6" borderId="41" xfId="0" applyFont="1" applyFill="1" applyBorder="1" applyAlignment="1" applyProtection="1">
      <alignment horizontal="center" vertical="center"/>
      <protection locked="0"/>
    </xf>
    <xf numFmtId="0" fontId="35" fillId="6" borderId="36" xfId="0" applyFont="1" applyFill="1" applyBorder="1" applyAlignment="1" applyProtection="1">
      <alignment horizontal="center" vertical="center"/>
      <protection locked="0"/>
    </xf>
    <xf numFmtId="0" fontId="35" fillId="6" borderId="15" xfId="0" applyFont="1" applyFill="1" applyBorder="1" applyAlignment="1" applyProtection="1">
      <alignment horizontal="center" vertical="center"/>
      <protection locked="0"/>
    </xf>
    <xf numFmtId="0" fontId="35" fillId="6" borderId="20" xfId="0" applyFont="1" applyFill="1" applyBorder="1" applyAlignment="1" applyProtection="1">
      <alignment horizontal="center" vertical="center"/>
      <protection locked="0"/>
    </xf>
    <xf numFmtId="0" fontId="35" fillId="6" borderId="16" xfId="0" applyFont="1" applyFill="1" applyBorder="1" applyAlignment="1" applyProtection="1">
      <alignment horizontal="center" vertical="center"/>
      <protection locked="0"/>
    </xf>
    <xf numFmtId="0" fontId="25" fillId="0" borderId="0" xfId="0" applyFont="1" applyAlignment="1">
      <alignment vertical="center" wrapText="1"/>
    </xf>
    <xf numFmtId="0" fontId="68" fillId="0" borderId="0" xfId="0" applyFont="1" applyFill="1" applyBorder="1" applyAlignment="1">
      <alignment vertical="center"/>
    </xf>
    <xf numFmtId="0" fontId="68" fillId="0" borderId="0" xfId="0" applyFont="1" applyFill="1" applyBorder="1" applyAlignment="1">
      <alignment horizontal="center" vertical="center"/>
    </xf>
    <xf numFmtId="0" fontId="27" fillId="0" borderId="0" xfId="0" applyFont="1" applyFill="1" applyBorder="1" applyAlignment="1">
      <alignment vertical="center" wrapText="1"/>
    </xf>
    <xf numFmtId="0" fontId="25" fillId="0" borderId="23" xfId="0" applyFont="1" applyBorder="1" applyAlignment="1">
      <alignment horizontal="center" vertical="center"/>
    </xf>
    <xf numFmtId="0" fontId="25" fillId="0" borderId="41" xfId="0" applyFont="1" applyBorder="1" applyAlignment="1">
      <alignment horizontal="center" vertical="center"/>
    </xf>
    <xf numFmtId="0" fontId="25" fillId="0" borderId="36" xfId="0" applyFont="1" applyBorder="1" applyAlignment="1">
      <alignment horizontal="center" vertical="center"/>
    </xf>
    <xf numFmtId="0" fontId="29" fillId="0" borderId="23" xfId="0" applyFont="1" applyBorder="1" applyAlignment="1">
      <alignment horizontal="center" vertical="center"/>
    </xf>
    <xf numFmtId="0" fontId="29" fillId="0" borderId="41" xfId="0" applyFont="1" applyBorder="1" applyAlignment="1">
      <alignment horizontal="center" vertical="center"/>
    </xf>
    <xf numFmtId="0" fontId="24" fillId="0" borderId="0" xfId="1" applyAlignment="1" applyProtection="1">
      <alignment horizontal="center" vertical="center"/>
    </xf>
    <xf numFmtId="0" fontId="67" fillId="0" borderId="70" xfId="1" applyFont="1" applyBorder="1" applyAlignment="1" applyProtection="1">
      <alignment horizontal="distributed" vertical="center" indent="4"/>
    </xf>
    <xf numFmtId="0" fontId="67" fillId="0" borderId="33" xfId="1" applyFont="1" applyBorder="1" applyAlignment="1" applyProtection="1">
      <alignment horizontal="distributed" vertical="center" indent="4"/>
    </xf>
    <xf numFmtId="0" fontId="67" fillId="0" borderId="71" xfId="1" applyFont="1" applyBorder="1" applyAlignment="1" applyProtection="1">
      <alignment horizontal="distributed" vertical="center" indent="4"/>
    </xf>
    <xf numFmtId="0" fontId="10" fillId="0" borderId="15" xfId="1" applyFont="1" applyBorder="1" applyAlignment="1" applyProtection="1">
      <alignment horizontal="center" vertical="center" wrapText="1" shrinkToFit="1"/>
    </xf>
    <xf numFmtId="0" fontId="10" fillId="0" borderId="16" xfId="1" applyFont="1" applyBorder="1" applyAlignment="1" applyProtection="1">
      <alignment horizontal="center" vertical="center" wrapText="1" shrinkToFit="1"/>
    </xf>
    <xf numFmtId="0" fontId="10" fillId="0" borderId="17" xfId="1" applyFont="1" applyBorder="1" applyAlignment="1" applyProtection="1">
      <alignment horizontal="center" vertical="center" wrapText="1" shrinkToFit="1"/>
    </xf>
    <xf numFmtId="0" fontId="10" fillId="0" borderId="18" xfId="1" applyFont="1" applyBorder="1" applyAlignment="1" applyProtection="1">
      <alignment horizontal="center" vertical="center" wrapText="1" shrinkToFit="1"/>
    </xf>
    <xf numFmtId="0" fontId="10" fillId="0" borderId="21" xfId="1" applyFont="1" applyBorder="1" applyAlignment="1" applyProtection="1">
      <alignment horizontal="center" vertical="center" wrapText="1" shrinkToFit="1"/>
    </xf>
    <xf numFmtId="0" fontId="10" fillId="0" borderId="19" xfId="1" applyFont="1" applyBorder="1" applyAlignment="1" applyProtection="1">
      <alignment horizontal="center" vertical="center" wrapText="1" shrinkToFit="1"/>
    </xf>
    <xf numFmtId="0" fontId="12" fillId="0" borderId="15" xfId="1" applyFont="1" applyBorder="1" applyAlignment="1" applyProtection="1">
      <alignment horizontal="center" vertical="center"/>
    </xf>
    <xf numFmtId="0" fontId="12" fillId="0" borderId="17" xfId="1" applyFont="1" applyBorder="1" applyAlignment="1" applyProtection="1">
      <alignment horizontal="center" vertical="center"/>
    </xf>
    <xf numFmtId="0" fontId="12" fillId="0" borderId="21" xfId="1" applyFont="1" applyBorder="1" applyAlignment="1" applyProtection="1">
      <alignment horizontal="center" vertical="center"/>
    </xf>
    <xf numFmtId="176" fontId="19" fillId="0" borderId="0" xfId="1" applyNumberFormat="1" applyFont="1" applyAlignment="1" applyProtection="1">
      <alignment horizontal="center" vertical="center"/>
    </xf>
    <xf numFmtId="0" fontId="37" fillId="5" borderId="0" xfId="1" applyFont="1" applyFill="1" applyAlignment="1" applyProtection="1">
      <alignment horizontal="center" vertical="center"/>
    </xf>
    <xf numFmtId="0" fontId="20" fillId="0" borderId="0" xfId="1" applyFont="1" applyAlignment="1" applyProtection="1">
      <alignment horizontal="distributed" vertical="center" indent="8" shrinkToFit="1"/>
    </xf>
    <xf numFmtId="0" fontId="8" fillId="0" borderId="68" xfId="1" applyFont="1" applyBorder="1" applyAlignment="1" applyProtection="1">
      <alignment horizontal="center" vertical="center" shrinkToFit="1"/>
    </xf>
    <xf numFmtId="0" fontId="8" fillId="0" borderId="43" xfId="1" applyFont="1" applyBorder="1" applyAlignment="1" applyProtection="1">
      <alignment horizontal="center" vertical="center" shrinkToFit="1"/>
    </xf>
    <xf numFmtId="0" fontId="8" fillId="0" borderId="28" xfId="1" applyFont="1" applyBorder="1" applyAlignment="1" applyProtection="1">
      <alignment horizontal="center" vertical="center" shrinkToFit="1"/>
    </xf>
    <xf numFmtId="0" fontId="16" fillId="0" borderId="69" xfId="1" applyFont="1" applyBorder="1" applyAlignment="1" applyProtection="1">
      <alignment horizontal="center" shrinkToFit="1"/>
    </xf>
    <xf numFmtId="0" fontId="16" fillId="0" borderId="40" xfId="1" applyFont="1" applyBorder="1" applyAlignment="1" applyProtection="1">
      <alignment horizontal="center" shrinkToFit="1"/>
    </xf>
    <xf numFmtId="0" fontId="20" fillId="0" borderId="0" xfId="1" applyFont="1" applyBorder="1" applyAlignment="1" applyProtection="1">
      <alignment horizontal="left" vertical="center" shrinkToFit="1"/>
    </xf>
  </cellXfs>
  <cellStyles count="11">
    <cellStyle name="ハイパーリンク" xfId="6" builtinId="8"/>
    <cellStyle name="標準" xfId="0" builtinId="0"/>
    <cellStyle name="標準 2" xfId="1"/>
    <cellStyle name="標準 2 2" xfId="7"/>
    <cellStyle name="標準 2 2 2" xfId="9"/>
    <cellStyle name="標準 3" xfId="2"/>
    <cellStyle name="標準 4" xfId="3"/>
    <cellStyle name="標準 5" xfId="4"/>
    <cellStyle name="標準 5 2" xfId="5"/>
    <cellStyle name="標準 6" xfId="8"/>
    <cellStyle name="標準 6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351691</xdr:colOff>
      <xdr:row>38</xdr:row>
      <xdr:rowOff>7326</xdr:rowOff>
    </xdr:from>
    <xdr:to>
      <xdr:col>6</xdr:col>
      <xdr:colOff>439614</xdr:colOff>
      <xdr:row>43</xdr:row>
      <xdr:rowOff>285749</xdr:rowOff>
    </xdr:to>
    <xdr:pic>
      <xdr:nvPicPr>
        <xdr:cNvPr id="3" name="図 2"/>
        <xdr:cNvPicPr>
          <a:picLocks noChangeAspect="1"/>
        </xdr:cNvPicPr>
      </xdr:nvPicPr>
      <xdr:blipFill>
        <a:blip xmlns:r="http://schemas.openxmlformats.org/officeDocument/2006/relationships" r:embed="rId1"/>
        <a:stretch>
          <a:fillRect/>
        </a:stretch>
      </xdr:blipFill>
      <xdr:spPr>
        <a:xfrm>
          <a:off x="2417883" y="9686191"/>
          <a:ext cx="1905000" cy="1905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view="pageBreakPreview" topLeftCell="A7" zoomScale="130" zoomScaleNormal="100" zoomScaleSheetLayoutView="130" workbookViewId="0">
      <selection activeCell="G14" sqref="G14:I14"/>
    </sheetView>
  </sheetViews>
  <sheetFormatPr defaultColWidth="9" defaultRowHeight="13.5"/>
  <cols>
    <col min="1" max="1" width="9.5" style="73" customWidth="1"/>
    <col min="2" max="2" width="3.875" style="73" customWidth="1"/>
    <col min="3" max="3" width="7.75" style="73" customWidth="1"/>
    <col min="4" max="4" width="6" style="73" customWidth="1"/>
    <col min="5" max="8" width="11.875" style="73" customWidth="1"/>
    <col min="9" max="10" width="9" style="73"/>
    <col min="11" max="11" width="11.375" style="73" customWidth="1"/>
    <col min="12" max="12" width="9" style="73"/>
    <col min="13" max="13" width="20.25" style="73" bestFit="1" customWidth="1"/>
    <col min="14" max="16384" width="9" style="73"/>
  </cols>
  <sheetData>
    <row r="1" spans="1:13" s="75" customFormat="1" ht="28.5">
      <c r="A1" s="201" t="s">
        <v>184</v>
      </c>
      <c r="B1" s="201"/>
      <c r="C1" s="201"/>
      <c r="D1" s="201"/>
      <c r="E1" s="201"/>
      <c r="F1" s="201"/>
      <c r="G1" s="201"/>
      <c r="H1" s="201"/>
      <c r="I1" s="201"/>
      <c r="J1" s="201"/>
      <c r="K1" s="201"/>
      <c r="L1" s="201"/>
      <c r="M1" s="201"/>
    </row>
    <row r="2" spans="1:13" s="75" customFormat="1" ht="14.25">
      <c r="A2" s="73"/>
      <c r="B2" s="73"/>
      <c r="C2" s="73"/>
      <c r="D2" s="73"/>
      <c r="E2" s="73"/>
      <c r="F2" s="73"/>
      <c r="G2" s="73"/>
      <c r="H2" s="73"/>
      <c r="I2" s="73"/>
      <c r="J2" s="73"/>
      <c r="K2" s="73"/>
      <c r="L2" s="73"/>
      <c r="M2" s="73"/>
    </row>
    <row r="3" spans="1:13" s="75" customFormat="1" ht="18.75">
      <c r="A3" s="74" t="s">
        <v>76</v>
      </c>
      <c r="B3" s="74"/>
      <c r="C3" s="74" t="s">
        <v>157</v>
      </c>
      <c r="D3" s="74"/>
      <c r="E3" s="74"/>
      <c r="F3" s="74"/>
      <c r="G3" s="74"/>
      <c r="H3" s="74"/>
      <c r="I3" s="74"/>
      <c r="J3" s="74"/>
      <c r="K3" s="74"/>
      <c r="L3" s="74"/>
      <c r="M3" s="74"/>
    </row>
    <row r="4" spans="1:13" ht="18.75">
      <c r="A4" s="74"/>
      <c r="B4" s="74"/>
      <c r="C4" s="74" t="s">
        <v>77</v>
      </c>
      <c r="D4" s="74"/>
      <c r="E4" s="74"/>
      <c r="F4" s="74"/>
      <c r="G4" s="74"/>
      <c r="H4" s="74"/>
      <c r="I4" s="74"/>
      <c r="J4" s="74"/>
      <c r="K4" s="74"/>
      <c r="L4" s="74"/>
      <c r="M4" s="74"/>
    </row>
    <row r="5" spans="1:13" ht="18.75">
      <c r="A5" s="74" t="s">
        <v>78</v>
      </c>
      <c r="B5" s="74"/>
      <c r="C5" s="74" t="s">
        <v>79</v>
      </c>
      <c r="D5" s="74"/>
      <c r="E5" s="74"/>
      <c r="F5" s="74"/>
      <c r="G5" s="74"/>
      <c r="H5" s="74"/>
      <c r="I5" s="74"/>
      <c r="J5" s="74"/>
      <c r="K5" s="74"/>
      <c r="L5" s="74"/>
      <c r="M5" s="74"/>
    </row>
    <row r="6" spans="1:13" ht="18.75">
      <c r="A6" s="74" t="s">
        <v>80</v>
      </c>
      <c r="B6" s="74"/>
      <c r="C6" s="76" t="s">
        <v>81</v>
      </c>
      <c r="D6" s="74"/>
      <c r="E6" s="74"/>
      <c r="F6" s="74"/>
      <c r="G6" s="74"/>
      <c r="H6" s="74"/>
      <c r="I6" s="74"/>
      <c r="J6" s="74"/>
      <c r="K6" s="74"/>
      <c r="L6" s="74"/>
      <c r="M6" s="74"/>
    </row>
    <row r="7" spans="1:13" ht="18.75">
      <c r="A7" s="74" t="s">
        <v>82</v>
      </c>
      <c r="B7" s="74"/>
      <c r="C7" s="76" t="s">
        <v>83</v>
      </c>
      <c r="D7" s="74"/>
      <c r="E7" s="74"/>
      <c r="F7" s="74"/>
      <c r="G7" s="74"/>
      <c r="H7" s="74"/>
      <c r="I7" s="74"/>
      <c r="J7" s="74"/>
      <c r="K7" s="74"/>
      <c r="L7" s="74"/>
      <c r="M7" s="74"/>
    </row>
    <row r="8" spans="1:13" ht="18.75">
      <c r="A8" s="74" t="s">
        <v>84</v>
      </c>
      <c r="B8" s="74"/>
      <c r="C8" s="76" t="s">
        <v>158</v>
      </c>
      <c r="D8" s="74"/>
      <c r="E8" s="74"/>
      <c r="F8" s="74"/>
      <c r="G8" s="74"/>
      <c r="H8" s="74"/>
      <c r="I8" s="74"/>
      <c r="J8" s="74"/>
      <c r="K8" s="74"/>
      <c r="L8" s="74"/>
      <c r="M8" s="74"/>
    </row>
    <row r="9" spans="1:13" ht="18.75">
      <c r="A9" s="74" t="s">
        <v>85</v>
      </c>
      <c r="B9" s="74"/>
      <c r="C9" s="76" t="s">
        <v>159</v>
      </c>
      <c r="D9" s="74"/>
      <c r="E9" s="74"/>
      <c r="F9" s="74"/>
      <c r="G9" s="74"/>
      <c r="H9" s="74"/>
      <c r="I9" s="74"/>
      <c r="J9" s="74"/>
      <c r="K9" s="74"/>
      <c r="L9" s="74"/>
      <c r="M9" s="74"/>
    </row>
    <row r="10" spans="1:13" ht="18.75">
      <c r="A10" s="74" t="s">
        <v>86</v>
      </c>
      <c r="B10" s="74"/>
      <c r="C10" s="76" t="s">
        <v>160</v>
      </c>
      <c r="D10" s="74"/>
      <c r="E10" s="74"/>
      <c r="F10" s="74"/>
      <c r="G10" s="74"/>
      <c r="H10" s="74"/>
      <c r="I10" s="74"/>
      <c r="J10" s="74"/>
      <c r="K10" s="74"/>
      <c r="L10" s="74"/>
      <c r="M10" s="74"/>
    </row>
    <row r="11" spans="1:13" ht="18.75">
      <c r="A11" s="74"/>
      <c r="B11" s="74"/>
      <c r="C11" s="76" t="s">
        <v>87</v>
      </c>
      <c r="D11" s="74"/>
      <c r="E11" s="74"/>
      <c r="F11" s="74"/>
      <c r="G11" s="74"/>
      <c r="H11" s="74"/>
      <c r="I11" s="74"/>
      <c r="J11" s="74"/>
      <c r="K11" s="74"/>
      <c r="L11" s="74"/>
      <c r="M11" s="74"/>
    </row>
    <row r="12" spans="1:13" ht="18.75">
      <c r="A12" s="74"/>
      <c r="B12" s="74"/>
      <c r="C12" s="76" t="s">
        <v>88</v>
      </c>
      <c r="D12" s="74"/>
      <c r="E12" s="74"/>
      <c r="F12" s="74"/>
      <c r="G12" s="74"/>
      <c r="H12" s="74"/>
      <c r="I12" s="74"/>
      <c r="J12" s="74"/>
      <c r="K12" s="74"/>
      <c r="L12" s="74"/>
      <c r="M12" s="74"/>
    </row>
    <row r="13" spans="1:13" ht="18.75">
      <c r="A13" s="74" t="s">
        <v>89</v>
      </c>
      <c r="B13" s="74"/>
      <c r="C13" s="76" t="s">
        <v>161</v>
      </c>
      <c r="D13" s="74"/>
      <c r="E13" s="74"/>
      <c r="F13" s="74"/>
      <c r="G13" s="74"/>
      <c r="H13" s="74"/>
      <c r="I13" s="74"/>
      <c r="J13" s="74"/>
      <c r="K13" s="74"/>
      <c r="L13" s="74"/>
      <c r="M13" s="74"/>
    </row>
    <row r="14" spans="1:13" ht="18.75">
      <c r="A14" s="74" t="s">
        <v>90</v>
      </c>
      <c r="B14" s="74"/>
      <c r="C14" s="202">
        <v>44948</v>
      </c>
      <c r="D14" s="202"/>
      <c r="E14" s="202"/>
      <c r="F14" s="202"/>
      <c r="G14" s="202">
        <v>44955</v>
      </c>
      <c r="H14" s="202"/>
      <c r="I14" s="202"/>
    </row>
    <row r="15" spans="1:13" ht="18.75">
      <c r="A15" s="74"/>
      <c r="B15" s="74"/>
      <c r="C15" s="74"/>
      <c r="D15" s="74"/>
      <c r="E15" s="160" t="s">
        <v>162</v>
      </c>
      <c r="F15" s="161"/>
      <c r="G15" s="161"/>
      <c r="J15" s="74"/>
    </row>
    <row r="16" spans="1:13" ht="18.75">
      <c r="A16" s="74"/>
      <c r="B16" s="74"/>
      <c r="C16" s="74"/>
      <c r="D16" s="74"/>
      <c r="E16" s="160" t="s">
        <v>163</v>
      </c>
      <c r="F16" s="161"/>
      <c r="G16" s="161"/>
      <c r="J16" s="74"/>
    </row>
    <row r="17" spans="1:14" ht="18.75">
      <c r="A17" s="74" t="s">
        <v>91</v>
      </c>
      <c r="B17" s="74"/>
      <c r="C17" s="74"/>
      <c r="D17" s="79"/>
      <c r="E17" s="78" t="s">
        <v>164</v>
      </c>
      <c r="F17" s="77"/>
      <c r="G17" s="79"/>
      <c r="H17" s="77"/>
      <c r="I17" s="79"/>
    </row>
    <row r="18" spans="1:14" ht="18.75">
      <c r="A18" s="74"/>
      <c r="B18" s="74"/>
      <c r="D18" s="79"/>
      <c r="E18" s="162" t="s">
        <v>165</v>
      </c>
      <c r="F18" s="155"/>
      <c r="G18" s="155" t="s">
        <v>166</v>
      </c>
      <c r="H18" s="79"/>
      <c r="I18" s="79"/>
    </row>
    <row r="19" spans="1:14" ht="18.75">
      <c r="A19" s="78"/>
      <c r="B19" s="78"/>
      <c r="D19" s="79"/>
      <c r="E19" s="163" t="s">
        <v>167</v>
      </c>
      <c r="F19" s="164"/>
      <c r="G19" s="165" t="s">
        <v>168</v>
      </c>
      <c r="H19" s="79"/>
      <c r="I19" s="79"/>
    </row>
    <row r="20" spans="1:14" ht="18.75">
      <c r="A20" s="78"/>
      <c r="B20" s="78"/>
      <c r="D20" s="79"/>
      <c r="E20" s="163" t="s">
        <v>169</v>
      </c>
      <c r="F20" s="164"/>
      <c r="G20" s="165" t="s">
        <v>170</v>
      </c>
      <c r="H20" s="79"/>
      <c r="I20" s="79"/>
    </row>
    <row r="21" spans="1:14" ht="18.75">
      <c r="A21" s="78"/>
      <c r="B21" s="78"/>
      <c r="D21" s="79"/>
      <c r="E21" s="163">
        <v>0.66666666666666663</v>
      </c>
      <c r="F21" s="164"/>
      <c r="G21" s="77" t="s">
        <v>92</v>
      </c>
      <c r="H21" s="79"/>
      <c r="I21" s="79"/>
    </row>
    <row r="22" spans="1:14" ht="18.75">
      <c r="A22" s="74" t="s">
        <v>93</v>
      </c>
      <c r="B22" s="74"/>
      <c r="C22" s="74"/>
      <c r="D22" s="162" t="s">
        <v>171</v>
      </c>
      <c r="E22" s="105"/>
      <c r="F22" s="105"/>
      <c r="G22" s="74"/>
      <c r="H22" s="74"/>
    </row>
    <row r="23" spans="1:14" ht="18.75">
      <c r="A23" s="74"/>
      <c r="B23" s="74"/>
      <c r="C23" s="74"/>
      <c r="D23" s="75" t="s">
        <v>172</v>
      </c>
      <c r="E23" s="75"/>
      <c r="F23" s="74"/>
      <c r="G23" s="74"/>
      <c r="H23" s="74"/>
    </row>
    <row r="24" spans="1:14" ht="18.75">
      <c r="A24" s="74" t="s">
        <v>173</v>
      </c>
      <c r="B24" s="74"/>
      <c r="C24" s="119" t="s">
        <v>152</v>
      </c>
      <c r="D24" s="120"/>
      <c r="E24" s="120"/>
      <c r="F24" s="120"/>
      <c r="G24" s="120"/>
      <c r="H24" s="120"/>
      <c r="I24" s="120"/>
      <c r="J24" s="120"/>
      <c r="K24" s="120"/>
      <c r="L24" s="120"/>
      <c r="M24" s="120"/>
    </row>
    <row r="25" spans="1:14" ht="18.75">
      <c r="A25" s="74"/>
      <c r="B25" s="74"/>
      <c r="C25" s="75"/>
      <c r="D25" s="75"/>
      <c r="E25" s="109" t="s">
        <v>174</v>
      </c>
      <c r="F25" s="77"/>
      <c r="G25" s="77"/>
      <c r="H25" s="77"/>
      <c r="I25" s="77"/>
      <c r="J25" s="76"/>
      <c r="K25" s="76"/>
      <c r="L25" s="76"/>
      <c r="M25" s="76"/>
    </row>
    <row r="26" spans="1:14" ht="18.75">
      <c r="A26" s="74"/>
      <c r="B26" s="74"/>
      <c r="C26" s="76" t="s">
        <v>153</v>
      </c>
      <c r="D26" s="76"/>
      <c r="E26" s="76"/>
      <c r="F26" s="76"/>
      <c r="G26" s="76"/>
      <c r="H26" s="76"/>
      <c r="I26" s="76"/>
      <c r="J26" s="76"/>
      <c r="K26" s="76"/>
      <c r="L26" s="76"/>
      <c r="M26" s="76"/>
    </row>
    <row r="27" spans="1:14" ht="18.75">
      <c r="A27" s="74"/>
      <c r="B27" s="74"/>
      <c r="C27" s="76" t="s">
        <v>117</v>
      </c>
      <c r="D27" s="76"/>
      <c r="E27" s="76"/>
      <c r="F27" s="76"/>
      <c r="G27" s="76"/>
      <c r="H27" s="76"/>
      <c r="I27" s="76"/>
      <c r="J27" s="76"/>
      <c r="K27" s="76"/>
      <c r="L27" s="76"/>
      <c r="M27" s="76"/>
    </row>
    <row r="28" spans="1:14" ht="18.75">
      <c r="A28" s="74"/>
      <c r="B28" s="74"/>
      <c r="C28" s="76"/>
      <c r="D28" s="76"/>
      <c r="E28" s="76"/>
      <c r="F28" s="76"/>
      <c r="G28" s="76"/>
      <c r="H28" s="76"/>
      <c r="I28" s="76"/>
      <c r="J28" s="76"/>
      <c r="K28" s="76"/>
      <c r="L28" s="76"/>
      <c r="M28" s="76"/>
    </row>
    <row r="29" spans="1:14" s="75" customFormat="1" ht="17.25" customHeight="1">
      <c r="A29" s="74" t="s">
        <v>94</v>
      </c>
      <c r="B29" s="74"/>
      <c r="C29" s="203" t="s">
        <v>154</v>
      </c>
      <c r="D29" s="203"/>
      <c r="E29" s="203"/>
      <c r="F29" s="203"/>
      <c r="G29" s="203"/>
      <c r="H29" s="203"/>
      <c r="I29" s="203"/>
      <c r="J29" s="203"/>
      <c r="K29" s="203"/>
      <c r="L29" s="203"/>
      <c r="M29" s="203"/>
      <c r="N29" s="76"/>
    </row>
    <row r="30" spans="1:14" s="75" customFormat="1" ht="23.25" customHeight="1">
      <c r="A30" s="74"/>
      <c r="B30" s="74"/>
      <c r="C30" s="102" t="s">
        <v>114</v>
      </c>
      <c r="D30" s="154"/>
      <c r="E30" s="154"/>
      <c r="F30" s="103"/>
      <c r="G30" s="154"/>
      <c r="H30" s="154"/>
      <c r="I30" s="154"/>
      <c r="J30" s="154"/>
      <c r="K30" s="154"/>
      <c r="L30" s="154"/>
      <c r="M30" s="154"/>
      <c r="N30" s="76"/>
    </row>
    <row r="31" spans="1:14" s="75" customFormat="1" ht="23.25" customHeight="1" thickBot="1">
      <c r="A31" s="74"/>
      <c r="B31" s="74"/>
      <c r="C31" s="157" t="s">
        <v>155</v>
      </c>
      <c r="D31" s="154"/>
      <c r="E31" s="154"/>
      <c r="F31" s="103"/>
      <c r="G31" s="154"/>
      <c r="H31" s="154"/>
      <c r="I31" s="154"/>
      <c r="J31" s="154"/>
      <c r="K31" s="154"/>
      <c r="L31" s="154"/>
      <c r="M31" s="154"/>
      <c r="N31" s="76"/>
    </row>
    <row r="32" spans="1:14" s="75" customFormat="1" ht="33" customHeight="1" thickBot="1">
      <c r="A32" s="74"/>
      <c r="B32" s="74"/>
      <c r="C32" s="166" t="s">
        <v>115</v>
      </c>
      <c r="D32" s="167"/>
      <c r="E32" s="167"/>
      <c r="F32" s="167"/>
      <c r="G32" s="167"/>
      <c r="H32" s="167"/>
      <c r="I32" s="167"/>
      <c r="J32" s="199" t="s">
        <v>116</v>
      </c>
      <c r="K32" s="199"/>
      <c r="L32" s="199"/>
      <c r="M32" s="200"/>
    </row>
    <row r="33" spans="1:13" s="75" customFormat="1" ht="33" customHeight="1">
      <c r="A33" s="74"/>
      <c r="B33" s="74"/>
      <c r="C33" s="158"/>
      <c r="D33" s="105"/>
      <c r="E33" s="105"/>
      <c r="F33" s="105"/>
      <c r="G33" s="105"/>
      <c r="H33" s="105"/>
      <c r="I33" s="105"/>
      <c r="J33" s="105"/>
      <c r="K33" s="105"/>
      <c r="L33" s="105"/>
      <c r="M33" s="105"/>
    </row>
    <row r="34" spans="1:13" ht="18.75">
      <c r="A34" s="74" t="s">
        <v>95</v>
      </c>
      <c r="B34" s="74"/>
      <c r="D34" s="76" t="s">
        <v>175</v>
      </c>
      <c r="E34" s="76"/>
      <c r="F34" s="76"/>
      <c r="G34" s="76"/>
      <c r="H34" s="76"/>
      <c r="I34" s="76"/>
      <c r="J34" s="76"/>
      <c r="K34" s="76"/>
      <c r="L34" s="74"/>
      <c r="M34" s="74"/>
    </row>
    <row r="35" spans="1:13" ht="18.75">
      <c r="A35" s="74"/>
      <c r="B35" s="74"/>
      <c r="C35" s="76"/>
      <c r="D35" s="76"/>
      <c r="E35" s="76"/>
      <c r="F35" s="76"/>
      <c r="G35" s="76"/>
      <c r="H35" s="76"/>
      <c r="I35" s="76"/>
      <c r="J35" s="76"/>
      <c r="K35" s="76"/>
      <c r="L35" s="76"/>
      <c r="M35" s="76"/>
    </row>
    <row r="36" spans="1:13" ht="18.75">
      <c r="A36" s="74" t="s">
        <v>96</v>
      </c>
      <c r="B36" s="74"/>
      <c r="C36" s="76" t="s">
        <v>176</v>
      </c>
      <c r="D36" s="76"/>
      <c r="E36" s="76"/>
      <c r="F36" s="76"/>
      <c r="G36" s="76"/>
      <c r="H36" s="76"/>
      <c r="I36" s="76"/>
      <c r="J36" s="76"/>
      <c r="K36" s="76"/>
      <c r="L36" s="76"/>
      <c r="M36" s="76"/>
    </row>
    <row r="37" spans="1:13" ht="18.75">
      <c r="B37" s="74"/>
      <c r="C37" s="76" t="s">
        <v>177</v>
      </c>
      <c r="D37" s="76"/>
      <c r="E37" s="76"/>
      <c r="F37" s="76"/>
      <c r="G37" s="76"/>
      <c r="H37" s="76"/>
      <c r="I37" s="76"/>
      <c r="J37" s="76"/>
      <c r="K37" s="76"/>
      <c r="L37" s="74"/>
      <c r="M37" s="74"/>
    </row>
    <row r="38" spans="1:13" ht="18.75">
      <c r="A38" s="74"/>
      <c r="B38" s="74"/>
      <c r="D38" s="76"/>
      <c r="E38" s="76"/>
      <c r="F38" s="76"/>
      <c r="G38" s="76"/>
      <c r="H38" s="76"/>
      <c r="I38" s="76"/>
      <c r="J38" s="76"/>
      <c r="K38" s="76"/>
      <c r="L38" s="74"/>
      <c r="M38" s="74"/>
    </row>
    <row r="39" spans="1:13" ht="18.75">
      <c r="A39" s="74"/>
      <c r="B39" s="74"/>
      <c r="C39" s="168"/>
      <c r="D39" s="159"/>
      <c r="E39" s="159"/>
      <c r="F39" s="159"/>
      <c r="G39" s="76"/>
      <c r="H39" s="76"/>
      <c r="I39" s="76"/>
      <c r="J39" s="76"/>
      <c r="K39" s="76"/>
      <c r="L39" s="74"/>
      <c r="M39" s="74"/>
    </row>
    <row r="40" spans="1:13" s="75" customFormat="1" ht="17.25" customHeight="1">
      <c r="A40" s="74"/>
      <c r="B40" s="74"/>
      <c r="C40" s="168"/>
      <c r="D40" s="159"/>
      <c r="E40" s="159"/>
      <c r="F40" s="159"/>
      <c r="G40" s="76"/>
      <c r="H40" s="76"/>
      <c r="I40" s="76"/>
      <c r="J40" s="76"/>
      <c r="K40" s="76"/>
      <c r="L40" s="74"/>
      <c r="M40" s="74"/>
    </row>
    <row r="41" spans="1:13" s="75" customFormat="1" ht="30.75" customHeight="1">
      <c r="A41" s="74"/>
      <c r="B41" s="74"/>
      <c r="C41" s="80"/>
      <c r="D41" s="74"/>
      <c r="E41" s="74"/>
    </row>
    <row r="42" spans="1:13" s="75" customFormat="1" ht="30.75" customHeight="1">
      <c r="A42" s="74"/>
      <c r="B42" s="74"/>
      <c r="D42" s="76"/>
      <c r="E42" s="76"/>
      <c r="F42" s="76"/>
      <c r="G42" s="76"/>
      <c r="H42" s="76"/>
      <c r="J42" s="76"/>
      <c r="K42" s="76"/>
      <c r="L42" s="74"/>
      <c r="M42" s="74"/>
    </row>
    <row r="43" spans="1:13" s="75" customFormat="1" ht="30.75" customHeight="1">
      <c r="A43" s="74"/>
      <c r="B43" s="74"/>
      <c r="D43" s="76"/>
      <c r="E43" s="76"/>
      <c r="F43" s="76"/>
      <c r="G43" s="76"/>
      <c r="H43" s="76"/>
      <c r="J43" s="76"/>
      <c r="K43" s="76"/>
      <c r="L43" s="74"/>
      <c r="M43" s="74"/>
    </row>
    <row r="44" spans="1:13" s="75" customFormat="1" ht="30.75" customHeight="1">
      <c r="A44" s="74"/>
      <c r="B44" s="74"/>
      <c r="D44" s="76"/>
      <c r="E44" s="76"/>
      <c r="F44" s="76"/>
      <c r="G44" s="76"/>
      <c r="H44" s="76"/>
      <c r="J44" s="76"/>
      <c r="K44" s="76"/>
      <c r="L44" s="74"/>
      <c r="M44" s="74"/>
    </row>
    <row r="45" spans="1:13" s="75" customFormat="1" ht="30" customHeight="1">
      <c r="A45" s="74" t="s">
        <v>97</v>
      </c>
      <c r="B45" s="74"/>
      <c r="C45" s="76" t="s">
        <v>156</v>
      </c>
      <c r="D45" s="74"/>
      <c r="E45" s="74"/>
      <c r="F45" s="74"/>
      <c r="G45" s="74"/>
      <c r="H45" s="74"/>
      <c r="I45" s="74"/>
      <c r="J45" s="74"/>
      <c r="K45" s="74"/>
      <c r="L45" s="74"/>
      <c r="M45" s="74"/>
    </row>
  </sheetData>
  <mergeCells count="5">
    <mergeCell ref="J32:M32"/>
    <mergeCell ref="A1:M1"/>
    <mergeCell ref="C14:F14"/>
    <mergeCell ref="G14:I14"/>
    <mergeCell ref="C29:M29"/>
  </mergeCells>
  <phoneticPr fontId="38"/>
  <pageMargins left="0.9055118110236221" right="0.9055118110236221" top="0.55118110236220474" bottom="0.74803149606299213" header="0.31496062992125984" footer="0.31496062992125984"/>
  <pageSetup paperSize="9" scale="6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22"/>
  <sheetViews>
    <sheetView showGridLines="0" workbookViewId="0">
      <selection activeCell="D14" sqref="D14"/>
    </sheetView>
  </sheetViews>
  <sheetFormatPr defaultColWidth="9" defaultRowHeight="13.5"/>
  <cols>
    <col min="1" max="1" width="17.875" style="5" customWidth="1"/>
    <col min="2" max="3" width="9" style="5"/>
    <col min="4" max="4" width="9" style="5" customWidth="1"/>
    <col min="5" max="6" width="9" style="5"/>
    <col min="7" max="7" width="13.625" style="5" customWidth="1"/>
    <col min="8" max="8" width="9.125" style="5" customWidth="1"/>
    <col min="9" max="16384" width="9" style="5"/>
  </cols>
  <sheetData>
    <row r="1" spans="1:18" ht="16.5" customHeight="1">
      <c r="A1" s="211" t="s">
        <v>19</v>
      </c>
      <c r="B1" s="211"/>
      <c r="C1" s="211"/>
      <c r="D1" s="211"/>
      <c r="E1" s="211"/>
      <c r="F1" s="211"/>
      <c r="G1" s="211"/>
      <c r="H1" s="211"/>
      <c r="I1" s="211"/>
      <c r="J1" s="211"/>
      <c r="K1" s="211"/>
      <c r="L1" s="211"/>
      <c r="M1" s="211"/>
      <c r="N1" s="211"/>
    </row>
    <row r="2" spans="1:18" customFormat="1" ht="7.5" customHeight="1" thickBot="1"/>
    <row r="3" spans="1:18" ht="19.5" customHeight="1" thickTop="1" thickBot="1">
      <c r="A3" s="23"/>
      <c r="B3" s="212" t="s">
        <v>178</v>
      </c>
      <c r="C3" s="213"/>
      <c r="D3" s="214" t="s">
        <v>179</v>
      </c>
      <c r="E3" s="214"/>
      <c r="F3" s="214"/>
      <c r="G3" s="214"/>
      <c r="H3" s="215"/>
      <c r="J3" s="205" t="s">
        <v>151</v>
      </c>
      <c r="K3" s="206"/>
      <c r="L3" s="206"/>
      <c r="M3" s="207"/>
    </row>
    <row r="4" spans="1:18" ht="18.75" customHeight="1" thickBot="1">
      <c r="B4" s="69" t="s">
        <v>68</v>
      </c>
      <c r="C4" s="53"/>
      <c r="D4" s="53"/>
      <c r="E4" s="53"/>
      <c r="F4" s="53"/>
      <c r="G4" s="53"/>
      <c r="H4" s="53"/>
      <c r="I4" s="53"/>
      <c r="J4" s="208"/>
      <c r="K4" s="209"/>
      <c r="L4" s="209"/>
      <c r="M4" s="210"/>
    </row>
    <row r="5" spans="1:18" ht="72" customHeight="1" thickTop="1">
      <c r="A5" s="204" t="s">
        <v>130</v>
      </c>
      <c r="B5" s="204"/>
      <c r="C5" s="204"/>
      <c r="D5" s="204"/>
      <c r="E5" s="204"/>
      <c r="F5" s="204"/>
      <c r="G5" s="204"/>
      <c r="H5" s="204"/>
      <c r="I5" s="204"/>
      <c r="J5" s="204"/>
      <c r="K5" s="204"/>
      <c r="L5" s="204"/>
      <c r="M5" s="204"/>
      <c r="N5" s="204"/>
      <c r="O5" s="204"/>
      <c r="P5" s="204"/>
      <c r="Q5" s="204"/>
      <c r="R5" s="204"/>
    </row>
    <row r="6" spans="1:18" ht="30.75" customHeight="1">
      <c r="A6" s="110"/>
      <c r="B6" s="110"/>
      <c r="C6" s="110"/>
      <c r="D6" s="110"/>
      <c r="E6" s="110"/>
      <c r="F6" s="110"/>
      <c r="G6" s="110"/>
      <c r="H6" s="110"/>
      <c r="I6" s="110"/>
      <c r="J6" s="110"/>
      <c r="K6" s="110"/>
      <c r="L6" s="110"/>
      <c r="M6" s="110"/>
      <c r="N6" s="110"/>
      <c r="O6" s="110"/>
      <c r="P6" s="110"/>
      <c r="Q6" s="110"/>
    </row>
    <row r="7" spans="1:18" ht="16.5" customHeight="1">
      <c r="A7" s="8" t="s">
        <v>21</v>
      </c>
      <c r="B7" s="5" t="s">
        <v>69</v>
      </c>
    </row>
    <row r="8" spans="1:18" ht="16.5" customHeight="1">
      <c r="A8" s="8"/>
      <c r="B8" s="5" t="s">
        <v>72</v>
      </c>
    </row>
    <row r="9" spans="1:18" ht="16.5" customHeight="1">
      <c r="A9" s="6" t="s">
        <v>16</v>
      </c>
      <c r="B9" s="29" t="s">
        <v>24</v>
      </c>
      <c r="C9" s="10"/>
      <c r="D9" s="10"/>
      <c r="E9" s="10"/>
      <c r="F9" s="10"/>
      <c r="G9" s="10"/>
      <c r="H9" s="10"/>
      <c r="I9" s="10"/>
    </row>
    <row r="10" spans="1:18" ht="16.5" customHeight="1">
      <c r="A10" s="6" t="s">
        <v>25</v>
      </c>
      <c r="B10" s="5" t="s">
        <v>99</v>
      </c>
    </row>
    <row r="11" spans="1:18" ht="16.5" customHeight="1">
      <c r="A11" s="6" t="s">
        <v>17</v>
      </c>
      <c r="B11" s="5" t="s">
        <v>102</v>
      </c>
    </row>
    <row r="12" spans="1:18" ht="16.5" customHeight="1">
      <c r="A12" s="6"/>
    </row>
    <row r="13" spans="1:18" ht="16.5" customHeight="1">
      <c r="A13" s="7"/>
      <c r="C13" s="28" t="s">
        <v>18</v>
      </c>
    </row>
    <row r="14" spans="1:18" ht="41.25" customHeight="1">
      <c r="A14" s="8" t="s">
        <v>113</v>
      </c>
      <c r="C14" s="43" t="s">
        <v>120</v>
      </c>
      <c r="D14" s="198" t="s">
        <v>119</v>
      </c>
      <c r="E14" s="42"/>
    </row>
    <row r="15" spans="1:18" ht="41.25" customHeight="1">
      <c r="A15" s="8"/>
      <c r="C15" s="123" t="s">
        <v>140</v>
      </c>
      <c r="D15" s="122"/>
      <c r="E15" s="42"/>
    </row>
    <row r="16" spans="1:18" ht="16.5" customHeight="1">
      <c r="A16" s="7"/>
    </row>
    <row r="17" spans="1:1" ht="16.5" customHeight="1">
      <c r="A17" s="7"/>
    </row>
    <row r="18" spans="1:1" ht="16.5" customHeight="1"/>
    <row r="19" spans="1:1" ht="30" customHeight="1"/>
    <row r="20" spans="1:1" ht="16.5" customHeight="1"/>
    <row r="21" spans="1:1" ht="16.5" customHeight="1"/>
    <row r="22" spans="1:1" ht="18" customHeight="1"/>
  </sheetData>
  <sheetProtection selectLockedCells="1" selectUnlockedCells="1"/>
  <mergeCells count="5">
    <mergeCell ref="A5:R5"/>
    <mergeCell ref="J3:M4"/>
    <mergeCell ref="A1:N1"/>
    <mergeCell ref="B3:C3"/>
    <mergeCell ref="D3:H3"/>
  </mergeCells>
  <phoneticPr fontId="3"/>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pageSetUpPr fitToPage="1"/>
  </sheetPr>
  <dimension ref="A1:AD107"/>
  <sheetViews>
    <sheetView tabSelected="1" zoomScaleNormal="100" workbookViewId="0">
      <pane ySplit="9" topLeftCell="A10" activePane="bottomLeft" state="frozen"/>
      <selection activeCell="A3" sqref="A3"/>
      <selection pane="bottomLeft" activeCell="N14" sqref="N14"/>
    </sheetView>
  </sheetViews>
  <sheetFormatPr defaultColWidth="9" defaultRowHeight="13.5"/>
  <cols>
    <col min="1" max="1" width="4.5" style="1" bestFit="1" customWidth="1"/>
    <col min="2" max="3" width="19" style="1" customWidth="1"/>
    <col min="4" max="5" width="6" style="1" customWidth="1"/>
    <col min="6" max="6" width="9.25" style="46" customWidth="1"/>
    <col min="7" max="7" width="9.25" style="44" customWidth="1"/>
    <col min="8" max="8" width="9.25" style="46" customWidth="1"/>
    <col min="9" max="9" width="8.5" style="55" hidden="1" customWidth="1"/>
    <col min="10" max="10" width="11.875" style="55" customWidth="1"/>
    <col min="11" max="11" width="19.5" style="1" customWidth="1"/>
    <col min="12" max="12" width="16.125" style="1" bestFit="1" customWidth="1"/>
    <col min="13" max="13" width="12.25" style="46" hidden="1" customWidth="1"/>
    <col min="14" max="14" width="9.25" style="55" customWidth="1"/>
    <col min="15" max="15" width="9.25" style="1" customWidth="1"/>
    <col min="16" max="16" width="9.25" style="1" hidden="1" customWidth="1"/>
    <col min="17" max="17" width="10.25" style="1" customWidth="1"/>
    <col min="18" max="20" width="9" style="1" hidden="1" customWidth="1"/>
    <col min="21" max="23" width="13.875" style="45" hidden="1" customWidth="1"/>
    <col min="24" max="24" width="13.875" style="46" hidden="1" customWidth="1"/>
    <col min="25" max="26" width="13.875" style="55" hidden="1" customWidth="1"/>
    <col min="27" max="30" width="9" style="1" hidden="1" customWidth="1"/>
    <col min="31" max="36" width="9" style="1" customWidth="1"/>
    <col min="37" max="16384" width="9" style="1"/>
  </cols>
  <sheetData>
    <row r="1" spans="1:29" ht="27" customHeight="1" thickBot="1">
      <c r="A1" s="216" t="s">
        <v>70</v>
      </c>
      <c r="B1" s="216"/>
      <c r="C1" s="233" t="s">
        <v>133</v>
      </c>
      <c r="D1" s="233"/>
      <c r="E1" s="233"/>
      <c r="F1" s="233"/>
      <c r="G1" s="233"/>
      <c r="H1" s="233"/>
      <c r="I1" s="233"/>
      <c r="J1" s="233"/>
      <c r="K1" s="233"/>
      <c r="L1" s="156"/>
      <c r="M1" s="234" t="str">
        <f>注意事項!J3</f>
        <v>投てき</v>
      </c>
      <c r="N1" s="234"/>
      <c r="O1" s="234"/>
      <c r="P1" s="150"/>
      <c r="Q1" s="150"/>
      <c r="T1" s="1" t="s">
        <v>132</v>
      </c>
      <c r="U1" s="55">
        <f>COUNTIF(J9:J98,"SS")</f>
        <v>0</v>
      </c>
      <c r="V1" s="55"/>
    </row>
    <row r="2" spans="1:29" ht="49.5" customHeight="1" thickBot="1">
      <c r="A2" s="222" t="s">
        <v>126</v>
      </c>
      <c r="B2" s="223"/>
      <c r="C2" s="226"/>
      <c r="D2" s="227"/>
      <c r="E2" s="227"/>
      <c r="F2" s="227"/>
      <c r="G2" s="227"/>
      <c r="H2" s="228"/>
      <c r="J2" s="235" t="s">
        <v>137</v>
      </c>
      <c r="K2" s="235"/>
      <c r="L2" s="235"/>
      <c r="M2" s="235"/>
      <c r="N2" s="235"/>
      <c r="O2" s="235"/>
      <c r="P2" s="235"/>
      <c r="Q2" s="235"/>
      <c r="S2" s="45"/>
      <c r="T2" s="1" t="s">
        <v>103</v>
      </c>
      <c r="U2" s="55">
        <f>COUNTIF(J10:J99,"S")</f>
        <v>0</v>
      </c>
      <c r="V2" s="55"/>
      <c r="W2" s="1"/>
      <c r="X2" s="1"/>
      <c r="Y2" s="1"/>
      <c r="Z2" s="1"/>
    </row>
    <row r="3" spans="1:29" ht="27.75" customHeight="1" thickBot="1">
      <c r="A3" s="217" t="s">
        <v>127</v>
      </c>
      <c r="B3" s="218"/>
      <c r="C3" s="226"/>
      <c r="D3" s="227"/>
      <c r="E3" s="227"/>
      <c r="F3" s="227"/>
      <c r="G3" s="227"/>
      <c r="H3" s="228"/>
      <c r="J3" s="54" t="s">
        <v>20</v>
      </c>
      <c r="M3" s="1"/>
      <c r="N3" s="1"/>
      <c r="S3" s="45"/>
      <c r="T3" s="1" t="s">
        <v>104</v>
      </c>
      <c r="U3" s="1">
        <f>COUNTIF(J10:J99,"M")</f>
        <v>0</v>
      </c>
      <c r="V3" s="1"/>
      <c r="W3" s="1"/>
      <c r="X3" s="45"/>
      <c r="Y3" s="45"/>
      <c r="Z3" s="45"/>
      <c r="AA3" s="46">
        <f>COUNTIF(X$10:X$99,"８００円")</f>
        <v>0</v>
      </c>
    </row>
    <row r="4" spans="1:29" ht="30" customHeight="1" thickBot="1">
      <c r="A4" s="217" t="s">
        <v>26</v>
      </c>
      <c r="B4" s="218"/>
      <c r="C4" s="226"/>
      <c r="D4" s="227"/>
      <c r="E4" s="227"/>
      <c r="F4" s="227"/>
      <c r="G4" s="227"/>
      <c r="H4" s="228"/>
      <c r="J4" s="52" t="s">
        <v>20</v>
      </c>
      <c r="K4" s="232" t="s">
        <v>139</v>
      </c>
      <c r="L4" s="232"/>
      <c r="M4" s="232"/>
      <c r="N4" s="232"/>
      <c r="O4" s="232"/>
      <c r="P4" s="232"/>
      <c r="Q4" s="232"/>
      <c r="S4" s="45"/>
      <c r="T4" s="1" t="s">
        <v>105</v>
      </c>
      <c r="U4" s="1">
        <f>COUNTIF(J10:J99,"L")</f>
        <v>0</v>
      </c>
      <c r="V4" s="1"/>
      <c r="W4" s="1"/>
      <c r="X4" s="1" t="s">
        <v>118</v>
      </c>
      <c r="Z4" s="1"/>
      <c r="AA4" s="55">
        <f>COUNTIF(X$10:X$99,"１５００円")</f>
        <v>0</v>
      </c>
    </row>
    <row r="5" spans="1:29" ht="27.75" customHeight="1" thickBot="1">
      <c r="A5" s="224" t="s">
        <v>2</v>
      </c>
      <c r="B5" s="225"/>
      <c r="C5" s="229"/>
      <c r="D5" s="230"/>
      <c r="E5" s="230"/>
      <c r="F5" s="230"/>
      <c r="G5" s="230"/>
      <c r="H5" s="231"/>
      <c r="J5" s="52" t="s">
        <v>22</v>
      </c>
      <c r="M5" s="1"/>
      <c r="N5" s="1"/>
      <c r="S5" s="45"/>
      <c r="T5" s="1" t="s">
        <v>106</v>
      </c>
      <c r="U5" s="1">
        <f>COUNTIF(J10:J99,"O")</f>
        <v>0</v>
      </c>
      <c r="V5" s="1"/>
      <c r="W5" s="1"/>
      <c r="X5" s="1" t="s">
        <v>147</v>
      </c>
      <c r="Z5" s="1"/>
      <c r="AA5" s="55">
        <f>COUNTIF(X$10:X$99,"２０００円")</f>
        <v>0</v>
      </c>
    </row>
    <row r="6" spans="1:29" ht="27.75" customHeight="1" thickBot="1">
      <c r="A6" s="217" t="s">
        <v>128</v>
      </c>
      <c r="B6" s="218"/>
      <c r="C6" s="219" t="s">
        <v>141</v>
      </c>
      <c r="D6" s="220"/>
      <c r="E6" s="220"/>
      <c r="F6" s="220"/>
      <c r="G6" s="220"/>
      <c r="H6" s="220"/>
      <c r="I6" s="220"/>
      <c r="J6" s="220"/>
      <c r="K6" s="220"/>
      <c r="L6" s="220"/>
      <c r="M6" s="220"/>
      <c r="N6" s="220"/>
      <c r="O6" s="220"/>
      <c r="P6" s="220"/>
      <c r="Q6" s="221"/>
      <c r="S6" s="45"/>
      <c r="T6" s="1" t="s">
        <v>107</v>
      </c>
      <c r="U6" s="1">
        <f>COUNTIF(J10:J99,"XO")</f>
        <v>0</v>
      </c>
      <c r="V6" s="1"/>
      <c r="W6" s="1"/>
      <c r="X6" s="45"/>
      <c r="Y6" s="45"/>
      <c r="Z6" s="45"/>
      <c r="AA6" s="55"/>
    </row>
    <row r="7" spans="1:29" ht="14.25" thickBot="1">
      <c r="A7" s="2"/>
    </row>
    <row r="8" spans="1:29" ht="36.75" customHeight="1">
      <c r="A8" s="12"/>
      <c r="B8" s="19" t="s">
        <v>46</v>
      </c>
      <c r="C8" s="19" t="s">
        <v>47</v>
      </c>
      <c r="D8" s="13" t="s">
        <v>48</v>
      </c>
      <c r="E8" s="15" t="s">
        <v>49</v>
      </c>
      <c r="F8" s="239" t="s">
        <v>57</v>
      </c>
      <c r="G8" s="240"/>
      <c r="H8" s="240"/>
      <c r="I8" s="84"/>
      <c r="J8" s="88" t="s">
        <v>100</v>
      </c>
      <c r="K8" s="63" t="s">
        <v>60</v>
      </c>
      <c r="L8" s="189" t="s">
        <v>183</v>
      </c>
      <c r="M8" s="236" t="s">
        <v>123</v>
      </c>
      <c r="N8" s="237"/>
      <c r="O8" s="237"/>
      <c r="P8" s="238"/>
      <c r="Q8" s="68" t="s">
        <v>62</v>
      </c>
    </row>
    <row r="9" spans="1:29" ht="15" customHeight="1" thickBot="1">
      <c r="A9" s="20" t="s">
        <v>50</v>
      </c>
      <c r="B9" s="9" t="s">
        <v>51</v>
      </c>
      <c r="C9" s="9" t="s">
        <v>45</v>
      </c>
      <c r="D9" s="9" t="s">
        <v>52</v>
      </c>
      <c r="E9" s="17">
        <v>3</v>
      </c>
      <c r="F9" s="16" t="s">
        <v>56</v>
      </c>
      <c r="G9" s="56" t="s">
        <v>58</v>
      </c>
      <c r="H9" s="60" t="s">
        <v>59</v>
      </c>
      <c r="I9" s="85"/>
      <c r="J9" s="18" t="s">
        <v>101</v>
      </c>
      <c r="K9" s="18" t="s">
        <v>61</v>
      </c>
      <c r="L9" s="18" t="s">
        <v>61</v>
      </c>
      <c r="M9" s="66">
        <v>44940</v>
      </c>
      <c r="N9" s="169">
        <v>44948</v>
      </c>
      <c r="O9" s="67">
        <v>44955</v>
      </c>
      <c r="P9" s="125">
        <v>44969</v>
      </c>
      <c r="Q9" s="18"/>
      <c r="U9" s="116"/>
      <c r="V9" s="116"/>
      <c r="W9" s="116"/>
      <c r="X9" s="117"/>
      <c r="Y9" s="59"/>
      <c r="Z9" s="59"/>
    </row>
    <row r="10" spans="1:29" ht="15" customHeight="1">
      <c r="A10" s="21">
        <v>1</v>
      </c>
      <c r="B10" s="24"/>
      <c r="C10" s="24"/>
      <c r="D10" s="24"/>
      <c r="E10" s="25"/>
      <c r="F10" s="50"/>
      <c r="G10" s="57"/>
      <c r="H10" s="61"/>
      <c r="I10" s="86"/>
      <c r="J10" s="71"/>
      <c r="K10" s="64"/>
      <c r="L10" s="187"/>
      <c r="M10" s="50"/>
      <c r="N10" s="50"/>
      <c r="O10" s="50"/>
      <c r="P10" s="71"/>
      <c r="Q10" s="144" t="str">
        <f>Z10</f>
        <v/>
      </c>
      <c r="R10" s="1">
        <f>COUNTIF($K$10:$K$99,"短 距 離")</f>
        <v>0</v>
      </c>
      <c r="S10" s="1" t="s">
        <v>142</v>
      </c>
      <c r="U10" s="47" t="str">
        <f>IF(M10="","",IF(M10="午前",800,IF(M10="午後",800,1000)))</f>
        <v/>
      </c>
      <c r="V10" s="47" t="str">
        <f>IF(N10="","",IF(N10="午前",800,IF(N10="午後",800,1000)))</f>
        <v/>
      </c>
      <c r="W10" s="124" t="str">
        <f>IF(O10="","",IF(O10="午前",800,IF(O10="午後",800,1000)))</f>
        <v/>
      </c>
      <c r="X10" s="115" t="str">
        <f>IF(P10="","",IF(P10="午前",800,IF(P10="午後",800,1000)))</f>
        <v/>
      </c>
      <c r="Y10" s="118">
        <f>IF(L10="",SUM(U10:W10),"")</f>
        <v>0</v>
      </c>
      <c r="Z10" s="118" t="str">
        <f>IF(Y10=0,"",Y10)</f>
        <v/>
      </c>
      <c r="AC10" s="1">
        <v>1</v>
      </c>
    </row>
    <row r="11" spans="1:29" ht="15" customHeight="1">
      <c r="A11" s="21">
        <v>2</v>
      </c>
      <c r="B11" s="24"/>
      <c r="C11" s="24"/>
      <c r="D11" s="24"/>
      <c r="E11" s="25"/>
      <c r="F11" s="50"/>
      <c r="G11" s="57"/>
      <c r="H11" s="61"/>
      <c r="I11" s="86"/>
      <c r="J11" s="71"/>
      <c r="K11" s="64"/>
      <c r="L11" s="187"/>
      <c r="M11" s="50"/>
      <c r="N11" s="50"/>
      <c r="O11" s="50"/>
      <c r="P11" s="71"/>
      <c r="Q11" s="144" t="str">
        <f t="shared" ref="Q11:Q74" si="0">Z11</f>
        <v/>
      </c>
      <c r="R11" s="1">
        <f>COUNTIF($K$10:$K$99,"中長距離")</f>
        <v>0</v>
      </c>
      <c r="S11" s="1" t="s">
        <v>143</v>
      </c>
      <c r="T11" s="1" t="s">
        <v>4</v>
      </c>
      <c r="U11" s="48" t="str">
        <f>IF(M11="","",IF(M11="午前",800,IF(M11="午後",800,1000)))</f>
        <v/>
      </c>
      <c r="V11" s="118" t="str">
        <f t="shared" ref="V11:V74" si="1">IF(N11="","",IF(N11="午前",800,IF(N11="午後",800,1000)))</f>
        <v/>
      </c>
      <c r="W11" s="118" t="str">
        <f t="shared" ref="W11:W74" si="2">IF(O11="","",IF(O11="午前",800,IF(O11="午後",800,1000)))</f>
        <v/>
      </c>
      <c r="X11" s="49" t="str">
        <f t="shared" ref="X11:X74" si="3">IF(P11="","",IF(P11="午前",800,IF(P11="午後",800,1000)))</f>
        <v/>
      </c>
      <c r="Y11" s="118">
        <f>SUM(U11:X11)</f>
        <v>0</v>
      </c>
      <c r="Z11" s="118" t="str">
        <f t="shared" ref="Z11:Z74" si="4">IF(Y11=0,"",Y11)</f>
        <v/>
      </c>
      <c r="AA11" s="1" t="s">
        <v>53</v>
      </c>
      <c r="AB11" s="1" t="s">
        <v>64</v>
      </c>
      <c r="AC11" s="1">
        <v>2</v>
      </c>
    </row>
    <row r="12" spans="1:29" ht="15" customHeight="1">
      <c r="A12" s="21">
        <v>3</v>
      </c>
      <c r="B12" s="24"/>
      <c r="C12" s="24"/>
      <c r="D12" s="24"/>
      <c r="E12" s="25"/>
      <c r="F12" s="50"/>
      <c r="G12" s="57"/>
      <c r="H12" s="61"/>
      <c r="I12" s="86"/>
      <c r="J12" s="71"/>
      <c r="K12" s="64"/>
      <c r="L12" s="187"/>
      <c r="M12" s="50"/>
      <c r="N12" s="50"/>
      <c r="O12" s="50"/>
      <c r="P12" s="71"/>
      <c r="Q12" s="144" t="str">
        <f t="shared" si="0"/>
        <v/>
      </c>
      <c r="R12" s="1">
        <f>COUNTIF($K$10:$K$99,"ハードル")</f>
        <v>0</v>
      </c>
      <c r="S12" s="1" t="s">
        <v>144</v>
      </c>
      <c r="T12" s="1" t="s">
        <v>3</v>
      </c>
      <c r="U12" s="48" t="str">
        <f>IF(M12="","",IF(M12="午前",800,IF(M12="午後",800,1000)))</f>
        <v/>
      </c>
      <c r="V12" s="118" t="str">
        <f t="shared" si="1"/>
        <v/>
      </c>
      <c r="W12" s="118" t="str">
        <f t="shared" si="2"/>
        <v/>
      </c>
      <c r="X12" s="49" t="str">
        <f t="shared" si="3"/>
        <v/>
      </c>
      <c r="Y12" s="118">
        <f t="shared" ref="Y12:Y74" si="5">SUM(U12:X12)</f>
        <v>0</v>
      </c>
      <c r="Z12" s="118" t="str">
        <f t="shared" si="4"/>
        <v/>
      </c>
      <c r="AA12" s="1" t="s">
        <v>54</v>
      </c>
      <c r="AC12" s="1">
        <v>3</v>
      </c>
    </row>
    <row r="13" spans="1:29" ht="15" customHeight="1">
      <c r="A13" s="21">
        <v>4</v>
      </c>
      <c r="B13" s="24"/>
      <c r="C13" s="24"/>
      <c r="D13" s="24"/>
      <c r="E13" s="25"/>
      <c r="F13" s="50"/>
      <c r="G13" s="57"/>
      <c r="H13" s="61"/>
      <c r="I13" s="86"/>
      <c r="J13" s="71"/>
      <c r="K13" s="64"/>
      <c r="L13" s="187"/>
      <c r="M13" s="50"/>
      <c r="N13" s="61"/>
      <c r="O13" s="111"/>
      <c r="P13" s="121"/>
      <c r="Q13" s="144" t="str">
        <f t="shared" si="0"/>
        <v/>
      </c>
      <c r="R13" s="1">
        <f>COUNTIF($K$10:$K$99,"走 高 跳")</f>
        <v>0</v>
      </c>
      <c r="S13" s="1" t="s">
        <v>145</v>
      </c>
      <c r="U13" s="48" t="str">
        <f>IF(M13="","",IF(M13="午前",800,IF(M13="午後",800,1000)))</f>
        <v/>
      </c>
      <c r="V13" s="118" t="str">
        <f t="shared" si="1"/>
        <v/>
      </c>
      <c r="W13" s="118" t="str">
        <f t="shared" si="2"/>
        <v/>
      </c>
      <c r="X13" s="49" t="str">
        <f t="shared" si="3"/>
        <v/>
      </c>
      <c r="Y13" s="118">
        <f t="shared" si="5"/>
        <v>0</v>
      </c>
      <c r="Z13" s="118" t="str">
        <f t="shared" si="4"/>
        <v/>
      </c>
      <c r="AA13" s="1" t="s">
        <v>55</v>
      </c>
      <c r="AC13" s="1">
        <v>4</v>
      </c>
    </row>
    <row r="14" spans="1:29" ht="15" customHeight="1">
      <c r="A14" s="21">
        <v>5</v>
      </c>
      <c r="B14" s="24"/>
      <c r="C14" s="24"/>
      <c r="D14" s="24"/>
      <c r="E14" s="25"/>
      <c r="F14" s="50"/>
      <c r="G14" s="57"/>
      <c r="H14" s="61"/>
      <c r="I14" s="86"/>
      <c r="J14" s="71"/>
      <c r="K14" s="64"/>
      <c r="L14" s="187"/>
      <c r="M14" s="50"/>
      <c r="N14" s="61"/>
      <c r="O14" s="111"/>
      <c r="P14" s="121"/>
      <c r="Q14" s="144" t="str">
        <f t="shared" si="0"/>
        <v/>
      </c>
      <c r="R14" s="1">
        <f>COUNTIF($K$10:$K$99,"棒 高 跳")</f>
        <v>0</v>
      </c>
      <c r="U14" s="48" t="str">
        <f>IF(M14="","",IF(M14="午前",800,IF(M14="午後",800,1000)))</f>
        <v/>
      </c>
      <c r="V14" s="118" t="str">
        <f t="shared" si="1"/>
        <v/>
      </c>
      <c r="W14" s="118" t="str">
        <f t="shared" si="2"/>
        <v/>
      </c>
      <c r="X14" s="49" t="str">
        <f t="shared" si="3"/>
        <v/>
      </c>
      <c r="Y14" s="118">
        <f t="shared" si="5"/>
        <v>0</v>
      </c>
      <c r="Z14" s="118" t="str">
        <f t="shared" si="4"/>
        <v/>
      </c>
      <c r="AC14" s="1">
        <v>5</v>
      </c>
    </row>
    <row r="15" spans="1:29" ht="15" customHeight="1">
      <c r="A15" s="21">
        <v>6</v>
      </c>
      <c r="B15" s="24"/>
      <c r="C15" s="24"/>
      <c r="D15" s="24"/>
      <c r="E15" s="25"/>
      <c r="F15" s="50"/>
      <c r="G15" s="57"/>
      <c r="H15" s="61"/>
      <c r="I15" s="86"/>
      <c r="J15" s="71"/>
      <c r="K15" s="64"/>
      <c r="L15" s="187"/>
      <c r="M15" s="50"/>
      <c r="N15" s="61"/>
      <c r="O15" s="111"/>
      <c r="P15" s="121"/>
      <c r="Q15" s="144" t="str">
        <f t="shared" si="0"/>
        <v/>
      </c>
      <c r="R15" s="1">
        <f>COUNTIF($K$10:$K$99,"幅･三段跳")</f>
        <v>0</v>
      </c>
      <c r="U15" s="48" t="str">
        <f>IF(M15="","",IF(M15="午前",800,IF(M15="午後",800,1000)))</f>
        <v/>
      </c>
      <c r="V15" s="118" t="str">
        <f t="shared" si="1"/>
        <v/>
      </c>
      <c r="W15" s="118" t="str">
        <f t="shared" si="2"/>
        <v/>
      </c>
      <c r="X15" s="49" t="str">
        <f t="shared" si="3"/>
        <v/>
      </c>
      <c r="Y15" s="118">
        <f t="shared" si="5"/>
        <v>0</v>
      </c>
      <c r="Z15" s="118" t="str">
        <f t="shared" si="4"/>
        <v/>
      </c>
      <c r="AC15" s="1">
        <v>6</v>
      </c>
    </row>
    <row r="16" spans="1:29" ht="15" customHeight="1">
      <c r="A16" s="21">
        <v>7</v>
      </c>
      <c r="B16" s="24"/>
      <c r="C16" s="24"/>
      <c r="D16" s="24"/>
      <c r="E16" s="25"/>
      <c r="F16" s="50"/>
      <c r="G16" s="57"/>
      <c r="H16" s="61"/>
      <c r="I16" s="86"/>
      <c r="J16" s="71"/>
      <c r="K16" s="64"/>
      <c r="L16" s="187"/>
      <c r="M16" s="50"/>
      <c r="N16" s="61"/>
      <c r="O16" s="111"/>
      <c r="P16" s="121"/>
      <c r="Q16" s="144" t="str">
        <f t="shared" si="0"/>
        <v/>
      </c>
      <c r="R16" s="1">
        <f>COUNTIF($K$10:$K$99,"中学砲丸投")</f>
        <v>0</v>
      </c>
      <c r="U16" s="48" t="str">
        <f>IF(M16="","",IF(M16="午前",800,IF(M16="午後",800,1000)))</f>
        <v/>
      </c>
      <c r="V16" s="118" t="str">
        <f t="shared" si="1"/>
        <v/>
      </c>
      <c r="W16" s="118" t="str">
        <f t="shared" si="2"/>
        <v/>
      </c>
      <c r="X16" s="49" t="str">
        <f t="shared" si="3"/>
        <v/>
      </c>
      <c r="Y16" s="118">
        <f t="shared" si="5"/>
        <v>0</v>
      </c>
      <c r="Z16" s="118" t="str">
        <f t="shared" si="4"/>
        <v/>
      </c>
      <c r="AC16" s="1">
        <v>7</v>
      </c>
    </row>
    <row r="17" spans="1:29" ht="15" customHeight="1">
      <c r="A17" s="21">
        <v>8</v>
      </c>
      <c r="B17" s="24"/>
      <c r="C17" s="24"/>
      <c r="D17" s="24"/>
      <c r="E17" s="25"/>
      <c r="F17" s="50"/>
      <c r="G17" s="57"/>
      <c r="H17" s="61"/>
      <c r="I17" s="86"/>
      <c r="J17" s="71"/>
      <c r="K17" s="64"/>
      <c r="L17" s="187"/>
      <c r="M17" s="50"/>
      <c r="N17" s="61"/>
      <c r="O17" s="111"/>
      <c r="P17" s="121"/>
      <c r="Q17" s="144" t="str">
        <f t="shared" si="0"/>
        <v/>
      </c>
      <c r="R17" s="1">
        <f>COUNTIF($K$10:$K$99,"ジャベリック")</f>
        <v>0</v>
      </c>
      <c r="U17" s="48" t="str">
        <f>IF(M17="","",IF(M17="午前",800,IF(M17="午後",800,1000)))</f>
        <v/>
      </c>
      <c r="V17" s="118" t="str">
        <f t="shared" si="1"/>
        <v/>
      </c>
      <c r="W17" s="118" t="str">
        <f t="shared" si="2"/>
        <v/>
      </c>
      <c r="X17" s="49" t="str">
        <f t="shared" si="3"/>
        <v/>
      </c>
      <c r="Y17" s="118">
        <f t="shared" si="5"/>
        <v>0</v>
      </c>
      <c r="Z17" s="118" t="str">
        <f t="shared" si="4"/>
        <v/>
      </c>
      <c r="AC17" s="1">
        <v>8</v>
      </c>
    </row>
    <row r="18" spans="1:29" ht="15" customHeight="1">
      <c r="A18" s="21">
        <v>9</v>
      </c>
      <c r="B18" s="24"/>
      <c r="C18" s="24"/>
      <c r="D18" s="24"/>
      <c r="E18" s="25"/>
      <c r="F18" s="50"/>
      <c r="G18" s="57"/>
      <c r="H18" s="61"/>
      <c r="I18" s="86"/>
      <c r="J18" s="71"/>
      <c r="K18" s="64"/>
      <c r="L18" s="187"/>
      <c r="M18" s="50"/>
      <c r="N18" s="61"/>
      <c r="O18" s="111"/>
      <c r="P18" s="121"/>
      <c r="Q18" s="144" t="str">
        <f t="shared" si="0"/>
        <v/>
      </c>
      <c r="R18" s="1">
        <f t="shared" ref="R18:R19" si="6">COUNTIF($K$10:$K$99,"中学砲丸投")</f>
        <v>0</v>
      </c>
      <c r="T18" s="1" t="s">
        <v>129</v>
      </c>
      <c r="U18" s="48" t="str">
        <f>IF(M18="","",IF(M18="午前",800,IF(M18="午後",800,1000)))</f>
        <v/>
      </c>
      <c r="V18" s="118" t="str">
        <f t="shared" si="1"/>
        <v/>
      </c>
      <c r="W18" s="118" t="str">
        <f t="shared" si="2"/>
        <v/>
      </c>
      <c r="X18" s="49" t="str">
        <f t="shared" si="3"/>
        <v/>
      </c>
      <c r="Y18" s="118">
        <f t="shared" si="5"/>
        <v>0</v>
      </c>
      <c r="Z18" s="118" t="str">
        <f t="shared" si="4"/>
        <v/>
      </c>
      <c r="AC18" s="1">
        <v>9</v>
      </c>
    </row>
    <row r="19" spans="1:29" ht="15" customHeight="1">
      <c r="A19" s="21">
        <v>10</v>
      </c>
      <c r="B19" s="24"/>
      <c r="C19" s="24"/>
      <c r="D19" s="24"/>
      <c r="E19" s="25"/>
      <c r="F19" s="50"/>
      <c r="G19" s="57"/>
      <c r="H19" s="61"/>
      <c r="I19" s="86"/>
      <c r="J19" s="71"/>
      <c r="K19" s="64"/>
      <c r="L19" s="187"/>
      <c r="M19" s="50"/>
      <c r="N19" s="61"/>
      <c r="O19" s="111"/>
      <c r="P19" s="121"/>
      <c r="Q19" s="144" t="str">
        <f t="shared" si="0"/>
        <v/>
      </c>
      <c r="R19" s="1">
        <f t="shared" si="6"/>
        <v>0</v>
      </c>
      <c r="T19" s="1" t="s">
        <v>103</v>
      </c>
      <c r="U19" s="48" t="str">
        <f>IF(M19="","",IF(M19="午前",800,IF(M19="午後",800,1000)))</f>
        <v/>
      </c>
      <c r="V19" s="118" t="str">
        <f t="shared" si="1"/>
        <v/>
      </c>
      <c r="W19" s="118" t="str">
        <f t="shared" si="2"/>
        <v/>
      </c>
      <c r="X19" s="49" t="str">
        <f t="shared" si="3"/>
        <v/>
      </c>
      <c r="Y19" s="118">
        <f t="shared" si="5"/>
        <v>0</v>
      </c>
      <c r="Z19" s="118" t="str">
        <f t="shared" si="4"/>
        <v/>
      </c>
      <c r="AC19" s="1">
        <v>10</v>
      </c>
    </row>
    <row r="20" spans="1:29" ht="15" customHeight="1">
      <c r="A20" s="21">
        <v>11</v>
      </c>
      <c r="B20" s="24"/>
      <c r="C20" s="24"/>
      <c r="D20" s="24"/>
      <c r="E20" s="25"/>
      <c r="F20" s="50"/>
      <c r="G20" s="57"/>
      <c r="H20" s="61"/>
      <c r="I20" s="86"/>
      <c r="J20" s="71"/>
      <c r="K20" s="64"/>
      <c r="L20" s="187"/>
      <c r="M20" s="50"/>
      <c r="N20" s="61"/>
      <c r="O20" s="111"/>
      <c r="P20" s="121"/>
      <c r="Q20" s="144" t="str">
        <f t="shared" si="0"/>
        <v/>
      </c>
      <c r="T20" s="1" t="s">
        <v>104</v>
      </c>
      <c r="U20" s="48" t="str">
        <f>IF(M20="","",IF(M20="午前",800,IF(M20="午後",800,1000)))</f>
        <v/>
      </c>
      <c r="V20" s="118" t="str">
        <f t="shared" si="1"/>
        <v/>
      </c>
      <c r="W20" s="118" t="str">
        <f t="shared" si="2"/>
        <v/>
      </c>
      <c r="X20" s="49" t="str">
        <f t="shared" si="3"/>
        <v/>
      </c>
      <c r="Y20" s="118">
        <f t="shared" si="5"/>
        <v>0</v>
      </c>
      <c r="Z20" s="118" t="str">
        <f t="shared" si="4"/>
        <v/>
      </c>
      <c r="AC20" s="1">
        <v>11</v>
      </c>
    </row>
    <row r="21" spans="1:29" ht="15" customHeight="1">
      <c r="A21" s="21">
        <v>12</v>
      </c>
      <c r="B21" s="24"/>
      <c r="C21" s="24"/>
      <c r="D21" s="24"/>
      <c r="E21" s="25"/>
      <c r="F21" s="50"/>
      <c r="G21" s="57"/>
      <c r="H21" s="61"/>
      <c r="I21" s="86"/>
      <c r="J21" s="71"/>
      <c r="K21" s="64"/>
      <c r="L21" s="187"/>
      <c r="M21" s="50"/>
      <c r="N21" s="61"/>
      <c r="O21" s="111"/>
      <c r="P21" s="121"/>
      <c r="Q21" s="144" t="str">
        <f t="shared" si="0"/>
        <v/>
      </c>
      <c r="S21" s="1" t="s">
        <v>73</v>
      </c>
      <c r="T21" s="1" t="s">
        <v>105</v>
      </c>
      <c r="U21" s="48" t="str">
        <f>IF(M21="","",IF(M21="午前",800,IF(M21="午後",800,1000)))</f>
        <v/>
      </c>
      <c r="V21" s="118" t="str">
        <f t="shared" si="1"/>
        <v/>
      </c>
      <c r="W21" s="118" t="str">
        <f t="shared" si="2"/>
        <v/>
      </c>
      <c r="X21" s="49" t="str">
        <f t="shared" si="3"/>
        <v/>
      </c>
      <c r="Y21" s="118">
        <f t="shared" si="5"/>
        <v>0</v>
      </c>
      <c r="Z21" s="118" t="str">
        <f t="shared" si="4"/>
        <v/>
      </c>
      <c r="AC21" s="1">
        <v>12</v>
      </c>
    </row>
    <row r="22" spans="1:29" ht="15" customHeight="1">
      <c r="A22" s="21">
        <v>13</v>
      </c>
      <c r="B22" s="24"/>
      <c r="C22" s="24"/>
      <c r="D22" s="24"/>
      <c r="E22" s="25"/>
      <c r="F22" s="50"/>
      <c r="G22" s="57"/>
      <c r="H22" s="61"/>
      <c r="I22" s="86"/>
      <c r="J22" s="71"/>
      <c r="K22" s="64"/>
      <c r="L22" s="187"/>
      <c r="M22" s="50"/>
      <c r="N22" s="61"/>
      <c r="O22" s="111"/>
      <c r="P22" s="121"/>
      <c r="Q22" s="144" t="str">
        <f t="shared" si="0"/>
        <v/>
      </c>
      <c r="R22" s="1" t="s">
        <v>146</v>
      </c>
      <c r="S22" s="1" t="s">
        <v>74</v>
      </c>
      <c r="T22" s="1" t="s">
        <v>106</v>
      </c>
      <c r="U22" s="48" t="str">
        <f>IF(M22="","",IF(M22="午前",800,IF(M22="午後",800,1000)))</f>
        <v/>
      </c>
      <c r="V22" s="118" t="str">
        <f t="shared" si="1"/>
        <v/>
      </c>
      <c r="W22" s="118" t="str">
        <f t="shared" si="2"/>
        <v/>
      </c>
      <c r="X22" s="49" t="str">
        <f t="shared" si="3"/>
        <v/>
      </c>
      <c r="Y22" s="118">
        <f t="shared" si="5"/>
        <v>0</v>
      </c>
      <c r="Z22" s="118" t="str">
        <f t="shared" si="4"/>
        <v/>
      </c>
    </row>
    <row r="23" spans="1:29" ht="15" customHeight="1">
      <c r="A23" s="21">
        <v>14</v>
      </c>
      <c r="B23" s="24"/>
      <c r="C23" s="24"/>
      <c r="D23" s="24"/>
      <c r="E23" s="25"/>
      <c r="F23" s="50"/>
      <c r="G23" s="57"/>
      <c r="H23" s="61"/>
      <c r="I23" s="86"/>
      <c r="J23" s="71"/>
      <c r="K23" s="64"/>
      <c r="L23" s="187"/>
      <c r="M23" s="50"/>
      <c r="N23" s="61"/>
      <c r="O23" s="111"/>
      <c r="P23" s="121"/>
      <c r="Q23" s="144" t="str">
        <f t="shared" si="0"/>
        <v/>
      </c>
      <c r="R23" s="1" t="s">
        <v>134</v>
      </c>
      <c r="S23" s="1" t="s">
        <v>75</v>
      </c>
      <c r="T23" s="1" t="s">
        <v>107</v>
      </c>
      <c r="U23" s="48" t="str">
        <f>IF(M23="","",IF(M23="午前",800,IF(M23="午後",800,1000)))</f>
        <v/>
      </c>
      <c r="V23" s="118" t="str">
        <f t="shared" si="1"/>
        <v/>
      </c>
      <c r="W23" s="118" t="str">
        <f t="shared" si="2"/>
        <v/>
      </c>
      <c r="X23" s="49" t="str">
        <f t="shared" si="3"/>
        <v/>
      </c>
      <c r="Y23" s="118">
        <f t="shared" si="5"/>
        <v>0</v>
      </c>
      <c r="Z23" s="118" t="str">
        <f t="shared" si="4"/>
        <v/>
      </c>
    </row>
    <row r="24" spans="1:29" ht="15" customHeight="1">
      <c r="A24" s="21">
        <v>15</v>
      </c>
      <c r="B24" s="24"/>
      <c r="C24" s="24"/>
      <c r="D24" s="24"/>
      <c r="E24" s="25"/>
      <c r="F24" s="50"/>
      <c r="G24" s="57"/>
      <c r="H24" s="61"/>
      <c r="I24" s="86"/>
      <c r="J24" s="71"/>
      <c r="K24" s="64"/>
      <c r="L24" s="187"/>
      <c r="M24" s="50"/>
      <c r="N24" s="61"/>
      <c r="O24" s="111"/>
      <c r="P24" s="121"/>
      <c r="Q24" s="144" t="str">
        <f t="shared" si="0"/>
        <v/>
      </c>
      <c r="R24" s="1" t="s">
        <v>135</v>
      </c>
      <c r="U24" s="48" t="str">
        <f>IF(M24="","",IF(M24="午前",800,IF(M24="午後",800,1000)))</f>
        <v/>
      </c>
      <c r="V24" s="118" t="str">
        <f t="shared" si="1"/>
        <v/>
      </c>
      <c r="W24" s="118" t="str">
        <f t="shared" si="2"/>
        <v/>
      </c>
      <c r="X24" s="49" t="str">
        <f t="shared" si="3"/>
        <v/>
      </c>
      <c r="Y24" s="118">
        <f t="shared" si="5"/>
        <v>0</v>
      </c>
      <c r="Z24" s="118" t="str">
        <f t="shared" si="4"/>
        <v/>
      </c>
    </row>
    <row r="25" spans="1:29" ht="15" customHeight="1">
      <c r="A25" s="21">
        <v>16</v>
      </c>
      <c r="B25" s="24"/>
      <c r="C25" s="24"/>
      <c r="D25" s="24"/>
      <c r="E25" s="25"/>
      <c r="F25" s="50"/>
      <c r="G25" s="57"/>
      <c r="H25" s="61"/>
      <c r="I25" s="86"/>
      <c r="J25" s="71"/>
      <c r="K25" s="64"/>
      <c r="L25" s="187"/>
      <c r="M25" s="50"/>
      <c r="N25" s="61"/>
      <c r="O25" s="111"/>
      <c r="P25" s="121"/>
      <c r="Q25" s="144" t="str">
        <f t="shared" si="0"/>
        <v/>
      </c>
      <c r="R25" s="1" t="s">
        <v>122</v>
      </c>
      <c r="U25" s="48" t="str">
        <f>IF(M25="","",IF(M25="午前",800,IF(M25="午後",800,1000)))</f>
        <v/>
      </c>
      <c r="V25" s="118" t="str">
        <f t="shared" si="1"/>
        <v/>
      </c>
      <c r="W25" s="118" t="str">
        <f t="shared" si="2"/>
        <v/>
      </c>
      <c r="X25" s="49" t="str">
        <f t="shared" si="3"/>
        <v/>
      </c>
      <c r="Y25" s="118">
        <f t="shared" si="5"/>
        <v>0</v>
      </c>
      <c r="Z25" s="118" t="str">
        <f t="shared" si="4"/>
        <v/>
      </c>
    </row>
    <row r="26" spans="1:29" ht="15" customHeight="1">
      <c r="A26" s="21">
        <v>17</v>
      </c>
      <c r="B26" s="24"/>
      <c r="C26" s="24"/>
      <c r="D26" s="24"/>
      <c r="E26" s="25"/>
      <c r="F26" s="50"/>
      <c r="G26" s="57"/>
      <c r="H26" s="61"/>
      <c r="I26" s="86"/>
      <c r="J26" s="71"/>
      <c r="K26" s="64"/>
      <c r="L26" s="187"/>
      <c r="M26" s="50"/>
      <c r="N26" s="61"/>
      <c r="O26" s="111"/>
      <c r="P26" s="121"/>
      <c r="Q26" s="144" t="str">
        <f t="shared" si="0"/>
        <v/>
      </c>
      <c r="U26" s="48" t="str">
        <f>IF(M26="","",IF(M26="午前",800,IF(M26="午後",800,1000)))</f>
        <v/>
      </c>
      <c r="V26" s="118" t="str">
        <f t="shared" si="1"/>
        <v/>
      </c>
      <c r="W26" s="118" t="str">
        <f t="shared" si="2"/>
        <v/>
      </c>
      <c r="X26" s="49" t="str">
        <f t="shared" si="3"/>
        <v/>
      </c>
      <c r="Y26" s="118">
        <f t="shared" si="5"/>
        <v>0</v>
      </c>
      <c r="Z26" s="118" t="str">
        <f t="shared" si="4"/>
        <v/>
      </c>
    </row>
    <row r="27" spans="1:29" ht="15" customHeight="1">
      <c r="A27" s="21">
        <v>18</v>
      </c>
      <c r="B27" s="24"/>
      <c r="C27" s="24"/>
      <c r="D27" s="24"/>
      <c r="E27" s="25"/>
      <c r="F27" s="50"/>
      <c r="G27" s="57"/>
      <c r="H27" s="61"/>
      <c r="I27" s="86"/>
      <c r="J27" s="71"/>
      <c r="K27" s="64"/>
      <c r="L27" s="187"/>
      <c r="M27" s="50"/>
      <c r="N27" s="61"/>
      <c r="O27" s="111"/>
      <c r="P27" s="121"/>
      <c r="Q27" s="144" t="str">
        <f t="shared" si="0"/>
        <v/>
      </c>
      <c r="R27" s="1" t="s">
        <v>124</v>
      </c>
      <c r="U27" s="48" t="str">
        <f>IF(M27="","",IF(M27="午前",800,IF(M27="午後",800,1000)))</f>
        <v/>
      </c>
      <c r="V27" s="118" t="str">
        <f t="shared" si="1"/>
        <v/>
      </c>
      <c r="W27" s="118" t="str">
        <f t="shared" si="2"/>
        <v/>
      </c>
      <c r="X27" s="49" t="str">
        <f t="shared" si="3"/>
        <v/>
      </c>
      <c r="Y27" s="118">
        <f t="shared" si="5"/>
        <v>0</v>
      </c>
      <c r="Z27" s="118" t="str">
        <f t="shared" si="4"/>
        <v/>
      </c>
    </row>
    <row r="28" spans="1:29" ht="15" customHeight="1">
      <c r="A28" s="21">
        <v>19</v>
      </c>
      <c r="B28" s="24"/>
      <c r="C28" s="24"/>
      <c r="D28" s="24"/>
      <c r="E28" s="25"/>
      <c r="F28" s="50"/>
      <c r="G28" s="57"/>
      <c r="H28" s="61"/>
      <c r="I28" s="86"/>
      <c r="J28" s="71"/>
      <c r="K28" s="64"/>
      <c r="L28" s="187"/>
      <c r="M28" s="50"/>
      <c r="N28" s="61"/>
      <c r="O28" s="111"/>
      <c r="P28" s="121"/>
      <c r="Q28" s="144" t="str">
        <f t="shared" si="0"/>
        <v/>
      </c>
      <c r="R28" s="1" t="s">
        <v>125</v>
      </c>
      <c r="U28" s="48" t="str">
        <f>IF(M28="","",IF(M28="午前",800,IF(M28="午後",800,1000)))</f>
        <v/>
      </c>
      <c r="V28" s="118" t="str">
        <f t="shared" si="1"/>
        <v/>
      </c>
      <c r="W28" s="118" t="str">
        <f t="shared" si="2"/>
        <v/>
      </c>
      <c r="X28" s="49" t="str">
        <f t="shared" si="3"/>
        <v/>
      </c>
      <c r="Y28" s="118">
        <f t="shared" si="5"/>
        <v>0</v>
      </c>
      <c r="Z28" s="118" t="str">
        <f t="shared" si="4"/>
        <v/>
      </c>
    </row>
    <row r="29" spans="1:29" ht="15" customHeight="1">
      <c r="A29" s="21">
        <v>20</v>
      </c>
      <c r="B29" s="24"/>
      <c r="C29" s="24"/>
      <c r="D29" s="24"/>
      <c r="E29" s="25"/>
      <c r="F29" s="50"/>
      <c r="G29" s="57"/>
      <c r="H29" s="61"/>
      <c r="I29" s="86"/>
      <c r="J29" s="71"/>
      <c r="K29" s="64"/>
      <c r="L29" s="187"/>
      <c r="M29" s="50"/>
      <c r="N29" s="61"/>
      <c r="O29" s="111"/>
      <c r="P29" s="121"/>
      <c r="Q29" s="144" t="str">
        <f t="shared" si="0"/>
        <v/>
      </c>
      <c r="U29" s="48" t="str">
        <f>IF(M29="","",IF(M29="午前",800,IF(M29="午後",800,1000)))</f>
        <v/>
      </c>
      <c r="V29" s="118" t="str">
        <f t="shared" si="1"/>
        <v/>
      </c>
      <c r="W29" s="118" t="str">
        <f t="shared" si="2"/>
        <v/>
      </c>
      <c r="X29" s="49" t="str">
        <f t="shared" si="3"/>
        <v/>
      </c>
      <c r="Y29" s="118">
        <f t="shared" si="5"/>
        <v>0</v>
      </c>
      <c r="Z29" s="118" t="str">
        <f t="shared" si="4"/>
        <v/>
      </c>
    </row>
    <row r="30" spans="1:29" ht="15" customHeight="1">
      <c r="A30" s="21">
        <v>21</v>
      </c>
      <c r="B30" s="24"/>
      <c r="C30" s="24"/>
      <c r="D30" s="24"/>
      <c r="E30" s="25"/>
      <c r="F30" s="50"/>
      <c r="G30" s="57"/>
      <c r="H30" s="61"/>
      <c r="I30" s="86"/>
      <c r="J30" s="71"/>
      <c r="K30" s="64"/>
      <c r="L30" s="187"/>
      <c r="M30" s="50"/>
      <c r="N30" s="61"/>
      <c r="O30" s="111"/>
      <c r="P30" s="121"/>
      <c r="Q30" s="144" t="str">
        <f t="shared" si="0"/>
        <v/>
      </c>
      <c r="U30" s="48" t="str">
        <f>IF(M30="","",IF(M30="午前",800,IF(M30="午後",800,1000)))</f>
        <v/>
      </c>
      <c r="V30" s="118" t="str">
        <f t="shared" si="1"/>
        <v/>
      </c>
      <c r="W30" s="118" t="str">
        <f t="shared" si="2"/>
        <v/>
      </c>
      <c r="X30" s="49" t="str">
        <f t="shared" si="3"/>
        <v/>
      </c>
      <c r="Y30" s="118">
        <f t="shared" si="5"/>
        <v>0</v>
      </c>
      <c r="Z30" s="118" t="str">
        <f t="shared" si="4"/>
        <v/>
      </c>
    </row>
    <row r="31" spans="1:29" ht="15" customHeight="1">
      <c r="A31" s="21">
        <v>22</v>
      </c>
      <c r="B31" s="24"/>
      <c r="C31" s="24"/>
      <c r="D31" s="24"/>
      <c r="E31" s="25"/>
      <c r="F31" s="50"/>
      <c r="G31" s="57"/>
      <c r="H31" s="61"/>
      <c r="I31" s="86"/>
      <c r="J31" s="71"/>
      <c r="K31" s="64"/>
      <c r="L31" s="187"/>
      <c r="M31" s="50"/>
      <c r="N31" s="61"/>
      <c r="O31" s="111"/>
      <c r="P31" s="121"/>
      <c r="Q31" s="144" t="str">
        <f t="shared" si="0"/>
        <v/>
      </c>
      <c r="U31" s="48" t="str">
        <f>IF(M31="","",IF(M31="午前",800,IF(M31="午後",800,1000)))</f>
        <v/>
      </c>
      <c r="V31" s="118" t="str">
        <f t="shared" si="1"/>
        <v/>
      </c>
      <c r="W31" s="118" t="str">
        <f t="shared" si="2"/>
        <v/>
      </c>
      <c r="X31" s="49" t="str">
        <f t="shared" si="3"/>
        <v/>
      </c>
      <c r="Y31" s="118">
        <f t="shared" si="5"/>
        <v>0</v>
      </c>
      <c r="Z31" s="118" t="str">
        <f t="shared" si="4"/>
        <v/>
      </c>
    </row>
    <row r="32" spans="1:29" ht="15" customHeight="1">
      <c r="A32" s="21">
        <v>23</v>
      </c>
      <c r="B32" s="24"/>
      <c r="C32" s="24"/>
      <c r="D32" s="24"/>
      <c r="E32" s="25"/>
      <c r="F32" s="50"/>
      <c r="G32" s="57"/>
      <c r="H32" s="61"/>
      <c r="I32" s="86"/>
      <c r="J32" s="71"/>
      <c r="K32" s="64"/>
      <c r="L32" s="187"/>
      <c r="M32" s="50"/>
      <c r="N32" s="61"/>
      <c r="O32" s="111"/>
      <c r="P32" s="121"/>
      <c r="Q32" s="144" t="str">
        <f t="shared" si="0"/>
        <v/>
      </c>
      <c r="U32" s="48" t="str">
        <f>IF(M32="","",IF(M32="午前",800,IF(M32="午後",800,1000)))</f>
        <v/>
      </c>
      <c r="V32" s="118" t="str">
        <f t="shared" si="1"/>
        <v/>
      </c>
      <c r="W32" s="118" t="str">
        <f t="shared" si="2"/>
        <v/>
      </c>
      <c r="X32" s="49" t="str">
        <f t="shared" si="3"/>
        <v/>
      </c>
      <c r="Y32" s="118">
        <f t="shared" si="5"/>
        <v>0</v>
      </c>
      <c r="Z32" s="118" t="str">
        <f t="shared" si="4"/>
        <v/>
      </c>
    </row>
    <row r="33" spans="1:26" ht="15" customHeight="1">
      <c r="A33" s="21">
        <v>24</v>
      </c>
      <c r="B33" s="24"/>
      <c r="C33" s="24"/>
      <c r="D33" s="24"/>
      <c r="E33" s="25"/>
      <c r="F33" s="50"/>
      <c r="G33" s="57"/>
      <c r="H33" s="61"/>
      <c r="I33" s="86"/>
      <c r="J33" s="71"/>
      <c r="K33" s="64"/>
      <c r="L33" s="187"/>
      <c r="M33" s="50"/>
      <c r="N33" s="61"/>
      <c r="O33" s="111"/>
      <c r="P33" s="121"/>
      <c r="Q33" s="144" t="str">
        <f t="shared" si="0"/>
        <v/>
      </c>
      <c r="U33" s="48" t="str">
        <f>IF(M33="","",IF(M33="午前",800,IF(M33="午後",800,1000)))</f>
        <v/>
      </c>
      <c r="V33" s="118" t="str">
        <f t="shared" si="1"/>
        <v/>
      </c>
      <c r="W33" s="118" t="str">
        <f t="shared" si="2"/>
        <v/>
      </c>
      <c r="X33" s="49" t="str">
        <f t="shared" si="3"/>
        <v/>
      </c>
      <c r="Y33" s="118">
        <f t="shared" si="5"/>
        <v>0</v>
      </c>
      <c r="Z33" s="118" t="str">
        <f t="shared" si="4"/>
        <v/>
      </c>
    </row>
    <row r="34" spans="1:26" ht="15" customHeight="1">
      <c r="A34" s="21">
        <v>25</v>
      </c>
      <c r="B34" s="24"/>
      <c r="C34" s="24"/>
      <c r="D34" s="24"/>
      <c r="E34" s="25"/>
      <c r="F34" s="50"/>
      <c r="G34" s="57"/>
      <c r="H34" s="61"/>
      <c r="I34" s="86"/>
      <c r="J34" s="71"/>
      <c r="K34" s="64"/>
      <c r="L34" s="187"/>
      <c r="M34" s="50"/>
      <c r="N34" s="61"/>
      <c r="O34" s="111"/>
      <c r="P34" s="121"/>
      <c r="Q34" s="144" t="str">
        <f t="shared" si="0"/>
        <v/>
      </c>
      <c r="S34" s="1">
        <v>1</v>
      </c>
      <c r="U34" s="48" t="str">
        <f>IF(M34="","",IF(M34="午前",800,IF(M34="午後",800,1000)))</f>
        <v/>
      </c>
      <c r="V34" s="118" t="str">
        <f t="shared" si="1"/>
        <v/>
      </c>
      <c r="W34" s="118" t="str">
        <f t="shared" si="2"/>
        <v/>
      </c>
      <c r="X34" s="49" t="str">
        <f t="shared" si="3"/>
        <v/>
      </c>
      <c r="Y34" s="118">
        <f t="shared" si="5"/>
        <v>0</v>
      </c>
      <c r="Z34" s="118" t="str">
        <f t="shared" si="4"/>
        <v/>
      </c>
    </row>
    <row r="35" spans="1:26" ht="15" customHeight="1">
      <c r="A35" s="21">
        <v>26</v>
      </c>
      <c r="B35" s="24"/>
      <c r="C35" s="24"/>
      <c r="D35" s="24"/>
      <c r="E35" s="25"/>
      <c r="F35" s="50"/>
      <c r="G35" s="57"/>
      <c r="H35" s="61"/>
      <c r="I35" s="86"/>
      <c r="J35" s="71"/>
      <c r="K35" s="64"/>
      <c r="L35" s="187"/>
      <c r="M35" s="50"/>
      <c r="N35" s="61"/>
      <c r="O35" s="111"/>
      <c r="P35" s="121"/>
      <c r="Q35" s="144" t="str">
        <f t="shared" si="0"/>
        <v/>
      </c>
      <c r="S35" s="1">
        <v>2</v>
      </c>
      <c r="U35" s="48" t="str">
        <f>IF(M35="","",IF(M35="午前",800,IF(M35="午後",800,1000)))</f>
        <v/>
      </c>
      <c r="V35" s="118" t="str">
        <f t="shared" si="1"/>
        <v/>
      </c>
      <c r="W35" s="118" t="str">
        <f t="shared" si="2"/>
        <v/>
      </c>
      <c r="X35" s="49" t="str">
        <f t="shared" si="3"/>
        <v/>
      </c>
      <c r="Y35" s="118">
        <f t="shared" si="5"/>
        <v>0</v>
      </c>
      <c r="Z35" s="118" t="str">
        <f t="shared" si="4"/>
        <v/>
      </c>
    </row>
    <row r="36" spans="1:26" ht="15" customHeight="1">
      <c r="A36" s="21">
        <v>27</v>
      </c>
      <c r="B36" s="24"/>
      <c r="C36" s="24"/>
      <c r="D36" s="24"/>
      <c r="E36" s="25"/>
      <c r="F36" s="50"/>
      <c r="G36" s="57"/>
      <c r="H36" s="61"/>
      <c r="I36" s="86"/>
      <c r="J36" s="71"/>
      <c r="K36" s="64"/>
      <c r="L36" s="187"/>
      <c r="M36" s="50"/>
      <c r="N36" s="61"/>
      <c r="O36" s="111"/>
      <c r="P36" s="121"/>
      <c r="Q36" s="144" t="str">
        <f t="shared" si="0"/>
        <v/>
      </c>
      <c r="S36" s="1">
        <v>3</v>
      </c>
      <c r="U36" s="48" t="str">
        <f>IF(M36="","",IF(M36="午前",800,IF(M36="午後",800,1000)))</f>
        <v/>
      </c>
      <c r="V36" s="118" t="str">
        <f t="shared" si="1"/>
        <v/>
      </c>
      <c r="W36" s="118" t="str">
        <f t="shared" si="2"/>
        <v/>
      </c>
      <c r="X36" s="49" t="str">
        <f t="shared" si="3"/>
        <v/>
      </c>
      <c r="Y36" s="118">
        <f t="shared" si="5"/>
        <v>0</v>
      </c>
      <c r="Z36" s="118" t="str">
        <f t="shared" si="4"/>
        <v/>
      </c>
    </row>
    <row r="37" spans="1:26" ht="15" customHeight="1">
      <c r="A37" s="21">
        <v>28</v>
      </c>
      <c r="B37" s="24"/>
      <c r="C37" s="24"/>
      <c r="D37" s="24"/>
      <c r="E37" s="25"/>
      <c r="F37" s="50"/>
      <c r="G37" s="57"/>
      <c r="H37" s="61"/>
      <c r="I37" s="86"/>
      <c r="J37" s="71"/>
      <c r="K37" s="64"/>
      <c r="L37" s="187"/>
      <c r="M37" s="50"/>
      <c r="N37" s="61"/>
      <c r="O37" s="111"/>
      <c r="P37" s="121"/>
      <c r="Q37" s="144" t="str">
        <f t="shared" si="0"/>
        <v/>
      </c>
      <c r="S37" s="1">
        <v>4</v>
      </c>
      <c r="U37" s="48" t="str">
        <f>IF(M37="","",IF(M37="午前",800,IF(M37="午後",800,1000)))</f>
        <v/>
      </c>
      <c r="V37" s="118" t="str">
        <f t="shared" si="1"/>
        <v/>
      </c>
      <c r="W37" s="118" t="str">
        <f t="shared" si="2"/>
        <v/>
      </c>
      <c r="X37" s="49" t="str">
        <f t="shared" si="3"/>
        <v/>
      </c>
      <c r="Y37" s="118">
        <f t="shared" si="5"/>
        <v>0</v>
      </c>
      <c r="Z37" s="118" t="str">
        <f t="shared" si="4"/>
        <v/>
      </c>
    </row>
    <row r="38" spans="1:26" ht="15" customHeight="1">
      <c r="A38" s="21">
        <v>29</v>
      </c>
      <c r="B38" s="24"/>
      <c r="C38" s="24"/>
      <c r="D38" s="24"/>
      <c r="E38" s="25"/>
      <c r="F38" s="50"/>
      <c r="G38" s="57"/>
      <c r="H38" s="61"/>
      <c r="I38" s="86"/>
      <c r="J38" s="71"/>
      <c r="K38" s="64"/>
      <c r="L38" s="187"/>
      <c r="M38" s="50"/>
      <c r="N38" s="61"/>
      <c r="O38" s="111"/>
      <c r="P38" s="121"/>
      <c r="Q38" s="144" t="str">
        <f t="shared" si="0"/>
        <v/>
      </c>
      <c r="S38" s="1">
        <v>5</v>
      </c>
      <c r="U38" s="48" t="str">
        <f>IF(M38="","",IF(M38="午前",800,IF(M38="午後",800,1000)))</f>
        <v/>
      </c>
      <c r="V38" s="118" t="str">
        <f t="shared" si="1"/>
        <v/>
      </c>
      <c r="W38" s="118" t="str">
        <f t="shared" si="2"/>
        <v/>
      </c>
      <c r="X38" s="49" t="str">
        <f t="shared" si="3"/>
        <v/>
      </c>
      <c r="Y38" s="118">
        <f t="shared" si="5"/>
        <v>0</v>
      </c>
      <c r="Z38" s="118" t="str">
        <f t="shared" si="4"/>
        <v/>
      </c>
    </row>
    <row r="39" spans="1:26" ht="15" customHeight="1">
      <c r="A39" s="21">
        <v>30</v>
      </c>
      <c r="B39" s="24"/>
      <c r="C39" s="24"/>
      <c r="D39" s="24"/>
      <c r="E39" s="25"/>
      <c r="F39" s="50"/>
      <c r="G39" s="57"/>
      <c r="H39" s="61"/>
      <c r="I39" s="86"/>
      <c r="J39" s="71"/>
      <c r="K39" s="64"/>
      <c r="L39" s="187"/>
      <c r="M39" s="50"/>
      <c r="N39" s="61"/>
      <c r="O39" s="111"/>
      <c r="P39" s="121"/>
      <c r="Q39" s="144" t="str">
        <f t="shared" si="0"/>
        <v/>
      </c>
      <c r="S39" s="1">
        <v>6</v>
      </c>
      <c r="U39" s="48" t="str">
        <f>IF(M39="","",IF(M39="午前",800,IF(M39="午後",800,1000)))</f>
        <v/>
      </c>
      <c r="V39" s="118" t="str">
        <f t="shared" si="1"/>
        <v/>
      </c>
      <c r="W39" s="118" t="str">
        <f t="shared" si="2"/>
        <v/>
      </c>
      <c r="X39" s="49" t="str">
        <f t="shared" si="3"/>
        <v/>
      </c>
      <c r="Y39" s="118">
        <f t="shared" si="5"/>
        <v>0</v>
      </c>
      <c r="Z39" s="118" t="str">
        <f t="shared" si="4"/>
        <v/>
      </c>
    </row>
    <row r="40" spans="1:26" ht="15" customHeight="1">
      <c r="A40" s="21">
        <v>31</v>
      </c>
      <c r="B40" s="24"/>
      <c r="C40" s="24"/>
      <c r="D40" s="24"/>
      <c r="E40" s="25"/>
      <c r="F40" s="50"/>
      <c r="G40" s="57"/>
      <c r="H40" s="61"/>
      <c r="I40" s="86"/>
      <c r="J40" s="71"/>
      <c r="K40" s="64"/>
      <c r="L40" s="187"/>
      <c r="M40" s="50"/>
      <c r="N40" s="61"/>
      <c r="O40" s="111"/>
      <c r="P40" s="121"/>
      <c r="Q40" s="144" t="str">
        <f t="shared" si="0"/>
        <v/>
      </c>
      <c r="S40" s="1">
        <v>7</v>
      </c>
      <c r="U40" s="48" t="str">
        <f>IF(M40="","",IF(M40="午前",800,IF(M40="午後",800,1000)))</f>
        <v/>
      </c>
      <c r="V40" s="118" t="str">
        <f t="shared" si="1"/>
        <v/>
      </c>
      <c r="W40" s="118" t="str">
        <f t="shared" si="2"/>
        <v/>
      </c>
      <c r="X40" s="49" t="str">
        <f t="shared" si="3"/>
        <v/>
      </c>
      <c r="Y40" s="118">
        <f t="shared" si="5"/>
        <v>0</v>
      </c>
      <c r="Z40" s="118" t="str">
        <f t="shared" si="4"/>
        <v/>
      </c>
    </row>
    <row r="41" spans="1:26" ht="15" customHeight="1">
      <c r="A41" s="21">
        <v>32</v>
      </c>
      <c r="B41" s="24"/>
      <c r="C41" s="24"/>
      <c r="D41" s="24"/>
      <c r="E41" s="25"/>
      <c r="F41" s="50"/>
      <c r="G41" s="57"/>
      <c r="H41" s="61"/>
      <c r="I41" s="86"/>
      <c r="J41" s="71"/>
      <c r="K41" s="64"/>
      <c r="L41" s="187"/>
      <c r="M41" s="50"/>
      <c r="N41" s="61"/>
      <c r="O41" s="111"/>
      <c r="P41" s="121"/>
      <c r="Q41" s="144" t="str">
        <f t="shared" si="0"/>
        <v/>
      </c>
      <c r="S41" s="1">
        <v>8</v>
      </c>
      <c r="U41" s="48" t="str">
        <f>IF(M41="","",IF(M41="午前",800,IF(M41="午後",800,1000)))</f>
        <v/>
      </c>
      <c r="V41" s="118" t="str">
        <f t="shared" si="1"/>
        <v/>
      </c>
      <c r="W41" s="118" t="str">
        <f t="shared" si="2"/>
        <v/>
      </c>
      <c r="X41" s="49" t="str">
        <f t="shared" si="3"/>
        <v/>
      </c>
      <c r="Y41" s="118">
        <f t="shared" si="5"/>
        <v>0</v>
      </c>
      <c r="Z41" s="118" t="str">
        <f t="shared" si="4"/>
        <v/>
      </c>
    </row>
    <row r="42" spans="1:26" ht="15" customHeight="1">
      <c r="A42" s="21">
        <v>33</v>
      </c>
      <c r="B42" s="24"/>
      <c r="C42" s="24"/>
      <c r="D42" s="24"/>
      <c r="E42" s="25"/>
      <c r="F42" s="50"/>
      <c r="G42" s="57"/>
      <c r="H42" s="61"/>
      <c r="I42" s="86"/>
      <c r="J42" s="71"/>
      <c r="K42" s="64"/>
      <c r="L42" s="187"/>
      <c r="M42" s="50"/>
      <c r="N42" s="61"/>
      <c r="O42" s="111"/>
      <c r="P42" s="121"/>
      <c r="Q42" s="144" t="str">
        <f t="shared" si="0"/>
        <v/>
      </c>
      <c r="S42" s="1">
        <v>9</v>
      </c>
      <c r="U42" s="48" t="str">
        <f>IF(M42="","",IF(M42="午前",800,IF(M42="午後",800,1000)))</f>
        <v/>
      </c>
      <c r="V42" s="118" t="str">
        <f t="shared" si="1"/>
        <v/>
      </c>
      <c r="W42" s="118" t="str">
        <f t="shared" si="2"/>
        <v/>
      </c>
      <c r="X42" s="49" t="str">
        <f t="shared" si="3"/>
        <v/>
      </c>
      <c r="Y42" s="118">
        <f t="shared" si="5"/>
        <v>0</v>
      </c>
      <c r="Z42" s="118" t="str">
        <f t="shared" si="4"/>
        <v/>
      </c>
    </row>
    <row r="43" spans="1:26" ht="15" customHeight="1">
      <c r="A43" s="21">
        <v>34</v>
      </c>
      <c r="B43" s="24"/>
      <c r="C43" s="24"/>
      <c r="D43" s="24"/>
      <c r="E43" s="25"/>
      <c r="F43" s="50"/>
      <c r="G43" s="57"/>
      <c r="H43" s="61"/>
      <c r="I43" s="86"/>
      <c r="J43" s="71"/>
      <c r="K43" s="64"/>
      <c r="L43" s="187"/>
      <c r="M43" s="50"/>
      <c r="N43" s="61"/>
      <c r="O43" s="111"/>
      <c r="P43" s="121"/>
      <c r="Q43" s="144" t="str">
        <f t="shared" si="0"/>
        <v/>
      </c>
      <c r="S43" s="1">
        <v>10</v>
      </c>
      <c r="U43" s="48" t="str">
        <f>IF(M43="","",IF(M43="午前",800,IF(M43="午後",800,1000)))</f>
        <v/>
      </c>
      <c r="V43" s="118" t="str">
        <f t="shared" si="1"/>
        <v/>
      </c>
      <c r="W43" s="118" t="str">
        <f t="shared" si="2"/>
        <v/>
      </c>
      <c r="X43" s="49" t="str">
        <f t="shared" si="3"/>
        <v/>
      </c>
      <c r="Y43" s="118">
        <f t="shared" si="5"/>
        <v>0</v>
      </c>
      <c r="Z43" s="118" t="str">
        <f t="shared" si="4"/>
        <v/>
      </c>
    </row>
    <row r="44" spans="1:26" ht="15" customHeight="1">
      <c r="A44" s="21">
        <v>35</v>
      </c>
      <c r="B44" s="24"/>
      <c r="C44" s="24"/>
      <c r="D44" s="24"/>
      <c r="E44" s="25"/>
      <c r="F44" s="50"/>
      <c r="G44" s="57"/>
      <c r="H44" s="61"/>
      <c r="I44" s="86"/>
      <c r="J44" s="71"/>
      <c r="K44" s="64"/>
      <c r="L44" s="187"/>
      <c r="M44" s="50"/>
      <c r="N44" s="61"/>
      <c r="O44" s="111"/>
      <c r="P44" s="121"/>
      <c r="Q44" s="144" t="str">
        <f t="shared" si="0"/>
        <v/>
      </c>
      <c r="S44" s="1">
        <v>11</v>
      </c>
      <c r="U44" s="48" t="str">
        <f>IF(M44="","",IF(M44="午前",800,IF(M44="午後",800,1000)))</f>
        <v/>
      </c>
      <c r="V44" s="118" t="str">
        <f t="shared" si="1"/>
        <v/>
      </c>
      <c r="W44" s="118" t="str">
        <f t="shared" si="2"/>
        <v/>
      </c>
      <c r="X44" s="49" t="str">
        <f t="shared" si="3"/>
        <v/>
      </c>
      <c r="Y44" s="118">
        <f t="shared" si="5"/>
        <v>0</v>
      </c>
      <c r="Z44" s="118" t="str">
        <f t="shared" si="4"/>
        <v/>
      </c>
    </row>
    <row r="45" spans="1:26" ht="15" customHeight="1">
      <c r="A45" s="21">
        <v>36</v>
      </c>
      <c r="B45" s="24"/>
      <c r="C45" s="24"/>
      <c r="D45" s="24"/>
      <c r="E45" s="25"/>
      <c r="F45" s="50"/>
      <c r="G45" s="57"/>
      <c r="H45" s="61"/>
      <c r="I45" s="86"/>
      <c r="J45" s="71"/>
      <c r="K45" s="64"/>
      <c r="L45" s="187"/>
      <c r="M45" s="50"/>
      <c r="N45" s="61"/>
      <c r="O45" s="111"/>
      <c r="P45" s="121"/>
      <c r="Q45" s="144" t="str">
        <f t="shared" si="0"/>
        <v/>
      </c>
      <c r="S45" s="1">
        <v>12</v>
      </c>
      <c r="U45" s="48" t="str">
        <f>IF(M45="","",IF(M45="午前",800,IF(M45="午後",800,1000)))</f>
        <v/>
      </c>
      <c r="V45" s="118" t="str">
        <f t="shared" si="1"/>
        <v/>
      </c>
      <c r="W45" s="118" t="str">
        <f t="shared" si="2"/>
        <v/>
      </c>
      <c r="X45" s="49" t="str">
        <f t="shared" si="3"/>
        <v/>
      </c>
      <c r="Y45" s="118">
        <f t="shared" si="5"/>
        <v>0</v>
      </c>
      <c r="Z45" s="118" t="str">
        <f t="shared" si="4"/>
        <v/>
      </c>
    </row>
    <row r="46" spans="1:26" ht="15" customHeight="1">
      <c r="A46" s="21">
        <v>37</v>
      </c>
      <c r="B46" s="24"/>
      <c r="C46" s="24"/>
      <c r="D46" s="24"/>
      <c r="E46" s="25"/>
      <c r="F46" s="50"/>
      <c r="G46" s="57"/>
      <c r="H46" s="61"/>
      <c r="I46" s="86"/>
      <c r="J46" s="71"/>
      <c r="K46" s="64"/>
      <c r="L46" s="187"/>
      <c r="M46" s="50"/>
      <c r="N46" s="61"/>
      <c r="O46" s="111"/>
      <c r="P46" s="121"/>
      <c r="Q46" s="144" t="str">
        <f t="shared" si="0"/>
        <v/>
      </c>
      <c r="S46" s="1">
        <v>13</v>
      </c>
      <c r="U46" s="48" t="str">
        <f>IF(M46="","",IF(M46="午前",800,IF(M46="午後",800,1000)))</f>
        <v/>
      </c>
      <c r="V46" s="118" t="str">
        <f t="shared" si="1"/>
        <v/>
      </c>
      <c r="W46" s="118" t="str">
        <f t="shared" si="2"/>
        <v/>
      </c>
      <c r="X46" s="49" t="str">
        <f t="shared" si="3"/>
        <v/>
      </c>
      <c r="Y46" s="118">
        <f t="shared" si="5"/>
        <v>0</v>
      </c>
      <c r="Z46" s="118" t="str">
        <f t="shared" si="4"/>
        <v/>
      </c>
    </row>
    <row r="47" spans="1:26" ht="15" customHeight="1">
      <c r="A47" s="21">
        <v>38</v>
      </c>
      <c r="B47" s="24"/>
      <c r="C47" s="24"/>
      <c r="D47" s="24"/>
      <c r="E47" s="25"/>
      <c r="F47" s="50"/>
      <c r="G47" s="57"/>
      <c r="H47" s="61"/>
      <c r="I47" s="86"/>
      <c r="J47" s="71"/>
      <c r="K47" s="64"/>
      <c r="L47" s="187"/>
      <c r="M47" s="50"/>
      <c r="N47" s="61"/>
      <c r="O47" s="111"/>
      <c r="P47" s="121"/>
      <c r="Q47" s="144" t="str">
        <f t="shared" si="0"/>
        <v/>
      </c>
      <c r="S47" s="1">
        <v>14</v>
      </c>
      <c r="U47" s="48" t="str">
        <f>IF(M47="","",IF(M47="午前",800,IF(M47="午後",800,1000)))</f>
        <v/>
      </c>
      <c r="V47" s="118" t="str">
        <f t="shared" si="1"/>
        <v/>
      </c>
      <c r="W47" s="118" t="str">
        <f t="shared" si="2"/>
        <v/>
      </c>
      <c r="X47" s="49" t="str">
        <f t="shared" si="3"/>
        <v/>
      </c>
      <c r="Y47" s="118">
        <f t="shared" si="5"/>
        <v>0</v>
      </c>
      <c r="Z47" s="118" t="str">
        <f t="shared" si="4"/>
        <v/>
      </c>
    </row>
    <row r="48" spans="1:26" ht="15" customHeight="1">
      <c r="A48" s="21">
        <v>39</v>
      </c>
      <c r="B48" s="24"/>
      <c r="C48" s="24"/>
      <c r="D48" s="24"/>
      <c r="E48" s="25"/>
      <c r="F48" s="50"/>
      <c r="G48" s="57"/>
      <c r="H48" s="61"/>
      <c r="I48" s="86"/>
      <c r="J48" s="71"/>
      <c r="K48" s="64"/>
      <c r="L48" s="187"/>
      <c r="M48" s="50"/>
      <c r="N48" s="61"/>
      <c r="O48" s="111"/>
      <c r="P48" s="121"/>
      <c r="Q48" s="144" t="str">
        <f t="shared" si="0"/>
        <v/>
      </c>
      <c r="S48" s="1">
        <v>15</v>
      </c>
      <c r="U48" s="48" t="str">
        <f>IF(M48="","",IF(M48="午前",800,IF(M48="午後",800,1000)))</f>
        <v/>
      </c>
      <c r="V48" s="118" t="str">
        <f t="shared" si="1"/>
        <v/>
      </c>
      <c r="W48" s="118" t="str">
        <f t="shared" si="2"/>
        <v/>
      </c>
      <c r="X48" s="49" t="str">
        <f t="shared" si="3"/>
        <v/>
      </c>
      <c r="Y48" s="118">
        <f t="shared" si="5"/>
        <v>0</v>
      </c>
      <c r="Z48" s="118" t="str">
        <f t="shared" si="4"/>
        <v/>
      </c>
    </row>
    <row r="49" spans="1:26" ht="15" customHeight="1">
      <c r="A49" s="21">
        <v>40</v>
      </c>
      <c r="B49" s="24"/>
      <c r="C49" s="24"/>
      <c r="D49" s="24"/>
      <c r="E49" s="25"/>
      <c r="F49" s="50"/>
      <c r="G49" s="57"/>
      <c r="H49" s="61"/>
      <c r="I49" s="86"/>
      <c r="J49" s="71"/>
      <c r="K49" s="64"/>
      <c r="L49" s="187"/>
      <c r="M49" s="50"/>
      <c r="N49" s="61"/>
      <c r="O49" s="111"/>
      <c r="P49" s="121"/>
      <c r="Q49" s="144" t="str">
        <f t="shared" si="0"/>
        <v/>
      </c>
      <c r="S49" s="1">
        <v>16</v>
      </c>
      <c r="U49" s="48" t="str">
        <f>IF(M49="","",IF(M49="午前",800,IF(M49="午後",800,1000)))</f>
        <v/>
      </c>
      <c r="V49" s="118" t="str">
        <f t="shared" si="1"/>
        <v/>
      </c>
      <c r="W49" s="118" t="str">
        <f t="shared" si="2"/>
        <v/>
      </c>
      <c r="X49" s="49" t="str">
        <f t="shared" si="3"/>
        <v/>
      </c>
      <c r="Y49" s="118">
        <f t="shared" si="5"/>
        <v>0</v>
      </c>
      <c r="Z49" s="118" t="str">
        <f t="shared" si="4"/>
        <v/>
      </c>
    </row>
    <row r="50" spans="1:26" ht="15" customHeight="1">
      <c r="A50" s="21">
        <v>41</v>
      </c>
      <c r="B50" s="24"/>
      <c r="C50" s="24"/>
      <c r="D50" s="24"/>
      <c r="E50" s="25"/>
      <c r="F50" s="50"/>
      <c r="G50" s="57"/>
      <c r="H50" s="61"/>
      <c r="I50" s="86"/>
      <c r="J50" s="71"/>
      <c r="K50" s="64"/>
      <c r="L50" s="187"/>
      <c r="M50" s="50"/>
      <c r="N50" s="61"/>
      <c r="O50" s="111"/>
      <c r="P50" s="121"/>
      <c r="Q50" s="144" t="str">
        <f t="shared" si="0"/>
        <v/>
      </c>
      <c r="S50" s="1">
        <v>17</v>
      </c>
      <c r="U50" s="48" t="str">
        <f>IF(M50="","",IF(M50="午前",800,IF(M50="午後",800,1000)))</f>
        <v/>
      </c>
      <c r="V50" s="118" t="str">
        <f t="shared" si="1"/>
        <v/>
      </c>
      <c r="W50" s="118" t="str">
        <f t="shared" si="2"/>
        <v/>
      </c>
      <c r="X50" s="49" t="str">
        <f t="shared" si="3"/>
        <v/>
      </c>
      <c r="Y50" s="118">
        <f t="shared" si="5"/>
        <v>0</v>
      </c>
      <c r="Z50" s="118" t="str">
        <f t="shared" si="4"/>
        <v/>
      </c>
    </row>
    <row r="51" spans="1:26" ht="15" customHeight="1">
      <c r="A51" s="21">
        <v>42</v>
      </c>
      <c r="B51" s="24"/>
      <c r="C51" s="24"/>
      <c r="D51" s="24"/>
      <c r="E51" s="25"/>
      <c r="F51" s="50"/>
      <c r="G51" s="57"/>
      <c r="H51" s="61"/>
      <c r="I51" s="86"/>
      <c r="J51" s="71"/>
      <c r="K51" s="64"/>
      <c r="L51" s="187"/>
      <c r="M51" s="50"/>
      <c r="N51" s="61"/>
      <c r="O51" s="111"/>
      <c r="P51" s="121"/>
      <c r="Q51" s="144" t="str">
        <f t="shared" si="0"/>
        <v/>
      </c>
      <c r="S51" s="1">
        <v>18</v>
      </c>
      <c r="U51" s="48" t="str">
        <f>IF(M51="","",IF(M51="午前",800,IF(M51="午後",800,1000)))</f>
        <v/>
      </c>
      <c r="V51" s="118" t="str">
        <f t="shared" si="1"/>
        <v/>
      </c>
      <c r="W51" s="118" t="str">
        <f t="shared" si="2"/>
        <v/>
      </c>
      <c r="X51" s="49" t="str">
        <f t="shared" si="3"/>
        <v/>
      </c>
      <c r="Y51" s="118">
        <f t="shared" si="5"/>
        <v>0</v>
      </c>
      <c r="Z51" s="118" t="str">
        <f t="shared" si="4"/>
        <v/>
      </c>
    </row>
    <row r="52" spans="1:26" ht="15" customHeight="1">
      <c r="A52" s="21">
        <v>43</v>
      </c>
      <c r="B52" s="24"/>
      <c r="C52" s="24"/>
      <c r="D52" s="24"/>
      <c r="E52" s="25"/>
      <c r="F52" s="50"/>
      <c r="G52" s="57"/>
      <c r="H52" s="61"/>
      <c r="I52" s="86"/>
      <c r="J52" s="71"/>
      <c r="K52" s="64"/>
      <c r="L52" s="187"/>
      <c r="M52" s="50"/>
      <c r="N52" s="61"/>
      <c r="O52" s="111"/>
      <c r="P52" s="121"/>
      <c r="Q52" s="144" t="str">
        <f t="shared" si="0"/>
        <v/>
      </c>
      <c r="S52" s="1">
        <v>19</v>
      </c>
      <c r="U52" s="48" t="str">
        <f>IF(M52="","",IF(M52="午前",800,IF(M52="午後",800,1000)))</f>
        <v/>
      </c>
      <c r="V52" s="118" t="str">
        <f t="shared" si="1"/>
        <v/>
      </c>
      <c r="W52" s="118" t="str">
        <f t="shared" si="2"/>
        <v/>
      </c>
      <c r="X52" s="49" t="str">
        <f t="shared" si="3"/>
        <v/>
      </c>
      <c r="Y52" s="118">
        <f t="shared" si="5"/>
        <v>0</v>
      </c>
      <c r="Z52" s="118" t="str">
        <f t="shared" si="4"/>
        <v/>
      </c>
    </row>
    <row r="53" spans="1:26" ht="15" customHeight="1">
      <c r="A53" s="21">
        <v>44</v>
      </c>
      <c r="B53" s="24"/>
      <c r="C53" s="24"/>
      <c r="D53" s="24"/>
      <c r="E53" s="25"/>
      <c r="F53" s="50"/>
      <c r="G53" s="57"/>
      <c r="H53" s="61"/>
      <c r="I53" s="86"/>
      <c r="J53" s="71"/>
      <c r="K53" s="64"/>
      <c r="L53" s="187"/>
      <c r="M53" s="50"/>
      <c r="N53" s="61"/>
      <c r="O53" s="111"/>
      <c r="P53" s="121"/>
      <c r="Q53" s="144" t="str">
        <f t="shared" si="0"/>
        <v/>
      </c>
      <c r="S53" s="1">
        <v>20</v>
      </c>
      <c r="U53" s="48" t="str">
        <f>IF(M53="","",IF(M53="午前",800,IF(M53="午後",800,1000)))</f>
        <v/>
      </c>
      <c r="V53" s="118" t="str">
        <f t="shared" si="1"/>
        <v/>
      </c>
      <c r="W53" s="118" t="str">
        <f t="shared" si="2"/>
        <v/>
      </c>
      <c r="X53" s="49" t="str">
        <f t="shared" si="3"/>
        <v/>
      </c>
      <c r="Y53" s="118">
        <f t="shared" si="5"/>
        <v>0</v>
      </c>
      <c r="Z53" s="118" t="str">
        <f t="shared" si="4"/>
        <v/>
      </c>
    </row>
    <row r="54" spans="1:26" ht="15" customHeight="1">
      <c r="A54" s="21">
        <v>45</v>
      </c>
      <c r="B54" s="24"/>
      <c r="C54" s="24"/>
      <c r="D54" s="24"/>
      <c r="E54" s="25"/>
      <c r="F54" s="50"/>
      <c r="G54" s="57"/>
      <c r="H54" s="61"/>
      <c r="I54" s="86"/>
      <c r="J54" s="71"/>
      <c r="K54" s="64"/>
      <c r="L54" s="187"/>
      <c r="M54" s="50"/>
      <c r="N54" s="61"/>
      <c r="O54" s="111"/>
      <c r="P54" s="121"/>
      <c r="Q54" s="144" t="str">
        <f t="shared" si="0"/>
        <v/>
      </c>
      <c r="S54" s="1">
        <v>21</v>
      </c>
      <c r="U54" s="48" t="str">
        <f>IF(M54="","",IF(M54="午前",800,IF(M54="午後",800,1000)))</f>
        <v/>
      </c>
      <c r="V54" s="118" t="str">
        <f t="shared" si="1"/>
        <v/>
      </c>
      <c r="W54" s="118" t="str">
        <f t="shared" si="2"/>
        <v/>
      </c>
      <c r="X54" s="49" t="str">
        <f t="shared" si="3"/>
        <v/>
      </c>
      <c r="Y54" s="118">
        <f t="shared" si="5"/>
        <v>0</v>
      </c>
      <c r="Z54" s="118" t="str">
        <f t="shared" si="4"/>
        <v/>
      </c>
    </row>
    <row r="55" spans="1:26" ht="15" customHeight="1">
      <c r="A55" s="21">
        <v>46</v>
      </c>
      <c r="B55" s="24"/>
      <c r="C55" s="24"/>
      <c r="D55" s="24"/>
      <c r="E55" s="25"/>
      <c r="F55" s="50"/>
      <c r="G55" s="57"/>
      <c r="H55" s="61"/>
      <c r="I55" s="86"/>
      <c r="J55" s="71"/>
      <c r="K55" s="64"/>
      <c r="L55" s="187"/>
      <c r="M55" s="50"/>
      <c r="N55" s="61"/>
      <c r="O55" s="111"/>
      <c r="P55" s="121"/>
      <c r="Q55" s="144" t="str">
        <f t="shared" si="0"/>
        <v/>
      </c>
      <c r="S55" s="1">
        <v>22</v>
      </c>
      <c r="U55" s="48" t="str">
        <f>IF(M55="","",IF(M55="午前",800,IF(M55="午後",800,1000)))</f>
        <v/>
      </c>
      <c r="V55" s="118" t="str">
        <f t="shared" si="1"/>
        <v/>
      </c>
      <c r="W55" s="118" t="str">
        <f t="shared" si="2"/>
        <v/>
      </c>
      <c r="X55" s="49" t="str">
        <f t="shared" si="3"/>
        <v/>
      </c>
      <c r="Y55" s="118">
        <f t="shared" si="5"/>
        <v>0</v>
      </c>
      <c r="Z55" s="118" t="str">
        <f t="shared" si="4"/>
        <v/>
      </c>
    </row>
    <row r="56" spans="1:26" ht="15" customHeight="1">
      <c r="A56" s="21">
        <v>47</v>
      </c>
      <c r="B56" s="24"/>
      <c r="C56" s="24"/>
      <c r="D56" s="24"/>
      <c r="E56" s="25"/>
      <c r="F56" s="50"/>
      <c r="G56" s="57"/>
      <c r="H56" s="61"/>
      <c r="I56" s="86"/>
      <c r="J56" s="71"/>
      <c r="K56" s="64"/>
      <c r="L56" s="187"/>
      <c r="M56" s="50"/>
      <c r="N56" s="61"/>
      <c r="O56" s="111"/>
      <c r="P56" s="121"/>
      <c r="Q56" s="144" t="str">
        <f t="shared" si="0"/>
        <v/>
      </c>
      <c r="S56" s="1">
        <v>23</v>
      </c>
      <c r="U56" s="48" t="str">
        <f>IF(M56="","",IF(M56="午前",800,IF(M56="午後",800,1000)))</f>
        <v/>
      </c>
      <c r="V56" s="118" t="str">
        <f t="shared" si="1"/>
        <v/>
      </c>
      <c r="W56" s="118" t="str">
        <f t="shared" si="2"/>
        <v/>
      </c>
      <c r="X56" s="49" t="str">
        <f t="shared" si="3"/>
        <v/>
      </c>
      <c r="Y56" s="118">
        <f t="shared" si="5"/>
        <v>0</v>
      </c>
      <c r="Z56" s="118" t="str">
        <f t="shared" si="4"/>
        <v/>
      </c>
    </row>
    <row r="57" spans="1:26" ht="15" customHeight="1">
      <c r="A57" s="21">
        <v>48</v>
      </c>
      <c r="B57" s="24"/>
      <c r="C57" s="24"/>
      <c r="D57" s="24"/>
      <c r="E57" s="25"/>
      <c r="F57" s="50"/>
      <c r="G57" s="57"/>
      <c r="H57" s="61"/>
      <c r="I57" s="86"/>
      <c r="J57" s="71"/>
      <c r="K57" s="64"/>
      <c r="L57" s="187"/>
      <c r="M57" s="50"/>
      <c r="N57" s="61"/>
      <c r="O57" s="111"/>
      <c r="P57" s="121"/>
      <c r="Q57" s="144" t="str">
        <f t="shared" si="0"/>
        <v/>
      </c>
      <c r="S57" s="1">
        <v>24</v>
      </c>
      <c r="U57" s="48" t="str">
        <f>IF(M57="","",IF(M57="午前",800,IF(M57="午後",800,1000)))</f>
        <v/>
      </c>
      <c r="V57" s="118" t="str">
        <f t="shared" si="1"/>
        <v/>
      </c>
      <c r="W57" s="118" t="str">
        <f t="shared" si="2"/>
        <v/>
      </c>
      <c r="X57" s="49" t="str">
        <f t="shared" si="3"/>
        <v/>
      </c>
      <c r="Y57" s="118">
        <f t="shared" si="5"/>
        <v>0</v>
      </c>
      <c r="Z57" s="118" t="str">
        <f t="shared" si="4"/>
        <v/>
      </c>
    </row>
    <row r="58" spans="1:26" ht="15" customHeight="1">
      <c r="A58" s="21">
        <v>49</v>
      </c>
      <c r="B58" s="24"/>
      <c r="C58" s="24"/>
      <c r="D58" s="24"/>
      <c r="E58" s="25"/>
      <c r="F58" s="50"/>
      <c r="G58" s="57"/>
      <c r="H58" s="61"/>
      <c r="I58" s="86"/>
      <c r="J58" s="71"/>
      <c r="K58" s="64"/>
      <c r="L58" s="187"/>
      <c r="M58" s="50"/>
      <c r="N58" s="61"/>
      <c r="O58" s="111"/>
      <c r="P58" s="121"/>
      <c r="Q58" s="144" t="str">
        <f t="shared" si="0"/>
        <v/>
      </c>
      <c r="S58" s="1">
        <v>25</v>
      </c>
      <c r="U58" s="48" t="str">
        <f>IF(M58="","",IF(M58="午前",800,IF(M58="午後",800,1000)))</f>
        <v/>
      </c>
      <c r="V58" s="118" t="str">
        <f t="shared" si="1"/>
        <v/>
      </c>
      <c r="W58" s="118" t="str">
        <f t="shared" si="2"/>
        <v/>
      </c>
      <c r="X58" s="49" t="str">
        <f t="shared" si="3"/>
        <v/>
      </c>
      <c r="Y58" s="118">
        <f t="shared" si="5"/>
        <v>0</v>
      </c>
      <c r="Z58" s="118" t="str">
        <f t="shared" si="4"/>
        <v/>
      </c>
    </row>
    <row r="59" spans="1:26" ht="15" customHeight="1">
      <c r="A59" s="21">
        <v>50</v>
      </c>
      <c r="B59" s="24"/>
      <c r="C59" s="24"/>
      <c r="D59" s="24"/>
      <c r="E59" s="25"/>
      <c r="F59" s="50"/>
      <c r="G59" s="57"/>
      <c r="H59" s="61"/>
      <c r="I59" s="86"/>
      <c r="J59" s="71"/>
      <c r="K59" s="64"/>
      <c r="L59" s="187"/>
      <c r="M59" s="50"/>
      <c r="N59" s="61"/>
      <c r="O59" s="111"/>
      <c r="P59" s="121"/>
      <c r="Q59" s="144" t="str">
        <f t="shared" si="0"/>
        <v/>
      </c>
      <c r="S59" s="1">
        <v>26</v>
      </c>
      <c r="U59" s="48" t="str">
        <f>IF(M59="","",IF(M59="午前",800,IF(M59="午後",800,1000)))</f>
        <v/>
      </c>
      <c r="V59" s="118" t="str">
        <f t="shared" si="1"/>
        <v/>
      </c>
      <c r="W59" s="118" t="str">
        <f t="shared" si="2"/>
        <v/>
      </c>
      <c r="X59" s="49" t="str">
        <f t="shared" si="3"/>
        <v/>
      </c>
      <c r="Y59" s="118">
        <f t="shared" si="5"/>
        <v>0</v>
      </c>
      <c r="Z59" s="118" t="str">
        <f t="shared" si="4"/>
        <v/>
      </c>
    </row>
    <row r="60" spans="1:26" ht="15" customHeight="1">
      <c r="A60" s="21">
        <v>51</v>
      </c>
      <c r="B60" s="24"/>
      <c r="C60" s="24"/>
      <c r="D60" s="24"/>
      <c r="E60" s="25"/>
      <c r="F60" s="50"/>
      <c r="G60" s="57"/>
      <c r="H60" s="61"/>
      <c r="I60" s="86"/>
      <c r="J60" s="71"/>
      <c r="K60" s="64"/>
      <c r="L60" s="187"/>
      <c r="M60" s="50"/>
      <c r="N60" s="61"/>
      <c r="O60" s="111"/>
      <c r="P60" s="121"/>
      <c r="Q60" s="144" t="str">
        <f t="shared" si="0"/>
        <v/>
      </c>
      <c r="S60" s="1">
        <v>27</v>
      </c>
      <c r="U60" s="48" t="str">
        <f>IF(M60="","",IF(M60="午前",800,IF(M60="午後",800,1000)))</f>
        <v/>
      </c>
      <c r="V60" s="118" t="str">
        <f t="shared" si="1"/>
        <v/>
      </c>
      <c r="W60" s="118" t="str">
        <f t="shared" si="2"/>
        <v/>
      </c>
      <c r="X60" s="49" t="str">
        <f t="shared" si="3"/>
        <v/>
      </c>
      <c r="Y60" s="118">
        <f t="shared" si="5"/>
        <v>0</v>
      </c>
      <c r="Z60" s="118" t="str">
        <f t="shared" si="4"/>
        <v/>
      </c>
    </row>
    <row r="61" spans="1:26" ht="15" customHeight="1">
      <c r="A61" s="21">
        <v>52</v>
      </c>
      <c r="B61" s="24"/>
      <c r="C61" s="24"/>
      <c r="D61" s="24"/>
      <c r="E61" s="25"/>
      <c r="F61" s="50"/>
      <c r="G61" s="57"/>
      <c r="H61" s="61"/>
      <c r="I61" s="86"/>
      <c r="J61" s="71"/>
      <c r="K61" s="64"/>
      <c r="L61" s="187"/>
      <c r="M61" s="50"/>
      <c r="N61" s="61"/>
      <c r="O61" s="111"/>
      <c r="P61" s="121"/>
      <c r="Q61" s="144" t="str">
        <f t="shared" si="0"/>
        <v/>
      </c>
      <c r="S61" s="1">
        <v>28</v>
      </c>
      <c r="U61" s="48" t="str">
        <f>IF(M61="","",IF(M61="午前",800,IF(M61="午後",800,1000)))</f>
        <v/>
      </c>
      <c r="V61" s="118" t="str">
        <f t="shared" si="1"/>
        <v/>
      </c>
      <c r="W61" s="118" t="str">
        <f t="shared" si="2"/>
        <v/>
      </c>
      <c r="X61" s="49" t="str">
        <f t="shared" si="3"/>
        <v/>
      </c>
      <c r="Y61" s="118">
        <f t="shared" si="5"/>
        <v>0</v>
      </c>
      <c r="Z61" s="118" t="str">
        <f t="shared" si="4"/>
        <v/>
      </c>
    </row>
    <row r="62" spans="1:26" ht="15" customHeight="1">
      <c r="A62" s="21">
        <v>53</v>
      </c>
      <c r="B62" s="24"/>
      <c r="C62" s="24"/>
      <c r="D62" s="24"/>
      <c r="E62" s="25"/>
      <c r="F62" s="50"/>
      <c r="G62" s="57"/>
      <c r="H62" s="61"/>
      <c r="I62" s="86"/>
      <c r="J62" s="71"/>
      <c r="K62" s="64"/>
      <c r="L62" s="187"/>
      <c r="M62" s="50"/>
      <c r="N62" s="61"/>
      <c r="O62" s="111"/>
      <c r="P62" s="121"/>
      <c r="Q62" s="144" t="str">
        <f t="shared" si="0"/>
        <v/>
      </c>
      <c r="S62" s="1">
        <v>29</v>
      </c>
      <c r="U62" s="48" t="str">
        <f>IF(M62="","",IF(M62="午前",800,IF(M62="午後",800,1000)))</f>
        <v/>
      </c>
      <c r="V62" s="118" t="str">
        <f t="shared" si="1"/>
        <v/>
      </c>
      <c r="W62" s="118" t="str">
        <f t="shared" si="2"/>
        <v/>
      </c>
      <c r="X62" s="49" t="str">
        <f t="shared" si="3"/>
        <v/>
      </c>
      <c r="Y62" s="118">
        <f t="shared" si="5"/>
        <v>0</v>
      </c>
      <c r="Z62" s="118" t="str">
        <f t="shared" si="4"/>
        <v/>
      </c>
    </row>
    <row r="63" spans="1:26" ht="15" customHeight="1">
      <c r="A63" s="21">
        <v>54</v>
      </c>
      <c r="B63" s="24"/>
      <c r="C63" s="24"/>
      <c r="D63" s="24"/>
      <c r="E63" s="25"/>
      <c r="F63" s="50"/>
      <c r="G63" s="57"/>
      <c r="H63" s="61"/>
      <c r="I63" s="86"/>
      <c r="J63" s="71"/>
      <c r="K63" s="64"/>
      <c r="L63" s="187"/>
      <c r="M63" s="50"/>
      <c r="N63" s="61"/>
      <c r="O63" s="111"/>
      <c r="P63" s="121"/>
      <c r="Q63" s="144" t="str">
        <f t="shared" si="0"/>
        <v/>
      </c>
      <c r="S63" s="1">
        <v>30</v>
      </c>
      <c r="U63" s="48" t="str">
        <f>IF(M63="","",IF(M63="午前",800,IF(M63="午後",800,1000)))</f>
        <v/>
      </c>
      <c r="V63" s="118" t="str">
        <f t="shared" si="1"/>
        <v/>
      </c>
      <c r="W63" s="118" t="str">
        <f t="shared" si="2"/>
        <v/>
      </c>
      <c r="X63" s="49" t="str">
        <f t="shared" si="3"/>
        <v/>
      </c>
      <c r="Y63" s="118">
        <f t="shared" si="5"/>
        <v>0</v>
      </c>
      <c r="Z63" s="118" t="str">
        <f t="shared" si="4"/>
        <v/>
      </c>
    </row>
    <row r="64" spans="1:26" ht="15" customHeight="1">
      <c r="A64" s="21">
        <v>55</v>
      </c>
      <c r="B64" s="24"/>
      <c r="C64" s="24"/>
      <c r="D64" s="24"/>
      <c r="E64" s="25"/>
      <c r="F64" s="50"/>
      <c r="G64" s="57"/>
      <c r="H64" s="61"/>
      <c r="I64" s="86"/>
      <c r="J64" s="71"/>
      <c r="K64" s="64"/>
      <c r="L64" s="187"/>
      <c r="M64" s="50"/>
      <c r="N64" s="61"/>
      <c r="O64" s="111"/>
      <c r="P64" s="121"/>
      <c r="Q64" s="144" t="str">
        <f t="shared" si="0"/>
        <v/>
      </c>
      <c r="S64" s="1">
        <v>31</v>
      </c>
      <c r="U64" s="48" t="str">
        <f>IF(M64="","",IF(M64="午前",800,IF(M64="午後",800,1000)))</f>
        <v/>
      </c>
      <c r="V64" s="118" t="str">
        <f t="shared" si="1"/>
        <v/>
      </c>
      <c r="W64" s="118" t="str">
        <f t="shared" si="2"/>
        <v/>
      </c>
      <c r="X64" s="49" t="str">
        <f t="shared" si="3"/>
        <v/>
      </c>
      <c r="Y64" s="118">
        <f t="shared" si="5"/>
        <v>0</v>
      </c>
      <c r="Z64" s="118" t="str">
        <f t="shared" si="4"/>
        <v/>
      </c>
    </row>
    <row r="65" spans="1:26" ht="15" customHeight="1">
      <c r="A65" s="21">
        <v>56</v>
      </c>
      <c r="B65" s="24"/>
      <c r="C65" s="24"/>
      <c r="D65" s="24"/>
      <c r="E65" s="25"/>
      <c r="F65" s="50"/>
      <c r="G65" s="57"/>
      <c r="H65" s="61"/>
      <c r="I65" s="86"/>
      <c r="J65" s="71"/>
      <c r="K65" s="64"/>
      <c r="L65" s="187"/>
      <c r="M65" s="50"/>
      <c r="N65" s="61"/>
      <c r="O65" s="111"/>
      <c r="P65" s="121"/>
      <c r="Q65" s="144" t="str">
        <f t="shared" si="0"/>
        <v/>
      </c>
      <c r="U65" s="48" t="str">
        <f>IF(M65="","",IF(M65="午前",800,IF(M65="午後",800,1000)))</f>
        <v/>
      </c>
      <c r="V65" s="118" t="str">
        <f t="shared" si="1"/>
        <v/>
      </c>
      <c r="W65" s="118" t="str">
        <f t="shared" si="2"/>
        <v/>
      </c>
      <c r="X65" s="49" t="str">
        <f t="shared" si="3"/>
        <v/>
      </c>
      <c r="Y65" s="118">
        <f t="shared" si="5"/>
        <v>0</v>
      </c>
      <c r="Z65" s="118" t="str">
        <f t="shared" si="4"/>
        <v/>
      </c>
    </row>
    <row r="66" spans="1:26" ht="15" customHeight="1">
      <c r="A66" s="21">
        <v>57</v>
      </c>
      <c r="B66" s="24"/>
      <c r="C66" s="24"/>
      <c r="D66" s="24"/>
      <c r="E66" s="25"/>
      <c r="F66" s="50"/>
      <c r="G66" s="57"/>
      <c r="H66" s="61"/>
      <c r="I66" s="86"/>
      <c r="J66" s="71"/>
      <c r="K66" s="64"/>
      <c r="L66" s="187"/>
      <c r="M66" s="50"/>
      <c r="N66" s="61"/>
      <c r="O66" s="111"/>
      <c r="P66" s="121"/>
      <c r="Q66" s="144" t="str">
        <f t="shared" si="0"/>
        <v/>
      </c>
      <c r="U66" s="48" t="str">
        <f>IF(M66="","",IF(M66="午前",800,IF(M66="午後",800,1000)))</f>
        <v/>
      </c>
      <c r="V66" s="118" t="str">
        <f t="shared" si="1"/>
        <v/>
      </c>
      <c r="W66" s="118" t="str">
        <f t="shared" si="2"/>
        <v/>
      </c>
      <c r="X66" s="49" t="str">
        <f t="shared" si="3"/>
        <v/>
      </c>
      <c r="Y66" s="118">
        <f t="shared" si="5"/>
        <v>0</v>
      </c>
      <c r="Z66" s="118" t="str">
        <f t="shared" si="4"/>
        <v/>
      </c>
    </row>
    <row r="67" spans="1:26" ht="15" customHeight="1">
      <c r="A67" s="21">
        <v>58</v>
      </c>
      <c r="B67" s="24"/>
      <c r="C67" s="24"/>
      <c r="D67" s="24"/>
      <c r="E67" s="25"/>
      <c r="F67" s="50"/>
      <c r="G67" s="57"/>
      <c r="H67" s="61"/>
      <c r="I67" s="86"/>
      <c r="J67" s="71"/>
      <c r="K67" s="64"/>
      <c r="L67" s="187"/>
      <c r="M67" s="50"/>
      <c r="N67" s="61"/>
      <c r="O67" s="111"/>
      <c r="P67" s="121"/>
      <c r="Q67" s="144" t="str">
        <f t="shared" si="0"/>
        <v/>
      </c>
      <c r="U67" s="48" t="str">
        <f>IF(M67="","",IF(M67="午前",800,IF(M67="午後",800,1000)))</f>
        <v/>
      </c>
      <c r="V67" s="118" t="str">
        <f t="shared" si="1"/>
        <v/>
      </c>
      <c r="W67" s="118" t="str">
        <f t="shared" si="2"/>
        <v/>
      </c>
      <c r="X67" s="49" t="str">
        <f t="shared" si="3"/>
        <v/>
      </c>
      <c r="Y67" s="118">
        <f t="shared" si="5"/>
        <v>0</v>
      </c>
      <c r="Z67" s="118" t="str">
        <f t="shared" si="4"/>
        <v/>
      </c>
    </row>
    <row r="68" spans="1:26" ht="15" customHeight="1">
      <c r="A68" s="21">
        <v>59</v>
      </c>
      <c r="B68" s="24"/>
      <c r="C68" s="24"/>
      <c r="D68" s="24"/>
      <c r="E68" s="25"/>
      <c r="F68" s="50"/>
      <c r="G68" s="57"/>
      <c r="H68" s="61"/>
      <c r="I68" s="86"/>
      <c r="J68" s="71"/>
      <c r="K68" s="64"/>
      <c r="L68" s="187"/>
      <c r="M68" s="50"/>
      <c r="N68" s="61"/>
      <c r="O68" s="111"/>
      <c r="P68" s="121"/>
      <c r="Q68" s="144" t="str">
        <f t="shared" si="0"/>
        <v/>
      </c>
      <c r="U68" s="48" t="str">
        <f>IF(M68="","",IF(M68="午前",800,IF(M68="午後",800,1000)))</f>
        <v/>
      </c>
      <c r="V68" s="118" t="str">
        <f t="shared" si="1"/>
        <v/>
      </c>
      <c r="W68" s="118" t="str">
        <f t="shared" si="2"/>
        <v/>
      </c>
      <c r="X68" s="49" t="str">
        <f t="shared" si="3"/>
        <v/>
      </c>
      <c r="Y68" s="118">
        <f t="shared" si="5"/>
        <v>0</v>
      </c>
      <c r="Z68" s="118" t="str">
        <f t="shared" si="4"/>
        <v/>
      </c>
    </row>
    <row r="69" spans="1:26" ht="15" customHeight="1">
      <c r="A69" s="21">
        <v>60</v>
      </c>
      <c r="B69" s="24"/>
      <c r="C69" s="24"/>
      <c r="D69" s="24"/>
      <c r="E69" s="25"/>
      <c r="F69" s="50"/>
      <c r="G69" s="57"/>
      <c r="H69" s="61"/>
      <c r="I69" s="86"/>
      <c r="J69" s="71"/>
      <c r="K69" s="64"/>
      <c r="L69" s="187"/>
      <c r="M69" s="50"/>
      <c r="N69" s="61"/>
      <c r="O69" s="111"/>
      <c r="P69" s="121"/>
      <c r="Q69" s="144" t="str">
        <f t="shared" si="0"/>
        <v/>
      </c>
      <c r="U69" s="48" t="str">
        <f>IF(M69="","",IF(M69="午前",800,IF(M69="午後",800,1000)))</f>
        <v/>
      </c>
      <c r="V69" s="118" t="str">
        <f t="shared" si="1"/>
        <v/>
      </c>
      <c r="W69" s="118" t="str">
        <f t="shared" si="2"/>
        <v/>
      </c>
      <c r="X69" s="49" t="str">
        <f t="shared" si="3"/>
        <v/>
      </c>
      <c r="Y69" s="118">
        <f t="shared" si="5"/>
        <v>0</v>
      </c>
      <c r="Z69" s="118" t="str">
        <f t="shared" si="4"/>
        <v/>
      </c>
    </row>
    <row r="70" spans="1:26" ht="15" customHeight="1">
      <c r="A70" s="21">
        <v>61</v>
      </c>
      <c r="B70" s="24"/>
      <c r="C70" s="24"/>
      <c r="D70" s="24"/>
      <c r="E70" s="25"/>
      <c r="F70" s="50"/>
      <c r="G70" s="57"/>
      <c r="H70" s="61"/>
      <c r="I70" s="86"/>
      <c r="J70" s="71"/>
      <c r="K70" s="64"/>
      <c r="L70" s="187"/>
      <c r="M70" s="50"/>
      <c r="N70" s="61"/>
      <c r="O70" s="111"/>
      <c r="P70" s="121"/>
      <c r="Q70" s="144" t="str">
        <f t="shared" si="0"/>
        <v/>
      </c>
      <c r="U70" s="48" t="str">
        <f>IF(M70="","",IF(M70="午前",800,IF(M70="午後",800,1000)))</f>
        <v/>
      </c>
      <c r="V70" s="118" t="str">
        <f t="shared" si="1"/>
        <v/>
      </c>
      <c r="W70" s="118" t="str">
        <f t="shared" si="2"/>
        <v/>
      </c>
      <c r="X70" s="49" t="str">
        <f t="shared" si="3"/>
        <v/>
      </c>
      <c r="Y70" s="118">
        <f t="shared" si="5"/>
        <v>0</v>
      </c>
      <c r="Z70" s="118" t="str">
        <f t="shared" si="4"/>
        <v/>
      </c>
    </row>
    <row r="71" spans="1:26" ht="15" customHeight="1">
      <c r="A71" s="21">
        <v>62</v>
      </c>
      <c r="B71" s="24"/>
      <c r="C71" s="24"/>
      <c r="D71" s="24"/>
      <c r="E71" s="25"/>
      <c r="F71" s="50"/>
      <c r="G71" s="57"/>
      <c r="H71" s="61"/>
      <c r="I71" s="86"/>
      <c r="J71" s="71"/>
      <c r="K71" s="64"/>
      <c r="L71" s="187"/>
      <c r="M71" s="50"/>
      <c r="N71" s="61"/>
      <c r="O71" s="111"/>
      <c r="P71" s="121"/>
      <c r="Q71" s="144" t="str">
        <f t="shared" si="0"/>
        <v/>
      </c>
      <c r="U71" s="48" t="str">
        <f>IF(M71="","",IF(M71="午前",800,IF(M71="午後",800,1000)))</f>
        <v/>
      </c>
      <c r="V71" s="118" t="str">
        <f t="shared" si="1"/>
        <v/>
      </c>
      <c r="W71" s="118" t="str">
        <f t="shared" si="2"/>
        <v/>
      </c>
      <c r="X71" s="49" t="str">
        <f t="shared" si="3"/>
        <v/>
      </c>
      <c r="Y71" s="118">
        <f t="shared" si="5"/>
        <v>0</v>
      </c>
      <c r="Z71" s="118" t="str">
        <f t="shared" si="4"/>
        <v/>
      </c>
    </row>
    <row r="72" spans="1:26" ht="15" customHeight="1">
      <c r="A72" s="21">
        <v>63</v>
      </c>
      <c r="B72" s="24"/>
      <c r="C72" s="24"/>
      <c r="D72" s="24"/>
      <c r="E72" s="25"/>
      <c r="F72" s="50"/>
      <c r="G72" s="57"/>
      <c r="H72" s="61"/>
      <c r="I72" s="86"/>
      <c r="J72" s="71"/>
      <c r="K72" s="64"/>
      <c r="L72" s="187"/>
      <c r="M72" s="50"/>
      <c r="N72" s="61"/>
      <c r="O72" s="111"/>
      <c r="P72" s="121"/>
      <c r="Q72" s="144" t="str">
        <f t="shared" si="0"/>
        <v/>
      </c>
      <c r="U72" s="48" t="str">
        <f>IF(M72="","",IF(M72="午前",800,IF(M72="午後",800,1000)))</f>
        <v/>
      </c>
      <c r="V72" s="118" t="str">
        <f t="shared" si="1"/>
        <v/>
      </c>
      <c r="W72" s="118" t="str">
        <f t="shared" si="2"/>
        <v/>
      </c>
      <c r="X72" s="49" t="str">
        <f t="shared" si="3"/>
        <v/>
      </c>
      <c r="Y72" s="118">
        <f t="shared" si="5"/>
        <v>0</v>
      </c>
      <c r="Z72" s="118" t="str">
        <f t="shared" si="4"/>
        <v/>
      </c>
    </row>
    <row r="73" spans="1:26" ht="15" customHeight="1">
      <c r="A73" s="21">
        <v>64</v>
      </c>
      <c r="B73" s="24"/>
      <c r="C73" s="24"/>
      <c r="D73" s="24"/>
      <c r="E73" s="25"/>
      <c r="F73" s="50"/>
      <c r="G73" s="57"/>
      <c r="H73" s="61"/>
      <c r="I73" s="86"/>
      <c r="J73" s="71"/>
      <c r="K73" s="64"/>
      <c r="L73" s="187"/>
      <c r="M73" s="50"/>
      <c r="N73" s="61"/>
      <c r="O73" s="111"/>
      <c r="P73" s="121"/>
      <c r="Q73" s="144" t="str">
        <f t="shared" si="0"/>
        <v/>
      </c>
      <c r="U73" s="48" t="str">
        <f>IF(M73="","",IF(M73="午前",800,IF(M73="午後",800,1000)))</f>
        <v/>
      </c>
      <c r="V73" s="118" t="str">
        <f t="shared" si="1"/>
        <v/>
      </c>
      <c r="W73" s="118" t="str">
        <f t="shared" si="2"/>
        <v/>
      </c>
      <c r="X73" s="49" t="str">
        <f t="shared" si="3"/>
        <v/>
      </c>
      <c r="Y73" s="118">
        <f t="shared" si="5"/>
        <v>0</v>
      </c>
      <c r="Z73" s="118" t="str">
        <f t="shared" si="4"/>
        <v/>
      </c>
    </row>
    <row r="74" spans="1:26" ht="15" customHeight="1">
      <c r="A74" s="21">
        <v>65</v>
      </c>
      <c r="B74" s="24"/>
      <c r="C74" s="24"/>
      <c r="D74" s="24"/>
      <c r="E74" s="25"/>
      <c r="F74" s="50"/>
      <c r="G74" s="57"/>
      <c r="H74" s="61"/>
      <c r="I74" s="86"/>
      <c r="J74" s="71"/>
      <c r="K74" s="64"/>
      <c r="L74" s="187"/>
      <c r="M74" s="50"/>
      <c r="N74" s="61"/>
      <c r="O74" s="111"/>
      <c r="P74" s="121"/>
      <c r="Q74" s="144" t="str">
        <f t="shared" si="0"/>
        <v/>
      </c>
      <c r="U74" s="48" t="str">
        <f>IF(M74="","",IF(M74="午前",800,IF(M74="午後",800,1000)))</f>
        <v/>
      </c>
      <c r="V74" s="118" t="str">
        <f t="shared" si="1"/>
        <v/>
      </c>
      <c r="W74" s="118" t="str">
        <f t="shared" si="2"/>
        <v/>
      </c>
      <c r="X74" s="49" t="str">
        <f t="shared" si="3"/>
        <v/>
      </c>
      <c r="Y74" s="118">
        <f t="shared" si="5"/>
        <v>0</v>
      </c>
      <c r="Z74" s="118" t="str">
        <f t="shared" si="4"/>
        <v/>
      </c>
    </row>
    <row r="75" spans="1:26" ht="15" customHeight="1">
      <c r="A75" s="21">
        <v>66</v>
      </c>
      <c r="B75" s="24"/>
      <c r="C75" s="24"/>
      <c r="D75" s="24"/>
      <c r="E75" s="25"/>
      <c r="F75" s="50"/>
      <c r="G75" s="57"/>
      <c r="H75" s="61"/>
      <c r="I75" s="86"/>
      <c r="J75" s="71"/>
      <c r="K75" s="64"/>
      <c r="L75" s="187"/>
      <c r="M75" s="50"/>
      <c r="N75" s="61"/>
      <c r="O75" s="111"/>
      <c r="P75" s="121"/>
      <c r="Q75" s="144" t="str">
        <f t="shared" ref="Q75:Q96" si="7">Z75</f>
        <v/>
      </c>
      <c r="U75" s="48" t="str">
        <f>IF(M75="","",IF(M75="午前",800,IF(M75="午後",800,1000)))</f>
        <v/>
      </c>
      <c r="V75" s="118" t="str">
        <f t="shared" ref="V75:V99" si="8">IF(N75="","",IF(N75="午前",800,IF(N75="午後",800,1000)))</f>
        <v/>
      </c>
      <c r="W75" s="118" t="str">
        <f t="shared" ref="W75:W99" si="9">IF(O75="","",IF(O75="午前",800,IF(O75="午後",800,1000)))</f>
        <v/>
      </c>
      <c r="X75" s="49" t="str">
        <f t="shared" ref="X75:X99" si="10">IF(P75="","",IF(P75="午前",800,IF(P75="午後",800,1000)))</f>
        <v/>
      </c>
      <c r="Y75" s="118">
        <f t="shared" ref="Y75:Y98" si="11">SUM(U75:X75)</f>
        <v>0</v>
      </c>
      <c r="Z75" s="118" t="str">
        <f t="shared" ref="Z75:Z99" si="12">IF(Y75=0,"",Y75)</f>
        <v/>
      </c>
    </row>
    <row r="76" spans="1:26" ht="15" customHeight="1">
      <c r="A76" s="21">
        <v>67</v>
      </c>
      <c r="B76" s="24"/>
      <c r="C76" s="24"/>
      <c r="D76" s="24"/>
      <c r="E76" s="25"/>
      <c r="F76" s="50"/>
      <c r="G76" s="57"/>
      <c r="H76" s="61"/>
      <c r="I76" s="86"/>
      <c r="J76" s="71"/>
      <c r="K76" s="64"/>
      <c r="L76" s="187"/>
      <c r="M76" s="50"/>
      <c r="N76" s="61"/>
      <c r="O76" s="111"/>
      <c r="P76" s="121"/>
      <c r="Q76" s="144" t="str">
        <f t="shared" si="7"/>
        <v/>
      </c>
      <c r="U76" s="48" t="str">
        <f>IF(M76="","",IF(M76="午前",800,IF(M76="午後",800,1000)))</f>
        <v/>
      </c>
      <c r="V76" s="118" t="str">
        <f t="shared" si="8"/>
        <v/>
      </c>
      <c r="W76" s="118" t="str">
        <f t="shared" si="9"/>
        <v/>
      </c>
      <c r="X76" s="49" t="str">
        <f t="shared" si="10"/>
        <v/>
      </c>
      <c r="Y76" s="118">
        <f t="shared" si="11"/>
        <v>0</v>
      </c>
      <c r="Z76" s="118" t="str">
        <f t="shared" si="12"/>
        <v/>
      </c>
    </row>
    <row r="77" spans="1:26" ht="15" customHeight="1">
      <c r="A77" s="21">
        <v>68</v>
      </c>
      <c r="B77" s="24"/>
      <c r="C77" s="24"/>
      <c r="D77" s="24"/>
      <c r="E77" s="25"/>
      <c r="F77" s="50"/>
      <c r="G77" s="57"/>
      <c r="H77" s="61"/>
      <c r="I77" s="86"/>
      <c r="J77" s="71"/>
      <c r="K77" s="64"/>
      <c r="L77" s="187"/>
      <c r="M77" s="50"/>
      <c r="N77" s="61"/>
      <c r="O77" s="111"/>
      <c r="P77" s="121"/>
      <c r="Q77" s="144" t="str">
        <f t="shared" si="7"/>
        <v/>
      </c>
      <c r="U77" s="48" t="str">
        <f>IF(M77="","",IF(M77="午前",800,IF(M77="午後",800,1000)))</f>
        <v/>
      </c>
      <c r="V77" s="118" t="str">
        <f t="shared" si="8"/>
        <v/>
      </c>
      <c r="W77" s="118" t="str">
        <f t="shared" si="9"/>
        <v/>
      </c>
      <c r="X77" s="49" t="str">
        <f t="shared" si="10"/>
        <v/>
      </c>
      <c r="Y77" s="118">
        <f t="shared" si="11"/>
        <v>0</v>
      </c>
      <c r="Z77" s="118" t="str">
        <f t="shared" si="12"/>
        <v/>
      </c>
    </row>
    <row r="78" spans="1:26" ht="15" customHeight="1">
      <c r="A78" s="21">
        <v>69</v>
      </c>
      <c r="B78" s="24"/>
      <c r="C78" s="24"/>
      <c r="D78" s="24"/>
      <c r="E78" s="25"/>
      <c r="F78" s="50"/>
      <c r="G78" s="57"/>
      <c r="H78" s="61"/>
      <c r="I78" s="86"/>
      <c r="J78" s="71"/>
      <c r="K78" s="64"/>
      <c r="L78" s="187"/>
      <c r="M78" s="50"/>
      <c r="N78" s="61"/>
      <c r="O78" s="111"/>
      <c r="P78" s="121"/>
      <c r="Q78" s="144" t="str">
        <f t="shared" si="7"/>
        <v/>
      </c>
      <c r="U78" s="48" t="str">
        <f>IF(M78="","",IF(M78="午前",800,IF(M78="午後",800,1000)))</f>
        <v/>
      </c>
      <c r="V78" s="118" t="str">
        <f t="shared" si="8"/>
        <v/>
      </c>
      <c r="W78" s="118" t="str">
        <f t="shared" si="9"/>
        <v/>
      </c>
      <c r="X78" s="49" t="str">
        <f t="shared" si="10"/>
        <v/>
      </c>
      <c r="Y78" s="118">
        <f t="shared" si="11"/>
        <v>0</v>
      </c>
      <c r="Z78" s="118" t="str">
        <f t="shared" si="12"/>
        <v/>
      </c>
    </row>
    <row r="79" spans="1:26" ht="15" customHeight="1">
      <c r="A79" s="21">
        <v>70</v>
      </c>
      <c r="B79" s="24"/>
      <c r="C79" s="24"/>
      <c r="D79" s="24"/>
      <c r="E79" s="25"/>
      <c r="F79" s="50"/>
      <c r="G79" s="57"/>
      <c r="H79" s="61"/>
      <c r="I79" s="86"/>
      <c r="J79" s="71"/>
      <c r="K79" s="64"/>
      <c r="L79" s="187"/>
      <c r="M79" s="50"/>
      <c r="N79" s="61"/>
      <c r="O79" s="111"/>
      <c r="P79" s="121"/>
      <c r="Q79" s="144" t="str">
        <f t="shared" si="7"/>
        <v/>
      </c>
      <c r="U79" s="48" t="str">
        <f>IF(M79="","",IF(M79="午前",800,IF(M79="午後",800,1000)))</f>
        <v/>
      </c>
      <c r="V79" s="118" t="str">
        <f t="shared" si="8"/>
        <v/>
      </c>
      <c r="W79" s="118" t="str">
        <f t="shared" si="9"/>
        <v/>
      </c>
      <c r="X79" s="49" t="str">
        <f t="shared" si="10"/>
        <v/>
      </c>
      <c r="Y79" s="118">
        <f t="shared" si="11"/>
        <v>0</v>
      </c>
      <c r="Z79" s="118" t="str">
        <f t="shared" si="12"/>
        <v/>
      </c>
    </row>
    <row r="80" spans="1:26" ht="15" customHeight="1">
      <c r="A80" s="21">
        <v>71</v>
      </c>
      <c r="B80" s="24"/>
      <c r="C80" s="24"/>
      <c r="D80" s="24"/>
      <c r="E80" s="25"/>
      <c r="F80" s="50"/>
      <c r="G80" s="57"/>
      <c r="H80" s="61"/>
      <c r="I80" s="86"/>
      <c r="J80" s="71"/>
      <c r="K80" s="64"/>
      <c r="L80" s="187"/>
      <c r="M80" s="50"/>
      <c r="N80" s="61"/>
      <c r="O80" s="111"/>
      <c r="P80" s="121"/>
      <c r="Q80" s="144" t="str">
        <f t="shared" si="7"/>
        <v/>
      </c>
      <c r="U80" s="48" t="str">
        <f>IF(M80="","",IF(M80="午前",800,IF(M80="午後",800,1000)))</f>
        <v/>
      </c>
      <c r="V80" s="118" t="str">
        <f t="shared" si="8"/>
        <v/>
      </c>
      <c r="W80" s="118" t="str">
        <f t="shared" si="9"/>
        <v/>
      </c>
      <c r="X80" s="49" t="str">
        <f t="shared" si="10"/>
        <v/>
      </c>
      <c r="Y80" s="118">
        <f t="shared" si="11"/>
        <v>0</v>
      </c>
      <c r="Z80" s="118" t="str">
        <f t="shared" si="12"/>
        <v/>
      </c>
    </row>
    <row r="81" spans="1:26" ht="15" customHeight="1">
      <c r="A81" s="21">
        <v>72</v>
      </c>
      <c r="B81" s="24"/>
      <c r="C81" s="24"/>
      <c r="D81" s="24"/>
      <c r="E81" s="25"/>
      <c r="F81" s="50"/>
      <c r="G81" s="57"/>
      <c r="H81" s="61"/>
      <c r="I81" s="86"/>
      <c r="J81" s="71"/>
      <c r="K81" s="64"/>
      <c r="L81" s="187"/>
      <c r="M81" s="50"/>
      <c r="N81" s="61"/>
      <c r="O81" s="111"/>
      <c r="P81" s="121"/>
      <c r="Q81" s="144" t="str">
        <f t="shared" si="7"/>
        <v/>
      </c>
      <c r="U81" s="48" t="str">
        <f>IF(M81="","",IF(M81="午前",800,IF(M81="午後",800,1000)))</f>
        <v/>
      </c>
      <c r="V81" s="118" t="str">
        <f t="shared" si="8"/>
        <v/>
      </c>
      <c r="W81" s="118" t="str">
        <f t="shared" si="9"/>
        <v/>
      </c>
      <c r="X81" s="49" t="str">
        <f t="shared" si="10"/>
        <v/>
      </c>
      <c r="Y81" s="118">
        <f t="shared" si="11"/>
        <v>0</v>
      </c>
      <c r="Z81" s="118" t="str">
        <f t="shared" si="12"/>
        <v/>
      </c>
    </row>
    <row r="82" spans="1:26" ht="15" customHeight="1">
      <c r="A82" s="21">
        <v>73</v>
      </c>
      <c r="B82" s="24"/>
      <c r="C82" s="24"/>
      <c r="D82" s="24"/>
      <c r="E82" s="25"/>
      <c r="F82" s="50"/>
      <c r="G82" s="57"/>
      <c r="H82" s="61"/>
      <c r="I82" s="86"/>
      <c r="J82" s="71"/>
      <c r="K82" s="64"/>
      <c r="L82" s="187"/>
      <c r="M82" s="50"/>
      <c r="N82" s="61"/>
      <c r="O82" s="111"/>
      <c r="P82" s="121"/>
      <c r="Q82" s="144" t="str">
        <f t="shared" si="7"/>
        <v/>
      </c>
      <c r="U82" s="48" t="str">
        <f>IF(M82="","",IF(M82="午前",800,IF(M82="午後",800,1000)))</f>
        <v/>
      </c>
      <c r="V82" s="118" t="str">
        <f t="shared" si="8"/>
        <v/>
      </c>
      <c r="W82" s="118" t="str">
        <f t="shared" si="9"/>
        <v/>
      </c>
      <c r="X82" s="49" t="str">
        <f t="shared" si="10"/>
        <v/>
      </c>
      <c r="Y82" s="118">
        <f t="shared" si="11"/>
        <v>0</v>
      </c>
      <c r="Z82" s="118" t="str">
        <f t="shared" si="12"/>
        <v/>
      </c>
    </row>
    <row r="83" spans="1:26" ht="15" customHeight="1">
      <c r="A83" s="21">
        <v>74</v>
      </c>
      <c r="B83" s="24"/>
      <c r="C83" s="24"/>
      <c r="D83" s="24"/>
      <c r="E83" s="25"/>
      <c r="F83" s="50"/>
      <c r="G83" s="57"/>
      <c r="H83" s="61"/>
      <c r="I83" s="86"/>
      <c r="J83" s="71"/>
      <c r="K83" s="64"/>
      <c r="L83" s="187"/>
      <c r="M83" s="50"/>
      <c r="N83" s="61"/>
      <c r="O83" s="111"/>
      <c r="P83" s="121"/>
      <c r="Q83" s="144" t="str">
        <f t="shared" si="7"/>
        <v/>
      </c>
      <c r="U83" s="48" t="str">
        <f>IF(M83="","",IF(M83="午前",800,IF(M83="午後",800,1000)))</f>
        <v/>
      </c>
      <c r="V83" s="118" t="str">
        <f t="shared" si="8"/>
        <v/>
      </c>
      <c r="W83" s="118" t="str">
        <f t="shared" si="9"/>
        <v/>
      </c>
      <c r="X83" s="49" t="str">
        <f t="shared" si="10"/>
        <v/>
      </c>
      <c r="Y83" s="118">
        <f t="shared" si="11"/>
        <v>0</v>
      </c>
      <c r="Z83" s="118" t="str">
        <f t="shared" si="12"/>
        <v/>
      </c>
    </row>
    <row r="84" spans="1:26" ht="15" customHeight="1">
      <c r="A84" s="21">
        <v>75</v>
      </c>
      <c r="B84" s="24"/>
      <c r="C84" s="24"/>
      <c r="D84" s="24"/>
      <c r="E84" s="25"/>
      <c r="F84" s="50"/>
      <c r="G84" s="57"/>
      <c r="H84" s="61"/>
      <c r="I84" s="86"/>
      <c r="J84" s="71"/>
      <c r="K84" s="64"/>
      <c r="L84" s="187"/>
      <c r="M84" s="50"/>
      <c r="N84" s="61"/>
      <c r="O84" s="111"/>
      <c r="P84" s="121"/>
      <c r="Q84" s="144" t="str">
        <f t="shared" si="7"/>
        <v/>
      </c>
      <c r="U84" s="48" t="str">
        <f>IF(M84="","",IF(M84="午前",800,IF(M84="午後",800,1000)))</f>
        <v/>
      </c>
      <c r="V84" s="118" t="str">
        <f t="shared" si="8"/>
        <v/>
      </c>
      <c r="W84" s="118" t="str">
        <f t="shared" si="9"/>
        <v/>
      </c>
      <c r="X84" s="49" t="str">
        <f t="shared" si="10"/>
        <v/>
      </c>
      <c r="Y84" s="118">
        <f t="shared" si="11"/>
        <v>0</v>
      </c>
      <c r="Z84" s="118" t="str">
        <f t="shared" si="12"/>
        <v/>
      </c>
    </row>
    <row r="85" spans="1:26" ht="15" customHeight="1">
      <c r="A85" s="21">
        <v>76</v>
      </c>
      <c r="B85" s="24"/>
      <c r="C85" s="24"/>
      <c r="D85" s="24"/>
      <c r="E85" s="25"/>
      <c r="F85" s="50"/>
      <c r="G85" s="57"/>
      <c r="H85" s="61"/>
      <c r="I85" s="86"/>
      <c r="J85" s="71"/>
      <c r="K85" s="64"/>
      <c r="L85" s="187"/>
      <c r="M85" s="50"/>
      <c r="N85" s="61"/>
      <c r="O85" s="111"/>
      <c r="P85" s="121"/>
      <c r="Q85" s="144" t="str">
        <f t="shared" si="7"/>
        <v/>
      </c>
      <c r="U85" s="48" t="str">
        <f>IF(M85="","",IF(M85="午前",800,IF(M85="午後",800,1000)))</f>
        <v/>
      </c>
      <c r="V85" s="118" t="str">
        <f t="shared" si="8"/>
        <v/>
      </c>
      <c r="W85" s="118" t="str">
        <f t="shared" si="9"/>
        <v/>
      </c>
      <c r="X85" s="49" t="str">
        <f t="shared" si="10"/>
        <v/>
      </c>
      <c r="Y85" s="118">
        <f t="shared" si="11"/>
        <v>0</v>
      </c>
      <c r="Z85" s="118" t="str">
        <f t="shared" si="12"/>
        <v/>
      </c>
    </row>
    <row r="86" spans="1:26" ht="15" customHeight="1">
      <c r="A86" s="21">
        <v>77</v>
      </c>
      <c r="B86" s="24"/>
      <c r="C86" s="24"/>
      <c r="D86" s="24"/>
      <c r="E86" s="25"/>
      <c r="F86" s="50"/>
      <c r="G86" s="57"/>
      <c r="H86" s="61"/>
      <c r="I86" s="86"/>
      <c r="J86" s="71"/>
      <c r="K86" s="64"/>
      <c r="L86" s="187"/>
      <c r="M86" s="50"/>
      <c r="N86" s="61"/>
      <c r="O86" s="111"/>
      <c r="P86" s="121"/>
      <c r="Q86" s="144" t="str">
        <f t="shared" si="7"/>
        <v/>
      </c>
      <c r="U86" s="48" t="str">
        <f>IF(M86="","",IF(M86="午前",800,IF(M86="午後",800,1000)))</f>
        <v/>
      </c>
      <c r="V86" s="118" t="str">
        <f t="shared" si="8"/>
        <v/>
      </c>
      <c r="W86" s="118" t="str">
        <f t="shared" si="9"/>
        <v/>
      </c>
      <c r="X86" s="49" t="str">
        <f t="shared" si="10"/>
        <v/>
      </c>
      <c r="Y86" s="118">
        <f t="shared" si="11"/>
        <v>0</v>
      </c>
      <c r="Z86" s="118" t="str">
        <f t="shared" si="12"/>
        <v/>
      </c>
    </row>
    <row r="87" spans="1:26" ht="15" customHeight="1">
      <c r="A87" s="21">
        <v>78</v>
      </c>
      <c r="B87" s="24"/>
      <c r="C87" s="24"/>
      <c r="D87" s="24"/>
      <c r="E87" s="25"/>
      <c r="F87" s="50"/>
      <c r="G87" s="57"/>
      <c r="H87" s="61"/>
      <c r="I87" s="86"/>
      <c r="J87" s="71"/>
      <c r="K87" s="64"/>
      <c r="L87" s="187"/>
      <c r="M87" s="50"/>
      <c r="N87" s="61"/>
      <c r="O87" s="111"/>
      <c r="P87" s="121"/>
      <c r="Q87" s="144" t="str">
        <f t="shared" si="7"/>
        <v/>
      </c>
      <c r="U87" s="48" t="str">
        <f>IF(M87="","",IF(M87="午前",800,IF(M87="午後",800,1000)))</f>
        <v/>
      </c>
      <c r="V87" s="118" t="str">
        <f t="shared" si="8"/>
        <v/>
      </c>
      <c r="W87" s="118" t="str">
        <f t="shared" si="9"/>
        <v/>
      </c>
      <c r="X87" s="49" t="str">
        <f t="shared" si="10"/>
        <v/>
      </c>
      <c r="Y87" s="118">
        <f t="shared" si="11"/>
        <v>0</v>
      </c>
      <c r="Z87" s="118" t="str">
        <f t="shared" si="12"/>
        <v/>
      </c>
    </row>
    <row r="88" spans="1:26" ht="15" customHeight="1">
      <c r="A88" s="21">
        <v>79</v>
      </c>
      <c r="B88" s="24"/>
      <c r="C88" s="24"/>
      <c r="D88" s="24"/>
      <c r="E88" s="25"/>
      <c r="F88" s="50"/>
      <c r="G88" s="57"/>
      <c r="H88" s="61"/>
      <c r="I88" s="86"/>
      <c r="J88" s="71"/>
      <c r="K88" s="64"/>
      <c r="L88" s="187"/>
      <c r="M88" s="50"/>
      <c r="N88" s="61"/>
      <c r="O88" s="111"/>
      <c r="P88" s="121"/>
      <c r="Q88" s="144" t="str">
        <f t="shared" si="7"/>
        <v/>
      </c>
      <c r="U88" s="48" t="str">
        <f>IF(M88="","",IF(M88="午前",800,IF(M88="午後",800,1000)))</f>
        <v/>
      </c>
      <c r="V88" s="118" t="str">
        <f t="shared" si="8"/>
        <v/>
      </c>
      <c r="W88" s="118" t="str">
        <f t="shared" si="9"/>
        <v/>
      </c>
      <c r="X88" s="49" t="str">
        <f t="shared" si="10"/>
        <v/>
      </c>
      <c r="Y88" s="118">
        <f t="shared" si="11"/>
        <v>0</v>
      </c>
      <c r="Z88" s="118" t="str">
        <f t="shared" si="12"/>
        <v/>
      </c>
    </row>
    <row r="89" spans="1:26" ht="15" customHeight="1">
      <c r="A89" s="21">
        <v>80</v>
      </c>
      <c r="B89" s="24"/>
      <c r="C89" s="24"/>
      <c r="D89" s="24"/>
      <c r="E89" s="25"/>
      <c r="F89" s="50"/>
      <c r="G89" s="57"/>
      <c r="H89" s="61"/>
      <c r="I89" s="86"/>
      <c r="J89" s="71"/>
      <c r="K89" s="64"/>
      <c r="L89" s="187"/>
      <c r="M89" s="50"/>
      <c r="N89" s="61"/>
      <c r="O89" s="111"/>
      <c r="P89" s="121"/>
      <c r="Q89" s="144" t="str">
        <f t="shared" si="7"/>
        <v/>
      </c>
      <c r="U89" s="48" t="str">
        <f>IF(M89="","",IF(M89="午前",800,IF(M89="午後",800,1000)))</f>
        <v/>
      </c>
      <c r="V89" s="118" t="str">
        <f t="shared" si="8"/>
        <v/>
      </c>
      <c r="W89" s="118" t="str">
        <f t="shared" si="9"/>
        <v/>
      </c>
      <c r="X89" s="49" t="str">
        <f t="shared" si="10"/>
        <v/>
      </c>
      <c r="Y89" s="118">
        <f t="shared" si="11"/>
        <v>0</v>
      </c>
      <c r="Z89" s="118" t="str">
        <f t="shared" si="12"/>
        <v/>
      </c>
    </row>
    <row r="90" spans="1:26" ht="15" customHeight="1">
      <c r="A90" s="21">
        <v>81</v>
      </c>
      <c r="B90" s="24"/>
      <c r="C90" s="24"/>
      <c r="D90" s="24"/>
      <c r="E90" s="25"/>
      <c r="F90" s="50"/>
      <c r="G90" s="57"/>
      <c r="H90" s="61"/>
      <c r="I90" s="86"/>
      <c r="J90" s="71"/>
      <c r="K90" s="64"/>
      <c r="L90" s="187"/>
      <c r="M90" s="50"/>
      <c r="N90" s="61"/>
      <c r="O90" s="111"/>
      <c r="P90" s="121"/>
      <c r="Q90" s="144" t="str">
        <f t="shared" si="7"/>
        <v/>
      </c>
      <c r="U90" s="48" t="str">
        <f>IF(M90="","",IF(M90="午前",800,IF(M90="午後",800,1000)))</f>
        <v/>
      </c>
      <c r="V90" s="118" t="str">
        <f t="shared" si="8"/>
        <v/>
      </c>
      <c r="W90" s="118" t="str">
        <f t="shared" si="9"/>
        <v/>
      </c>
      <c r="X90" s="49" t="str">
        <f t="shared" si="10"/>
        <v/>
      </c>
      <c r="Y90" s="118">
        <f t="shared" si="11"/>
        <v>0</v>
      </c>
      <c r="Z90" s="118" t="str">
        <f t="shared" si="12"/>
        <v/>
      </c>
    </row>
    <row r="91" spans="1:26" ht="15" customHeight="1">
      <c r="A91" s="21">
        <v>82</v>
      </c>
      <c r="B91" s="24"/>
      <c r="C91" s="24"/>
      <c r="D91" s="24"/>
      <c r="E91" s="25"/>
      <c r="F91" s="50"/>
      <c r="G91" s="57"/>
      <c r="H91" s="61"/>
      <c r="I91" s="86"/>
      <c r="J91" s="71"/>
      <c r="K91" s="64"/>
      <c r="L91" s="187"/>
      <c r="M91" s="50"/>
      <c r="N91" s="61"/>
      <c r="O91" s="111"/>
      <c r="P91" s="121"/>
      <c r="Q91" s="144" t="str">
        <f t="shared" si="7"/>
        <v/>
      </c>
      <c r="U91" s="48" t="str">
        <f>IF(M91="","",IF(M91="午前",800,IF(M91="午後",800,1000)))</f>
        <v/>
      </c>
      <c r="V91" s="118" t="str">
        <f t="shared" si="8"/>
        <v/>
      </c>
      <c r="W91" s="118" t="str">
        <f t="shared" si="9"/>
        <v/>
      </c>
      <c r="X91" s="49" t="str">
        <f t="shared" si="10"/>
        <v/>
      </c>
      <c r="Y91" s="118">
        <f t="shared" si="11"/>
        <v>0</v>
      </c>
      <c r="Z91" s="118" t="str">
        <f t="shared" si="12"/>
        <v/>
      </c>
    </row>
    <row r="92" spans="1:26" ht="15" customHeight="1">
      <c r="A92" s="21">
        <v>83</v>
      </c>
      <c r="B92" s="24"/>
      <c r="C92" s="24"/>
      <c r="D92" s="24"/>
      <c r="E92" s="25"/>
      <c r="F92" s="50"/>
      <c r="G92" s="57"/>
      <c r="H92" s="61"/>
      <c r="I92" s="86"/>
      <c r="J92" s="71"/>
      <c r="K92" s="64"/>
      <c r="L92" s="187"/>
      <c r="M92" s="50"/>
      <c r="N92" s="61"/>
      <c r="O92" s="111"/>
      <c r="P92" s="121"/>
      <c r="Q92" s="144" t="str">
        <f t="shared" si="7"/>
        <v/>
      </c>
      <c r="U92" s="48" t="str">
        <f>IF(M92="","",IF(M92="午前",800,IF(M92="午後",800,1000)))</f>
        <v/>
      </c>
      <c r="V92" s="118" t="str">
        <f t="shared" si="8"/>
        <v/>
      </c>
      <c r="W92" s="118" t="str">
        <f t="shared" si="9"/>
        <v/>
      </c>
      <c r="X92" s="49" t="str">
        <f t="shared" si="10"/>
        <v/>
      </c>
      <c r="Y92" s="118">
        <f t="shared" si="11"/>
        <v>0</v>
      </c>
      <c r="Z92" s="118" t="str">
        <f t="shared" si="12"/>
        <v/>
      </c>
    </row>
    <row r="93" spans="1:26" ht="15" customHeight="1">
      <c r="A93" s="21">
        <v>84</v>
      </c>
      <c r="B93" s="24"/>
      <c r="C93" s="24"/>
      <c r="D93" s="24"/>
      <c r="E93" s="25"/>
      <c r="F93" s="50"/>
      <c r="G93" s="57"/>
      <c r="H93" s="61"/>
      <c r="I93" s="86"/>
      <c r="J93" s="71"/>
      <c r="K93" s="64"/>
      <c r="L93" s="187"/>
      <c r="M93" s="50"/>
      <c r="N93" s="61"/>
      <c r="O93" s="111"/>
      <c r="P93" s="121"/>
      <c r="Q93" s="144" t="str">
        <f t="shared" si="7"/>
        <v/>
      </c>
      <c r="U93" s="48" t="str">
        <f>IF(M93="","",IF(M93="午前",800,IF(M93="午後",800,1000)))</f>
        <v/>
      </c>
      <c r="V93" s="118" t="str">
        <f t="shared" si="8"/>
        <v/>
      </c>
      <c r="W93" s="118" t="str">
        <f t="shared" si="9"/>
        <v/>
      </c>
      <c r="X93" s="49" t="str">
        <f t="shared" si="10"/>
        <v/>
      </c>
      <c r="Y93" s="118">
        <f t="shared" si="11"/>
        <v>0</v>
      </c>
      <c r="Z93" s="118" t="str">
        <f t="shared" si="12"/>
        <v/>
      </c>
    </row>
    <row r="94" spans="1:26" ht="15" customHeight="1">
      <c r="A94" s="21">
        <v>85</v>
      </c>
      <c r="B94" s="24"/>
      <c r="C94" s="24"/>
      <c r="D94" s="24"/>
      <c r="E94" s="25"/>
      <c r="F94" s="50"/>
      <c r="G94" s="57"/>
      <c r="H94" s="61"/>
      <c r="I94" s="86"/>
      <c r="J94" s="71"/>
      <c r="K94" s="64"/>
      <c r="L94" s="187"/>
      <c r="M94" s="50"/>
      <c r="N94" s="61"/>
      <c r="O94" s="111"/>
      <c r="P94" s="121"/>
      <c r="Q94" s="144" t="str">
        <f t="shared" si="7"/>
        <v/>
      </c>
      <c r="U94" s="48" t="str">
        <f>IF(M94="","",IF(M94="午前",800,IF(M94="午後",800,1000)))</f>
        <v/>
      </c>
      <c r="V94" s="118" t="str">
        <f t="shared" si="8"/>
        <v/>
      </c>
      <c r="W94" s="118" t="str">
        <f t="shared" si="9"/>
        <v/>
      </c>
      <c r="X94" s="49" t="str">
        <f t="shared" si="10"/>
        <v/>
      </c>
      <c r="Y94" s="118">
        <f t="shared" si="11"/>
        <v>0</v>
      </c>
      <c r="Z94" s="118" t="str">
        <f t="shared" si="12"/>
        <v/>
      </c>
    </row>
    <row r="95" spans="1:26" ht="15" customHeight="1">
      <c r="A95" s="21">
        <v>86</v>
      </c>
      <c r="B95" s="24"/>
      <c r="C95" s="24"/>
      <c r="D95" s="24"/>
      <c r="E95" s="25"/>
      <c r="F95" s="50"/>
      <c r="G95" s="57"/>
      <c r="H95" s="61"/>
      <c r="I95" s="86"/>
      <c r="J95" s="71"/>
      <c r="K95" s="64"/>
      <c r="L95" s="187"/>
      <c r="M95" s="50"/>
      <c r="N95" s="61"/>
      <c r="O95" s="111"/>
      <c r="P95" s="121"/>
      <c r="Q95" s="144" t="str">
        <f>Z95</f>
        <v/>
      </c>
      <c r="U95" s="48" t="str">
        <f>IF(M95="","",IF(M95="午前",800,IF(M95="午後",800,1000)))</f>
        <v/>
      </c>
      <c r="V95" s="118" t="str">
        <f t="shared" si="8"/>
        <v/>
      </c>
      <c r="W95" s="118" t="str">
        <f t="shared" si="9"/>
        <v/>
      </c>
      <c r="X95" s="49" t="str">
        <f t="shared" si="10"/>
        <v/>
      </c>
      <c r="Y95" s="118">
        <f t="shared" si="11"/>
        <v>0</v>
      </c>
      <c r="Z95" s="118" t="str">
        <f t="shared" si="12"/>
        <v/>
      </c>
    </row>
    <row r="96" spans="1:26" ht="15" customHeight="1">
      <c r="A96" s="21">
        <v>87</v>
      </c>
      <c r="B96" s="24"/>
      <c r="C96" s="24"/>
      <c r="D96" s="24"/>
      <c r="E96" s="25"/>
      <c r="F96" s="50"/>
      <c r="G96" s="57"/>
      <c r="H96" s="61"/>
      <c r="I96" s="86"/>
      <c r="J96" s="71"/>
      <c r="K96" s="64"/>
      <c r="L96" s="187"/>
      <c r="M96" s="50"/>
      <c r="N96" s="61"/>
      <c r="O96" s="111"/>
      <c r="P96" s="121"/>
      <c r="Q96" s="144" t="str">
        <f t="shared" si="7"/>
        <v/>
      </c>
      <c r="U96" s="48" t="str">
        <f>IF(M96="","",IF(M96="午前",800,IF(M96="午後",800,1000)))</f>
        <v/>
      </c>
      <c r="V96" s="118" t="str">
        <f t="shared" si="8"/>
        <v/>
      </c>
      <c r="W96" s="118" t="str">
        <f t="shared" si="9"/>
        <v/>
      </c>
      <c r="X96" s="49" t="str">
        <f t="shared" si="10"/>
        <v/>
      </c>
      <c r="Y96" s="118">
        <f t="shared" si="11"/>
        <v>0</v>
      </c>
      <c r="Z96" s="118" t="str">
        <f t="shared" si="12"/>
        <v/>
      </c>
    </row>
    <row r="97" spans="1:26" ht="15" customHeight="1">
      <c r="A97" s="21">
        <v>88</v>
      </c>
      <c r="B97" s="24"/>
      <c r="C97" s="24"/>
      <c r="D97" s="24"/>
      <c r="E97" s="25"/>
      <c r="F97" s="50"/>
      <c r="G97" s="57"/>
      <c r="H97" s="61"/>
      <c r="I97" s="86"/>
      <c r="J97" s="71"/>
      <c r="K97" s="64"/>
      <c r="L97" s="187"/>
      <c r="M97" s="50"/>
      <c r="N97" s="50"/>
      <c r="O97" s="50"/>
      <c r="P97" s="71"/>
      <c r="Q97" s="144"/>
      <c r="U97" s="48" t="str">
        <f>IF(M97="","",IF(M97="午前",800,IF(M97="午後",800,1000)))</f>
        <v/>
      </c>
      <c r="V97" s="118" t="str">
        <f t="shared" si="8"/>
        <v/>
      </c>
      <c r="W97" s="118" t="str">
        <f t="shared" si="9"/>
        <v/>
      </c>
      <c r="X97" s="49" t="str">
        <f t="shared" si="10"/>
        <v/>
      </c>
      <c r="Y97" s="118">
        <f t="shared" si="11"/>
        <v>0</v>
      </c>
      <c r="Z97" s="118" t="str">
        <f t="shared" si="12"/>
        <v/>
      </c>
    </row>
    <row r="98" spans="1:26" ht="15" customHeight="1">
      <c r="A98" s="21">
        <v>89</v>
      </c>
      <c r="B98" s="24"/>
      <c r="C98" s="24"/>
      <c r="D98" s="24"/>
      <c r="E98" s="25"/>
      <c r="F98" s="50"/>
      <c r="G98" s="57"/>
      <c r="H98" s="61"/>
      <c r="I98" s="86"/>
      <c r="J98" s="71"/>
      <c r="K98" s="64"/>
      <c r="L98" s="187"/>
      <c r="M98" s="50"/>
      <c r="N98" s="50"/>
      <c r="O98" s="50"/>
      <c r="P98" s="71"/>
      <c r="Q98" s="144"/>
      <c r="U98" s="48" t="str">
        <f>IF(M98="","",IF(M98="午前",800,IF(M98="午後",800,1000)))</f>
        <v/>
      </c>
      <c r="V98" s="118" t="str">
        <f t="shared" si="8"/>
        <v/>
      </c>
      <c r="W98" s="118" t="str">
        <f t="shared" si="9"/>
        <v/>
      </c>
      <c r="X98" s="49" t="str">
        <f t="shared" si="10"/>
        <v/>
      </c>
      <c r="Y98" s="118">
        <f t="shared" si="11"/>
        <v>0</v>
      </c>
      <c r="Z98" s="118" t="str">
        <f t="shared" si="12"/>
        <v/>
      </c>
    </row>
    <row r="99" spans="1:26" ht="15" customHeight="1" thickBot="1">
      <c r="A99" s="11">
        <v>90</v>
      </c>
      <c r="B99" s="26"/>
      <c r="C99" s="26"/>
      <c r="D99" s="26"/>
      <c r="E99" s="27"/>
      <c r="F99" s="51"/>
      <c r="G99" s="58"/>
      <c r="H99" s="62"/>
      <c r="I99" s="87"/>
      <c r="J99" s="72"/>
      <c r="K99" s="65"/>
      <c r="L99" s="188"/>
      <c r="M99" s="51"/>
      <c r="N99" s="51"/>
      <c r="O99" s="51"/>
      <c r="P99" s="72"/>
      <c r="Q99" s="145"/>
      <c r="U99" s="113" t="str">
        <f>IF(M99="","",IF(M99="午前",800,IF(M99="午後",800,1000)))</f>
        <v/>
      </c>
      <c r="V99" s="116" t="str">
        <f t="shared" si="8"/>
        <v/>
      </c>
      <c r="W99" s="116" t="str">
        <f t="shared" si="9"/>
        <v/>
      </c>
      <c r="X99" s="114" t="str">
        <f t="shared" si="10"/>
        <v/>
      </c>
      <c r="Y99" s="118">
        <f>SUM(U99:X99)</f>
        <v>0</v>
      </c>
      <c r="Z99" s="118" t="str">
        <f t="shared" si="12"/>
        <v/>
      </c>
    </row>
    <row r="100" spans="1:26" hidden="1">
      <c r="D100" s="1">
        <f>COUNTIF(D10:D99,"女")</f>
        <v>0</v>
      </c>
      <c r="E100" s="1">
        <f>COUNTIF(E10:E99,1)</f>
        <v>0</v>
      </c>
      <c r="I100" s="55">
        <f>COUNTA(I10:I99)</f>
        <v>0</v>
      </c>
      <c r="M100" s="59"/>
      <c r="N100" s="59"/>
      <c r="O100" s="59"/>
      <c r="P100" s="59"/>
    </row>
    <row r="101" spans="1:26" hidden="1">
      <c r="D101" s="1">
        <f>COUNTIF(D10:D99,"男")</f>
        <v>0</v>
      </c>
      <c r="E101" s="1">
        <f>COUNTIF(E10:E99,2)</f>
        <v>0</v>
      </c>
      <c r="O101" s="55"/>
      <c r="P101" s="55"/>
    </row>
    <row r="102" spans="1:26" hidden="1">
      <c r="E102" s="1">
        <f>COUNTIF(E$10:E$99,3)</f>
        <v>0</v>
      </c>
      <c r="F102" s="46">
        <f>SUM(E100:E102)</f>
        <v>0</v>
      </c>
      <c r="K102" s="1" t="s">
        <v>136</v>
      </c>
      <c r="M102" s="46">
        <f>COUNTIF(M10:M99,"○")</f>
        <v>0</v>
      </c>
      <c r="N102" s="55">
        <f t="shared" ref="N102:P102" si="13">COUNTIF(N10:N99,"○")</f>
        <v>0</v>
      </c>
      <c r="O102" s="55">
        <f t="shared" si="13"/>
        <v>0</v>
      </c>
      <c r="P102" s="55">
        <f t="shared" si="13"/>
        <v>0</v>
      </c>
    </row>
    <row r="103" spans="1:26" hidden="1">
      <c r="E103" s="1">
        <f>COUNTIF(E$10:E$99,4)</f>
        <v>0</v>
      </c>
      <c r="O103" s="55"/>
      <c r="P103" s="55"/>
    </row>
    <row r="104" spans="1:26" hidden="1">
      <c r="E104" s="1">
        <f>COUNTIF(E$10:E$99,5)</f>
        <v>0</v>
      </c>
      <c r="O104" s="55"/>
      <c r="P104" s="55"/>
    </row>
    <row r="105" spans="1:26" hidden="1">
      <c r="E105" s="1">
        <f>COUNTIF(E$10:E$99,6)</f>
        <v>0</v>
      </c>
      <c r="F105" s="46">
        <f>SUM(E103:E105)</f>
        <v>0</v>
      </c>
      <c r="O105" s="55"/>
      <c r="P105" s="55"/>
    </row>
    <row r="106" spans="1:26">
      <c r="O106" s="55"/>
      <c r="P106" s="55"/>
    </row>
    <row r="107" spans="1:26">
      <c r="O107" s="55"/>
      <c r="P107" s="55"/>
    </row>
  </sheetData>
  <sheetProtection selectLockedCells="1"/>
  <mergeCells count="17">
    <mergeCell ref="M8:P8"/>
    <mergeCell ref="F8:H8"/>
    <mergeCell ref="A1:B1"/>
    <mergeCell ref="A6:B6"/>
    <mergeCell ref="C6:Q6"/>
    <mergeCell ref="A3:B3"/>
    <mergeCell ref="A2:B2"/>
    <mergeCell ref="A4:B4"/>
    <mergeCell ref="A5:B5"/>
    <mergeCell ref="C2:H2"/>
    <mergeCell ref="C3:H3"/>
    <mergeCell ref="C4:H4"/>
    <mergeCell ref="C5:H5"/>
    <mergeCell ref="K4:Q4"/>
    <mergeCell ref="C1:K1"/>
    <mergeCell ref="M1:O1"/>
    <mergeCell ref="J2:Q2"/>
  </mergeCells>
  <phoneticPr fontId="3"/>
  <dataValidations count="14">
    <dataValidation type="list" imeMode="on" allowBlank="1" showInputMessage="1" showErrorMessage="1" sqref="D10:D99">
      <formula1>$T$11:$T$12</formula1>
    </dataValidation>
    <dataValidation imeMode="on" allowBlank="1" showInputMessage="1" showErrorMessage="1" sqref="B10:B99 B3:B5"/>
    <dataValidation imeMode="halfKatakana" allowBlank="1" showInputMessage="1" showErrorMessage="1" sqref="C9:C99 C3:H3 C6"/>
    <dataValidation type="list" imeMode="off" allowBlank="1" showInputMessage="1" showErrorMessage="1" error="．やｍを使用しないでください！_x000a_" sqref="G10:G99">
      <formula1>$AC$10:$AC$21</formula1>
    </dataValidation>
    <dataValidation imeMode="off" allowBlank="1" showInputMessage="1" showErrorMessage="1" prompt="参加予定日を入力すると、自動計算します。_x000a_" sqref="Q10:Q99"/>
    <dataValidation type="list" allowBlank="1" showInputMessage="1" showErrorMessage="1" sqref="J10:J99">
      <formula1>$T$18:$T$23</formula1>
    </dataValidation>
    <dataValidation type="list" imeMode="off" allowBlank="1" showInputMessage="1" showErrorMessage="1" sqref="O16:O96 P13:P96 O13:O14">
      <formula1>$R$22</formula1>
    </dataValidation>
    <dataValidation type="list" allowBlank="1" showInputMessage="1" showErrorMessage="1" sqref="O97:P99 M10:N99 O10:P12">
      <formula1>$R$22</formula1>
    </dataValidation>
    <dataValidation type="list" allowBlank="1" showInputMessage="1" showErrorMessage="1" sqref="H10:H99">
      <formula1>$S$33:$S$64</formula1>
    </dataValidation>
    <dataValidation type="list" imeMode="off" allowBlank="1" showInputMessage="1" showErrorMessage="1" sqref="K10:K99">
      <formula1>$S$10:$S$13</formula1>
    </dataValidation>
    <dataValidation type="list" allowBlank="1" showInputMessage="1" showErrorMessage="1" sqref="E10:E99">
      <formula1>$S$34:$S$39</formula1>
    </dataValidation>
    <dataValidation type="list" imeMode="off" allowBlank="1" showInputMessage="1" showErrorMessage="1" sqref="O15">
      <formula1>$R$23:$R$25</formula1>
    </dataValidation>
    <dataValidation type="whole" allowBlank="1" showInputMessage="1" showErrorMessage="1" sqref="F9:F99">
      <formula1>1000</formula1>
      <formula2>3000</formula2>
    </dataValidation>
    <dataValidation type="list" imeMode="off" allowBlank="1" showInputMessage="1" showErrorMessage="1" sqref="L10:L99">
      <formula1>$S$21:$S$23</formula1>
    </dataValidation>
  </dataValidations>
  <printOptions horizontalCentered="1"/>
  <pageMargins left="0.31496062992125984" right="0.31496062992125984" top="0.74803149606299213" bottom="0.74803149606299213" header="0.31496062992125984" footer="0.31496062992125984"/>
  <pageSetup paperSize="9" scale="50" orientation="portrait" r:id="rId1"/>
  <ignoredErrors>
    <ignoredError sqref="Q100:Q101"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O53"/>
  <sheetViews>
    <sheetView zoomScaleNormal="100" workbookViewId="0">
      <selection activeCell="B18" sqref="B18"/>
    </sheetView>
  </sheetViews>
  <sheetFormatPr defaultColWidth="9" defaultRowHeight="13.5"/>
  <cols>
    <col min="1" max="1" width="3.75" style="32" customWidth="1"/>
    <col min="2" max="2" width="26.25" style="32" customWidth="1"/>
    <col min="3" max="4" width="8.75" style="32" customWidth="1"/>
    <col min="5" max="5" width="10.5" style="32" bestFit="1" customWidth="1"/>
    <col min="6" max="6" width="30.875" style="32" customWidth="1"/>
    <col min="7" max="7" width="4.875" style="32" customWidth="1"/>
    <col min="8" max="8" width="7" style="32" customWidth="1"/>
    <col min="9" max="9" width="16" style="32" customWidth="1"/>
    <col min="10" max="10" width="9" style="32"/>
    <col min="11" max="11" width="9" style="32" customWidth="1"/>
    <col min="12" max="15" width="9" style="32" hidden="1" customWidth="1"/>
    <col min="16" max="17" width="9" style="32" customWidth="1"/>
    <col min="18" max="16384" width="9" style="32"/>
  </cols>
  <sheetData>
    <row r="1" spans="1:9" ht="17.25">
      <c r="A1" s="22" t="s">
        <v>71</v>
      </c>
      <c r="B1" s="30"/>
      <c r="C1" s="241" t="str">
        <f>注意事項!J3</f>
        <v>投てき</v>
      </c>
      <c r="D1" s="241"/>
      <c r="E1" s="31"/>
      <c r="F1" s="31"/>
      <c r="G1" s="31"/>
      <c r="H1" s="31"/>
      <c r="I1" s="31"/>
    </row>
    <row r="2" spans="1:9" ht="24.75" customHeight="1">
      <c r="A2" s="255" t="s">
        <v>63</v>
      </c>
      <c r="B2" s="255"/>
      <c r="C2" s="255"/>
      <c r="D2" s="255"/>
      <c r="E2" s="255"/>
      <c r="F2" s="255"/>
      <c r="G2" s="255"/>
      <c r="H2" s="255"/>
      <c r="I2" s="255"/>
    </row>
    <row r="3" spans="1:9" ht="15.75" customHeight="1">
      <c r="A3" s="262" t="str">
        <f>IF(①参加者一覧表!C2="","",①参加者一覧表!C2)</f>
        <v/>
      </c>
      <c r="B3" s="262"/>
      <c r="C3" s="262"/>
      <c r="D3" s="262"/>
      <c r="E3" s="262"/>
      <c r="F3" s="148"/>
      <c r="G3" s="148"/>
      <c r="H3" s="148"/>
      <c r="I3" s="148"/>
    </row>
    <row r="4" spans="1:9" ht="19.5" thickBot="1">
      <c r="A4" s="256" t="s">
        <v>43</v>
      </c>
      <c r="B4" s="256"/>
      <c r="C4" s="256"/>
      <c r="D4" s="256"/>
      <c r="E4" s="256"/>
      <c r="F4" s="256"/>
      <c r="G4" s="256"/>
      <c r="H4" s="256"/>
      <c r="I4" s="256"/>
    </row>
    <row r="5" spans="1:9" ht="19.5" customHeight="1" thickBot="1">
      <c r="A5" s="33"/>
      <c r="B5" s="185" t="s">
        <v>23</v>
      </c>
      <c r="C5" s="186" t="s">
        <v>44</v>
      </c>
      <c r="D5" s="260" t="str">
        <f>IF(①参加者一覧表!C5="","",①参加者一覧表!C5)</f>
        <v/>
      </c>
      <c r="E5" s="260"/>
      <c r="F5" s="261"/>
      <c r="G5" s="83"/>
      <c r="H5" s="83"/>
      <c r="I5" s="34"/>
    </row>
    <row r="6" spans="1:9" ht="22.5" customHeight="1" thickBot="1">
      <c r="A6" s="31"/>
      <c r="B6" s="40" t="str">
        <f>IF(①参加者一覧表!C4="","",①参加者一覧表!C4)</f>
        <v/>
      </c>
      <c r="C6" s="146" t="s">
        <v>27</v>
      </c>
      <c r="D6" s="257" t="str">
        <f>IF(①参加者一覧表!C2="","",①参加者一覧表!C2)</f>
        <v/>
      </c>
      <c r="E6" s="258"/>
      <c r="F6" s="258"/>
      <c r="G6" s="258"/>
      <c r="H6" s="258"/>
      <c r="I6" s="259"/>
    </row>
    <row r="7" spans="1:9" ht="16.5" customHeight="1">
      <c r="A7" s="31"/>
      <c r="B7" s="245"/>
      <c r="C7" s="246"/>
      <c r="D7" s="132" t="s">
        <v>138</v>
      </c>
      <c r="E7" s="147">
        <f>①参加者一覧表!M9</f>
        <v>44940</v>
      </c>
      <c r="F7" s="139" t="s">
        <v>65</v>
      </c>
      <c r="G7" s="141">
        <f>IF(①参加者一覧表!D101="",0,①参加者一覧表!D101)</f>
        <v>0</v>
      </c>
      <c r="H7" s="70"/>
      <c r="I7" s="31"/>
    </row>
    <row r="8" spans="1:9" ht="16.5" customHeight="1" thickBot="1">
      <c r="A8" s="31"/>
      <c r="B8" s="247"/>
      <c r="C8" s="248"/>
      <c r="D8" s="133"/>
      <c r="E8" s="137">
        <f>①参加者一覧表!M102</f>
        <v>0</v>
      </c>
      <c r="F8" s="140" t="s">
        <v>66</v>
      </c>
      <c r="G8" s="142">
        <f>IF(①参加者一覧表!D100="",0,①参加者一覧表!D100)</f>
        <v>0</v>
      </c>
      <c r="H8" s="82"/>
      <c r="I8" s="31"/>
    </row>
    <row r="9" spans="1:9" ht="16.5" customHeight="1" thickTop="1" thickBot="1">
      <c r="A9" s="31"/>
      <c r="B9" s="249"/>
      <c r="C9" s="250"/>
      <c r="D9" s="193" t="s">
        <v>180</v>
      </c>
      <c r="E9" s="147">
        <v>44948</v>
      </c>
      <c r="F9" s="134" t="s">
        <v>67</v>
      </c>
      <c r="G9" s="143">
        <f>SUM(G7:G8)</f>
        <v>0</v>
      </c>
      <c r="H9" s="70"/>
      <c r="I9" s="31"/>
    </row>
    <row r="10" spans="1:9" ht="16.5" customHeight="1" thickBot="1">
      <c r="A10" s="31"/>
      <c r="B10" s="172" t="s">
        <v>142</v>
      </c>
      <c r="C10" s="96">
        <f>①参加者一覧表!R10</f>
        <v>0</v>
      </c>
      <c r="D10" s="191"/>
      <c r="E10" s="192">
        <f>①参加者一覧表!N102</f>
        <v>0</v>
      </c>
      <c r="F10" s="251" t="s">
        <v>111</v>
      </c>
      <c r="G10" s="129" t="s">
        <v>129</v>
      </c>
      <c r="H10" s="92">
        <f>IF(①参加者一覧表!$U$1="","",①参加者一覧表!$U$1)</f>
        <v>0</v>
      </c>
      <c r="I10" s="94">
        <f t="shared" ref="I10:I15" si="0">IF(H10="","",H10*1800)</f>
        <v>0</v>
      </c>
    </row>
    <row r="11" spans="1:9" ht="16.5" customHeight="1">
      <c r="A11" s="31"/>
      <c r="B11" s="41" t="s">
        <v>143</v>
      </c>
      <c r="C11" s="97">
        <f>①参加者一覧表!R11</f>
        <v>0</v>
      </c>
      <c r="D11" s="132" t="s">
        <v>181</v>
      </c>
      <c r="E11" s="147">
        <f>①参加者一覧表!O9</f>
        <v>44955</v>
      </c>
      <c r="F11" s="252"/>
      <c r="G11" s="126" t="s">
        <v>103</v>
      </c>
      <c r="H11" s="127">
        <f>IF(①参加者一覧表!$U$2="","",①参加者一覧表!$U$2)</f>
        <v>0</v>
      </c>
      <c r="I11" s="128">
        <f t="shared" si="0"/>
        <v>0</v>
      </c>
    </row>
    <row r="12" spans="1:9" ht="16.5" customHeight="1" thickBot="1">
      <c r="A12" s="31"/>
      <c r="B12" s="41" t="s">
        <v>144</v>
      </c>
      <c r="C12" s="97">
        <f>①参加者一覧表!R12</f>
        <v>0</v>
      </c>
      <c r="D12" s="133"/>
      <c r="E12" s="138">
        <f>①参加者一覧表!O102</f>
        <v>0</v>
      </c>
      <c r="F12" s="252"/>
      <c r="G12" s="90" t="s">
        <v>108</v>
      </c>
      <c r="H12" s="93">
        <f>IF(①参加者一覧表!$U$3="","",①参加者一覧表!$U$3)</f>
        <v>0</v>
      </c>
      <c r="I12" s="95">
        <f t="shared" si="0"/>
        <v>0</v>
      </c>
    </row>
    <row r="13" spans="1:9" ht="16.5" customHeight="1" thickBot="1">
      <c r="A13" s="31"/>
      <c r="B13" s="101" t="s">
        <v>145</v>
      </c>
      <c r="C13" s="98">
        <f>①参加者一覧表!R13</f>
        <v>0</v>
      </c>
      <c r="D13" s="151"/>
      <c r="E13" s="152"/>
      <c r="F13" s="252"/>
      <c r="G13" s="90" t="s">
        <v>105</v>
      </c>
      <c r="H13" s="93">
        <f>IF(①参加者一覧表!$U$4="","",①参加者一覧表!$U$4)</f>
        <v>0</v>
      </c>
      <c r="I13" s="95">
        <f t="shared" si="0"/>
        <v>0</v>
      </c>
    </row>
    <row r="14" spans="1:9" ht="16.5" customHeight="1">
      <c r="A14" s="31"/>
      <c r="C14" s="190"/>
      <c r="D14" s="170"/>
      <c r="E14" s="153"/>
      <c r="F14" s="252"/>
      <c r="G14" s="90" t="s">
        <v>109</v>
      </c>
      <c r="H14" s="93">
        <f>IF(①参加者一覧表!$U$5="","",①参加者一覧表!$U$5)</f>
        <v>0</v>
      </c>
      <c r="I14" s="95">
        <f t="shared" si="0"/>
        <v>0</v>
      </c>
    </row>
    <row r="15" spans="1:9" ht="16.5" customHeight="1" thickBot="1">
      <c r="A15" s="31"/>
      <c r="B15" s="81"/>
      <c r="C15" s="171"/>
      <c r="D15" s="170"/>
      <c r="E15" s="153"/>
      <c r="F15" s="252"/>
      <c r="G15" s="135" t="s">
        <v>110</v>
      </c>
      <c r="H15" s="136">
        <f>IF(①参加者一覧表!$U$6="","",①参加者一覧表!$U$6)</f>
        <v>0</v>
      </c>
      <c r="I15" s="130">
        <f t="shared" si="0"/>
        <v>0</v>
      </c>
    </row>
    <row r="16" spans="1:9" ht="20.25" customHeight="1" thickTop="1">
      <c r="A16" s="31"/>
      <c r="B16" s="36"/>
      <c r="C16" s="36"/>
      <c r="D16" s="170"/>
      <c r="E16" s="153"/>
      <c r="F16" s="242" t="s">
        <v>131</v>
      </c>
      <c r="G16" s="243"/>
      <c r="H16" s="244"/>
      <c r="I16" s="149">
        <f>SUM(I10:I15)</f>
        <v>0</v>
      </c>
    </row>
    <row r="17" spans="1:10" ht="20.25" customHeight="1">
      <c r="A17" s="31"/>
      <c r="B17" s="35"/>
      <c r="C17" s="35"/>
      <c r="D17" s="81"/>
      <c r="E17" s="81"/>
      <c r="F17" s="177" t="s">
        <v>148</v>
      </c>
      <c r="G17" s="178" t="s">
        <v>98</v>
      </c>
      <c r="H17" s="179">
        <f>①参加者一覧表!M107</f>
        <v>0</v>
      </c>
      <c r="I17" s="180">
        <f>①参加者一覧表!M102*1000</f>
        <v>0</v>
      </c>
    </row>
    <row r="18" spans="1:10" ht="20.25" customHeight="1" thickBot="1">
      <c r="A18" s="31"/>
      <c r="B18" s="37"/>
      <c r="C18" s="37"/>
      <c r="D18" s="36"/>
      <c r="E18" s="36"/>
      <c r="F18" s="194" t="s">
        <v>182</v>
      </c>
      <c r="G18" s="195"/>
      <c r="H18" s="196"/>
      <c r="I18" s="197">
        <f>SUM(I16:I17)</f>
        <v>0</v>
      </c>
    </row>
    <row r="19" spans="1:10" ht="20.25" customHeight="1" thickTop="1" thickBot="1">
      <c r="B19" s="37"/>
      <c r="C19" s="37"/>
      <c r="D19" s="35"/>
      <c r="E19" s="35"/>
      <c r="F19" s="173" t="s">
        <v>149</v>
      </c>
      <c r="G19" s="174" t="s">
        <v>98</v>
      </c>
      <c r="H19" s="175">
        <f>①参加者一覧表!O107</f>
        <v>0</v>
      </c>
      <c r="I19" s="176">
        <f>①参加者一覧表!N102*1000</f>
        <v>0</v>
      </c>
    </row>
    <row r="20" spans="1:10" ht="20.25" customHeight="1" thickBot="1">
      <c r="A20" s="31"/>
      <c r="B20" s="38"/>
      <c r="C20" s="35"/>
      <c r="D20" s="37"/>
      <c r="E20" s="37"/>
      <c r="F20" s="181" t="s">
        <v>150</v>
      </c>
      <c r="G20" s="182" t="s">
        <v>98</v>
      </c>
      <c r="H20" s="183">
        <f>①参加者一覧表!P107</f>
        <v>0</v>
      </c>
      <c r="I20" s="184">
        <f>①参加者一覧表!O102*1000</f>
        <v>0</v>
      </c>
    </row>
    <row r="21" spans="1:10" ht="16.5" customHeight="1">
      <c r="B21" s="38"/>
      <c r="C21" s="35"/>
      <c r="D21" s="37"/>
      <c r="E21" s="37"/>
    </row>
    <row r="22" spans="1:10" ht="14.25">
      <c r="B22" s="38"/>
      <c r="C22" s="35"/>
      <c r="D22" s="35"/>
      <c r="E22" s="35"/>
      <c r="F22" s="112" t="s">
        <v>121</v>
      </c>
      <c r="G22" s="254">
        <f ca="1">TODAY()</f>
        <v>44932</v>
      </c>
      <c r="H22" s="254"/>
      <c r="I22" s="254"/>
    </row>
    <row r="23" spans="1:10" ht="17.25">
      <c r="A23" s="104"/>
      <c r="B23" s="38"/>
      <c r="C23" s="35"/>
      <c r="D23" s="35"/>
      <c r="E23" s="35"/>
      <c r="F23" s="81"/>
      <c r="G23" s="81"/>
      <c r="H23" s="81"/>
      <c r="I23" s="81"/>
    </row>
    <row r="24" spans="1:10" ht="33" customHeight="1">
      <c r="A24" s="31"/>
      <c r="B24" s="38"/>
      <c r="C24" s="35"/>
      <c r="D24" s="35"/>
      <c r="E24" s="35"/>
      <c r="J24" s="131"/>
    </row>
    <row r="25" spans="1:10" ht="14.25">
      <c r="A25" s="31"/>
      <c r="B25" s="38"/>
      <c r="C25" s="35"/>
      <c r="D25" s="35"/>
      <c r="E25" s="35"/>
    </row>
    <row r="26" spans="1:10" ht="18.75">
      <c r="A26" s="31"/>
      <c r="B26" s="38"/>
      <c r="C26" s="35"/>
      <c r="D26" s="35"/>
      <c r="E26" s="35"/>
      <c r="F26" s="37"/>
      <c r="G26" s="37"/>
      <c r="H26" s="37"/>
      <c r="I26" s="37"/>
    </row>
    <row r="27" spans="1:10" ht="14.25">
      <c r="B27" s="38"/>
      <c r="C27" s="35"/>
      <c r="D27" s="35"/>
      <c r="E27" s="35"/>
      <c r="F27" s="39"/>
      <c r="G27" s="39"/>
      <c r="H27" s="39"/>
      <c r="I27" s="35"/>
    </row>
    <row r="28" spans="1:10" ht="14.25">
      <c r="B28" s="38"/>
      <c r="C28" s="35"/>
      <c r="D28" s="35"/>
      <c r="E28" s="35"/>
      <c r="F28" s="39"/>
      <c r="G28" s="39"/>
      <c r="H28" s="39"/>
      <c r="I28" s="35"/>
    </row>
    <row r="29" spans="1:10" ht="14.25">
      <c r="B29" s="38"/>
      <c r="C29" s="35"/>
      <c r="D29" s="35"/>
      <c r="E29" s="35"/>
      <c r="F29" s="39"/>
      <c r="G29" s="39"/>
      <c r="H29" s="39"/>
      <c r="I29" s="35"/>
    </row>
    <row r="30" spans="1:10" ht="14.25">
      <c r="B30" s="38"/>
      <c r="C30" s="35"/>
      <c r="D30" s="35"/>
      <c r="E30" s="35"/>
      <c r="F30" s="39"/>
      <c r="G30" s="39"/>
      <c r="H30" s="39"/>
      <c r="I30" s="35"/>
    </row>
    <row r="31" spans="1:10" ht="14.25">
      <c r="B31" s="38"/>
      <c r="C31" s="35"/>
      <c r="D31" s="35"/>
      <c r="E31" s="35"/>
      <c r="F31" s="39"/>
      <c r="G31" s="39"/>
      <c r="H31" s="39"/>
      <c r="I31" s="35"/>
    </row>
    <row r="32" spans="1:10" ht="14.25">
      <c r="B32" s="38"/>
      <c r="C32" s="35"/>
      <c r="D32" s="35"/>
      <c r="E32" s="35"/>
      <c r="F32" s="39"/>
      <c r="G32" s="39"/>
      <c r="H32" s="39"/>
      <c r="I32" s="35"/>
    </row>
    <row r="33" spans="2:9" ht="14.25">
      <c r="B33" s="38"/>
      <c r="C33" s="35"/>
      <c r="D33" s="35"/>
      <c r="E33" s="35"/>
      <c r="F33" s="39"/>
      <c r="G33" s="39"/>
      <c r="H33" s="39"/>
      <c r="I33" s="35"/>
    </row>
    <row r="34" spans="2:9" ht="14.25">
      <c r="B34" s="38"/>
      <c r="C34" s="35"/>
      <c r="D34" s="35"/>
      <c r="E34" s="35"/>
      <c r="F34" s="39"/>
      <c r="G34" s="39"/>
      <c r="H34" s="39"/>
      <c r="I34" s="35"/>
    </row>
    <row r="35" spans="2:9" ht="14.25">
      <c r="B35" s="38"/>
      <c r="C35" s="35"/>
      <c r="D35" s="35"/>
      <c r="E35" s="35"/>
      <c r="F35" s="39"/>
      <c r="G35" s="39"/>
      <c r="H35" s="39"/>
      <c r="I35" s="35"/>
    </row>
    <row r="36" spans="2:9" ht="14.25">
      <c r="B36" s="38"/>
      <c r="C36" s="35"/>
      <c r="D36" s="35"/>
      <c r="E36" s="35"/>
      <c r="F36" s="39"/>
      <c r="G36" s="39"/>
      <c r="H36" s="39"/>
      <c r="I36" s="35"/>
    </row>
    <row r="37" spans="2:9" ht="14.25">
      <c r="B37" s="38"/>
      <c r="C37" s="35"/>
      <c r="D37" s="35"/>
      <c r="E37" s="35"/>
      <c r="F37" s="39"/>
      <c r="G37" s="39"/>
      <c r="H37" s="39"/>
      <c r="I37" s="35"/>
    </row>
    <row r="38" spans="2:9" ht="14.25">
      <c r="D38" s="35"/>
      <c r="E38" s="35"/>
      <c r="F38" s="39"/>
      <c r="G38" s="39"/>
      <c r="H38" s="39"/>
      <c r="I38" s="35"/>
    </row>
    <row r="39" spans="2:9" ht="14.25">
      <c r="D39" s="35"/>
      <c r="E39" s="35"/>
      <c r="F39" s="39"/>
      <c r="G39" s="39"/>
      <c r="H39" s="39"/>
      <c r="I39" s="35"/>
    </row>
    <row r="40" spans="2:9" ht="14.25">
      <c r="F40" s="39"/>
      <c r="G40" s="39"/>
      <c r="H40" s="39"/>
      <c r="I40" s="35"/>
    </row>
    <row r="41" spans="2:9" ht="14.25">
      <c r="F41" s="39"/>
      <c r="G41" s="39"/>
      <c r="H41" s="39"/>
      <c r="I41" s="35"/>
    </row>
    <row r="42" spans="2:9" ht="14.25">
      <c r="F42" s="39"/>
      <c r="G42" s="39"/>
      <c r="H42" s="39"/>
      <c r="I42" s="35"/>
    </row>
    <row r="43" spans="2:9" ht="14.25">
      <c r="F43" s="39"/>
      <c r="G43" s="39"/>
      <c r="H43" s="39"/>
      <c r="I43" s="35"/>
    </row>
    <row r="44" spans="2:9" ht="15" thickBot="1">
      <c r="B44" s="100"/>
      <c r="C44" s="100"/>
      <c r="F44" s="39"/>
      <c r="G44" s="39"/>
      <c r="H44" s="39"/>
      <c r="I44" s="35"/>
    </row>
    <row r="45" spans="2:9" ht="14.25" thickBot="1"/>
    <row r="46" spans="2:9" ht="18" thickBot="1">
      <c r="B46" s="99" t="s">
        <v>27</v>
      </c>
      <c r="C46" s="106" t="str">
        <f>D6</f>
        <v/>
      </c>
      <c r="D46" s="100"/>
      <c r="E46" s="100"/>
    </row>
    <row r="47" spans="2:9" ht="15" thickBot="1">
      <c r="B47" s="251" t="s">
        <v>112</v>
      </c>
      <c r="C47" s="89" t="s">
        <v>103</v>
      </c>
    </row>
    <row r="48" spans="2:9" ht="18" thickBot="1">
      <c r="B48" s="252"/>
      <c r="C48" s="90" t="s">
        <v>108</v>
      </c>
      <c r="D48" s="107"/>
      <c r="E48" s="107"/>
    </row>
    <row r="49" spans="1:8" ht="14.25">
      <c r="B49" s="252"/>
      <c r="C49" s="90" t="s">
        <v>105</v>
      </c>
      <c r="D49" s="96">
        <f>IF(①参加者一覧表!$U$2="","",①参加者一覧表!$U$2)</f>
        <v>0</v>
      </c>
    </row>
    <row r="50" spans="1:8" ht="14.25">
      <c r="B50" s="252"/>
      <c r="C50" s="90" t="s">
        <v>109</v>
      </c>
      <c r="D50" s="97">
        <f>IF(①参加者一覧表!$U$3="","",①参加者一覧表!$U$3)</f>
        <v>0</v>
      </c>
    </row>
    <row r="51" spans="1:8" ht="15" thickBot="1">
      <c r="A51" s="100"/>
      <c r="B51" s="253"/>
      <c r="C51" s="91" t="s">
        <v>110</v>
      </c>
      <c r="D51" s="97">
        <f>IF(①参加者一覧表!$U$4="","",①参加者一覧表!$U$4)</f>
        <v>0</v>
      </c>
      <c r="F51" s="100"/>
      <c r="G51" s="100"/>
      <c r="H51" s="100"/>
    </row>
    <row r="52" spans="1:8" ht="15" thickBot="1">
      <c r="D52" s="97">
        <f>IF(①参加者一覧表!$U$5="","",①参加者一覧表!$U$5)</f>
        <v>0</v>
      </c>
    </row>
    <row r="53" spans="1:8" ht="18" thickBot="1">
      <c r="D53" s="98">
        <f>IF(①参加者一覧表!$U$6="","",①参加者一覧表!$U$6)</f>
        <v>0</v>
      </c>
      <c r="F53" s="107"/>
      <c r="G53" s="107"/>
      <c r="H53" s="108"/>
    </row>
  </sheetData>
  <sheetProtection selectLockedCells="1" selectUnlockedCells="1"/>
  <mergeCells count="11">
    <mergeCell ref="C1:D1"/>
    <mergeCell ref="F16:H16"/>
    <mergeCell ref="B7:C9"/>
    <mergeCell ref="F10:F15"/>
    <mergeCell ref="B47:B51"/>
    <mergeCell ref="G22:I22"/>
    <mergeCell ref="A2:I2"/>
    <mergeCell ref="A4:I4"/>
    <mergeCell ref="D6:I6"/>
    <mergeCell ref="D5:F5"/>
    <mergeCell ref="A3:E3"/>
  </mergeCells>
  <phoneticPr fontId="3"/>
  <printOptions horizontalCentered="1"/>
  <pageMargins left="0.39370078740157483" right="0.39370078740157483" top="0.59055118110236227" bottom="0.59055118110236227" header="0.31496062992125984" footer="0.31496062992125984"/>
  <pageSetup paperSize="9" scale="89" orientation="portrait" r:id="rId1"/>
  <rowBreaks count="1" manualBreakCount="1">
    <brk id="5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92"/>
  <sheetViews>
    <sheetView workbookViewId="0">
      <selection activeCell="A2" sqref="A2"/>
    </sheetView>
  </sheetViews>
  <sheetFormatPr defaultRowHeight="13.5"/>
  <cols>
    <col min="1" max="1" width="12.75" bestFit="1" customWidth="1"/>
    <col min="6" max="6" width="13.125" bestFit="1" customWidth="1"/>
    <col min="8" max="8" width="13.875" bestFit="1" customWidth="1"/>
  </cols>
  <sheetData>
    <row r="1" spans="1:9">
      <c r="A1" t="s">
        <v>28</v>
      </c>
      <c r="B1" t="s">
        <v>29</v>
      </c>
      <c r="C1" t="s">
        <v>30</v>
      </c>
      <c r="D1" t="s">
        <v>31</v>
      </c>
      <c r="E1" t="s">
        <v>32</v>
      </c>
      <c r="F1" t="s">
        <v>33</v>
      </c>
      <c r="G1" t="s">
        <v>34</v>
      </c>
      <c r="H1" t="s">
        <v>35</v>
      </c>
      <c r="I1" t="s">
        <v>36</v>
      </c>
    </row>
    <row r="2" spans="1:9">
      <c r="A2" t="e">
        <f>IF(H2="","",RIGHT(#REF!,4))&amp;(D2&amp;"0000")+H2</f>
        <v>#VALUE!</v>
      </c>
      <c r="B2" t="str">
        <f>IF(H2="","",①参加者一覧表!B10)</f>
        <v/>
      </c>
      <c r="C2" t="str">
        <f>IF(H2="","",①参加者一覧表!C10)</f>
        <v/>
      </c>
      <c r="D2" t="str">
        <f>IF(H2="","",IF(①参加者一覧表!D10="男",1,2))</f>
        <v/>
      </c>
      <c r="E2" t="str">
        <f>IF(H2="","",23)</f>
        <v/>
      </c>
      <c r="F2" t="str">
        <f>IF(H2="","",#REF!)</f>
        <v/>
      </c>
      <c r="G2" t="str">
        <f>IF(H2="","",①参加者一覧表!$C$3)</f>
        <v/>
      </c>
      <c r="H2" t="str">
        <f>IF(①参加者一覧表!Q10="","",①参加者一覧表!Q10)</f>
        <v/>
      </c>
      <c r="I2" t="str">
        <f>IF(H2="","",IF(①参加者一覧表!F10="","",IF(D2=1,VLOOKUP(①参加者一覧表!F10,#REF!,2,FALSE),VLOOKUP(①参加者一覧表!F10,#REF!,2,FALSE)))&amp;" "&amp;①参加者一覧表!G10)</f>
        <v/>
      </c>
    </row>
    <row r="3" spans="1:9">
      <c r="A3" t="e">
        <f>IF(H3="","",RIGHT(#REF!,4))&amp;(D3&amp;"0000")+H3</f>
        <v>#VALUE!</v>
      </c>
      <c r="B3" t="str">
        <f>IF(H3="","",①参加者一覧表!B11)</f>
        <v/>
      </c>
      <c r="C3" t="str">
        <f>IF(H3="","",①参加者一覧表!C11)</f>
        <v/>
      </c>
      <c r="D3" t="str">
        <f>IF(H3="","",IF(①参加者一覧表!D11="男",1,2))</f>
        <v/>
      </c>
      <c r="E3" t="str">
        <f t="shared" ref="E3:E66" si="0">IF(H3="","",23)</f>
        <v/>
      </c>
      <c r="F3" t="str">
        <f>IF(H3="","",#REF!)</f>
        <v/>
      </c>
      <c r="G3" t="str">
        <f>IF(H3="","",①参加者一覧表!$C$3)</f>
        <v/>
      </c>
      <c r="H3" t="str">
        <f>IF(①参加者一覧表!Q11="","",①参加者一覧表!Q11)</f>
        <v/>
      </c>
      <c r="I3" t="str">
        <f>IF(H3="","",IF(①参加者一覧表!F11="","",IF(D3=1,VLOOKUP(①参加者一覧表!F11,#REF!,2,FALSE),VLOOKUP(①参加者一覧表!F11,#REF!,2,FALSE)))&amp;" "&amp;①参加者一覧表!G11)</f>
        <v/>
      </c>
    </row>
    <row r="4" spans="1:9">
      <c r="A4" t="e">
        <f>IF(H4="","",RIGHT(#REF!,4))&amp;(D4&amp;"0000")+H4</f>
        <v>#VALUE!</v>
      </c>
      <c r="B4" t="str">
        <f>IF(H4="","",①参加者一覧表!B12)</f>
        <v/>
      </c>
      <c r="C4" t="str">
        <f>IF(H4="","",①参加者一覧表!C12)</f>
        <v/>
      </c>
      <c r="D4" t="str">
        <f>IF(H4="","",IF(①参加者一覧表!D12="男",1,2))</f>
        <v/>
      </c>
      <c r="E4" t="str">
        <f t="shared" si="0"/>
        <v/>
      </c>
      <c r="F4" t="str">
        <f>IF(H4="","",#REF!)</f>
        <v/>
      </c>
      <c r="G4" t="str">
        <f>IF(H4="","",①参加者一覧表!$C$3)</f>
        <v/>
      </c>
      <c r="H4" t="str">
        <f>IF(①参加者一覧表!Q12="","",①参加者一覧表!Q12)</f>
        <v/>
      </c>
      <c r="I4" t="str">
        <f>IF(H4="","",IF(①参加者一覧表!F12="","",IF(D4=1,VLOOKUP(①参加者一覧表!F12,#REF!,2,FALSE),VLOOKUP(①参加者一覧表!F12,#REF!,2,FALSE)))&amp;" "&amp;①参加者一覧表!G12)</f>
        <v/>
      </c>
    </row>
    <row r="5" spans="1:9">
      <c r="A5" t="e">
        <f>IF(H5="","",RIGHT(#REF!,4))&amp;(D5&amp;"0000")+H5</f>
        <v>#VALUE!</v>
      </c>
      <c r="B5" t="str">
        <f>IF(H5="","",①参加者一覧表!B13)</f>
        <v/>
      </c>
      <c r="C5" t="str">
        <f>IF(H5="","",①参加者一覧表!C13)</f>
        <v/>
      </c>
      <c r="D5" t="str">
        <f>IF(H5="","",IF(①参加者一覧表!D13="男",1,2))</f>
        <v/>
      </c>
      <c r="E5" t="str">
        <f t="shared" si="0"/>
        <v/>
      </c>
      <c r="F5" t="str">
        <f>IF(H5="","",#REF!)</f>
        <v/>
      </c>
      <c r="G5" t="str">
        <f>IF(H5="","",①参加者一覧表!$C$3)</f>
        <v/>
      </c>
      <c r="H5" t="str">
        <f>IF(①参加者一覧表!Q13="","",①参加者一覧表!Q13)</f>
        <v/>
      </c>
      <c r="I5" t="str">
        <f>IF(H5="","",IF(①参加者一覧表!F13="","",IF(D5=1,VLOOKUP(①参加者一覧表!F13,#REF!,2,FALSE),VLOOKUP(①参加者一覧表!F13,#REF!,2,FALSE)))&amp;" "&amp;①参加者一覧表!G13)</f>
        <v/>
      </c>
    </row>
    <row r="6" spans="1:9">
      <c r="A6" t="e">
        <f>IF(H6="","",RIGHT(#REF!,4))&amp;(D6&amp;"0000")+H6</f>
        <v>#VALUE!</v>
      </c>
      <c r="B6" t="str">
        <f>IF(H6="","",①参加者一覧表!B14)</f>
        <v/>
      </c>
      <c r="C6" t="str">
        <f>IF(H6="","",①参加者一覧表!C14)</f>
        <v/>
      </c>
      <c r="D6" t="str">
        <f>IF(H6="","",IF(①参加者一覧表!D14="男",1,2))</f>
        <v/>
      </c>
      <c r="E6" t="str">
        <f t="shared" si="0"/>
        <v/>
      </c>
      <c r="F6" t="str">
        <f>IF(H6="","",#REF!)</f>
        <v/>
      </c>
      <c r="G6" t="str">
        <f>IF(H6="","",①参加者一覧表!$C$3)</f>
        <v/>
      </c>
      <c r="H6" t="str">
        <f>IF(①参加者一覧表!Q14="","",①参加者一覧表!Q14)</f>
        <v/>
      </c>
      <c r="I6" t="str">
        <f>IF(H6="","",IF(①参加者一覧表!F14="","",IF(D6=1,VLOOKUP(①参加者一覧表!F14,#REF!,2,FALSE),VLOOKUP(①参加者一覧表!F14,#REF!,2,FALSE)))&amp;" "&amp;①参加者一覧表!G14)</f>
        <v/>
      </c>
    </row>
    <row r="7" spans="1:9">
      <c r="A7" t="e">
        <f>IF(H7="","",RIGHT(#REF!,4))&amp;(D7&amp;"0000")+H7</f>
        <v>#VALUE!</v>
      </c>
      <c r="B7" t="str">
        <f>IF(H7="","",①参加者一覧表!B15)</f>
        <v/>
      </c>
      <c r="C7" t="str">
        <f>IF(H7="","",①参加者一覧表!C15)</f>
        <v/>
      </c>
      <c r="D7" t="str">
        <f>IF(H7="","",IF(①参加者一覧表!D15="男",1,2))</f>
        <v/>
      </c>
      <c r="E7" t="str">
        <f t="shared" si="0"/>
        <v/>
      </c>
      <c r="F7" t="str">
        <f>IF(H7="","",#REF!)</f>
        <v/>
      </c>
      <c r="G7" t="str">
        <f>IF(H7="","",①参加者一覧表!$C$3)</f>
        <v/>
      </c>
      <c r="H7" t="str">
        <f>IF(①参加者一覧表!Q15="","",①参加者一覧表!Q15)</f>
        <v/>
      </c>
      <c r="I7" t="str">
        <f>IF(H7="","",IF(①参加者一覧表!F15="","",IF(D7=1,VLOOKUP(①参加者一覧表!F15,#REF!,2,FALSE),VLOOKUP(①参加者一覧表!F15,#REF!,2,FALSE)))&amp;" "&amp;①参加者一覧表!G15)</f>
        <v/>
      </c>
    </row>
    <row r="8" spans="1:9">
      <c r="A8" t="e">
        <f>IF(H8="","",RIGHT(#REF!,4))&amp;(D8&amp;"0000")+H8</f>
        <v>#VALUE!</v>
      </c>
      <c r="B8" t="str">
        <f>IF(H8="","",①参加者一覧表!B16)</f>
        <v/>
      </c>
      <c r="C8" t="str">
        <f>IF(H8="","",①参加者一覧表!C16)</f>
        <v/>
      </c>
      <c r="D8" t="str">
        <f>IF(H8="","",IF(①参加者一覧表!D16="男",1,2))</f>
        <v/>
      </c>
      <c r="E8" t="str">
        <f t="shared" si="0"/>
        <v/>
      </c>
      <c r="F8" t="str">
        <f>IF(H8="","",#REF!)</f>
        <v/>
      </c>
      <c r="G8" t="str">
        <f>IF(H8="","",①参加者一覧表!$C$3)</f>
        <v/>
      </c>
      <c r="H8" t="str">
        <f>IF(①参加者一覧表!Q16="","",①参加者一覧表!Q16)</f>
        <v/>
      </c>
      <c r="I8" t="str">
        <f>IF(H8="","",IF(①参加者一覧表!F16="","",IF(D8=1,VLOOKUP(①参加者一覧表!F16,#REF!,2,FALSE),VLOOKUP(①参加者一覧表!F16,#REF!,2,FALSE)))&amp;" "&amp;①参加者一覧表!G16)</f>
        <v/>
      </c>
    </row>
    <row r="9" spans="1:9">
      <c r="A9" t="e">
        <f>IF(H9="","",RIGHT(#REF!,4))&amp;(D9&amp;"0000")+H9</f>
        <v>#VALUE!</v>
      </c>
      <c r="B9" t="str">
        <f>IF(H9="","",①参加者一覧表!B17)</f>
        <v/>
      </c>
      <c r="C9" t="str">
        <f>IF(H9="","",①参加者一覧表!C17)</f>
        <v/>
      </c>
      <c r="D9" t="str">
        <f>IF(H9="","",IF(①参加者一覧表!D17="男",1,2))</f>
        <v/>
      </c>
      <c r="E9" t="str">
        <f t="shared" si="0"/>
        <v/>
      </c>
      <c r="F9" t="str">
        <f>IF(H9="","",#REF!)</f>
        <v/>
      </c>
      <c r="G9" t="str">
        <f>IF(H9="","",①参加者一覧表!$C$3)</f>
        <v/>
      </c>
      <c r="H9" t="str">
        <f>IF(①参加者一覧表!Q17="","",①参加者一覧表!Q17)</f>
        <v/>
      </c>
      <c r="I9" t="str">
        <f>IF(H9="","",IF(①参加者一覧表!F17="","",IF(D9=1,VLOOKUP(①参加者一覧表!F17,#REF!,2,FALSE),VLOOKUP(①参加者一覧表!F17,#REF!,2,FALSE)))&amp;" "&amp;①参加者一覧表!G17)</f>
        <v/>
      </c>
    </row>
    <row r="10" spans="1:9">
      <c r="A10" t="e">
        <f>IF(H10="","",RIGHT(#REF!,4))&amp;(D10&amp;"0000")+H10</f>
        <v>#VALUE!</v>
      </c>
      <c r="B10" t="str">
        <f>IF(H10="","",①参加者一覧表!B18)</f>
        <v/>
      </c>
      <c r="C10" t="str">
        <f>IF(H10="","",①参加者一覧表!C18)</f>
        <v/>
      </c>
      <c r="D10" t="str">
        <f>IF(H10="","",IF(①参加者一覧表!D18="男",1,2))</f>
        <v/>
      </c>
      <c r="E10" t="str">
        <f t="shared" si="0"/>
        <v/>
      </c>
      <c r="F10" t="str">
        <f>IF(H10="","",#REF!)</f>
        <v/>
      </c>
      <c r="G10" t="str">
        <f>IF(H10="","",①参加者一覧表!$C$3)</f>
        <v/>
      </c>
      <c r="H10" t="str">
        <f>IF(①参加者一覧表!Q18="","",①参加者一覧表!Q18)</f>
        <v/>
      </c>
      <c r="I10" t="str">
        <f>IF(H10="","",IF(①参加者一覧表!F18="","",IF(D10=1,VLOOKUP(①参加者一覧表!F18,#REF!,2,FALSE),VLOOKUP(①参加者一覧表!F18,#REF!,2,FALSE)))&amp;" "&amp;①参加者一覧表!G18)</f>
        <v/>
      </c>
    </row>
    <row r="11" spans="1:9">
      <c r="A11" t="e">
        <f>IF(H11="","",RIGHT(#REF!,4))&amp;(D11&amp;"0000")+H11</f>
        <v>#VALUE!</v>
      </c>
      <c r="B11" t="str">
        <f>IF(H11="","",①参加者一覧表!B19)</f>
        <v/>
      </c>
      <c r="C11" t="str">
        <f>IF(H11="","",①参加者一覧表!C19)</f>
        <v/>
      </c>
      <c r="D11" t="str">
        <f>IF(H11="","",IF(①参加者一覧表!D19="男",1,2))</f>
        <v/>
      </c>
      <c r="E11" t="str">
        <f t="shared" si="0"/>
        <v/>
      </c>
      <c r="F11" t="str">
        <f>IF(H11="","",#REF!)</f>
        <v/>
      </c>
      <c r="G11" t="str">
        <f>IF(H11="","",①参加者一覧表!$C$3)</f>
        <v/>
      </c>
      <c r="H11" t="str">
        <f>IF(①参加者一覧表!Q19="","",①参加者一覧表!Q19)</f>
        <v/>
      </c>
      <c r="I11" t="str">
        <f>IF(H11="","",IF(①参加者一覧表!F19="","",IF(D11=1,VLOOKUP(①参加者一覧表!F19,#REF!,2,FALSE),VLOOKUP(①参加者一覧表!F19,#REF!,2,FALSE)))&amp;" "&amp;①参加者一覧表!G19)</f>
        <v/>
      </c>
    </row>
    <row r="12" spans="1:9">
      <c r="A12" t="e">
        <f>IF(H12="","",RIGHT(#REF!,4))&amp;(D12&amp;"0000")+H12</f>
        <v>#VALUE!</v>
      </c>
      <c r="B12" t="str">
        <f>IF(H12="","",①参加者一覧表!B20)</f>
        <v/>
      </c>
      <c r="C12" t="str">
        <f>IF(H12="","",①参加者一覧表!C20)</f>
        <v/>
      </c>
      <c r="D12" t="str">
        <f>IF(H12="","",IF(①参加者一覧表!D20="男",1,2))</f>
        <v/>
      </c>
      <c r="E12" t="str">
        <f t="shared" si="0"/>
        <v/>
      </c>
      <c r="F12" t="str">
        <f>IF(H12="","",#REF!)</f>
        <v/>
      </c>
      <c r="G12" t="str">
        <f>IF(H12="","",①参加者一覧表!$C$3)</f>
        <v/>
      </c>
      <c r="H12" t="str">
        <f>IF(①参加者一覧表!Q20="","",①参加者一覧表!Q20)</f>
        <v/>
      </c>
      <c r="I12" t="str">
        <f>IF(H12="","",IF(①参加者一覧表!F20="","",IF(D12=1,VLOOKUP(①参加者一覧表!F20,#REF!,2,FALSE),VLOOKUP(①参加者一覧表!F20,#REF!,2,FALSE)))&amp;" "&amp;①参加者一覧表!G20)</f>
        <v/>
      </c>
    </row>
    <row r="13" spans="1:9">
      <c r="A13" t="e">
        <f>IF(H13="","",RIGHT(#REF!,4))&amp;(D13&amp;"0000")+H13</f>
        <v>#VALUE!</v>
      </c>
      <c r="B13" t="str">
        <f>IF(H13="","",①参加者一覧表!B21)</f>
        <v/>
      </c>
      <c r="C13" t="str">
        <f>IF(H13="","",①参加者一覧表!C21)</f>
        <v/>
      </c>
      <c r="D13" t="str">
        <f>IF(H13="","",IF(①参加者一覧表!D21="男",1,2))</f>
        <v/>
      </c>
      <c r="E13" t="str">
        <f t="shared" si="0"/>
        <v/>
      </c>
      <c r="F13" t="str">
        <f>IF(H13="","",#REF!)</f>
        <v/>
      </c>
      <c r="G13" t="str">
        <f>IF(H13="","",①参加者一覧表!$C$3)</f>
        <v/>
      </c>
      <c r="H13" t="str">
        <f>IF(①参加者一覧表!Q21="","",①参加者一覧表!Q21)</f>
        <v/>
      </c>
      <c r="I13" t="str">
        <f>IF(H13="","",IF(①参加者一覧表!F21="","",IF(D13=1,VLOOKUP(①参加者一覧表!F21,#REF!,2,FALSE),VLOOKUP(①参加者一覧表!F21,#REF!,2,FALSE)))&amp;" "&amp;①参加者一覧表!G21)</f>
        <v/>
      </c>
    </row>
    <row r="14" spans="1:9">
      <c r="A14" t="e">
        <f>IF(H14="","",RIGHT(#REF!,4))&amp;(D14&amp;"0000")+H14</f>
        <v>#VALUE!</v>
      </c>
      <c r="B14" t="str">
        <f>IF(H14="","",①参加者一覧表!B22)</f>
        <v/>
      </c>
      <c r="C14" t="str">
        <f>IF(H14="","",①参加者一覧表!C22)</f>
        <v/>
      </c>
      <c r="D14" t="str">
        <f>IF(H14="","",IF(①参加者一覧表!D22="男",1,2))</f>
        <v/>
      </c>
      <c r="E14" t="str">
        <f t="shared" si="0"/>
        <v/>
      </c>
      <c r="F14" t="str">
        <f>IF(H14="","",#REF!)</f>
        <v/>
      </c>
      <c r="G14" t="str">
        <f>IF(H14="","",①参加者一覧表!$C$3)</f>
        <v/>
      </c>
      <c r="H14" t="str">
        <f>IF(①参加者一覧表!Q22="","",①参加者一覧表!Q22)</f>
        <v/>
      </c>
      <c r="I14" t="str">
        <f>IF(H14="","",IF(①参加者一覧表!F22="","",IF(D14=1,VLOOKUP(①参加者一覧表!F22,#REF!,2,FALSE),VLOOKUP(①参加者一覧表!F22,#REF!,2,FALSE)))&amp;" "&amp;①参加者一覧表!G22)</f>
        <v/>
      </c>
    </row>
    <row r="15" spans="1:9">
      <c r="A15" t="e">
        <f>IF(H15="","",RIGHT(#REF!,4))&amp;(D15&amp;"0000")+H15</f>
        <v>#VALUE!</v>
      </c>
      <c r="B15" t="str">
        <f>IF(H15="","",①参加者一覧表!B23)</f>
        <v/>
      </c>
      <c r="C15" t="str">
        <f>IF(H15="","",①参加者一覧表!C23)</f>
        <v/>
      </c>
      <c r="D15" t="str">
        <f>IF(H15="","",IF(①参加者一覧表!D23="男",1,2))</f>
        <v/>
      </c>
      <c r="E15" t="str">
        <f t="shared" si="0"/>
        <v/>
      </c>
      <c r="F15" t="str">
        <f>IF(H15="","",#REF!)</f>
        <v/>
      </c>
      <c r="G15" t="str">
        <f>IF(H15="","",①参加者一覧表!$C$3)</f>
        <v/>
      </c>
      <c r="H15" t="str">
        <f>IF(①参加者一覧表!Q23="","",①参加者一覧表!Q23)</f>
        <v/>
      </c>
      <c r="I15" t="str">
        <f>IF(H15="","",IF(①参加者一覧表!F23="","",IF(D15=1,VLOOKUP(①参加者一覧表!F23,#REF!,2,FALSE),VLOOKUP(①参加者一覧表!F23,#REF!,2,FALSE)))&amp;" "&amp;①参加者一覧表!G23)</f>
        <v/>
      </c>
    </row>
    <row r="16" spans="1:9">
      <c r="A16" t="e">
        <f>IF(H16="","",RIGHT(#REF!,4))&amp;(D16&amp;"0000")+H16</f>
        <v>#VALUE!</v>
      </c>
      <c r="B16" t="str">
        <f>IF(H16="","",①参加者一覧表!B24)</f>
        <v/>
      </c>
      <c r="C16" t="str">
        <f>IF(H16="","",①参加者一覧表!C24)</f>
        <v/>
      </c>
      <c r="D16" t="str">
        <f>IF(H16="","",IF(①参加者一覧表!D24="男",1,2))</f>
        <v/>
      </c>
      <c r="E16" t="str">
        <f t="shared" si="0"/>
        <v/>
      </c>
      <c r="F16" t="str">
        <f>IF(H16="","",#REF!)</f>
        <v/>
      </c>
      <c r="G16" t="str">
        <f>IF(H16="","",①参加者一覧表!$C$3)</f>
        <v/>
      </c>
      <c r="H16" t="str">
        <f>IF(①参加者一覧表!Q24="","",①参加者一覧表!Q24)</f>
        <v/>
      </c>
      <c r="I16" t="str">
        <f>IF(H16="","",IF(①参加者一覧表!F24="","",IF(D16=1,VLOOKUP(①参加者一覧表!F24,#REF!,2,FALSE),VLOOKUP(①参加者一覧表!F24,#REF!,2,FALSE)))&amp;" "&amp;①参加者一覧表!G24)</f>
        <v/>
      </c>
    </row>
    <row r="17" spans="1:9">
      <c r="A17" t="e">
        <f>IF(H17="","",RIGHT(#REF!,4))&amp;(D17&amp;"0000")+H17</f>
        <v>#VALUE!</v>
      </c>
      <c r="B17" t="str">
        <f>IF(H17="","",①参加者一覧表!B25)</f>
        <v/>
      </c>
      <c r="C17" t="str">
        <f>IF(H17="","",①参加者一覧表!C25)</f>
        <v/>
      </c>
      <c r="D17" t="str">
        <f>IF(H17="","",IF(①参加者一覧表!D25="男",1,2))</f>
        <v/>
      </c>
      <c r="E17" t="str">
        <f t="shared" si="0"/>
        <v/>
      </c>
      <c r="F17" t="str">
        <f>IF(H17="","",#REF!)</f>
        <v/>
      </c>
      <c r="G17" t="str">
        <f>IF(H17="","",①参加者一覧表!$C$3)</f>
        <v/>
      </c>
      <c r="H17" t="str">
        <f>IF(①参加者一覧表!Q25="","",①参加者一覧表!Q25)</f>
        <v/>
      </c>
      <c r="I17" t="str">
        <f>IF(H17="","",IF(①参加者一覧表!F25="","",IF(D17=1,VLOOKUP(①参加者一覧表!F25,#REF!,2,FALSE),VLOOKUP(①参加者一覧表!F25,#REF!,2,FALSE)))&amp;" "&amp;①参加者一覧表!G25)</f>
        <v/>
      </c>
    </row>
    <row r="18" spans="1:9">
      <c r="A18" t="e">
        <f>IF(H18="","",RIGHT(#REF!,4))&amp;(D18&amp;"0000")+H18</f>
        <v>#VALUE!</v>
      </c>
      <c r="B18" t="str">
        <f>IF(H18="","",①参加者一覧表!B26)</f>
        <v/>
      </c>
      <c r="C18" t="str">
        <f>IF(H18="","",①参加者一覧表!C26)</f>
        <v/>
      </c>
      <c r="D18" t="str">
        <f>IF(H18="","",IF(①参加者一覧表!D26="男",1,2))</f>
        <v/>
      </c>
      <c r="E18" t="str">
        <f t="shared" si="0"/>
        <v/>
      </c>
      <c r="F18" t="str">
        <f>IF(H18="","",#REF!)</f>
        <v/>
      </c>
      <c r="G18" t="str">
        <f>IF(H18="","",①参加者一覧表!$C$3)</f>
        <v/>
      </c>
      <c r="H18" t="str">
        <f>IF(①参加者一覧表!Q26="","",①参加者一覧表!Q26)</f>
        <v/>
      </c>
      <c r="I18" t="str">
        <f>IF(H18="","",IF(①参加者一覧表!F26="","",IF(D18=1,VLOOKUP(①参加者一覧表!F26,#REF!,2,FALSE),VLOOKUP(①参加者一覧表!F26,#REF!,2,FALSE)))&amp;" "&amp;①参加者一覧表!G26)</f>
        <v/>
      </c>
    </row>
    <row r="19" spans="1:9">
      <c r="A19" t="e">
        <f>IF(H19="","",RIGHT(#REF!,4))&amp;(D19&amp;"0000")+H19</f>
        <v>#VALUE!</v>
      </c>
      <c r="B19" t="str">
        <f>IF(H19="","",①参加者一覧表!B27)</f>
        <v/>
      </c>
      <c r="C19" t="str">
        <f>IF(H19="","",①参加者一覧表!C27)</f>
        <v/>
      </c>
      <c r="D19" t="str">
        <f>IF(H19="","",IF(①参加者一覧表!D27="男",1,2))</f>
        <v/>
      </c>
      <c r="E19" t="str">
        <f t="shared" si="0"/>
        <v/>
      </c>
      <c r="F19" t="str">
        <f>IF(H19="","",#REF!)</f>
        <v/>
      </c>
      <c r="G19" t="str">
        <f>IF(H19="","",①参加者一覧表!$C$3)</f>
        <v/>
      </c>
      <c r="H19" t="str">
        <f>IF(①参加者一覧表!Q27="","",①参加者一覧表!Q27)</f>
        <v/>
      </c>
      <c r="I19" t="str">
        <f>IF(H19="","",IF(①参加者一覧表!F27="","",IF(D19=1,VLOOKUP(①参加者一覧表!F27,#REF!,2,FALSE),VLOOKUP(①参加者一覧表!F27,#REF!,2,FALSE)))&amp;" "&amp;①参加者一覧表!G27)</f>
        <v/>
      </c>
    </row>
    <row r="20" spans="1:9">
      <c r="A20" t="e">
        <f>IF(H20="","",RIGHT(#REF!,4))&amp;(D20&amp;"0000")+H20</f>
        <v>#VALUE!</v>
      </c>
      <c r="B20" t="str">
        <f>IF(H20="","",①参加者一覧表!B28)</f>
        <v/>
      </c>
      <c r="C20" t="str">
        <f>IF(H20="","",①参加者一覧表!C28)</f>
        <v/>
      </c>
      <c r="D20" t="str">
        <f>IF(H20="","",IF(①参加者一覧表!D28="男",1,2))</f>
        <v/>
      </c>
      <c r="E20" t="str">
        <f t="shared" si="0"/>
        <v/>
      </c>
      <c r="F20" t="str">
        <f>IF(H20="","",#REF!)</f>
        <v/>
      </c>
      <c r="G20" t="str">
        <f>IF(H20="","",①参加者一覧表!$C$3)</f>
        <v/>
      </c>
      <c r="H20" t="str">
        <f>IF(①参加者一覧表!Q28="","",①参加者一覧表!Q28)</f>
        <v/>
      </c>
      <c r="I20" t="str">
        <f>IF(H20="","",IF(①参加者一覧表!F28="","",IF(D20=1,VLOOKUP(①参加者一覧表!F28,#REF!,2,FALSE),VLOOKUP(①参加者一覧表!F28,#REF!,2,FALSE)))&amp;" "&amp;①参加者一覧表!G28)</f>
        <v/>
      </c>
    </row>
    <row r="21" spans="1:9">
      <c r="A21" t="e">
        <f>IF(H21="","",RIGHT(#REF!,4))&amp;(D21&amp;"0000")+H21</f>
        <v>#VALUE!</v>
      </c>
      <c r="B21" t="str">
        <f>IF(H21="","",①参加者一覧表!B29)</f>
        <v/>
      </c>
      <c r="C21" t="str">
        <f>IF(H21="","",①参加者一覧表!C29)</f>
        <v/>
      </c>
      <c r="D21" t="str">
        <f>IF(H21="","",IF(①参加者一覧表!D29="男",1,2))</f>
        <v/>
      </c>
      <c r="E21" t="str">
        <f t="shared" si="0"/>
        <v/>
      </c>
      <c r="F21" t="str">
        <f>IF(H21="","",#REF!)</f>
        <v/>
      </c>
      <c r="G21" t="str">
        <f>IF(H21="","",①参加者一覧表!$C$3)</f>
        <v/>
      </c>
      <c r="H21" t="str">
        <f>IF(①参加者一覧表!Q29="","",①参加者一覧表!Q29)</f>
        <v/>
      </c>
      <c r="I21" t="str">
        <f>IF(H21="","",IF(①参加者一覧表!F29="","",IF(D21=1,VLOOKUP(①参加者一覧表!F29,#REF!,2,FALSE),VLOOKUP(①参加者一覧表!F29,#REF!,2,FALSE)))&amp;" "&amp;①参加者一覧表!G29)</f>
        <v/>
      </c>
    </row>
    <row r="22" spans="1:9">
      <c r="A22" t="e">
        <f>IF(H22="","",RIGHT(#REF!,4))&amp;(D22&amp;"0000")+H22</f>
        <v>#VALUE!</v>
      </c>
      <c r="B22" t="str">
        <f>IF(H22="","",①参加者一覧表!B30)</f>
        <v/>
      </c>
      <c r="C22" t="str">
        <f>IF(H22="","",①参加者一覧表!C30)</f>
        <v/>
      </c>
      <c r="D22" t="str">
        <f>IF(H22="","",IF(①参加者一覧表!D30="男",1,2))</f>
        <v/>
      </c>
      <c r="E22" t="str">
        <f t="shared" si="0"/>
        <v/>
      </c>
      <c r="F22" t="str">
        <f>IF(H22="","",#REF!)</f>
        <v/>
      </c>
      <c r="G22" t="str">
        <f>IF(H22="","",①参加者一覧表!$C$3)</f>
        <v/>
      </c>
      <c r="H22" t="str">
        <f>IF(①参加者一覧表!Q30="","",①参加者一覧表!Q30)</f>
        <v/>
      </c>
      <c r="I22" t="str">
        <f>IF(H22="","",IF(①参加者一覧表!F30="","",IF(D22=1,VLOOKUP(①参加者一覧表!F30,#REF!,2,FALSE),VLOOKUP(①参加者一覧表!F30,#REF!,2,FALSE)))&amp;" "&amp;①参加者一覧表!G30)</f>
        <v/>
      </c>
    </row>
    <row r="23" spans="1:9">
      <c r="A23" t="e">
        <f>IF(H23="","",RIGHT(#REF!,4))&amp;(D23&amp;"0000")+H23</f>
        <v>#VALUE!</v>
      </c>
      <c r="B23" t="str">
        <f>IF(H23="","",①参加者一覧表!B31)</f>
        <v/>
      </c>
      <c r="C23" t="str">
        <f>IF(H23="","",①参加者一覧表!C31)</f>
        <v/>
      </c>
      <c r="D23" t="str">
        <f>IF(H23="","",IF(①参加者一覧表!D31="男",1,2))</f>
        <v/>
      </c>
      <c r="E23" t="str">
        <f t="shared" si="0"/>
        <v/>
      </c>
      <c r="F23" t="str">
        <f>IF(H23="","",#REF!)</f>
        <v/>
      </c>
      <c r="G23" t="str">
        <f>IF(H23="","",①参加者一覧表!$C$3)</f>
        <v/>
      </c>
      <c r="H23" t="str">
        <f>IF(①参加者一覧表!Q31="","",①参加者一覧表!Q31)</f>
        <v/>
      </c>
      <c r="I23" t="str">
        <f>IF(H23="","",IF(①参加者一覧表!F31="","",IF(D23=1,VLOOKUP(①参加者一覧表!F31,#REF!,2,FALSE),VLOOKUP(①参加者一覧表!F31,#REF!,2,FALSE)))&amp;" "&amp;①参加者一覧表!G31)</f>
        <v/>
      </c>
    </row>
    <row r="24" spans="1:9">
      <c r="A24" t="e">
        <f>IF(H24="","",RIGHT(#REF!,4))&amp;(D24&amp;"0000")+H24</f>
        <v>#VALUE!</v>
      </c>
      <c r="B24" t="str">
        <f>IF(H24="","",①参加者一覧表!B32)</f>
        <v/>
      </c>
      <c r="C24" t="str">
        <f>IF(H24="","",①参加者一覧表!C32)</f>
        <v/>
      </c>
      <c r="D24" t="str">
        <f>IF(H24="","",IF(①参加者一覧表!D32="男",1,2))</f>
        <v/>
      </c>
      <c r="E24" t="str">
        <f t="shared" si="0"/>
        <v/>
      </c>
      <c r="F24" t="str">
        <f>IF(H24="","",#REF!)</f>
        <v/>
      </c>
      <c r="G24" t="str">
        <f>IF(H24="","",①参加者一覧表!$C$3)</f>
        <v/>
      </c>
      <c r="H24" t="str">
        <f>IF(①参加者一覧表!Q32="","",①参加者一覧表!Q32)</f>
        <v/>
      </c>
      <c r="I24" t="str">
        <f>IF(H24="","",IF(①参加者一覧表!F32="","",IF(D24=1,VLOOKUP(①参加者一覧表!F32,#REF!,2,FALSE),VLOOKUP(①参加者一覧表!F32,#REF!,2,FALSE)))&amp;" "&amp;①参加者一覧表!G32)</f>
        <v/>
      </c>
    </row>
    <row r="25" spans="1:9">
      <c r="A25" t="e">
        <f>IF(H25="","",RIGHT(#REF!,4))&amp;(D25&amp;"0000")+H25</f>
        <v>#VALUE!</v>
      </c>
      <c r="B25" t="str">
        <f>IF(H25="","",①参加者一覧表!B33)</f>
        <v/>
      </c>
      <c r="C25" t="str">
        <f>IF(H25="","",①参加者一覧表!C33)</f>
        <v/>
      </c>
      <c r="D25" t="str">
        <f>IF(H25="","",IF(①参加者一覧表!D33="男",1,2))</f>
        <v/>
      </c>
      <c r="E25" t="str">
        <f t="shared" si="0"/>
        <v/>
      </c>
      <c r="F25" t="str">
        <f>IF(H25="","",#REF!)</f>
        <v/>
      </c>
      <c r="G25" t="str">
        <f>IF(H25="","",①参加者一覧表!$C$3)</f>
        <v/>
      </c>
      <c r="H25" t="str">
        <f>IF(①参加者一覧表!Q33="","",①参加者一覧表!Q33)</f>
        <v/>
      </c>
      <c r="I25" t="str">
        <f>IF(H25="","",IF(①参加者一覧表!F33="","",IF(D25=1,VLOOKUP(①参加者一覧表!F33,#REF!,2,FALSE),VLOOKUP(①参加者一覧表!F33,#REF!,2,FALSE)))&amp;" "&amp;①参加者一覧表!G33)</f>
        <v/>
      </c>
    </row>
    <row r="26" spans="1:9">
      <c r="A26" t="e">
        <f>IF(H26="","",RIGHT(#REF!,4))&amp;(D26&amp;"0000")+H26</f>
        <v>#VALUE!</v>
      </c>
      <c r="B26" t="str">
        <f>IF(H26="","",①参加者一覧表!B34)</f>
        <v/>
      </c>
      <c r="C26" t="str">
        <f>IF(H26="","",①参加者一覧表!C34)</f>
        <v/>
      </c>
      <c r="D26" t="str">
        <f>IF(H26="","",IF(①参加者一覧表!D34="男",1,2))</f>
        <v/>
      </c>
      <c r="E26" t="str">
        <f t="shared" si="0"/>
        <v/>
      </c>
      <c r="F26" t="str">
        <f>IF(H26="","",#REF!)</f>
        <v/>
      </c>
      <c r="G26" t="str">
        <f>IF(H26="","",①参加者一覧表!$C$3)</f>
        <v/>
      </c>
      <c r="H26" t="str">
        <f>IF(①参加者一覧表!Q34="","",①参加者一覧表!Q34)</f>
        <v/>
      </c>
      <c r="I26" t="str">
        <f>IF(H26="","",IF(①参加者一覧表!F34="","",IF(D26=1,VLOOKUP(①参加者一覧表!F34,#REF!,2,FALSE),VLOOKUP(①参加者一覧表!F34,#REF!,2,FALSE)))&amp;" "&amp;①参加者一覧表!G34)</f>
        <v/>
      </c>
    </row>
    <row r="27" spans="1:9">
      <c r="A27" t="e">
        <f>IF(H27="","",RIGHT(#REF!,4))&amp;(D27&amp;"0000")+H27</f>
        <v>#VALUE!</v>
      </c>
      <c r="B27" t="str">
        <f>IF(H27="","",①参加者一覧表!B35)</f>
        <v/>
      </c>
      <c r="C27" t="str">
        <f>IF(H27="","",①参加者一覧表!C35)</f>
        <v/>
      </c>
      <c r="D27" t="str">
        <f>IF(H27="","",IF(①参加者一覧表!D35="男",1,2))</f>
        <v/>
      </c>
      <c r="E27" t="str">
        <f t="shared" si="0"/>
        <v/>
      </c>
      <c r="F27" t="str">
        <f>IF(H27="","",#REF!)</f>
        <v/>
      </c>
      <c r="G27" t="str">
        <f>IF(H27="","",①参加者一覧表!$C$3)</f>
        <v/>
      </c>
      <c r="H27" t="str">
        <f>IF(①参加者一覧表!Q35="","",①参加者一覧表!Q35)</f>
        <v/>
      </c>
      <c r="I27" t="str">
        <f>IF(H27="","",IF(①参加者一覧表!F35="","",IF(D27=1,VLOOKUP(①参加者一覧表!F35,#REF!,2,FALSE),VLOOKUP(①参加者一覧表!F35,#REF!,2,FALSE)))&amp;" "&amp;①参加者一覧表!G35)</f>
        <v/>
      </c>
    </row>
    <row r="28" spans="1:9">
      <c r="A28" t="e">
        <f>IF(H28="","",RIGHT(#REF!,4))&amp;(D28&amp;"0000")+H28</f>
        <v>#VALUE!</v>
      </c>
      <c r="B28" t="str">
        <f>IF(H28="","",①参加者一覧表!B36)</f>
        <v/>
      </c>
      <c r="C28" t="str">
        <f>IF(H28="","",①参加者一覧表!C36)</f>
        <v/>
      </c>
      <c r="D28" t="str">
        <f>IF(H28="","",IF(①参加者一覧表!D36="男",1,2))</f>
        <v/>
      </c>
      <c r="E28" t="str">
        <f t="shared" si="0"/>
        <v/>
      </c>
      <c r="F28" t="str">
        <f>IF(H28="","",#REF!)</f>
        <v/>
      </c>
      <c r="G28" t="str">
        <f>IF(H28="","",①参加者一覧表!$C$3)</f>
        <v/>
      </c>
      <c r="H28" t="str">
        <f>IF(①参加者一覧表!Q36="","",①参加者一覧表!Q36)</f>
        <v/>
      </c>
      <c r="I28" t="str">
        <f>IF(H28="","",IF(①参加者一覧表!F36="","",IF(D28=1,VLOOKUP(①参加者一覧表!F36,#REF!,2,FALSE),VLOOKUP(①参加者一覧表!F36,#REF!,2,FALSE)))&amp;" "&amp;①参加者一覧表!G36)</f>
        <v/>
      </c>
    </row>
    <row r="29" spans="1:9">
      <c r="A29" t="e">
        <f>IF(H29="","",RIGHT(#REF!,4))&amp;(D29&amp;"0000")+H29</f>
        <v>#VALUE!</v>
      </c>
      <c r="B29" t="str">
        <f>IF(H29="","",①参加者一覧表!B37)</f>
        <v/>
      </c>
      <c r="C29" t="str">
        <f>IF(H29="","",①参加者一覧表!C37)</f>
        <v/>
      </c>
      <c r="D29" t="str">
        <f>IF(H29="","",IF(①参加者一覧表!D37="男",1,2))</f>
        <v/>
      </c>
      <c r="E29" t="str">
        <f t="shared" si="0"/>
        <v/>
      </c>
      <c r="F29" t="str">
        <f>IF(H29="","",#REF!)</f>
        <v/>
      </c>
      <c r="G29" t="str">
        <f>IF(H29="","",①参加者一覧表!$C$3)</f>
        <v/>
      </c>
      <c r="H29" t="str">
        <f>IF(①参加者一覧表!Q37="","",①参加者一覧表!Q37)</f>
        <v/>
      </c>
      <c r="I29" t="str">
        <f>IF(H29="","",IF(①参加者一覧表!F37="","",IF(D29=1,VLOOKUP(①参加者一覧表!F37,#REF!,2,FALSE),VLOOKUP(①参加者一覧表!F37,#REF!,2,FALSE)))&amp;" "&amp;①参加者一覧表!G37)</f>
        <v/>
      </c>
    </row>
    <row r="30" spans="1:9">
      <c r="A30" t="e">
        <f>IF(H30="","",RIGHT(#REF!,4))&amp;(D30&amp;"0000")+H30</f>
        <v>#VALUE!</v>
      </c>
      <c r="B30" t="str">
        <f>IF(H30="","",①参加者一覧表!B38)</f>
        <v/>
      </c>
      <c r="C30" t="str">
        <f>IF(H30="","",①参加者一覧表!C38)</f>
        <v/>
      </c>
      <c r="D30" t="str">
        <f>IF(H30="","",IF(①参加者一覧表!D38="男",1,2))</f>
        <v/>
      </c>
      <c r="E30" t="str">
        <f t="shared" si="0"/>
        <v/>
      </c>
      <c r="F30" t="str">
        <f>IF(H30="","",#REF!)</f>
        <v/>
      </c>
      <c r="G30" t="str">
        <f>IF(H30="","",①参加者一覧表!$C$3)</f>
        <v/>
      </c>
      <c r="H30" t="str">
        <f>IF(①参加者一覧表!Q38="","",①参加者一覧表!Q38)</f>
        <v/>
      </c>
      <c r="I30" t="str">
        <f>IF(H30="","",IF(①参加者一覧表!F38="","",IF(D30=1,VLOOKUP(①参加者一覧表!F38,#REF!,2,FALSE),VLOOKUP(①参加者一覧表!F38,#REF!,2,FALSE)))&amp;" "&amp;①参加者一覧表!G38)</f>
        <v/>
      </c>
    </row>
    <row r="31" spans="1:9">
      <c r="A31" t="e">
        <f>IF(H31="","",RIGHT(#REF!,4))&amp;(D31&amp;"0000")+H31</f>
        <v>#VALUE!</v>
      </c>
      <c r="B31" t="str">
        <f>IF(H31="","",①参加者一覧表!B39)</f>
        <v/>
      </c>
      <c r="C31" t="str">
        <f>IF(H31="","",①参加者一覧表!C39)</f>
        <v/>
      </c>
      <c r="D31" t="str">
        <f>IF(H31="","",IF(①参加者一覧表!D39="男",1,2))</f>
        <v/>
      </c>
      <c r="E31" t="str">
        <f t="shared" si="0"/>
        <v/>
      </c>
      <c r="F31" t="str">
        <f>IF(H31="","",#REF!)</f>
        <v/>
      </c>
      <c r="G31" t="str">
        <f>IF(H31="","",①参加者一覧表!$C$3)</f>
        <v/>
      </c>
      <c r="H31" t="str">
        <f>IF(①参加者一覧表!Q39="","",①参加者一覧表!Q39)</f>
        <v/>
      </c>
      <c r="I31" t="str">
        <f>IF(H31="","",IF(①参加者一覧表!F39="","",IF(D31=1,VLOOKUP(①参加者一覧表!F39,#REF!,2,FALSE),VLOOKUP(①参加者一覧表!F39,#REF!,2,FALSE)))&amp;" "&amp;①参加者一覧表!G39)</f>
        <v/>
      </c>
    </row>
    <row r="32" spans="1:9">
      <c r="A32" t="e">
        <f>IF(H32="","",RIGHT(#REF!,4))&amp;(D32&amp;"0000")+H32</f>
        <v>#VALUE!</v>
      </c>
      <c r="B32" t="str">
        <f>IF(H32="","",①参加者一覧表!B40)</f>
        <v/>
      </c>
      <c r="C32" t="str">
        <f>IF(H32="","",①参加者一覧表!C40)</f>
        <v/>
      </c>
      <c r="D32" t="str">
        <f>IF(H32="","",IF(①参加者一覧表!D40="男",1,2))</f>
        <v/>
      </c>
      <c r="E32" t="str">
        <f t="shared" si="0"/>
        <v/>
      </c>
      <c r="F32" t="str">
        <f>IF(H32="","",#REF!)</f>
        <v/>
      </c>
      <c r="G32" t="str">
        <f>IF(H32="","",①参加者一覧表!$C$3)</f>
        <v/>
      </c>
      <c r="H32" t="str">
        <f>IF(①参加者一覧表!Q40="","",①参加者一覧表!Q40)</f>
        <v/>
      </c>
      <c r="I32" t="str">
        <f>IF(H32="","",IF(①参加者一覧表!F40="","",IF(D32=1,VLOOKUP(①参加者一覧表!F40,#REF!,2,FALSE),VLOOKUP(①参加者一覧表!F40,#REF!,2,FALSE)))&amp;" "&amp;①参加者一覧表!G40)</f>
        <v/>
      </c>
    </row>
    <row r="33" spans="1:9">
      <c r="A33" t="e">
        <f>IF(H33="","",RIGHT(#REF!,4))&amp;(D33&amp;"0000")+H33</f>
        <v>#VALUE!</v>
      </c>
      <c r="B33" t="str">
        <f>IF(H33="","",①参加者一覧表!B41)</f>
        <v/>
      </c>
      <c r="C33" t="str">
        <f>IF(H33="","",①参加者一覧表!C41)</f>
        <v/>
      </c>
      <c r="D33" t="str">
        <f>IF(H33="","",IF(①参加者一覧表!D41="男",1,2))</f>
        <v/>
      </c>
      <c r="E33" t="str">
        <f t="shared" si="0"/>
        <v/>
      </c>
      <c r="F33" t="str">
        <f>IF(H33="","",#REF!)</f>
        <v/>
      </c>
      <c r="G33" t="str">
        <f>IF(H33="","",①参加者一覧表!$C$3)</f>
        <v/>
      </c>
      <c r="H33" t="str">
        <f>IF(①参加者一覧表!Q41="","",①参加者一覧表!Q41)</f>
        <v/>
      </c>
      <c r="I33" t="str">
        <f>IF(H33="","",IF(①参加者一覧表!F41="","",IF(D33=1,VLOOKUP(①参加者一覧表!F41,#REF!,2,FALSE),VLOOKUP(①参加者一覧表!F41,#REF!,2,FALSE)))&amp;" "&amp;①参加者一覧表!G41)</f>
        <v/>
      </c>
    </row>
    <row r="34" spans="1:9">
      <c r="A34" t="e">
        <f>IF(H34="","",RIGHT(#REF!,4))&amp;(D34&amp;"0000")+H34</f>
        <v>#VALUE!</v>
      </c>
      <c r="B34" t="str">
        <f>IF(H34="","",①参加者一覧表!B42)</f>
        <v/>
      </c>
      <c r="C34" t="str">
        <f>IF(H34="","",①参加者一覧表!C42)</f>
        <v/>
      </c>
      <c r="D34" t="str">
        <f>IF(H34="","",IF(①参加者一覧表!D42="男",1,2))</f>
        <v/>
      </c>
      <c r="E34" t="str">
        <f t="shared" si="0"/>
        <v/>
      </c>
      <c r="F34" t="str">
        <f>IF(H34="","",#REF!)</f>
        <v/>
      </c>
      <c r="G34" t="str">
        <f>IF(H34="","",①参加者一覧表!$C$3)</f>
        <v/>
      </c>
      <c r="H34" t="str">
        <f>IF(①参加者一覧表!Q42="","",①参加者一覧表!Q42)</f>
        <v/>
      </c>
      <c r="I34" t="str">
        <f>IF(H34="","",IF(①参加者一覧表!F42="","",IF(D34=1,VLOOKUP(①参加者一覧表!F42,#REF!,2,FALSE),VLOOKUP(①参加者一覧表!F42,#REF!,2,FALSE)))&amp;" "&amp;①参加者一覧表!G42)</f>
        <v/>
      </c>
    </row>
    <row r="35" spans="1:9">
      <c r="A35" t="e">
        <f>IF(H35="","",RIGHT(#REF!,4))&amp;(D35&amp;"0000")+H35</f>
        <v>#VALUE!</v>
      </c>
      <c r="B35" t="str">
        <f>IF(H35="","",①参加者一覧表!B43)</f>
        <v/>
      </c>
      <c r="C35" t="str">
        <f>IF(H35="","",①参加者一覧表!C43)</f>
        <v/>
      </c>
      <c r="D35" t="str">
        <f>IF(H35="","",IF(①参加者一覧表!D43="男",1,2))</f>
        <v/>
      </c>
      <c r="E35" t="str">
        <f t="shared" si="0"/>
        <v/>
      </c>
      <c r="F35" t="str">
        <f>IF(H35="","",#REF!)</f>
        <v/>
      </c>
      <c r="G35" t="str">
        <f>IF(H35="","",①参加者一覧表!$C$3)</f>
        <v/>
      </c>
      <c r="H35" t="str">
        <f>IF(①参加者一覧表!Q43="","",①参加者一覧表!Q43)</f>
        <v/>
      </c>
      <c r="I35" t="str">
        <f>IF(H35="","",IF(①参加者一覧表!F43="","",IF(D35=1,VLOOKUP(①参加者一覧表!F43,#REF!,2,FALSE),VLOOKUP(①参加者一覧表!F43,#REF!,2,FALSE)))&amp;" "&amp;①参加者一覧表!G43)</f>
        <v/>
      </c>
    </row>
    <row r="36" spans="1:9">
      <c r="A36" t="e">
        <f>IF(H36="","",RIGHT(#REF!,4))&amp;(D36&amp;"0000")+H36</f>
        <v>#VALUE!</v>
      </c>
      <c r="B36" t="str">
        <f>IF(H36="","",①参加者一覧表!B44)</f>
        <v/>
      </c>
      <c r="C36" t="str">
        <f>IF(H36="","",①参加者一覧表!C44)</f>
        <v/>
      </c>
      <c r="D36" t="str">
        <f>IF(H36="","",IF(①参加者一覧表!D44="男",1,2))</f>
        <v/>
      </c>
      <c r="E36" t="str">
        <f t="shared" si="0"/>
        <v/>
      </c>
      <c r="F36" t="str">
        <f>IF(H36="","",#REF!)</f>
        <v/>
      </c>
      <c r="G36" t="str">
        <f>IF(H36="","",①参加者一覧表!$C$3)</f>
        <v/>
      </c>
      <c r="H36" t="str">
        <f>IF(①参加者一覧表!Q44="","",①参加者一覧表!Q44)</f>
        <v/>
      </c>
      <c r="I36" t="str">
        <f>IF(H36="","",IF(①参加者一覧表!F44="","",IF(D36=1,VLOOKUP(①参加者一覧表!F44,#REF!,2,FALSE),VLOOKUP(①参加者一覧表!F44,#REF!,2,FALSE)))&amp;" "&amp;①参加者一覧表!G44)</f>
        <v/>
      </c>
    </row>
    <row r="37" spans="1:9">
      <c r="A37" t="e">
        <f>IF(H37="","",RIGHT(#REF!,4))&amp;(D37&amp;"0000")+H37</f>
        <v>#VALUE!</v>
      </c>
      <c r="B37" t="str">
        <f>IF(H37="","",①参加者一覧表!B45)</f>
        <v/>
      </c>
      <c r="C37" t="str">
        <f>IF(H37="","",①参加者一覧表!C45)</f>
        <v/>
      </c>
      <c r="D37" t="str">
        <f>IF(H37="","",IF(①参加者一覧表!D45="男",1,2))</f>
        <v/>
      </c>
      <c r="E37" t="str">
        <f t="shared" si="0"/>
        <v/>
      </c>
      <c r="F37" t="str">
        <f>IF(H37="","",#REF!)</f>
        <v/>
      </c>
      <c r="G37" t="str">
        <f>IF(H37="","",①参加者一覧表!$C$3)</f>
        <v/>
      </c>
      <c r="H37" t="str">
        <f>IF(①参加者一覧表!Q45="","",①参加者一覧表!Q45)</f>
        <v/>
      </c>
      <c r="I37" t="str">
        <f>IF(H37="","",IF(①参加者一覧表!F45="","",IF(D37=1,VLOOKUP(①参加者一覧表!F45,#REF!,2,FALSE),VLOOKUP(①参加者一覧表!F45,#REF!,2,FALSE)))&amp;" "&amp;①参加者一覧表!G45)</f>
        <v/>
      </c>
    </row>
    <row r="38" spans="1:9">
      <c r="A38" t="e">
        <f>IF(H38="","",RIGHT(#REF!,4))&amp;(D38&amp;"0000")+H38</f>
        <v>#VALUE!</v>
      </c>
      <c r="B38" t="str">
        <f>IF(H38="","",①参加者一覧表!B46)</f>
        <v/>
      </c>
      <c r="C38" t="str">
        <f>IF(H38="","",①参加者一覧表!C46)</f>
        <v/>
      </c>
      <c r="D38" t="str">
        <f>IF(H38="","",IF(①参加者一覧表!D46="男",1,2))</f>
        <v/>
      </c>
      <c r="E38" t="str">
        <f t="shared" si="0"/>
        <v/>
      </c>
      <c r="F38" t="str">
        <f>IF(H38="","",#REF!)</f>
        <v/>
      </c>
      <c r="G38" t="str">
        <f>IF(H38="","",①参加者一覧表!$C$3)</f>
        <v/>
      </c>
      <c r="H38" t="str">
        <f>IF(①参加者一覧表!Q46="","",①参加者一覧表!Q46)</f>
        <v/>
      </c>
      <c r="I38" t="str">
        <f>IF(H38="","",IF(①参加者一覧表!F46="","",IF(D38=1,VLOOKUP(①参加者一覧表!F46,#REF!,2,FALSE),VLOOKUP(①参加者一覧表!F46,#REF!,2,FALSE)))&amp;" "&amp;①参加者一覧表!G46)</f>
        <v/>
      </c>
    </row>
    <row r="39" spans="1:9">
      <c r="A39" t="e">
        <f>IF(H39="","",RIGHT(#REF!,4))&amp;(D39&amp;"0000")+H39</f>
        <v>#VALUE!</v>
      </c>
      <c r="B39" t="str">
        <f>IF(H39="","",①参加者一覧表!B47)</f>
        <v/>
      </c>
      <c r="C39" t="str">
        <f>IF(H39="","",①参加者一覧表!C47)</f>
        <v/>
      </c>
      <c r="D39" t="str">
        <f>IF(H39="","",IF(①参加者一覧表!D47="男",1,2))</f>
        <v/>
      </c>
      <c r="E39" t="str">
        <f t="shared" si="0"/>
        <v/>
      </c>
      <c r="F39" t="str">
        <f>IF(H39="","",#REF!)</f>
        <v/>
      </c>
      <c r="G39" t="str">
        <f>IF(H39="","",①参加者一覧表!$C$3)</f>
        <v/>
      </c>
      <c r="H39" t="str">
        <f>IF(①参加者一覧表!Q47="","",①参加者一覧表!Q47)</f>
        <v/>
      </c>
      <c r="I39" t="str">
        <f>IF(H39="","",IF(①参加者一覧表!F47="","",IF(D39=1,VLOOKUP(①参加者一覧表!F47,#REF!,2,FALSE),VLOOKUP(①参加者一覧表!F47,#REF!,2,FALSE)))&amp;" "&amp;①参加者一覧表!G47)</f>
        <v/>
      </c>
    </row>
    <row r="40" spans="1:9">
      <c r="A40" t="e">
        <f>IF(H40="","",RIGHT(#REF!,4))&amp;(D40&amp;"0000")+H40</f>
        <v>#VALUE!</v>
      </c>
      <c r="B40" t="str">
        <f>IF(H40="","",①参加者一覧表!B48)</f>
        <v/>
      </c>
      <c r="C40" t="str">
        <f>IF(H40="","",①参加者一覧表!C48)</f>
        <v/>
      </c>
      <c r="D40" t="str">
        <f>IF(H40="","",IF(①参加者一覧表!D48="男",1,2))</f>
        <v/>
      </c>
      <c r="E40" t="str">
        <f t="shared" si="0"/>
        <v/>
      </c>
      <c r="F40" t="str">
        <f>IF(H40="","",#REF!)</f>
        <v/>
      </c>
      <c r="G40" t="str">
        <f>IF(H40="","",①参加者一覧表!$C$3)</f>
        <v/>
      </c>
      <c r="H40" t="str">
        <f>IF(①参加者一覧表!Q48="","",①参加者一覧表!Q48)</f>
        <v/>
      </c>
      <c r="I40" t="str">
        <f>IF(H40="","",IF(①参加者一覧表!F48="","",IF(D40=1,VLOOKUP(①参加者一覧表!F48,#REF!,2,FALSE),VLOOKUP(①参加者一覧表!F48,#REF!,2,FALSE)))&amp;" "&amp;①参加者一覧表!G48)</f>
        <v/>
      </c>
    </row>
    <row r="41" spans="1:9">
      <c r="A41" t="e">
        <f>IF(H41="","",RIGHT(#REF!,4))&amp;(D41&amp;"0000")+H41</f>
        <v>#VALUE!</v>
      </c>
      <c r="B41" t="str">
        <f>IF(H41="","",①参加者一覧表!B49)</f>
        <v/>
      </c>
      <c r="C41" t="str">
        <f>IF(H41="","",①参加者一覧表!C49)</f>
        <v/>
      </c>
      <c r="D41" t="str">
        <f>IF(H41="","",IF(①参加者一覧表!D49="男",1,2))</f>
        <v/>
      </c>
      <c r="E41" t="str">
        <f t="shared" si="0"/>
        <v/>
      </c>
      <c r="F41" t="str">
        <f>IF(H41="","",#REF!)</f>
        <v/>
      </c>
      <c r="G41" t="str">
        <f>IF(H41="","",①参加者一覧表!$C$3)</f>
        <v/>
      </c>
      <c r="H41" t="str">
        <f>IF(①参加者一覧表!Q49="","",①参加者一覧表!Q49)</f>
        <v/>
      </c>
      <c r="I41" t="str">
        <f>IF(H41="","",IF(①参加者一覧表!F49="","",IF(D41=1,VLOOKUP(①参加者一覧表!F49,#REF!,2,FALSE),VLOOKUP(①参加者一覧表!F49,#REF!,2,FALSE)))&amp;" "&amp;①参加者一覧表!G49)</f>
        <v/>
      </c>
    </row>
    <row r="42" spans="1:9">
      <c r="A42" t="e">
        <f>IF(H42="","",RIGHT(#REF!,4))&amp;(D42&amp;"0000")+H42</f>
        <v>#VALUE!</v>
      </c>
      <c r="B42" t="str">
        <f>IF(H42="","",①参加者一覧表!B50)</f>
        <v/>
      </c>
      <c r="C42" t="str">
        <f>IF(H42="","",①参加者一覧表!C50)</f>
        <v/>
      </c>
      <c r="D42" t="str">
        <f>IF(H42="","",IF(①参加者一覧表!D50="男",1,2))</f>
        <v/>
      </c>
      <c r="E42" t="str">
        <f t="shared" si="0"/>
        <v/>
      </c>
      <c r="F42" t="str">
        <f>IF(H42="","",#REF!)</f>
        <v/>
      </c>
      <c r="G42" t="str">
        <f>IF(H42="","",①参加者一覧表!$C$3)</f>
        <v/>
      </c>
      <c r="H42" t="str">
        <f>IF(①参加者一覧表!Q50="","",①参加者一覧表!Q50)</f>
        <v/>
      </c>
      <c r="I42" t="str">
        <f>IF(H42="","",IF(①参加者一覧表!F50="","",IF(D42=1,VLOOKUP(①参加者一覧表!F50,#REF!,2,FALSE),VLOOKUP(①参加者一覧表!F50,#REF!,2,FALSE)))&amp;" "&amp;①参加者一覧表!G50)</f>
        <v/>
      </c>
    </row>
    <row r="43" spans="1:9">
      <c r="A43" t="e">
        <f>IF(H43="","",RIGHT(#REF!,4))&amp;(D43&amp;"0000")+H43</f>
        <v>#VALUE!</v>
      </c>
      <c r="B43" t="str">
        <f>IF(H43="","",①参加者一覧表!B51)</f>
        <v/>
      </c>
      <c r="C43" t="str">
        <f>IF(H43="","",①参加者一覧表!C51)</f>
        <v/>
      </c>
      <c r="D43" t="str">
        <f>IF(H43="","",IF(①参加者一覧表!D51="男",1,2))</f>
        <v/>
      </c>
      <c r="E43" t="str">
        <f t="shared" si="0"/>
        <v/>
      </c>
      <c r="F43" t="str">
        <f>IF(H43="","",#REF!)</f>
        <v/>
      </c>
      <c r="G43" t="str">
        <f>IF(H43="","",①参加者一覧表!$C$3)</f>
        <v/>
      </c>
      <c r="H43" t="str">
        <f>IF(①参加者一覧表!Q51="","",①参加者一覧表!Q51)</f>
        <v/>
      </c>
      <c r="I43" t="str">
        <f>IF(H43="","",IF(①参加者一覧表!F51="","",IF(D43=1,VLOOKUP(①参加者一覧表!F51,#REF!,2,FALSE),VLOOKUP(①参加者一覧表!F51,#REF!,2,FALSE)))&amp;" "&amp;①参加者一覧表!G51)</f>
        <v/>
      </c>
    </row>
    <row r="44" spans="1:9">
      <c r="A44" t="e">
        <f>IF(H44="","",RIGHT(#REF!,4))&amp;(D44&amp;"0000")+H44</f>
        <v>#VALUE!</v>
      </c>
      <c r="B44" t="str">
        <f>IF(H44="","",①参加者一覧表!B52)</f>
        <v/>
      </c>
      <c r="C44" t="str">
        <f>IF(H44="","",①参加者一覧表!C52)</f>
        <v/>
      </c>
      <c r="D44" t="str">
        <f>IF(H44="","",IF(①参加者一覧表!D52="男",1,2))</f>
        <v/>
      </c>
      <c r="E44" t="str">
        <f t="shared" si="0"/>
        <v/>
      </c>
      <c r="F44" t="str">
        <f>IF(H44="","",#REF!)</f>
        <v/>
      </c>
      <c r="G44" t="str">
        <f>IF(H44="","",①参加者一覧表!$C$3)</f>
        <v/>
      </c>
      <c r="H44" t="str">
        <f>IF(①参加者一覧表!Q52="","",①参加者一覧表!Q52)</f>
        <v/>
      </c>
      <c r="I44" t="str">
        <f>IF(H44="","",IF(①参加者一覧表!F52="","",IF(D44=1,VLOOKUP(①参加者一覧表!F52,#REF!,2,FALSE),VLOOKUP(①参加者一覧表!F52,#REF!,2,FALSE)))&amp;" "&amp;①参加者一覧表!G52)</f>
        <v/>
      </c>
    </row>
    <row r="45" spans="1:9">
      <c r="A45" t="e">
        <f>IF(H45="","",RIGHT(#REF!,4))&amp;(D45&amp;"0000")+H45</f>
        <v>#VALUE!</v>
      </c>
      <c r="B45" t="str">
        <f>IF(H45="","",①参加者一覧表!B53)</f>
        <v/>
      </c>
      <c r="C45" t="str">
        <f>IF(H45="","",①参加者一覧表!C53)</f>
        <v/>
      </c>
      <c r="D45" t="str">
        <f>IF(H45="","",IF(①参加者一覧表!D53="男",1,2))</f>
        <v/>
      </c>
      <c r="E45" t="str">
        <f t="shared" si="0"/>
        <v/>
      </c>
      <c r="F45" t="str">
        <f>IF(H45="","",#REF!)</f>
        <v/>
      </c>
      <c r="G45" t="str">
        <f>IF(H45="","",①参加者一覧表!$C$3)</f>
        <v/>
      </c>
      <c r="H45" t="str">
        <f>IF(①参加者一覧表!Q53="","",①参加者一覧表!Q53)</f>
        <v/>
      </c>
      <c r="I45" t="str">
        <f>IF(H45="","",IF(①参加者一覧表!F53="","",IF(D45=1,VLOOKUP(①参加者一覧表!F53,#REF!,2,FALSE),VLOOKUP(①参加者一覧表!F53,#REF!,2,FALSE)))&amp;" "&amp;①参加者一覧表!G53)</f>
        <v/>
      </c>
    </row>
    <row r="46" spans="1:9">
      <c r="A46" t="e">
        <f>IF(H46="","",RIGHT(#REF!,4))&amp;(D46&amp;"0000")+H46</f>
        <v>#VALUE!</v>
      </c>
      <c r="B46" t="str">
        <f>IF(H46="","",①参加者一覧表!B54)</f>
        <v/>
      </c>
      <c r="C46" t="str">
        <f>IF(H46="","",①参加者一覧表!C54)</f>
        <v/>
      </c>
      <c r="D46" t="str">
        <f>IF(H46="","",IF(①参加者一覧表!D54="男",1,2))</f>
        <v/>
      </c>
      <c r="E46" t="str">
        <f t="shared" si="0"/>
        <v/>
      </c>
      <c r="F46" t="str">
        <f>IF(H46="","",#REF!)</f>
        <v/>
      </c>
      <c r="G46" t="str">
        <f>IF(H46="","",①参加者一覧表!$C$3)</f>
        <v/>
      </c>
      <c r="H46" t="str">
        <f>IF(①参加者一覧表!Q54="","",①参加者一覧表!Q54)</f>
        <v/>
      </c>
      <c r="I46" t="str">
        <f>IF(H46="","",IF(①参加者一覧表!F54="","",IF(D46=1,VLOOKUP(①参加者一覧表!F54,#REF!,2,FALSE),VLOOKUP(①参加者一覧表!F54,#REF!,2,FALSE)))&amp;" "&amp;①参加者一覧表!G54)</f>
        <v/>
      </c>
    </row>
    <row r="47" spans="1:9">
      <c r="A47" t="e">
        <f>IF(H47="","",RIGHT(#REF!,4))&amp;(D47&amp;"0000")+H47</f>
        <v>#VALUE!</v>
      </c>
      <c r="B47" t="str">
        <f>IF(H47="","",①参加者一覧表!B55)</f>
        <v/>
      </c>
      <c r="C47" t="str">
        <f>IF(H47="","",①参加者一覧表!C55)</f>
        <v/>
      </c>
      <c r="D47" t="str">
        <f>IF(H47="","",IF(①参加者一覧表!D55="男",1,2))</f>
        <v/>
      </c>
      <c r="E47" t="str">
        <f t="shared" si="0"/>
        <v/>
      </c>
      <c r="F47" t="str">
        <f>IF(H47="","",#REF!)</f>
        <v/>
      </c>
      <c r="G47" t="str">
        <f>IF(H47="","",①参加者一覧表!$C$3)</f>
        <v/>
      </c>
      <c r="H47" t="str">
        <f>IF(①参加者一覧表!Q55="","",①参加者一覧表!Q55)</f>
        <v/>
      </c>
      <c r="I47" t="str">
        <f>IF(H47="","",IF(①参加者一覧表!F55="","",IF(D47=1,VLOOKUP(①参加者一覧表!F55,#REF!,2,FALSE),VLOOKUP(①参加者一覧表!F55,#REF!,2,FALSE)))&amp;" "&amp;①参加者一覧表!G55)</f>
        <v/>
      </c>
    </row>
    <row r="48" spans="1:9">
      <c r="A48" t="e">
        <f>IF(H48="","",RIGHT(#REF!,4))&amp;(D48&amp;"0000")+H48</f>
        <v>#VALUE!</v>
      </c>
      <c r="B48" t="str">
        <f>IF(H48="","",①参加者一覧表!B56)</f>
        <v/>
      </c>
      <c r="C48" t="str">
        <f>IF(H48="","",①参加者一覧表!C56)</f>
        <v/>
      </c>
      <c r="D48" t="str">
        <f>IF(H48="","",IF(①参加者一覧表!D56="男",1,2))</f>
        <v/>
      </c>
      <c r="E48" t="str">
        <f t="shared" si="0"/>
        <v/>
      </c>
      <c r="F48" t="str">
        <f>IF(H48="","",#REF!)</f>
        <v/>
      </c>
      <c r="G48" t="str">
        <f>IF(H48="","",①参加者一覧表!$C$3)</f>
        <v/>
      </c>
      <c r="H48" t="str">
        <f>IF(①参加者一覧表!Q56="","",①参加者一覧表!Q56)</f>
        <v/>
      </c>
      <c r="I48" t="str">
        <f>IF(H48="","",IF(①参加者一覧表!F56="","",IF(D48=1,VLOOKUP(①参加者一覧表!F56,#REF!,2,FALSE),VLOOKUP(①参加者一覧表!F56,#REF!,2,FALSE)))&amp;" "&amp;①参加者一覧表!G56)</f>
        <v/>
      </c>
    </row>
    <row r="49" spans="1:9">
      <c r="A49" t="e">
        <f>IF(H49="","",RIGHT(#REF!,4))&amp;(D49&amp;"0000")+H49</f>
        <v>#VALUE!</v>
      </c>
      <c r="B49" t="str">
        <f>IF(H49="","",①参加者一覧表!B57)</f>
        <v/>
      </c>
      <c r="C49" t="str">
        <f>IF(H49="","",①参加者一覧表!C57)</f>
        <v/>
      </c>
      <c r="D49" t="str">
        <f>IF(H49="","",IF(①参加者一覧表!D57="男",1,2))</f>
        <v/>
      </c>
      <c r="E49" t="str">
        <f t="shared" si="0"/>
        <v/>
      </c>
      <c r="F49" t="str">
        <f>IF(H49="","",#REF!)</f>
        <v/>
      </c>
      <c r="G49" t="str">
        <f>IF(H49="","",①参加者一覧表!$C$3)</f>
        <v/>
      </c>
      <c r="H49" t="str">
        <f>IF(①参加者一覧表!Q57="","",①参加者一覧表!Q57)</f>
        <v/>
      </c>
      <c r="I49" t="str">
        <f>IF(H49="","",IF(①参加者一覧表!F57="","",IF(D49=1,VLOOKUP(①参加者一覧表!F57,#REF!,2,FALSE),VLOOKUP(①参加者一覧表!F57,#REF!,2,FALSE)))&amp;" "&amp;①参加者一覧表!G57)</f>
        <v/>
      </c>
    </row>
    <row r="50" spans="1:9">
      <c r="A50" t="e">
        <f>IF(H50="","",RIGHT(#REF!,4))&amp;(D50&amp;"0000")+H50</f>
        <v>#VALUE!</v>
      </c>
      <c r="B50" t="str">
        <f>IF(H50="","",①参加者一覧表!B58)</f>
        <v/>
      </c>
      <c r="C50" t="str">
        <f>IF(H50="","",①参加者一覧表!C58)</f>
        <v/>
      </c>
      <c r="D50" t="str">
        <f>IF(H50="","",IF(①参加者一覧表!D58="男",1,2))</f>
        <v/>
      </c>
      <c r="E50" t="str">
        <f t="shared" si="0"/>
        <v/>
      </c>
      <c r="F50" t="str">
        <f>IF(H50="","",#REF!)</f>
        <v/>
      </c>
      <c r="G50" t="str">
        <f>IF(H50="","",①参加者一覧表!$C$3)</f>
        <v/>
      </c>
      <c r="H50" t="str">
        <f>IF(①参加者一覧表!Q58="","",①参加者一覧表!Q58)</f>
        <v/>
      </c>
      <c r="I50" t="str">
        <f>IF(H50="","",IF(①参加者一覧表!F58="","",IF(D50=1,VLOOKUP(①参加者一覧表!F58,#REF!,2,FALSE),VLOOKUP(①参加者一覧表!F58,#REF!,2,FALSE)))&amp;" "&amp;①参加者一覧表!G58)</f>
        <v/>
      </c>
    </row>
    <row r="51" spans="1:9">
      <c r="A51" t="e">
        <f>IF(H51="","",RIGHT(#REF!,4))&amp;(D51&amp;"0000")+H51</f>
        <v>#VALUE!</v>
      </c>
      <c r="B51" t="str">
        <f>IF(H51="","",①参加者一覧表!B59)</f>
        <v/>
      </c>
      <c r="C51" t="str">
        <f>IF(H51="","",①参加者一覧表!C59)</f>
        <v/>
      </c>
      <c r="D51" t="str">
        <f>IF(H51="","",IF(①参加者一覧表!D59="男",1,2))</f>
        <v/>
      </c>
      <c r="E51" t="str">
        <f t="shared" si="0"/>
        <v/>
      </c>
      <c r="F51" t="str">
        <f>IF(H51="","",#REF!)</f>
        <v/>
      </c>
      <c r="G51" t="str">
        <f>IF(H51="","",①参加者一覧表!$C$3)</f>
        <v/>
      </c>
      <c r="H51" t="str">
        <f>IF(①参加者一覧表!Q59="","",①参加者一覧表!Q59)</f>
        <v/>
      </c>
      <c r="I51" t="str">
        <f>IF(H51="","",IF(①参加者一覧表!F59="","",IF(D51=1,VLOOKUP(①参加者一覧表!F59,#REF!,2,FALSE),VLOOKUP(①参加者一覧表!F59,#REF!,2,FALSE)))&amp;" "&amp;①参加者一覧表!G59)</f>
        <v/>
      </c>
    </row>
    <row r="52" spans="1:9">
      <c r="A52" t="e">
        <f>IF(H52="","",RIGHT(#REF!,4))&amp;(D52&amp;"0000")+H52</f>
        <v>#VALUE!</v>
      </c>
      <c r="B52" t="str">
        <f>IF(H52="","",①参加者一覧表!B60)</f>
        <v/>
      </c>
      <c r="C52" t="str">
        <f>IF(H52="","",①参加者一覧表!C60)</f>
        <v/>
      </c>
      <c r="D52" t="str">
        <f>IF(H52="","",IF(①参加者一覧表!D60="男",1,2))</f>
        <v/>
      </c>
      <c r="E52" t="str">
        <f t="shared" si="0"/>
        <v/>
      </c>
      <c r="F52" t="str">
        <f>IF(H52="","",#REF!)</f>
        <v/>
      </c>
      <c r="G52" t="str">
        <f>IF(H52="","",①参加者一覧表!$C$3)</f>
        <v/>
      </c>
      <c r="H52" t="str">
        <f>IF(①参加者一覧表!Q60="","",①参加者一覧表!Q60)</f>
        <v/>
      </c>
      <c r="I52" t="str">
        <f>IF(H52="","",IF(①参加者一覧表!F60="","",IF(D52=1,VLOOKUP(①参加者一覧表!F60,#REF!,2,FALSE),VLOOKUP(①参加者一覧表!F60,#REF!,2,FALSE)))&amp;" "&amp;①参加者一覧表!G60)</f>
        <v/>
      </c>
    </row>
    <row r="53" spans="1:9">
      <c r="A53" t="e">
        <f>IF(H53="","",RIGHT(#REF!,4))&amp;(D53&amp;"0000")+H53</f>
        <v>#VALUE!</v>
      </c>
      <c r="B53" t="str">
        <f>IF(H53="","",①参加者一覧表!B61)</f>
        <v/>
      </c>
      <c r="C53" t="str">
        <f>IF(H53="","",①参加者一覧表!C61)</f>
        <v/>
      </c>
      <c r="D53" t="str">
        <f>IF(H53="","",IF(①参加者一覧表!D61="男",1,2))</f>
        <v/>
      </c>
      <c r="E53" t="str">
        <f t="shared" si="0"/>
        <v/>
      </c>
      <c r="F53" t="str">
        <f>IF(H53="","",#REF!)</f>
        <v/>
      </c>
      <c r="G53" t="str">
        <f>IF(H53="","",①参加者一覧表!$C$3)</f>
        <v/>
      </c>
      <c r="H53" t="str">
        <f>IF(①参加者一覧表!Q61="","",①参加者一覧表!Q61)</f>
        <v/>
      </c>
      <c r="I53" t="str">
        <f>IF(H53="","",IF(①参加者一覧表!F61="","",IF(D53=1,VLOOKUP(①参加者一覧表!F61,#REF!,2,FALSE),VLOOKUP(①参加者一覧表!F61,#REF!,2,FALSE)))&amp;" "&amp;①参加者一覧表!G61)</f>
        <v/>
      </c>
    </row>
    <row r="54" spans="1:9">
      <c r="A54" t="e">
        <f>IF(H54="","",RIGHT(#REF!,4))&amp;(D54&amp;"0000")+H54</f>
        <v>#VALUE!</v>
      </c>
      <c r="B54" t="str">
        <f>IF(H54="","",①参加者一覧表!B62)</f>
        <v/>
      </c>
      <c r="C54" t="str">
        <f>IF(H54="","",①参加者一覧表!C62)</f>
        <v/>
      </c>
      <c r="D54" t="str">
        <f>IF(H54="","",IF(①参加者一覧表!D62="男",1,2))</f>
        <v/>
      </c>
      <c r="E54" t="str">
        <f t="shared" si="0"/>
        <v/>
      </c>
      <c r="F54" t="str">
        <f>IF(H54="","",#REF!)</f>
        <v/>
      </c>
      <c r="G54" t="str">
        <f>IF(H54="","",①参加者一覧表!$C$3)</f>
        <v/>
      </c>
      <c r="H54" t="str">
        <f>IF(①参加者一覧表!Q62="","",①参加者一覧表!Q62)</f>
        <v/>
      </c>
      <c r="I54" t="str">
        <f>IF(H54="","",IF(①参加者一覧表!F62="","",IF(D54=1,VLOOKUP(①参加者一覧表!F62,#REF!,2,FALSE),VLOOKUP(①参加者一覧表!F62,#REF!,2,FALSE)))&amp;" "&amp;①参加者一覧表!G62)</f>
        <v/>
      </c>
    </row>
    <row r="55" spans="1:9">
      <c r="A55" t="e">
        <f>IF(H55="","",RIGHT(#REF!,4))&amp;(D55&amp;"0000")+H55</f>
        <v>#VALUE!</v>
      </c>
      <c r="B55" t="str">
        <f>IF(H55="","",①参加者一覧表!B63)</f>
        <v/>
      </c>
      <c r="C55" t="str">
        <f>IF(H55="","",①参加者一覧表!C63)</f>
        <v/>
      </c>
      <c r="D55" t="str">
        <f>IF(H55="","",IF(①参加者一覧表!D63="男",1,2))</f>
        <v/>
      </c>
      <c r="E55" t="str">
        <f t="shared" si="0"/>
        <v/>
      </c>
      <c r="F55" t="str">
        <f>IF(H55="","",#REF!)</f>
        <v/>
      </c>
      <c r="G55" t="str">
        <f>IF(H55="","",①参加者一覧表!$C$3)</f>
        <v/>
      </c>
      <c r="H55" t="str">
        <f>IF(①参加者一覧表!Q63="","",①参加者一覧表!Q63)</f>
        <v/>
      </c>
      <c r="I55" t="str">
        <f>IF(H55="","",IF(①参加者一覧表!F63="","",IF(D55=1,VLOOKUP(①参加者一覧表!F63,#REF!,2,FALSE),VLOOKUP(①参加者一覧表!F63,#REF!,2,FALSE)))&amp;" "&amp;①参加者一覧表!G63)</f>
        <v/>
      </c>
    </row>
    <row r="56" spans="1:9">
      <c r="A56" t="e">
        <f>IF(H56="","",RIGHT(#REF!,4))&amp;(D56&amp;"0000")+H56</f>
        <v>#VALUE!</v>
      </c>
      <c r="B56" t="str">
        <f>IF(H56="","",①参加者一覧表!B64)</f>
        <v/>
      </c>
      <c r="C56" t="str">
        <f>IF(H56="","",①参加者一覧表!C64)</f>
        <v/>
      </c>
      <c r="D56" t="str">
        <f>IF(H56="","",IF(①参加者一覧表!D64="男",1,2))</f>
        <v/>
      </c>
      <c r="E56" t="str">
        <f t="shared" si="0"/>
        <v/>
      </c>
      <c r="F56" t="str">
        <f>IF(H56="","",#REF!)</f>
        <v/>
      </c>
      <c r="G56" t="str">
        <f>IF(H56="","",①参加者一覧表!$C$3)</f>
        <v/>
      </c>
      <c r="H56" t="str">
        <f>IF(①参加者一覧表!Q64="","",①参加者一覧表!Q64)</f>
        <v/>
      </c>
      <c r="I56" t="str">
        <f>IF(H56="","",IF(①参加者一覧表!F64="","",IF(D56=1,VLOOKUP(①参加者一覧表!F64,#REF!,2,FALSE),VLOOKUP(①参加者一覧表!F64,#REF!,2,FALSE)))&amp;" "&amp;①参加者一覧表!G64)</f>
        <v/>
      </c>
    </row>
    <row r="57" spans="1:9">
      <c r="A57" t="e">
        <f>IF(H57="","",RIGHT(#REF!,4))&amp;(D57&amp;"0000")+H57</f>
        <v>#VALUE!</v>
      </c>
      <c r="B57" t="str">
        <f>IF(H57="","",①参加者一覧表!B65)</f>
        <v/>
      </c>
      <c r="C57" t="str">
        <f>IF(H57="","",①参加者一覧表!C65)</f>
        <v/>
      </c>
      <c r="D57" t="str">
        <f>IF(H57="","",IF(①参加者一覧表!D65="男",1,2))</f>
        <v/>
      </c>
      <c r="E57" t="str">
        <f t="shared" si="0"/>
        <v/>
      </c>
      <c r="F57" t="str">
        <f>IF(H57="","",#REF!)</f>
        <v/>
      </c>
      <c r="G57" t="str">
        <f>IF(H57="","",①参加者一覧表!$C$3)</f>
        <v/>
      </c>
      <c r="H57" t="str">
        <f>IF(①参加者一覧表!Q65="","",①参加者一覧表!Q65)</f>
        <v/>
      </c>
      <c r="I57" t="str">
        <f>IF(H57="","",IF(①参加者一覧表!F65="","",IF(D57=1,VLOOKUP(①参加者一覧表!F65,#REF!,2,FALSE),VLOOKUP(①参加者一覧表!F65,#REF!,2,FALSE)))&amp;" "&amp;①参加者一覧表!G65)</f>
        <v/>
      </c>
    </row>
    <row r="58" spans="1:9">
      <c r="A58" t="e">
        <f>IF(H58="","",RIGHT(#REF!,4))&amp;(D58&amp;"0000")+H58</f>
        <v>#VALUE!</v>
      </c>
      <c r="B58" t="str">
        <f>IF(H58="","",①参加者一覧表!B66)</f>
        <v/>
      </c>
      <c r="C58" t="str">
        <f>IF(H58="","",①参加者一覧表!C66)</f>
        <v/>
      </c>
      <c r="D58" t="str">
        <f>IF(H58="","",IF(①参加者一覧表!D66="男",1,2))</f>
        <v/>
      </c>
      <c r="E58" t="str">
        <f t="shared" si="0"/>
        <v/>
      </c>
      <c r="F58" t="str">
        <f>IF(H58="","",#REF!)</f>
        <v/>
      </c>
      <c r="G58" t="str">
        <f>IF(H58="","",①参加者一覧表!$C$3)</f>
        <v/>
      </c>
      <c r="H58" t="str">
        <f>IF(①参加者一覧表!Q66="","",①参加者一覧表!Q66)</f>
        <v/>
      </c>
      <c r="I58" t="str">
        <f>IF(H58="","",IF(①参加者一覧表!F66="","",IF(D58=1,VLOOKUP(①参加者一覧表!F66,#REF!,2,FALSE),VLOOKUP(①参加者一覧表!F66,#REF!,2,FALSE)))&amp;" "&amp;①参加者一覧表!G66)</f>
        <v/>
      </c>
    </row>
    <row r="59" spans="1:9">
      <c r="A59" t="e">
        <f>IF(H59="","",RIGHT(#REF!,4))&amp;(D59&amp;"0000")+H59</f>
        <v>#VALUE!</v>
      </c>
      <c r="B59" t="str">
        <f>IF(H59="","",①参加者一覧表!B67)</f>
        <v/>
      </c>
      <c r="C59" t="str">
        <f>IF(H59="","",①参加者一覧表!C67)</f>
        <v/>
      </c>
      <c r="D59" t="str">
        <f>IF(H59="","",IF(①参加者一覧表!D67="男",1,2))</f>
        <v/>
      </c>
      <c r="E59" t="str">
        <f t="shared" si="0"/>
        <v/>
      </c>
      <c r="F59" t="str">
        <f>IF(H59="","",#REF!)</f>
        <v/>
      </c>
      <c r="G59" t="str">
        <f>IF(H59="","",①参加者一覧表!$C$3)</f>
        <v/>
      </c>
      <c r="H59" t="str">
        <f>IF(①参加者一覧表!Q67="","",①参加者一覧表!Q67)</f>
        <v/>
      </c>
      <c r="I59" t="str">
        <f>IF(H59="","",IF(①参加者一覧表!F67="","",IF(D59=1,VLOOKUP(①参加者一覧表!F67,#REF!,2,FALSE),VLOOKUP(①参加者一覧表!F67,#REF!,2,FALSE)))&amp;" "&amp;①参加者一覧表!G67)</f>
        <v/>
      </c>
    </row>
    <row r="60" spans="1:9">
      <c r="A60" t="e">
        <f>IF(H60="","",RIGHT(#REF!,4))&amp;(D60&amp;"0000")+H60</f>
        <v>#VALUE!</v>
      </c>
      <c r="B60" t="str">
        <f>IF(H60="","",①参加者一覧表!B68)</f>
        <v/>
      </c>
      <c r="C60" t="str">
        <f>IF(H60="","",①参加者一覧表!C68)</f>
        <v/>
      </c>
      <c r="D60" t="str">
        <f>IF(H60="","",IF(①参加者一覧表!D68="男",1,2))</f>
        <v/>
      </c>
      <c r="E60" t="str">
        <f t="shared" si="0"/>
        <v/>
      </c>
      <c r="F60" t="str">
        <f>IF(H60="","",#REF!)</f>
        <v/>
      </c>
      <c r="G60" t="str">
        <f>IF(H60="","",①参加者一覧表!$C$3)</f>
        <v/>
      </c>
      <c r="H60" t="str">
        <f>IF(①参加者一覧表!Q68="","",①参加者一覧表!Q68)</f>
        <v/>
      </c>
      <c r="I60" t="str">
        <f>IF(H60="","",IF(①参加者一覧表!F68="","",IF(D60=1,VLOOKUP(①参加者一覧表!F68,#REF!,2,FALSE),VLOOKUP(①参加者一覧表!F68,#REF!,2,FALSE)))&amp;" "&amp;①参加者一覧表!G68)</f>
        <v/>
      </c>
    </row>
    <row r="61" spans="1:9">
      <c r="A61" t="e">
        <f>IF(H61="","",RIGHT(#REF!,4))&amp;(D61&amp;"0000")+H61</f>
        <v>#VALUE!</v>
      </c>
      <c r="B61" t="str">
        <f>IF(H61="","",①参加者一覧表!B69)</f>
        <v/>
      </c>
      <c r="C61" t="str">
        <f>IF(H61="","",①参加者一覧表!C69)</f>
        <v/>
      </c>
      <c r="D61" t="str">
        <f>IF(H61="","",IF(①参加者一覧表!D69="男",1,2))</f>
        <v/>
      </c>
      <c r="E61" t="str">
        <f t="shared" si="0"/>
        <v/>
      </c>
      <c r="F61" t="str">
        <f>IF(H61="","",#REF!)</f>
        <v/>
      </c>
      <c r="G61" t="str">
        <f>IF(H61="","",①参加者一覧表!$C$3)</f>
        <v/>
      </c>
      <c r="H61" t="str">
        <f>IF(①参加者一覧表!Q69="","",①参加者一覧表!Q69)</f>
        <v/>
      </c>
      <c r="I61" t="str">
        <f>IF(H61="","",IF(①参加者一覧表!F69="","",IF(D61=1,VLOOKUP(①参加者一覧表!F69,#REF!,2,FALSE),VLOOKUP(①参加者一覧表!F69,#REF!,2,FALSE)))&amp;" "&amp;①参加者一覧表!G69)</f>
        <v/>
      </c>
    </row>
    <row r="62" spans="1:9">
      <c r="A62" t="e">
        <f>IF(H62="","",RIGHT(#REF!,4))&amp;(D62&amp;"0000")+H62</f>
        <v>#VALUE!</v>
      </c>
      <c r="B62" t="str">
        <f>IF(H62="","",①参加者一覧表!B70)</f>
        <v/>
      </c>
      <c r="C62" t="str">
        <f>IF(H62="","",①参加者一覧表!C70)</f>
        <v/>
      </c>
      <c r="D62" t="str">
        <f>IF(H62="","",IF(①参加者一覧表!D70="男",1,2))</f>
        <v/>
      </c>
      <c r="E62" t="str">
        <f t="shared" si="0"/>
        <v/>
      </c>
      <c r="F62" t="str">
        <f>IF(H62="","",#REF!)</f>
        <v/>
      </c>
      <c r="G62" t="str">
        <f>IF(H62="","",①参加者一覧表!$C$3)</f>
        <v/>
      </c>
      <c r="H62" t="str">
        <f>IF(①参加者一覧表!Q70="","",①参加者一覧表!Q70)</f>
        <v/>
      </c>
      <c r="I62" t="str">
        <f>IF(H62="","",IF(①参加者一覧表!F70="","",IF(D62=1,VLOOKUP(①参加者一覧表!F70,#REF!,2,FALSE),VLOOKUP(①参加者一覧表!F70,#REF!,2,FALSE)))&amp;" "&amp;①参加者一覧表!G70)</f>
        <v/>
      </c>
    </row>
    <row r="63" spans="1:9">
      <c r="A63" t="e">
        <f>IF(H63="","",RIGHT(#REF!,4))&amp;(D63&amp;"0000")+H63</f>
        <v>#VALUE!</v>
      </c>
      <c r="B63" t="str">
        <f>IF(H63="","",①参加者一覧表!B71)</f>
        <v/>
      </c>
      <c r="C63" t="str">
        <f>IF(H63="","",①参加者一覧表!C71)</f>
        <v/>
      </c>
      <c r="D63" t="str">
        <f>IF(H63="","",IF(①参加者一覧表!D71="男",1,2))</f>
        <v/>
      </c>
      <c r="E63" t="str">
        <f t="shared" si="0"/>
        <v/>
      </c>
      <c r="F63" t="str">
        <f>IF(H63="","",#REF!)</f>
        <v/>
      </c>
      <c r="G63" t="str">
        <f>IF(H63="","",①参加者一覧表!$C$3)</f>
        <v/>
      </c>
      <c r="H63" t="str">
        <f>IF(①参加者一覧表!Q71="","",①参加者一覧表!Q71)</f>
        <v/>
      </c>
      <c r="I63" t="str">
        <f>IF(H63="","",IF(①参加者一覧表!F71="","",IF(D63=1,VLOOKUP(①参加者一覧表!F71,#REF!,2,FALSE),VLOOKUP(①参加者一覧表!F71,#REF!,2,FALSE)))&amp;" "&amp;①参加者一覧表!G71)</f>
        <v/>
      </c>
    </row>
    <row r="64" spans="1:9">
      <c r="A64" t="e">
        <f>IF(H64="","",RIGHT(#REF!,4))&amp;(D64&amp;"0000")+H64</f>
        <v>#VALUE!</v>
      </c>
      <c r="B64" t="str">
        <f>IF(H64="","",①参加者一覧表!B72)</f>
        <v/>
      </c>
      <c r="C64" t="str">
        <f>IF(H64="","",①参加者一覧表!C72)</f>
        <v/>
      </c>
      <c r="D64" t="str">
        <f>IF(H64="","",IF(①参加者一覧表!D72="男",1,2))</f>
        <v/>
      </c>
      <c r="E64" t="str">
        <f t="shared" si="0"/>
        <v/>
      </c>
      <c r="F64" t="str">
        <f>IF(H64="","",#REF!)</f>
        <v/>
      </c>
      <c r="G64" t="str">
        <f>IF(H64="","",①参加者一覧表!$C$3)</f>
        <v/>
      </c>
      <c r="H64" t="str">
        <f>IF(①参加者一覧表!Q72="","",①参加者一覧表!Q72)</f>
        <v/>
      </c>
      <c r="I64" t="str">
        <f>IF(H64="","",IF(①参加者一覧表!F72="","",IF(D64=1,VLOOKUP(①参加者一覧表!F72,#REF!,2,FALSE),VLOOKUP(①参加者一覧表!F72,#REF!,2,FALSE)))&amp;" "&amp;①参加者一覧表!G72)</f>
        <v/>
      </c>
    </row>
    <row r="65" spans="1:9">
      <c r="A65" t="e">
        <f>IF(H65="","",RIGHT(#REF!,4))&amp;(D65&amp;"0000")+H65</f>
        <v>#VALUE!</v>
      </c>
      <c r="B65" t="str">
        <f>IF(H65="","",①参加者一覧表!B73)</f>
        <v/>
      </c>
      <c r="C65" t="str">
        <f>IF(H65="","",①参加者一覧表!C73)</f>
        <v/>
      </c>
      <c r="D65" t="str">
        <f>IF(H65="","",IF(①参加者一覧表!D73="男",1,2))</f>
        <v/>
      </c>
      <c r="E65" t="str">
        <f t="shared" si="0"/>
        <v/>
      </c>
      <c r="F65" t="str">
        <f>IF(H65="","",#REF!)</f>
        <v/>
      </c>
      <c r="G65" t="str">
        <f>IF(H65="","",①参加者一覧表!$C$3)</f>
        <v/>
      </c>
      <c r="H65" t="str">
        <f>IF(①参加者一覧表!Q73="","",①参加者一覧表!Q73)</f>
        <v/>
      </c>
      <c r="I65" t="str">
        <f>IF(H65="","",IF(①参加者一覧表!F73="","",IF(D65=1,VLOOKUP(①参加者一覧表!F73,#REF!,2,FALSE),VLOOKUP(①参加者一覧表!F73,#REF!,2,FALSE)))&amp;" "&amp;①参加者一覧表!G73)</f>
        <v/>
      </c>
    </row>
    <row r="66" spans="1:9">
      <c r="A66" t="e">
        <f>IF(H66="","",RIGHT(#REF!,4))&amp;(D66&amp;"0000")+H66</f>
        <v>#VALUE!</v>
      </c>
      <c r="B66" t="str">
        <f>IF(H66="","",①参加者一覧表!B74)</f>
        <v/>
      </c>
      <c r="C66" t="str">
        <f>IF(H66="","",①参加者一覧表!C74)</f>
        <v/>
      </c>
      <c r="D66" t="str">
        <f>IF(H66="","",IF(①参加者一覧表!D74="男",1,2))</f>
        <v/>
      </c>
      <c r="E66" t="str">
        <f t="shared" si="0"/>
        <v/>
      </c>
      <c r="F66" t="str">
        <f>IF(H66="","",#REF!)</f>
        <v/>
      </c>
      <c r="G66" t="str">
        <f>IF(H66="","",①参加者一覧表!$C$3)</f>
        <v/>
      </c>
      <c r="H66" t="str">
        <f>IF(①参加者一覧表!Q74="","",①参加者一覧表!Q74)</f>
        <v/>
      </c>
      <c r="I66" t="str">
        <f>IF(H66="","",IF(①参加者一覧表!F74="","",IF(D66=1,VLOOKUP(①参加者一覧表!F74,#REF!,2,FALSE),VLOOKUP(①参加者一覧表!F74,#REF!,2,FALSE)))&amp;" "&amp;①参加者一覧表!G74)</f>
        <v/>
      </c>
    </row>
    <row r="67" spans="1:9">
      <c r="A67" t="e">
        <f>IF(H67="","",RIGHT(#REF!,4))&amp;(D67&amp;"0000")+H67</f>
        <v>#VALUE!</v>
      </c>
      <c r="B67" t="str">
        <f>IF(H67="","",①参加者一覧表!B75)</f>
        <v/>
      </c>
      <c r="C67" t="str">
        <f>IF(H67="","",①参加者一覧表!C75)</f>
        <v/>
      </c>
      <c r="D67" t="str">
        <f>IF(H67="","",IF(①参加者一覧表!D75="男",1,2))</f>
        <v/>
      </c>
      <c r="E67" t="str">
        <f t="shared" ref="E67:E91" si="1">IF(H67="","",23)</f>
        <v/>
      </c>
      <c r="F67" t="str">
        <f>IF(H67="","",#REF!)</f>
        <v/>
      </c>
      <c r="G67" t="str">
        <f>IF(H67="","",①参加者一覧表!$C$3)</f>
        <v/>
      </c>
      <c r="H67" t="str">
        <f>IF(①参加者一覧表!Q75="","",①参加者一覧表!Q75)</f>
        <v/>
      </c>
      <c r="I67" t="str">
        <f>IF(H67="","",IF(①参加者一覧表!F75="","",IF(D67=1,VLOOKUP(①参加者一覧表!F75,#REF!,2,FALSE),VLOOKUP(①参加者一覧表!F75,#REF!,2,FALSE)))&amp;" "&amp;①参加者一覧表!G75)</f>
        <v/>
      </c>
    </row>
    <row r="68" spans="1:9">
      <c r="A68" t="e">
        <f>IF(H68="","",RIGHT(#REF!,4))&amp;(D68&amp;"0000")+H68</f>
        <v>#VALUE!</v>
      </c>
      <c r="B68" t="str">
        <f>IF(H68="","",①参加者一覧表!B76)</f>
        <v/>
      </c>
      <c r="C68" t="str">
        <f>IF(H68="","",①参加者一覧表!C76)</f>
        <v/>
      </c>
      <c r="D68" t="str">
        <f>IF(H68="","",IF(①参加者一覧表!D76="男",1,2))</f>
        <v/>
      </c>
      <c r="E68" t="str">
        <f t="shared" si="1"/>
        <v/>
      </c>
      <c r="F68" t="str">
        <f>IF(H68="","",#REF!)</f>
        <v/>
      </c>
      <c r="G68" t="str">
        <f>IF(H68="","",①参加者一覧表!$C$3)</f>
        <v/>
      </c>
      <c r="H68" t="str">
        <f>IF(①参加者一覧表!Q76="","",①参加者一覧表!Q76)</f>
        <v/>
      </c>
      <c r="I68" t="str">
        <f>IF(H68="","",IF(①参加者一覧表!F76="","",IF(D68=1,VLOOKUP(①参加者一覧表!F76,#REF!,2,FALSE),VLOOKUP(①参加者一覧表!F76,#REF!,2,FALSE)))&amp;" "&amp;①参加者一覧表!G76)</f>
        <v/>
      </c>
    </row>
    <row r="69" spans="1:9">
      <c r="A69" t="e">
        <f>IF(H69="","",RIGHT(#REF!,4))&amp;(D69&amp;"0000")+H69</f>
        <v>#VALUE!</v>
      </c>
      <c r="B69" t="str">
        <f>IF(H69="","",①参加者一覧表!B77)</f>
        <v/>
      </c>
      <c r="C69" t="str">
        <f>IF(H69="","",①参加者一覧表!C77)</f>
        <v/>
      </c>
      <c r="D69" t="str">
        <f>IF(H69="","",IF(①参加者一覧表!D77="男",1,2))</f>
        <v/>
      </c>
      <c r="E69" t="str">
        <f t="shared" si="1"/>
        <v/>
      </c>
      <c r="F69" t="str">
        <f>IF(H69="","",#REF!)</f>
        <v/>
      </c>
      <c r="G69" t="str">
        <f>IF(H69="","",①参加者一覧表!$C$3)</f>
        <v/>
      </c>
      <c r="H69" t="str">
        <f>IF(①参加者一覧表!Q77="","",①参加者一覧表!Q77)</f>
        <v/>
      </c>
      <c r="I69" t="str">
        <f>IF(H69="","",IF(①参加者一覧表!F77="","",IF(D69=1,VLOOKUP(①参加者一覧表!F77,#REF!,2,FALSE),VLOOKUP(①参加者一覧表!F77,#REF!,2,FALSE)))&amp;" "&amp;①参加者一覧表!G77)</f>
        <v/>
      </c>
    </row>
    <row r="70" spans="1:9">
      <c r="A70" t="e">
        <f>IF(H70="","",RIGHT(#REF!,4))&amp;(D70&amp;"0000")+H70</f>
        <v>#VALUE!</v>
      </c>
      <c r="B70" t="str">
        <f>IF(H70="","",①参加者一覧表!B78)</f>
        <v/>
      </c>
      <c r="C70" t="str">
        <f>IF(H70="","",①参加者一覧表!C78)</f>
        <v/>
      </c>
      <c r="D70" t="str">
        <f>IF(H70="","",IF(①参加者一覧表!D78="男",1,2))</f>
        <v/>
      </c>
      <c r="E70" t="str">
        <f t="shared" si="1"/>
        <v/>
      </c>
      <c r="F70" t="str">
        <f>IF(H70="","",#REF!)</f>
        <v/>
      </c>
      <c r="G70" t="str">
        <f>IF(H70="","",①参加者一覧表!$C$3)</f>
        <v/>
      </c>
      <c r="H70" t="str">
        <f>IF(①参加者一覧表!Q78="","",①参加者一覧表!Q78)</f>
        <v/>
      </c>
      <c r="I70" t="str">
        <f>IF(H70="","",IF(①参加者一覧表!F78="","",IF(D70=1,VLOOKUP(①参加者一覧表!F78,#REF!,2,FALSE),VLOOKUP(①参加者一覧表!F78,#REF!,2,FALSE)))&amp;" "&amp;①参加者一覧表!G78)</f>
        <v/>
      </c>
    </row>
    <row r="71" spans="1:9">
      <c r="A71" t="e">
        <f>IF(H71="","",RIGHT(#REF!,4))&amp;(D71&amp;"0000")+H71</f>
        <v>#VALUE!</v>
      </c>
      <c r="B71" t="str">
        <f>IF(H71="","",①参加者一覧表!B79)</f>
        <v/>
      </c>
      <c r="C71" t="str">
        <f>IF(H71="","",①参加者一覧表!C79)</f>
        <v/>
      </c>
      <c r="D71" t="str">
        <f>IF(H71="","",IF(①参加者一覧表!D79="男",1,2))</f>
        <v/>
      </c>
      <c r="E71" t="str">
        <f t="shared" si="1"/>
        <v/>
      </c>
      <c r="F71" t="str">
        <f>IF(H71="","",#REF!)</f>
        <v/>
      </c>
      <c r="G71" t="str">
        <f>IF(H71="","",①参加者一覧表!$C$3)</f>
        <v/>
      </c>
      <c r="H71" t="str">
        <f>IF(①参加者一覧表!Q79="","",①参加者一覧表!Q79)</f>
        <v/>
      </c>
      <c r="I71" t="str">
        <f>IF(H71="","",IF(①参加者一覧表!F79="","",IF(D71=1,VLOOKUP(①参加者一覧表!F79,#REF!,2,FALSE),VLOOKUP(①参加者一覧表!F79,#REF!,2,FALSE)))&amp;" "&amp;①参加者一覧表!G79)</f>
        <v/>
      </c>
    </row>
    <row r="72" spans="1:9">
      <c r="A72" t="e">
        <f>IF(H72="","",RIGHT(#REF!,4))&amp;(D72&amp;"0000")+H72</f>
        <v>#VALUE!</v>
      </c>
      <c r="B72" t="str">
        <f>IF(H72="","",①参加者一覧表!B80)</f>
        <v/>
      </c>
      <c r="C72" t="str">
        <f>IF(H72="","",①参加者一覧表!C80)</f>
        <v/>
      </c>
      <c r="D72" t="str">
        <f>IF(H72="","",IF(①参加者一覧表!D80="男",1,2))</f>
        <v/>
      </c>
      <c r="E72" t="str">
        <f t="shared" si="1"/>
        <v/>
      </c>
      <c r="F72" t="str">
        <f>IF(H72="","",#REF!)</f>
        <v/>
      </c>
      <c r="G72" t="str">
        <f>IF(H72="","",①参加者一覧表!$C$3)</f>
        <v/>
      </c>
      <c r="H72" t="str">
        <f>IF(①参加者一覧表!Q80="","",①参加者一覧表!Q80)</f>
        <v/>
      </c>
      <c r="I72" t="str">
        <f>IF(H72="","",IF(①参加者一覧表!F80="","",IF(D72=1,VLOOKUP(①参加者一覧表!F80,#REF!,2,FALSE),VLOOKUP(①参加者一覧表!F80,#REF!,2,FALSE)))&amp;" "&amp;①参加者一覧表!G80)</f>
        <v/>
      </c>
    </row>
    <row r="73" spans="1:9">
      <c r="A73" t="e">
        <f>IF(H73="","",RIGHT(#REF!,4))&amp;(D73&amp;"0000")+H73</f>
        <v>#VALUE!</v>
      </c>
      <c r="B73" t="str">
        <f>IF(H73="","",①参加者一覧表!B81)</f>
        <v/>
      </c>
      <c r="C73" t="str">
        <f>IF(H73="","",①参加者一覧表!C81)</f>
        <v/>
      </c>
      <c r="D73" t="str">
        <f>IF(H73="","",IF(①参加者一覧表!D81="男",1,2))</f>
        <v/>
      </c>
      <c r="E73" t="str">
        <f t="shared" si="1"/>
        <v/>
      </c>
      <c r="F73" t="str">
        <f>IF(H73="","",#REF!)</f>
        <v/>
      </c>
      <c r="G73" t="str">
        <f>IF(H73="","",①参加者一覧表!$C$3)</f>
        <v/>
      </c>
      <c r="H73" t="str">
        <f>IF(①参加者一覧表!Q81="","",①参加者一覧表!Q81)</f>
        <v/>
      </c>
      <c r="I73" t="str">
        <f>IF(H73="","",IF(①参加者一覧表!F81="","",IF(D73=1,VLOOKUP(①参加者一覧表!F81,#REF!,2,FALSE),VLOOKUP(①参加者一覧表!F81,#REF!,2,FALSE)))&amp;" "&amp;①参加者一覧表!G81)</f>
        <v/>
      </c>
    </row>
    <row r="74" spans="1:9">
      <c r="A74" t="e">
        <f>IF(H74="","",RIGHT(#REF!,4))&amp;(D74&amp;"0000")+H74</f>
        <v>#VALUE!</v>
      </c>
      <c r="B74" t="str">
        <f>IF(H74="","",①参加者一覧表!B82)</f>
        <v/>
      </c>
      <c r="C74" t="str">
        <f>IF(H74="","",①参加者一覧表!C82)</f>
        <v/>
      </c>
      <c r="D74" t="str">
        <f>IF(H74="","",IF(①参加者一覧表!D82="男",1,2))</f>
        <v/>
      </c>
      <c r="E74" t="str">
        <f t="shared" si="1"/>
        <v/>
      </c>
      <c r="F74" t="str">
        <f>IF(H74="","",#REF!)</f>
        <v/>
      </c>
      <c r="G74" t="str">
        <f>IF(H74="","",①参加者一覧表!$C$3)</f>
        <v/>
      </c>
      <c r="H74" t="str">
        <f>IF(①参加者一覧表!Q82="","",①参加者一覧表!Q82)</f>
        <v/>
      </c>
      <c r="I74" t="str">
        <f>IF(H74="","",IF(①参加者一覧表!F82="","",IF(D74=1,VLOOKUP(①参加者一覧表!F82,#REF!,2,FALSE),VLOOKUP(①参加者一覧表!F82,#REF!,2,FALSE)))&amp;" "&amp;①参加者一覧表!G82)</f>
        <v/>
      </c>
    </row>
    <row r="75" spans="1:9">
      <c r="A75" t="e">
        <f>IF(H75="","",RIGHT(#REF!,4))&amp;(D75&amp;"0000")+H75</f>
        <v>#VALUE!</v>
      </c>
      <c r="B75" t="str">
        <f>IF(H75="","",①参加者一覧表!B83)</f>
        <v/>
      </c>
      <c r="C75" t="str">
        <f>IF(H75="","",①参加者一覧表!C83)</f>
        <v/>
      </c>
      <c r="D75" t="str">
        <f>IF(H75="","",IF(①参加者一覧表!D83="男",1,2))</f>
        <v/>
      </c>
      <c r="E75" t="str">
        <f t="shared" si="1"/>
        <v/>
      </c>
      <c r="F75" t="str">
        <f>IF(H75="","",#REF!)</f>
        <v/>
      </c>
      <c r="G75" t="str">
        <f>IF(H75="","",①参加者一覧表!$C$3)</f>
        <v/>
      </c>
      <c r="H75" t="str">
        <f>IF(①参加者一覧表!Q83="","",①参加者一覧表!Q83)</f>
        <v/>
      </c>
      <c r="I75" t="str">
        <f>IF(H75="","",IF(①参加者一覧表!F83="","",IF(D75=1,VLOOKUP(①参加者一覧表!F83,#REF!,2,FALSE),VLOOKUP(①参加者一覧表!F83,#REF!,2,FALSE)))&amp;" "&amp;①参加者一覧表!G83)</f>
        <v/>
      </c>
    </row>
    <row r="76" spans="1:9">
      <c r="A76" t="e">
        <f>IF(H76="","",RIGHT(#REF!,4))&amp;(D76&amp;"0000")+H76</f>
        <v>#VALUE!</v>
      </c>
      <c r="B76" t="str">
        <f>IF(H76="","",①参加者一覧表!B84)</f>
        <v/>
      </c>
      <c r="C76" t="str">
        <f>IF(H76="","",①参加者一覧表!C84)</f>
        <v/>
      </c>
      <c r="D76" t="str">
        <f>IF(H76="","",IF(①参加者一覧表!D84="男",1,2))</f>
        <v/>
      </c>
      <c r="E76" t="str">
        <f t="shared" si="1"/>
        <v/>
      </c>
      <c r="F76" t="str">
        <f>IF(H76="","",#REF!)</f>
        <v/>
      </c>
      <c r="G76" t="str">
        <f>IF(H76="","",①参加者一覧表!$C$3)</f>
        <v/>
      </c>
      <c r="H76" t="str">
        <f>IF(①参加者一覧表!Q84="","",①参加者一覧表!Q84)</f>
        <v/>
      </c>
      <c r="I76" t="str">
        <f>IF(H76="","",IF(①参加者一覧表!F84="","",IF(D76=1,VLOOKUP(①参加者一覧表!F84,#REF!,2,FALSE),VLOOKUP(①参加者一覧表!F84,#REF!,2,FALSE)))&amp;" "&amp;①参加者一覧表!G84)</f>
        <v/>
      </c>
    </row>
    <row r="77" spans="1:9">
      <c r="A77" t="e">
        <f>IF(H77="","",RIGHT(#REF!,4))&amp;(D77&amp;"0000")+H77</f>
        <v>#VALUE!</v>
      </c>
      <c r="B77" t="str">
        <f>IF(H77="","",①参加者一覧表!B85)</f>
        <v/>
      </c>
      <c r="C77" t="str">
        <f>IF(H77="","",①参加者一覧表!C85)</f>
        <v/>
      </c>
      <c r="D77" t="str">
        <f>IF(H77="","",IF(①参加者一覧表!D85="男",1,2))</f>
        <v/>
      </c>
      <c r="E77" t="str">
        <f t="shared" si="1"/>
        <v/>
      </c>
      <c r="F77" t="str">
        <f>IF(H77="","",#REF!)</f>
        <v/>
      </c>
      <c r="G77" t="str">
        <f>IF(H77="","",①参加者一覧表!$C$3)</f>
        <v/>
      </c>
      <c r="H77" t="str">
        <f>IF(①参加者一覧表!Q85="","",①参加者一覧表!Q85)</f>
        <v/>
      </c>
      <c r="I77" t="str">
        <f>IF(H77="","",IF(①参加者一覧表!F85="","",IF(D77=1,VLOOKUP(①参加者一覧表!F85,#REF!,2,FALSE),VLOOKUP(①参加者一覧表!F85,#REF!,2,FALSE)))&amp;" "&amp;①参加者一覧表!G85)</f>
        <v/>
      </c>
    </row>
    <row r="78" spans="1:9">
      <c r="A78" t="e">
        <f>IF(H78="","",RIGHT(#REF!,4))&amp;(D78&amp;"0000")+H78</f>
        <v>#VALUE!</v>
      </c>
      <c r="B78" t="str">
        <f>IF(H78="","",①参加者一覧表!B86)</f>
        <v/>
      </c>
      <c r="C78" t="str">
        <f>IF(H78="","",①参加者一覧表!C86)</f>
        <v/>
      </c>
      <c r="D78" t="str">
        <f>IF(H78="","",IF(①参加者一覧表!D86="男",1,2))</f>
        <v/>
      </c>
      <c r="E78" t="str">
        <f t="shared" si="1"/>
        <v/>
      </c>
      <c r="F78" t="str">
        <f>IF(H78="","",#REF!)</f>
        <v/>
      </c>
      <c r="G78" t="str">
        <f>IF(H78="","",①参加者一覧表!$C$3)</f>
        <v/>
      </c>
      <c r="H78" t="str">
        <f>IF(①参加者一覧表!Q86="","",①参加者一覧表!Q86)</f>
        <v/>
      </c>
      <c r="I78" t="str">
        <f>IF(H78="","",IF(①参加者一覧表!F86="","",IF(D78=1,VLOOKUP(①参加者一覧表!F86,#REF!,2,FALSE),VLOOKUP(①参加者一覧表!F86,#REF!,2,FALSE)))&amp;" "&amp;①参加者一覧表!G86)</f>
        <v/>
      </c>
    </row>
    <row r="79" spans="1:9">
      <c r="A79" t="e">
        <f>IF(H79="","",RIGHT(#REF!,4))&amp;(D79&amp;"0000")+H79</f>
        <v>#VALUE!</v>
      </c>
      <c r="B79" t="str">
        <f>IF(H79="","",①参加者一覧表!B87)</f>
        <v/>
      </c>
      <c r="C79" t="str">
        <f>IF(H79="","",①参加者一覧表!C87)</f>
        <v/>
      </c>
      <c r="D79" t="str">
        <f>IF(H79="","",IF(①参加者一覧表!D87="男",1,2))</f>
        <v/>
      </c>
      <c r="E79" t="str">
        <f t="shared" si="1"/>
        <v/>
      </c>
      <c r="F79" t="str">
        <f>IF(H79="","",#REF!)</f>
        <v/>
      </c>
      <c r="G79" t="str">
        <f>IF(H79="","",①参加者一覧表!$C$3)</f>
        <v/>
      </c>
      <c r="H79" t="str">
        <f>IF(①参加者一覧表!Q87="","",①参加者一覧表!Q87)</f>
        <v/>
      </c>
      <c r="I79" t="str">
        <f>IF(H79="","",IF(①参加者一覧表!F87="","",IF(D79=1,VLOOKUP(①参加者一覧表!F87,#REF!,2,FALSE),VLOOKUP(①参加者一覧表!F87,#REF!,2,FALSE)))&amp;" "&amp;①参加者一覧表!G87)</f>
        <v/>
      </c>
    </row>
    <row r="80" spans="1:9">
      <c r="A80" t="e">
        <f>IF(H80="","",RIGHT(#REF!,4))&amp;(D80&amp;"0000")+H80</f>
        <v>#VALUE!</v>
      </c>
      <c r="B80" t="str">
        <f>IF(H80="","",①参加者一覧表!B88)</f>
        <v/>
      </c>
      <c r="C80" t="str">
        <f>IF(H80="","",①参加者一覧表!C88)</f>
        <v/>
      </c>
      <c r="D80" t="str">
        <f>IF(H80="","",IF(①参加者一覧表!D88="男",1,2))</f>
        <v/>
      </c>
      <c r="E80" t="str">
        <f t="shared" si="1"/>
        <v/>
      </c>
      <c r="F80" t="str">
        <f>IF(H80="","",#REF!)</f>
        <v/>
      </c>
      <c r="G80" t="str">
        <f>IF(H80="","",①参加者一覧表!$C$3)</f>
        <v/>
      </c>
      <c r="H80" t="str">
        <f>IF(①参加者一覧表!Q88="","",①参加者一覧表!Q88)</f>
        <v/>
      </c>
      <c r="I80" t="str">
        <f>IF(H80="","",IF(①参加者一覧表!F88="","",IF(D80=1,VLOOKUP(①参加者一覧表!F88,#REF!,2,FALSE),VLOOKUP(①参加者一覧表!F88,#REF!,2,FALSE)))&amp;" "&amp;①参加者一覧表!G88)</f>
        <v/>
      </c>
    </row>
    <row r="81" spans="1:9">
      <c r="A81" t="e">
        <f>IF(H81="","",RIGHT(#REF!,4))&amp;(D81&amp;"0000")+H81</f>
        <v>#VALUE!</v>
      </c>
      <c r="B81" t="str">
        <f>IF(H81="","",①参加者一覧表!B89)</f>
        <v/>
      </c>
      <c r="C81" t="str">
        <f>IF(H81="","",①参加者一覧表!C89)</f>
        <v/>
      </c>
      <c r="D81" t="str">
        <f>IF(H81="","",IF(①参加者一覧表!D89="男",1,2))</f>
        <v/>
      </c>
      <c r="E81" t="str">
        <f t="shared" si="1"/>
        <v/>
      </c>
      <c r="F81" t="str">
        <f>IF(H81="","",#REF!)</f>
        <v/>
      </c>
      <c r="G81" t="str">
        <f>IF(H81="","",①参加者一覧表!$C$3)</f>
        <v/>
      </c>
      <c r="H81" t="str">
        <f>IF(①参加者一覧表!Q89="","",①参加者一覧表!Q89)</f>
        <v/>
      </c>
      <c r="I81" t="str">
        <f>IF(H81="","",IF(①参加者一覧表!F89="","",IF(D81=1,VLOOKUP(①参加者一覧表!F89,#REF!,2,FALSE),VLOOKUP(①参加者一覧表!F89,#REF!,2,FALSE)))&amp;" "&amp;①参加者一覧表!G89)</f>
        <v/>
      </c>
    </row>
    <row r="82" spans="1:9">
      <c r="A82" t="e">
        <f>IF(H82="","",RIGHT(#REF!,4))&amp;(D82&amp;"0000")+H82</f>
        <v>#VALUE!</v>
      </c>
      <c r="B82" t="str">
        <f>IF(H82="","",①参加者一覧表!B90)</f>
        <v/>
      </c>
      <c r="C82" t="str">
        <f>IF(H82="","",①参加者一覧表!C90)</f>
        <v/>
      </c>
      <c r="D82" t="str">
        <f>IF(H82="","",IF(①参加者一覧表!D90="男",1,2))</f>
        <v/>
      </c>
      <c r="E82" t="str">
        <f t="shared" si="1"/>
        <v/>
      </c>
      <c r="F82" t="str">
        <f>IF(H82="","",#REF!)</f>
        <v/>
      </c>
      <c r="G82" t="str">
        <f>IF(H82="","",①参加者一覧表!$C$3)</f>
        <v/>
      </c>
      <c r="H82" t="str">
        <f>IF(①参加者一覧表!Q90="","",①参加者一覧表!Q90)</f>
        <v/>
      </c>
      <c r="I82" t="str">
        <f>IF(H82="","",IF(①参加者一覧表!F90="","",IF(D82=1,VLOOKUP(①参加者一覧表!F90,#REF!,2,FALSE),VLOOKUP(①参加者一覧表!F90,#REF!,2,FALSE)))&amp;" "&amp;①参加者一覧表!G90)</f>
        <v/>
      </c>
    </row>
    <row r="83" spans="1:9">
      <c r="A83" t="e">
        <f>IF(H83="","",RIGHT(#REF!,4))&amp;(D83&amp;"0000")+H83</f>
        <v>#VALUE!</v>
      </c>
      <c r="B83" t="str">
        <f>IF(H83="","",①参加者一覧表!B91)</f>
        <v/>
      </c>
      <c r="C83" t="str">
        <f>IF(H83="","",①参加者一覧表!C91)</f>
        <v/>
      </c>
      <c r="D83" t="str">
        <f>IF(H83="","",IF(①参加者一覧表!D91="男",1,2))</f>
        <v/>
      </c>
      <c r="E83" t="str">
        <f t="shared" si="1"/>
        <v/>
      </c>
      <c r="F83" t="str">
        <f>IF(H83="","",#REF!)</f>
        <v/>
      </c>
      <c r="G83" t="str">
        <f>IF(H83="","",①参加者一覧表!$C$3)</f>
        <v/>
      </c>
      <c r="H83" t="str">
        <f>IF(①参加者一覧表!Q91="","",①参加者一覧表!Q91)</f>
        <v/>
      </c>
      <c r="I83" t="str">
        <f>IF(H83="","",IF(①参加者一覧表!F91="","",IF(D83=1,VLOOKUP(①参加者一覧表!F91,#REF!,2,FALSE),VLOOKUP(①参加者一覧表!F91,#REF!,2,FALSE)))&amp;" "&amp;①参加者一覧表!G91)</f>
        <v/>
      </c>
    </row>
    <row r="84" spans="1:9">
      <c r="A84" t="e">
        <f>IF(H84="","",RIGHT(#REF!,4))&amp;(D84&amp;"0000")+H84</f>
        <v>#VALUE!</v>
      </c>
      <c r="B84" t="str">
        <f>IF(H84="","",①参加者一覧表!B92)</f>
        <v/>
      </c>
      <c r="C84" t="str">
        <f>IF(H84="","",①参加者一覧表!C92)</f>
        <v/>
      </c>
      <c r="D84" t="str">
        <f>IF(H84="","",IF(①参加者一覧表!D92="男",1,2))</f>
        <v/>
      </c>
      <c r="E84" t="str">
        <f t="shared" si="1"/>
        <v/>
      </c>
      <c r="F84" t="str">
        <f>IF(H84="","",#REF!)</f>
        <v/>
      </c>
      <c r="G84" t="str">
        <f>IF(H84="","",①参加者一覧表!$C$3)</f>
        <v/>
      </c>
      <c r="H84" t="str">
        <f>IF(①参加者一覧表!Q92="","",①参加者一覧表!Q92)</f>
        <v/>
      </c>
      <c r="I84" t="str">
        <f>IF(H84="","",IF(①参加者一覧表!F92="","",IF(D84=1,VLOOKUP(①参加者一覧表!F92,#REF!,2,FALSE),VLOOKUP(①参加者一覧表!F92,#REF!,2,FALSE)))&amp;" "&amp;①参加者一覧表!G92)</f>
        <v/>
      </c>
    </row>
    <row r="85" spans="1:9">
      <c r="A85" t="e">
        <f>IF(H85="","",RIGHT(#REF!,4))&amp;(D85&amp;"0000")+H85</f>
        <v>#VALUE!</v>
      </c>
      <c r="B85" t="str">
        <f>IF(H85="","",①参加者一覧表!B93)</f>
        <v/>
      </c>
      <c r="C85" t="str">
        <f>IF(H85="","",①参加者一覧表!C93)</f>
        <v/>
      </c>
      <c r="D85" t="str">
        <f>IF(H85="","",IF(①参加者一覧表!D93="男",1,2))</f>
        <v/>
      </c>
      <c r="E85" t="str">
        <f t="shared" si="1"/>
        <v/>
      </c>
      <c r="F85" t="str">
        <f>IF(H85="","",#REF!)</f>
        <v/>
      </c>
      <c r="G85" t="str">
        <f>IF(H85="","",①参加者一覧表!$C$3)</f>
        <v/>
      </c>
      <c r="H85" t="str">
        <f>IF(①参加者一覧表!Q93="","",①参加者一覧表!Q93)</f>
        <v/>
      </c>
      <c r="I85" t="str">
        <f>IF(H85="","",IF(①参加者一覧表!F93="","",IF(D85=1,VLOOKUP(①参加者一覧表!F93,#REF!,2,FALSE),VLOOKUP(①参加者一覧表!F93,#REF!,2,FALSE)))&amp;" "&amp;①参加者一覧表!G93)</f>
        <v/>
      </c>
    </row>
    <row r="86" spans="1:9">
      <c r="A86" t="e">
        <f>IF(H86="","",RIGHT(#REF!,4))&amp;(D86&amp;"0000")+H86</f>
        <v>#VALUE!</v>
      </c>
      <c r="B86" t="str">
        <f>IF(H86="","",①参加者一覧表!B94)</f>
        <v/>
      </c>
      <c r="C86" t="str">
        <f>IF(H86="","",①参加者一覧表!C94)</f>
        <v/>
      </c>
      <c r="D86" t="str">
        <f>IF(H86="","",IF(①参加者一覧表!D94="男",1,2))</f>
        <v/>
      </c>
      <c r="E86" t="str">
        <f t="shared" si="1"/>
        <v/>
      </c>
      <c r="F86" t="str">
        <f>IF(H86="","",#REF!)</f>
        <v/>
      </c>
      <c r="G86" t="str">
        <f>IF(H86="","",①参加者一覧表!$C$3)</f>
        <v/>
      </c>
      <c r="H86" t="str">
        <f>IF(①参加者一覧表!Q94="","",①参加者一覧表!Q94)</f>
        <v/>
      </c>
      <c r="I86" t="str">
        <f>IF(H86="","",IF(①参加者一覧表!F94="","",IF(D86=1,VLOOKUP(①参加者一覧表!F94,#REF!,2,FALSE),VLOOKUP(①参加者一覧表!F94,#REF!,2,FALSE)))&amp;" "&amp;①参加者一覧表!G94)</f>
        <v/>
      </c>
    </row>
    <row r="87" spans="1:9">
      <c r="A87" t="e">
        <f>IF(H87="","",RIGHT(#REF!,4))&amp;(D87&amp;"0000")+H87</f>
        <v>#VALUE!</v>
      </c>
      <c r="B87" t="str">
        <f>IF(H87="","",①参加者一覧表!B95)</f>
        <v/>
      </c>
      <c r="C87" t="str">
        <f>IF(H87="","",①参加者一覧表!C95)</f>
        <v/>
      </c>
      <c r="D87" t="str">
        <f>IF(H87="","",IF(①参加者一覧表!D95="男",1,2))</f>
        <v/>
      </c>
      <c r="E87" t="str">
        <f t="shared" si="1"/>
        <v/>
      </c>
      <c r="F87" t="str">
        <f>IF(H87="","",#REF!)</f>
        <v/>
      </c>
      <c r="G87" t="str">
        <f>IF(H87="","",①参加者一覧表!$C$3)</f>
        <v/>
      </c>
      <c r="H87" t="str">
        <f>IF(①参加者一覧表!Q95="","",①参加者一覧表!Q95)</f>
        <v/>
      </c>
      <c r="I87" t="str">
        <f>IF(H87="","",IF(①参加者一覧表!F95="","",IF(D87=1,VLOOKUP(①参加者一覧表!F95,#REF!,2,FALSE),VLOOKUP(①参加者一覧表!F95,#REF!,2,FALSE)))&amp;" "&amp;①参加者一覧表!G95)</f>
        <v/>
      </c>
    </row>
    <row r="88" spans="1:9">
      <c r="A88" t="e">
        <f>IF(H88="","",RIGHT(#REF!,4))&amp;(D88&amp;"0000")+H88</f>
        <v>#VALUE!</v>
      </c>
      <c r="B88" t="str">
        <f>IF(H88="","",①参加者一覧表!B96)</f>
        <v/>
      </c>
      <c r="C88" t="str">
        <f>IF(H88="","",①参加者一覧表!C96)</f>
        <v/>
      </c>
      <c r="D88" t="str">
        <f>IF(H88="","",IF(①参加者一覧表!D96="男",1,2))</f>
        <v/>
      </c>
      <c r="E88" t="str">
        <f t="shared" si="1"/>
        <v/>
      </c>
      <c r="F88" t="str">
        <f>IF(H88="","",#REF!)</f>
        <v/>
      </c>
      <c r="G88" t="str">
        <f>IF(H88="","",①参加者一覧表!$C$3)</f>
        <v/>
      </c>
      <c r="H88" t="str">
        <f>IF(①参加者一覧表!Q96="","",①参加者一覧表!Q96)</f>
        <v/>
      </c>
      <c r="I88" t="str">
        <f>IF(H88="","",IF(①参加者一覧表!F96="","",IF(D88=1,VLOOKUP(①参加者一覧表!F96,#REF!,2,FALSE),VLOOKUP(①参加者一覧表!F96,#REF!,2,FALSE)))&amp;" "&amp;①参加者一覧表!G96)</f>
        <v/>
      </c>
    </row>
    <row r="89" spans="1:9">
      <c r="A89" t="e">
        <f>IF(H89="","",RIGHT(#REF!,4))&amp;(D89&amp;"0000")+H89</f>
        <v>#VALUE!</v>
      </c>
      <c r="B89" t="str">
        <f>IF(H89="","",①参加者一覧表!B97)</f>
        <v/>
      </c>
      <c r="C89" t="str">
        <f>IF(H89="","",①参加者一覧表!C97)</f>
        <v/>
      </c>
      <c r="D89" t="str">
        <f>IF(H89="","",IF(①参加者一覧表!D97="男",1,2))</f>
        <v/>
      </c>
      <c r="E89" t="str">
        <f t="shared" si="1"/>
        <v/>
      </c>
      <c r="F89" t="str">
        <f>IF(H89="","",#REF!)</f>
        <v/>
      </c>
      <c r="G89" t="str">
        <f>IF(H89="","",①参加者一覧表!$C$3)</f>
        <v/>
      </c>
      <c r="H89" t="str">
        <f>IF(①参加者一覧表!Q97="","",①参加者一覧表!Q97)</f>
        <v/>
      </c>
      <c r="I89" t="str">
        <f>IF(H89="","",IF(①参加者一覧表!F97="","",IF(D89=1,VLOOKUP(①参加者一覧表!F97,#REF!,2,FALSE),VLOOKUP(①参加者一覧表!F97,#REF!,2,FALSE)))&amp;" "&amp;①参加者一覧表!G97)</f>
        <v/>
      </c>
    </row>
    <row r="90" spans="1:9">
      <c r="A90" t="e">
        <f>IF(H90="","",RIGHT(#REF!,4))&amp;(D90&amp;"0000")+H90</f>
        <v>#VALUE!</v>
      </c>
      <c r="B90" t="str">
        <f>IF(H90="","",①参加者一覧表!B98)</f>
        <v/>
      </c>
      <c r="C90" t="str">
        <f>IF(H90="","",①参加者一覧表!C98)</f>
        <v/>
      </c>
      <c r="D90" t="str">
        <f>IF(H90="","",IF(①参加者一覧表!D98="男",1,2))</f>
        <v/>
      </c>
      <c r="E90" t="str">
        <f t="shared" si="1"/>
        <v/>
      </c>
      <c r="F90" t="str">
        <f>IF(H90="","",#REF!)</f>
        <v/>
      </c>
      <c r="G90" t="str">
        <f>IF(H90="","",①参加者一覧表!$C$3)</f>
        <v/>
      </c>
      <c r="H90" t="str">
        <f>IF(①参加者一覧表!Q98="","",①参加者一覧表!Q98)</f>
        <v/>
      </c>
      <c r="I90" t="str">
        <f>IF(H90="","",IF(①参加者一覧表!F98="","",IF(D90=1,VLOOKUP(①参加者一覧表!F98,#REF!,2,FALSE),VLOOKUP(①参加者一覧表!F98,#REF!,2,FALSE)))&amp;" "&amp;①参加者一覧表!G98)</f>
        <v/>
      </c>
    </row>
    <row r="91" spans="1:9">
      <c r="A91" t="e">
        <f>IF(H91="","",RIGHT(#REF!,4))&amp;(D91&amp;"0000")+H91</f>
        <v>#VALUE!</v>
      </c>
      <c r="B91" t="str">
        <f>IF(H91="","",①参加者一覧表!B99)</f>
        <v/>
      </c>
      <c r="C91" t="str">
        <f>IF(H91="","",①参加者一覧表!C99)</f>
        <v/>
      </c>
      <c r="D91" t="str">
        <f>IF(H91="","",IF(①参加者一覧表!D99="男",1,2))</f>
        <v/>
      </c>
      <c r="E91" t="str">
        <f t="shared" si="1"/>
        <v/>
      </c>
      <c r="F91" t="str">
        <f>IF(H91="","",#REF!)</f>
        <v/>
      </c>
      <c r="G91" t="str">
        <f>IF(H91="","",①参加者一覧表!$C$3)</f>
        <v/>
      </c>
      <c r="H91" t="str">
        <f>IF(①参加者一覧表!Q99="","",①参加者一覧表!Q99)</f>
        <v/>
      </c>
      <c r="I91" t="str">
        <f>IF(H91="","",IF(①参加者一覧表!F99="","",IF(D91=1,VLOOKUP(①参加者一覧表!F99,#REF!,2,FALSE),VLOOKUP(①参加者一覧表!F99,#REF!,2,FALSE)))&amp;" "&amp;①参加者一覧表!G99)</f>
        <v/>
      </c>
    </row>
    <row r="92" spans="1:9">
      <c r="A92" s="14"/>
      <c r="B92" s="14"/>
      <c r="C92" s="14"/>
      <c r="D92" s="14"/>
      <c r="E92" s="14"/>
      <c r="F92" s="14"/>
      <c r="G92" s="14"/>
      <c r="H92" s="14"/>
      <c r="I92" s="14"/>
    </row>
  </sheetData>
  <phoneticPr fontId="3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2"/>
  <sheetViews>
    <sheetView workbookViewId="0">
      <selection activeCell="C2" sqref="C2:D2"/>
    </sheetView>
  </sheetViews>
  <sheetFormatPr defaultRowHeight="13.5"/>
  <cols>
    <col min="6" max="10" width="10.5" bestFit="1" customWidth="1"/>
  </cols>
  <sheetData>
    <row r="1" spans="1:11">
      <c r="A1" t="s">
        <v>28</v>
      </c>
      <c r="B1" t="s">
        <v>35</v>
      </c>
      <c r="C1" t="s">
        <v>29</v>
      </c>
      <c r="D1" t="s">
        <v>30</v>
      </c>
      <c r="E1" t="s">
        <v>37</v>
      </c>
      <c r="F1" t="s">
        <v>36</v>
      </c>
      <c r="G1" t="s">
        <v>38</v>
      </c>
      <c r="H1" t="s">
        <v>39</v>
      </c>
      <c r="I1" t="s">
        <v>40</v>
      </c>
      <c r="J1" t="s">
        <v>41</v>
      </c>
      <c r="K1" t="s">
        <v>42</v>
      </c>
    </row>
    <row r="2" spans="1:11">
      <c r="A2" t="e">
        <f>IF(#REF!="","",#REF!)</f>
        <v>#REF!</v>
      </c>
      <c r="C2" t="e">
        <f>IF(#REF!="","",#REF!)</f>
        <v>#REF!</v>
      </c>
      <c r="D2" t="e">
        <f>IF(#REF!="","",ASC(①参加者一覧表!C3))</f>
        <v>#REF!</v>
      </c>
      <c r="E2" t="e">
        <f>IF(#REF!="","",①参加者一覧表!#REF!)</f>
        <v>#REF!</v>
      </c>
      <c r="F2" t="e">
        <f>IF(#REF!="","",#REF!)</f>
        <v>#REF!</v>
      </c>
      <c r="G2" t="e">
        <f>IF(#REF!="","",#REF!)</f>
        <v>#REF!</v>
      </c>
      <c r="H2" t="e">
        <f>IF(#REF!="","",#REF!)</f>
        <v>#REF!</v>
      </c>
      <c r="I2" t="e">
        <f>IF(#REF!="","",#REF!)</f>
        <v>#REF!</v>
      </c>
      <c r="J2" t="e">
        <f>IF(#REF!="","",#REF!)</f>
        <v>#REF!</v>
      </c>
      <c r="K2" t="e">
        <f>IF(#REF!="","",#REF!)</f>
        <v>#REF!</v>
      </c>
    </row>
  </sheetData>
  <phoneticPr fontId="3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5"/>
  <sheetViews>
    <sheetView workbookViewId="0">
      <pane ySplit="1" topLeftCell="A2" activePane="bottomLeft" state="frozen"/>
      <selection activeCell="M33" sqref="M33"/>
      <selection pane="bottomLeft" activeCell="M33" sqref="M33"/>
    </sheetView>
  </sheetViews>
  <sheetFormatPr defaultRowHeight="13.5"/>
  <sheetData>
    <row r="1" spans="1:13">
      <c r="A1" t="s">
        <v>5</v>
      </c>
      <c r="B1" t="s">
        <v>6</v>
      </c>
      <c r="C1" t="s">
        <v>7</v>
      </c>
      <c r="D1" t="s">
        <v>8</v>
      </c>
      <c r="E1" t="s">
        <v>9</v>
      </c>
      <c r="F1" t="s">
        <v>10</v>
      </c>
      <c r="G1" t="s">
        <v>11</v>
      </c>
      <c r="H1" t="s">
        <v>0</v>
      </c>
      <c r="I1" t="s">
        <v>1</v>
      </c>
      <c r="J1" t="s">
        <v>12</v>
      </c>
      <c r="K1" t="s">
        <v>13</v>
      </c>
      <c r="L1" t="s">
        <v>14</v>
      </c>
      <c r="M1" t="s">
        <v>15</v>
      </c>
    </row>
    <row r="2" spans="1:13">
      <c r="A2" t="e">
        <f>IF(#REF!="","",410000+#REF!*10)</f>
        <v>#REF!</v>
      </c>
      <c r="B2" t="e">
        <f>IF(A2="","",#REF!)</f>
        <v>#REF!</v>
      </c>
      <c r="C2" t="e">
        <f>IF(A2="","",#REF!)</f>
        <v>#REF!</v>
      </c>
      <c r="D2" t="e">
        <f>IF(A2="","",#REF!)</f>
        <v>#REF!</v>
      </c>
      <c r="G2">
        <v>1</v>
      </c>
      <c r="H2" t="e">
        <f>IF(A2="","",#REF!)</f>
        <v>#REF!</v>
      </c>
      <c r="I2" t="e">
        <f>IF(A2="","",#REF!)</f>
        <v>#REF!</v>
      </c>
      <c r="J2" t="e">
        <f>IF(A2="","",#REF!)</f>
        <v>#REF!</v>
      </c>
      <c r="K2" t="e">
        <f>IF(A2="","",#REF!)</f>
        <v>#REF!</v>
      </c>
      <c r="L2" t="e">
        <f t="shared" ref="L2:L25" si="0">IF(A2="","",0)</f>
        <v>#REF!</v>
      </c>
      <c r="M2" t="e">
        <f>IF(A2="","",#REF!)</f>
        <v>#REF!</v>
      </c>
    </row>
    <row r="3" spans="1:13">
      <c r="A3" t="e">
        <f>IF(#REF!="","",410000+#REF!*10)</f>
        <v>#REF!</v>
      </c>
      <c r="B3" t="e">
        <f>IF(A3="","",#REF!)</f>
        <v>#REF!</v>
      </c>
      <c r="C3" t="e">
        <f>IF(A3="","",#REF!)</f>
        <v>#REF!</v>
      </c>
      <c r="D3" t="e">
        <f>IF(A3="","",#REF!)</f>
        <v>#REF!</v>
      </c>
      <c r="G3">
        <v>2</v>
      </c>
      <c r="H3" t="e">
        <f>IF(A3="","",#REF!)</f>
        <v>#REF!</v>
      </c>
      <c r="I3" t="e">
        <f>IF(A3="","",#REF!)</f>
        <v>#REF!</v>
      </c>
      <c r="J3" t="e">
        <f>IF(A3="","",#REF!)</f>
        <v>#REF!</v>
      </c>
      <c r="K3" t="e">
        <f>IF(A3="","",#REF!)</f>
        <v>#REF!</v>
      </c>
      <c r="L3" t="e">
        <f t="shared" si="0"/>
        <v>#REF!</v>
      </c>
      <c r="M3" t="e">
        <f>IF(A3="","",#REF!)</f>
        <v>#REF!</v>
      </c>
    </row>
    <row r="4" spans="1:13">
      <c r="A4" t="e">
        <f>IF(#REF!="","",410000+#REF!*10)</f>
        <v>#REF!</v>
      </c>
      <c r="B4" t="e">
        <f>IF(A4="","",#REF!)</f>
        <v>#REF!</v>
      </c>
      <c r="C4" t="e">
        <f>IF(A4="","",#REF!)</f>
        <v>#REF!</v>
      </c>
      <c r="D4" t="e">
        <f>IF(A4="","",#REF!)</f>
        <v>#REF!</v>
      </c>
      <c r="G4">
        <v>3</v>
      </c>
      <c r="H4" t="e">
        <f>IF(A4="","",#REF!)</f>
        <v>#REF!</v>
      </c>
      <c r="I4" t="e">
        <f>IF(A4="","",#REF!)</f>
        <v>#REF!</v>
      </c>
      <c r="J4" t="e">
        <f>IF(A4="","",#REF!)</f>
        <v>#REF!</v>
      </c>
      <c r="K4" t="e">
        <f>IF(A4="","",#REF!)</f>
        <v>#REF!</v>
      </c>
      <c r="L4" t="e">
        <f t="shared" si="0"/>
        <v>#REF!</v>
      </c>
      <c r="M4" t="e">
        <f>IF(A4="","",#REF!)</f>
        <v>#REF!</v>
      </c>
    </row>
    <row r="5" spans="1:13">
      <c r="A5" t="e">
        <f>IF(#REF!="","",410000+#REF!*10)</f>
        <v>#REF!</v>
      </c>
      <c r="B5" t="e">
        <f>IF(A5="","",#REF!)</f>
        <v>#REF!</v>
      </c>
      <c r="C5" t="e">
        <f>IF(A5="","",#REF!)</f>
        <v>#REF!</v>
      </c>
      <c r="D5" t="e">
        <f>IF(A5="","",#REF!)</f>
        <v>#REF!</v>
      </c>
      <c r="G5">
        <v>4</v>
      </c>
      <c r="H5" t="e">
        <f>IF(A5="","",#REF!)</f>
        <v>#REF!</v>
      </c>
      <c r="I5" t="e">
        <f>IF(A5="","",#REF!)</f>
        <v>#REF!</v>
      </c>
      <c r="J5" t="e">
        <f>IF(A5="","",#REF!)</f>
        <v>#REF!</v>
      </c>
      <c r="K5" t="e">
        <f>IF(A5="","",#REF!)</f>
        <v>#REF!</v>
      </c>
      <c r="L5" t="e">
        <f t="shared" si="0"/>
        <v>#REF!</v>
      </c>
      <c r="M5" t="e">
        <f>IF(A5="","",#REF!)</f>
        <v>#REF!</v>
      </c>
    </row>
    <row r="6" spans="1:13">
      <c r="A6" t="e">
        <f>IF(#REF!="","",410000+#REF!*10)</f>
        <v>#REF!</v>
      </c>
      <c r="B6" t="e">
        <f>IF(A6="","",#REF!)</f>
        <v>#REF!</v>
      </c>
      <c r="C6" t="e">
        <f>IF(A6="","",#REF!)</f>
        <v>#REF!</v>
      </c>
      <c r="D6" t="e">
        <f>IF(A6="","",#REF!)</f>
        <v>#REF!</v>
      </c>
      <c r="G6">
        <v>5</v>
      </c>
      <c r="H6" t="e">
        <f>IF(A6="","",#REF!)</f>
        <v>#REF!</v>
      </c>
      <c r="I6" t="e">
        <f>IF(A6="","",#REF!)</f>
        <v>#REF!</v>
      </c>
      <c r="J6" t="e">
        <f>IF(A6="","",#REF!)</f>
        <v>#REF!</v>
      </c>
      <c r="K6" t="e">
        <f>IF(A6="","",#REF!)</f>
        <v>#REF!</v>
      </c>
      <c r="L6" t="e">
        <f t="shared" si="0"/>
        <v>#REF!</v>
      </c>
      <c r="M6" t="e">
        <f>IF(A6="","",#REF!)</f>
        <v>#REF!</v>
      </c>
    </row>
    <row r="7" spans="1:13">
      <c r="A7" t="e">
        <f>IF(#REF!="","",410000+#REF!*10)</f>
        <v>#REF!</v>
      </c>
      <c r="B7" t="e">
        <f>IF(A7="","",#REF!)</f>
        <v>#REF!</v>
      </c>
      <c r="C7" t="e">
        <f>IF(A7="","",#REF!)</f>
        <v>#REF!</v>
      </c>
      <c r="D7" t="e">
        <f>IF(A7="","",#REF!)</f>
        <v>#REF!</v>
      </c>
      <c r="G7">
        <v>6</v>
      </c>
      <c r="H7" t="e">
        <f>IF(A7="","",#REF!)</f>
        <v>#REF!</v>
      </c>
      <c r="I7" t="e">
        <f>IF(A7="","",#REF!)</f>
        <v>#REF!</v>
      </c>
      <c r="J7" t="e">
        <f>IF(A7="","",#REF!)</f>
        <v>#REF!</v>
      </c>
      <c r="K7" t="e">
        <f>IF(A7="","",#REF!)</f>
        <v>#REF!</v>
      </c>
      <c r="L7" t="e">
        <f t="shared" si="0"/>
        <v>#REF!</v>
      </c>
      <c r="M7" t="e">
        <f>IF(A7="","",#REF!)</f>
        <v>#REF!</v>
      </c>
    </row>
    <row r="8" spans="1:13">
      <c r="A8" s="4" t="e">
        <f>IF(#REF!="","",1610000+#REF!*10)</f>
        <v>#REF!</v>
      </c>
      <c r="B8" s="4" t="e">
        <f>IF(A8="","",#REF!)</f>
        <v>#REF!</v>
      </c>
      <c r="C8" s="4" t="e">
        <f>IF(A8="","",#REF!)</f>
        <v>#REF!</v>
      </c>
      <c r="D8" s="4" t="e">
        <f>IF(A8="","",#REF!)</f>
        <v>#REF!</v>
      </c>
      <c r="E8" s="4"/>
      <c r="F8" s="4"/>
      <c r="G8" s="4">
        <v>1</v>
      </c>
      <c r="H8" s="4" t="e">
        <f>IF(A8="","",#REF!)</f>
        <v>#REF!</v>
      </c>
      <c r="I8" s="4" t="e">
        <f>IF(A8="","",#REF!)</f>
        <v>#REF!</v>
      </c>
      <c r="J8" s="4" t="e">
        <f>IF(A8="","",#REF!)</f>
        <v>#REF!</v>
      </c>
      <c r="K8" s="4" t="e">
        <f>IF(A8="","",#REF!)</f>
        <v>#REF!</v>
      </c>
      <c r="L8" s="4" t="e">
        <f t="shared" si="0"/>
        <v>#REF!</v>
      </c>
      <c r="M8" s="4" t="e">
        <f>IF(A8="","",#REF!)</f>
        <v>#REF!</v>
      </c>
    </row>
    <row r="9" spans="1:13">
      <c r="A9" s="4" t="e">
        <f>IF(#REF!="","",1610000+#REF!*10)</f>
        <v>#REF!</v>
      </c>
      <c r="B9" s="4" t="e">
        <f>IF(A9="","",#REF!)</f>
        <v>#REF!</v>
      </c>
      <c r="C9" s="4" t="e">
        <f>IF(A9="","",#REF!)</f>
        <v>#REF!</v>
      </c>
      <c r="D9" s="4" t="e">
        <f>IF(A9="","",#REF!)</f>
        <v>#REF!</v>
      </c>
      <c r="E9" s="4"/>
      <c r="F9" s="4"/>
      <c r="G9" s="4">
        <v>2</v>
      </c>
      <c r="H9" s="4" t="e">
        <f>IF(A9="","",#REF!)</f>
        <v>#REF!</v>
      </c>
      <c r="I9" s="4" t="e">
        <f>IF(A9="","",#REF!)</f>
        <v>#REF!</v>
      </c>
      <c r="J9" s="4" t="e">
        <f>IF(A9="","",#REF!)</f>
        <v>#REF!</v>
      </c>
      <c r="K9" s="4" t="e">
        <f>IF(A9="","",#REF!)</f>
        <v>#REF!</v>
      </c>
      <c r="L9" s="4" t="e">
        <f t="shared" si="0"/>
        <v>#REF!</v>
      </c>
      <c r="M9" s="4" t="e">
        <f>IF(A9="","",#REF!)</f>
        <v>#REF!</v>
      </c>
    </row>
    <row r="10" spans="1:13">
      <c r="A10" s="4" t="e">
        <f>IF(#REF!="","",1610000+#REF!*10)</f>
        <v>#REF!</v>
      </c>
      <c r="B10" s="4" t="e">
        <f>IF(A10="","",#REF!)</f>
        <v>#REF!</v>
      </c>
      <c r="C10" s="4" t="e">
        <f>IF(A10="","",#REF!)</f>
        <v>#REF!</v>
      </c>
      <c r="D10" s="4" t="e">
        <f>IF(A10="","",#REF!)</f>
        <v>#REF!</v>
      </c>
      <c r="E10" s="4"/>
      <c r="F10" s="4"/>
      <c r="G10" s="4">
        <v>3</v>
      </c>
      <c r="H10" s="4" t="e">
        <f>IF(A10="","",#REF!)</f>
        <v>#REF!</v>
      </c>
      <c r="I10" s="4" t="e">
        <f>IF(A10="","",#REF!)</f>
        <v>#REF!</v>
      </c>
      <c r="J10" s="4" t="e">
        <f>IF(A10="","",#REF!)</f>
        <v>#REF!</v>
      </c>
      <c r="K10" s="4" t="e">
        <f>IF(A10="","",#REF!)</f>
        <v>#REF!</v>
      </c>
      <c r="L10" s="4" t="e">
        <f t="shared" si="0"/>
        <v>#REF!</v>
      </c>
      <c r="M10" s="4" t="e">
        <f>IF(A10="","",#REF!)</f>
        <v>#REF!</v>
      </c>
    </row>
    <row r="11" spans="1:13">
      <c r="A11" s="4" t="e">
        <f>IF(#REF!="","",1610000+#REF!*10)</f>
        <v>#REF!</v>
      </c>
      <c r="B11" s="4" t="e">
        <f>IF(A11="","",#REF!)</f>
        <v>#REF!</v>
      </c>
      <c r="C11" s="4" t="e">
        <f>IF(A11="","",#REF!)</f>
        <v>#REF!</v>
      </c>
      <c r="D11" s="4" t="e">
        <f>IF(A11="","",#REF!)</f>
        <v>#REF!</v>
      </c>
      <c r="E11" s="4"/>
      <c r="F11" s="4"/>
      <c r="G11" s="4">
        <v>4</v>
      </c>
      <c r="H11" s="4" t="e">
        <f>IF(A11="","",#REF!)</f>
        <v>#REF!</v>
      </c>
      <c r="I11" s="4" t="e">
        <f>IF(A11="","",#REF!)</f>
        <v>#REF!</v>
      </c>
      <c r="J11" s="4" t="e">
        <f>IF(A11="","",#REF!)</f>
        <v>#REF!</v>
      </c>
      <c r="K11" s="4" t="e">
        <f>IF(A11="","",#REF!)</f>
        <v>#REF!</v>
      </c>
      <c r="L11" s="4" t="e">
        <f t="shared" si="0"/>
        <v>#REF!</v>
      </c>
      <c r="M11" s="4" t="e">
        <f>IF(A11="","",#REF!)</f>
        <v>#REF!</v>
      </c>
    </row>
    <row r="12" spans="1:13">
      <c r="A12" s="4" t="e">
        <f>IF(#REF!="","",1610000+#REF!*10)</f>
        <v>#REF!</v>
      </c>
      <c r="B12" s="4" t="e">
        <f>IF(A12="","",#REF!)</f>
        <v>#REF!</v>
      </c>
      <c r="C12" s="4" t="e">
        <f>IF(A12="","",#REF!)</f>
        <v>#REF!</v>
      </c>
      <c r="D12" s="4" t="e">
        <f>IF(A12="","",#REF!)</f>
        <v>#REF!</v>
      </c>
      <c r="E12" s="4"/>
      <c r="F12" s="4"/>
      <c r="G12" s="4">
        <v>5</v>
      </c>
      <c r="H12" s="4" t="e">
        <f>IF(A12="","",#REF!)</f>
        <v>#REF!</v>
      </c>
      <c r="I12" s="4" t="e">
        <f>IF(A12="","",#REF!)</f>
        <v>#REF!</v>
      </c>
      <c r="J12" s="4" t="e">
        <f>IF(A12="","",#REF!)</f>
        <v>#REF!</v>
      </c>
      <c r="K12" s="4" t="e">
        <f>IF(A12="","",#REF!)</f>
        <v>#REF!</v>
      </c>
      <c r="L12" s="4" t="e">
        <f t="shared" si="0"/>
        <v>#REF!</v>
      </c>
      <c r="M12" s="4" t="e">
        <f>IF(A12="","",#REF!)</f>
        <v>#REF!</v>
      </c>
    </row>
    <row r="13" spans="1:13">
      <c r="A13" s="4" t="e">
        <f>IF(#REF!="","",1610000+#REF!*10)</f>
        <v>#REF!</v>
      </c>
      <c r="B13" s="4" t="e">
        <f>IF(A13="","",#REF!)</f>
        <v>#REF!</v>
      </c>
      <c r="C13" s="4" t="e">
        <f>IF(A13="","",#REF!)</f>
        <v>#REF!</v>
      </c>
      <c r="D13" s="4" t="e">
        <f>IF(A13="","",#REF!)</f>
        <v>#REF!</v>
      </c>
      <c r="E13" s="4"/>
      <c r="F13" s="4"/>
      <c r="G13" s="4">
        <v>6</v>
      </c>
      <c r="H13" s="4" t="e">
        <f>IF(A13="","",#REF!)</f>
        <v>#REF!</v>
      </c>
      <c r="I13" s="4" t="e">
        <f>IF(A13="","",#REF!)</f>
        <v>#REF!</v>
      </c>
      <c r="J13" s="4" t="e">
        <f>IF(A13="","",#REF!)</f>
        <v>#REF!</v>
      </c>
      <c r="K13" s="4" t="e">
        <f>IF(A13="","",#REF!)</f>
        <v>#REF!</v>
      </c>
      <c r="L13" s="4" t="e">
        <f t="shared" si="0"/>
        <v>#REF!</v>
      </c>
      <c r="M13" s="4" t="e">
        <f>IF(A13="","",#REF!)</f>
        <v>#REF!</v>
      </c>
    </row>
    <row r="14" spans="1:13">
      <c r="A14" t="e">
        <f>IF(#REF!="","",420000+#REF!*10)</f>
        <v>#REF!</v>
      </c>
      <c r="B14" t="e">
        <f>IF(A14="","",#REF!)</f>
        <v>#REF!</v>
      </c>
      <c r="C14" t="e">
        <f>IF(A14="","",#REF!)</f>
        <v>#REF!</v>
      </c>
      <c r="D14" t="e">
        <f>IF(A14="","",#REF!)</f>
        <v>#REF!</v>
      </c>
      <c r="G14">
        <v>1</v>
      </c>
      <c r="H14" t="e">
        <f>IF(A14="","",#REF!)</f>
        <v>#REF!</v>
      </c>
      <c r="I14" t="e">
        <f>IF(A14="","",#REF!)</f>
        <v>#REF!</v>
      </c>
      <c r="J14" t="e">
        <f>IF(A14="","",#REF!)</f>
        <v>#REF!</v>
      </c>
      <c r="K14" t="e">
        <f>IF(A14="","",#REF!)</f>
        <v>#REF!</v>
      </c>
      <c r="L14" t="e">
        <f t="shared" si="0"/>
        <v>#REF!</v>
      </c>
      <c r="M14" t="e">
        <f>IF(A14="","",#REF!)</f>
        <v>#REF!</v>
      </c>
    </row>
    <row r="15" spans="1:13">
      <c r="A15" t="e">
        <f>IF(#REF!="","",420000+#REF!*10)</f>
        <v>#REF!</v>
      </c>
      <c r="B15" t="e">
        <f>IF(A15="","",#REF!)</f>
        <v>#REF!</v>
      </c>
      <c r="C15" t="e">
        <f>IF(A15="","",#REF!)</f>
        <v>#REF!</v>
      </c>
      <c r="D15" t="e">
        <f>IF(A15="","",#REF!)</f>
        <v>#REF!</v>
      </c>
      <c r="G15">
        <v>2</v>
      </c>
      <c r="H15" t="e">
        <f>IF(A15="","",#REF!)</f>
        <v>#REF!</v>
      </c>
      <c r="I15" t="e">
        <f>IF(A15="","",#REF!)</f>
        <v>#REF!</v>
      </c>
      <c r="J15" t="e">
        <f>IF(A15="","",#REF!)</f>
        <v>#REF!</v>
      </c>
      <c r="K15" t="e">
        <f>IF(A15="","",#REF!)</f>
        <v>#REF!</v>
      </c>
      <c r="L15" t="e">
        <f t="shared" si="0"/>
        <v>#REF!</v>
      </c>
      <c r="M15" t="e">
        <f>IF(A15="","",#REF!)</f>
        <v>#REF!</v>
      </c>
    </row>
    <row r="16" spans="1:13">
      <c r="A16" t="e">
        <f>IF(#REF!="","",420000+#REF!*10)</f>
        <v>#REF!</v>
      </c>
      <c r="B16" t="e">
        <f>IF(A16="","",#REF!)</f>
        <v>#REF!</v>
      </c>
      <c r="C16" t="e">
        <f>IF(A16="","",#REF!)</f>
        <v>#REF!</v>
      </c>
      <c r="D16" t="e">
        <f>IF(A16="","",#REF!)</f>
        <v>#REF!</v>
      </c>
      <c r="G16">
        <v>3</v>
      </c>
      <c r="H16" t="e">
        <f>IF(A16="","",#REF!)</f>
        <v>#REF!</v>
      </c>
      <c r="I16" t="e">
        <f>IF(A16="","",#REF!)</f>
        <v>#REF!</v>
      </c>
      <c r="J16" t="e">
        <f>IF(A16="","",#REF!)</f>
        <v>#REF!</v>
      </c>
      <c r="K16" t="e">
        <f>IF(A16="","",#REF!)</f>
        <v>#REF!</v>
      </c>
      <c r="L16" t="e">
        <f t="shared" si="0"/>
        <v>#REF!</v>
      </c>
      <c r="M16" t="e">
        <f>IF(A16="","",#REF!)</f>
        <v>#REF!</v>
      </c>
    </row>
    <row r="17" spans="1:13">
      <c r="A17" t="e">
        <f>IF(#REF!="","",420000+#REF!*10)</f>
        <v>#REF!</v>
      </c>
      <c r="B17" t="e">
        <f>IF(A17="","",#REF!)</f>
        <v>#REF!</v>
      </c>
      <c r="C17" t="e">
        <f>IF(A17="","",#REF!)</f>
        <v>#REF!</v>
      </c>
      <c r="D17" t="e">
        <f>IF(A17="","",#REF!)</f>
        <v>#REF!</v>
      </c>
      <c r="G17">
        <v>4</v>
      </c>
      <c r="H17" t="e">
        <f>IF(A17="","",#REF!)</f>
        <v>#REF!</v>
      </c>
      <c r="I17" t="e">
        <f>IF(A17="","",#REF!)</f>
        <v>#REF!</v>
      </c>
      <c r="J17" t="e">
        <f>IF(A17="","",#REF!)</f>
        <v>#REF!</v>
      </c>
      <c r="K17" t="e">
        <f>IF(A17="","",#REF!)</f>
        <v>#REF!</v>
      </c>
      <c r="L17" t="e">
        <f t="shared" si="0"/>
        <v>#REF!</v>
      </c>
      <c r="M17" t="e">
        <f>IF(A17="","",#REF!)</f>
        <v>#REF!</v>
      </c>
    </row>
    <row r="18" spans="1:13">
      <c r="A18" t="e">
        <f>IF(#REF!="","",420000+#REF!*10)</f>
        <v>#REF!</v>
      </c>
      <c r="B18" t="e">
        <f>IF(A18="","",#REF!)</f>
        <v>#REF!</v>
      </c>
      <c r="C18" t="e">
        <f>IF(A18="","",#REF!)</f>
        <v>#REF!</v>
      </c>
      <c r="D18" t="e">
        <f>IF(A18="","",#REF!)</f>
        <v>#REF!</v>
      </c>
      <c r="G18">
        <v>5</v>
      </c>
      <c r="H18" t="e">
        <f>IF(A18="","",#REF!)</f>
        <v>#REF!</v>
      </c>
      <c r="I18" t="e">
        <f>IF(A18="","",#REF!)</f>
        <v>#REF!</v>
      </c>
      <c r="J18" t="e">
        <f>IF(A18="","",#REF!)</f>
        <v>#REF!</v>
      </c>
      <c r="K18" t="e">
        <f>IF(A18="","",#REF!)</f>
        <v>#REF!</v>
      </c>
      <c r="L18" t="e">
        <f t="shared" si="0"/>
        <v>#REF!</v>
      </c>
      <c r="M18" t="e">
        <f>IF(A18="","",#REF!)</f>
        <v>#REF!</v>
      </c>
    </row>
    <row r="19" spans="1:13">
      <c r="A19" t="e">
        <f>IF(#REF!="","",420000+#REF!*10)</f>
        <v>#REF!</v>
      </c>
      <c r="B19" t="e">
        <f>IF(A19="","",#REF!)</f>
        <v>#REF!</v>
      </c>
      <c r="C19" t="e">
        <f>IF(A19="","",#REF!)</f>
        <v>#REF!</v>
      </c>
      <c r="D19" t="e">
        <f>IF(A19="","",#REF!)</f>
        <v>#REF!</v>
      </c>
      <c r="G19">
        <v>6</v>
      </c>
      <c r="H19" t="e">
        <f>IF(A19="","",#REF!)</f>
        <v>#REF!</v>
      </c>
      <c r="I19" t="e">
        <f>IF(A19="","",#REF!)</f>
        <v>#REF!</v>
      </c>
      <c r="J19" t="e">
        <f>IF(A19="","",#REF!)</f>
        <v>#REF!</v>
      </c>
      <c r="K19" t="e">
        <f>IF(A19="","",#REF!)</f>
        <v>#REF!</v>
      </c>
      <c r="L19" t="e">
        <f t="shared" si="0"/>
        <v>#REF!</v>
      </c>
      <c r="M19" t="e">
        <f>IF(A19="","",#REF!)</f>
        <v>#REF!</v>
      </c>
    </row>
    <row r="20" spans="1:13">
      <c r="A20" s="3" t="e">
        <f>IF(#REF!="","",1620000+#REF!*10)</f>
        <v>#REF!</v>
      </c>
      <c r="B20" s="3" t="e">
        <f>IF(A20="","",#REF!)</f>
        <v>#REF!</v>
      </c>
      <c r="C20" s="3" t="e">
        <f>IF(A20="","",#REF!)</f>
        <v>#REF!</v>
      </c>
      <c r="D20" s="3" t="e">
        <f>IF(A20="","",#REF!)</f>
        <v>#REF!</v>
      </c>
      <c r="E20" s="3"/>
      <c r="F20" s="3"/>
      <c r="G20" s="3">
        <v>1</v>
      </c>
      <c r="H20" s="3" t="e">
        <f>IF(A20="","",#REF!)</f>
        <v>#REF!</v>
      </c>
      <c r="I20" s="3" t="e">
        <f>IF(A20="","",#REF!)</f>
        <v>#REF!</v>
      </c>
      <c r="J20" s="3" t="e">
        <f>IF(A20="","",#REF!)</f>
        <v>#REF!</v>
      </c>
      <c r="K20" s="3" t="e">
        <f>IF(A20="","",#REF!)</f>
        <v>#REF!</v>
      </c>
      <c r="L20" s="3" t="e">
        <f t="shared" si="0"/>
        <v>#REF!</v>
      </c>
      <c r="M20" s="3" t="e">
        <f>IF(A20="","",#REF!)</f>
        <v>#REF!</v>
      </c>
    </row>
    <row r="21" spans="1:13">
      <c r="A21" s="3" t="e">
        <f>IF(#REF!="","",1620000+#REF!*10)</f>
        <v>#REF!</v>
      </c>
      <c r="B21" s="3" t="e">
        <f>IF(A21="","",#REF!)</f>
        <v>#REF!</v>
      </c>
      <c r="C21" s="3" t="e">
        <f>IF(A21="","",#REF!)</f>
        <v>#REF!</v>
      </c>
      <c r="D21" s="3" t="e">
        <f>IF(A21="","",#REF!)</f>
        <v>#REF!</v>
      </c>
      <c r="E21" s="3"/>
      <c r="F21" s="3"/>
      <c r="G21" s="3">
        <v>2</v>
      </c>
      <c r="H21" s="3" t="e">
        <f>IF(A21="","",#REF!)</f>
        <v>#REF!</v>
      </c>
      <c r="I21" s="3" t="e">
        <f>IF(A21="","",#REF!)</f>
        <v>#REF!</v>
      </c>
      <c r="J21" s="3" t="e">
        <f>IF(A21="","",#REF!)</f>
        <v>#REF!</v>
      </c>
      <c r="K21" s="3" t="e">
        <f>IF(A21="","",#REF!)</f>
        <v>#REF!</v>
      </c>
      <c r="L21" s="3" t="e">
        <f t="shared" si="0"/>
        <v>#REF!</v>
      </c>
      <c r="M21" s="3" t="e">
        <f>IF(A21="","",#REF!)</f>
        <v>#REF!</v>
      </c>
    </row>
    <row r="22" spans="1:13">
      <c r="A22" s="3" t="e">
        <f>IF(#REF!="","",1620000+#REF!*10)</f>
        <v>#REF!</v>
      </c>
      <c r="B22" s="3" t="e">
        <f>IF(A22="","",#REF!)</f>
        <v>#REF!</v>
      </c>
      <c r="C22" s="3" t="e">
        <f>IF(A22="","",#REF!)</f>
        <v>#REF!</v>
      </c>
      <c r="D22" s="3" t="e">
        <f>IF(A22="","",#REF!)</f>
        <v>#REF!</v>
      </c>
      <c r="E22" s="3"/>
      <c r="F22" s="3"/>
      <c r="G22" s="3">
        <v>3</v>
      </c>
      <c r="H22" s="3" t="e">
        <f>IF(A22="","",#REF!)</f>
        <v>#REF!</v>
      </c>
      <c r="I22" s="3" t="e">
        <f>IF(A22="","",#REF!)</f>
        <v>#REF!</v>
      </c>
      <c r="J22" s="3" t="e">
        <f>IF(A22="","",#REF!)</f>
        <v>#REF!</v>
      </c>
      <c r="K22" s="3" t="e">
        <f>IF(A22="","",#REF!)</f>
        <v>#REF!</v>
      </c>
      <c r="L22" s="3" t="e">
        <f t="shared" si="0"/>
        <v>#REF!</v>
      </c>
      <c r="M22" s="3" t="e">
        <f>IF(A22="","",#REF!)</f>
        <v>#REF!</v>
      </c>
    </row>
    <row r="23" spans="1:13">
      <c r="A23" s="3" t="e">
        <f>IF(#REF!="","",1620000+#REF!*10)</f>
        <v>#REF!</v>
      </c>
      <c r="B23" s="3" t="e">
        <f>IF(A23="","",#REF!)</f>
        <v>#REF!</v>
      </c>
      <c r="C23" s="3" t="e">
        <f>IF(A23="","",#REF!)</f>
        <v>#REF!</v>
      </c>
      <c r="D23" s="3" t="e">
        <f>IF(A23="","",#REF!)</f>
        <v>#REF!</v>
      </c>
      <c r="E23" s="3"/>
      <c r="F23" s="3"/>
      <c r="G23" s="3">
        <v>4</v>
      </c>
      <c r="H23" s="3" t="e">
        <f>IF(A23="","",#REF!)</f>
        <v>#REF!</v>
      </c>
      <c r="I23" s="3" t="e">
        <f>IF(A23="","",#REF!)</f>
        <v>#REF!</v>
      </c>
      <c r="J23" s="3" t="e">
        <f>IF(A23="","",#REF!)</f>
        <v>#REF!</v>
      </c>
      <c r="K23" s="3" t="e">
        <f>IF(A23="","",#REF!)</f>
        <v>#REF!</v>
      </c>
      <c r="L23" s="3" t="e">
        <f t="shared" si="0"/>
        <v>#REF!</v>
      </c>
      <c r="M23" s="3" t="e">
        <f>IF(A23="","",#REF!)</f>
        <v>#REF!</v>
      </c>
    </row>
    <row r="24" spans="1:13">
      <c r="A24" s="3" t="e">
        <f>IF(#REF!="","",1620000+#REF!*10)</f>
        <v>#REF!</v>
      </c>
      <c r="B24" s="3" t="e">
        <f>IF(A24="","",#REF!)</f>
        <v>#REF!</v>
      </c>
      <c r="C24" s="3" t="e">
        <f>IF(A24="","",#REF!)</f>
        <v>#REF!</v>
      </c>
      <c r="D24" s="3" t="e">
        <f>IF(A24="","",#REF!)</f>
        <v>#REF!</v>
      </c>
      <c r="E24" s="3"/>
      <c r="F24" s="3"/>
      <c r="G24" s="3">
        <v>5</v>
      </c>
      <c r="H24" s="3" t="e">
        <f>IF(A24="","",#REF!)</f>
        <v>#REF!</v>
      </c>
      <c r="I24" s="3" t="e">
        <f>IF(A24="","",#REF!)</f>
        <v>#REF!</v>
      </c>
      <c r="J24" s="3" t="e">
        <f>IF(A24="","",#REF!)</f>
        <v>#REF!</v>
      </c>
      <c r="K24" s="3" t="e">
        <f>IF(A24="","",#REF!)</f>
        <v>#REF!</v>
      </c>
      <c r="L24" s="3" t="e">
        <f t="shared" si="0"/>
        <v>#REF!</v>
      </c>
      <c r="M24" s="3" t="e">
        <f>IF(A24="","",#REF!)</f>
        <v>#REF!</v>
      </c>
    </row>
    <row r="25" spans="1:13">
      <c r="A25" s="3" t="e">
        <f>IF(#REF!="","",1620000+#REF!*10)</f>
        <v>#REF!</v>
      </c>
      <c r="B25" s="3" t="e">
        <f>IF(A25="","",#REF!)</f>
        <v>#REF!</v>
      </c>
      <c r="C25" s="3" t="e">
        <f>IF(A25="","",#REF!)</f>
        <v>#REF!</v>
      </c>
      <c r="D25" s="3" t="e">
        <f>IF(A25="","",#REF!)</f>
        <v>#REF!</v>
      </c>
      <c r="E25" s="3"/>
      <c r="F25" s="3"/>
      <c r="G25" s="3">
        <v>6</v>
      </c>
      <c r="H25" s="3" t="e">
        <f>IF(A25="","",#REF!)</f>
        <v>#REF!</v>
      </c>
      <c r="I25" s="3" t="e">
        <f>IF(A25="","",#REF!)</f>
        <v>#REF!</v>
      </c>
      <c r="J25" s="3" t="e">
        <f>IF(A25="","",#REF!)</f>
        <v>#REF!</v>
      </c>
      <c r="K25" s="3" t="e">
        <f>IF(A25="","",#REF!)</f>
        <v>#REF!</v>
      </c>
      <c r="L25" s="3" t="e">
        <f t="shared" si="0"/>
        <v>#REF!</v>
      </c>
      <c r="M25" s="3" t="e">
        <f>IF(A25="","",#REF!)</f>
        <v>#REF!</v>
      </c>
    </row>
  </sheetData>
  <sheetProtection sheet="1" objects="1" scenarios="1"/>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陸上教室2022~23</vt:lpstr>
      <vt:lpstr>注意事項</vt:lpstr>
      <vt:lpstr>①参加者一覧表</vt:lpstr>
      <vt:lpstr>②参加人数一覧表</vt:lpstr>
      <vt:lpstr>Sheet5</vt:lpstr>
      <vt:lpstr>W4R</vt:lpstr>
      <vt:lpstr>data_team</vt:lpstr>
      <vt:lpstr>①参加者一覧表!Print_Area</vt:lpstr>
      <vt:lpstr>②参加人数一覧表!Print_Area</vt:lpstr>
      <vt:lpstr>'陸上教室2022~23'!Print_Area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cp:lastModifiedBy>
  <cp:lastPrinted>2022-10-30T05:18:11Z</cp:lastPrinted>
  <dcterms:created xsi:type="dcterms:W3CDTF">2013-01-03T14:12:28Z</dcterms:created>
  <dcterms:modified xsi:type="dcterms:W3CDTF">2023-01-06T03:05:03Z</dcterms:modified>
</cp:coreProperties>
</file>