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【陸上教室】\2022陸上教室\"/>
    </mc:Choice>
  </mc:AlternateContent>
  <bookViews>
    <workbookView xWindow="1860" yWindow="68415" windowWidth="20490" windowHeight="7770" tabRatio="925"/>
  </bookViews>
  <sheets>
    <sheet name="陸上教室2022~23" sheetId="45" r:id="rId1"/>
    <sheet name="注意事項" sheetId="4" r:id="rId2"/>
    <sheet name="①参加者一覧表" sheetId="3" r:id="rId3"/>
    <sheet name="②参加人数一覧表" sheetId="17" r:id="rId4"/>
    <sheet name="Sheet5" sheetId="27" state="hidden" r:id="rId5"/>
    <sheet name="W4R" sheetId="26" state="hidden" r:id="rId6"/>
    <sheet name="data_team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otoko">[1]一覧表!#REF!</definedName>
    <definedName name="_xlnm.Print_Area" localSheetId="2">①参加者一覧表!$A$1:$Q$99</definedName>
    <definedName name="_xlnm.Print_Area" localSheetId="3">②参加人数一覧表!$A$1:$J$60</definedName>
    <definedName name="_xlnm.Print_Area" localSheetId="0">'陸上教室2022~23'!$A$1:$M$57</definedName>
    <definedName name="sin">[1]一覧表!#REF!</definedName>
    <definedName name="X">[1]一覧表!#REF!</definedName>
    <definedName name="おもて">[1]一覧表!#REF!</definedName>
    <definedName name="リレー">[2]一覧表!$R$13</definedName>
    <definedName name="学年">[3]個人表!$U$7:$U$12</definedName>
    <definedName name="女子種目">[4]一覧表!$U$13:$U$28</definedName>
    <definedName name="小">[1]一覧表!#REF!</definedName>
    <definedName name="小リレー">[1]一覧表!#REF!</definedName>
    <definedName name="小学校">[1]一覧表!#REF!</definedName>
    <definedName name="小学生">[1]一覧表!#REF!</definedName>
    <definedName name="性別">[2]一覧表!$S$13:$S$14</definedName>
    <definedName name="団体カテゴリー">[1]一覧表!#REF!</definedName>
    <definedName name="団体申し込み">[1]一覧表!#REF!</definedName>
    <definedName name="男子種目">[2]一覧表!$T$13:$T$32</definedName>
    <definedName name="男種目">[4]一覧表!$T$13:$T$32</definedName>
    <definedName name="男女">[3]個人表!$V$5:$V$6</definedName>
  </definedNames>
  <calcPr calcId="152511"/>
</workbook>
</file>

<file path=xl/calcChain.xml><?xml version="1.0" encoding="utf-8"?>
<calcChain xmlns="http://schemas.openxmlformats.org/spreadsheetml/2006/main">
  <c r="D1" i="17" l="1"/>
  <c r="E24" i="17" l="1"/>
  <c r="E21" i="17"/>
  <c r="E20" i="17"/>
  <c r="E106" i="3"/>
  <c r="E105" i="3"/>
  <c r="E23" i="17" s="1"/>
  <c r="E104" i="3"/>
  <c r="E22" i="17" s="1"/>
  <c r="E103" i="3"/>
  <c r="E102" i="3"/>
  <c r="E101" i="3"/>
  <c r="E19" i="17" s="1"/>
  <c r="G25" i="17" l="1"/>
  <c r="AJ21" i="3" l="1"/>
  <c r="AK21" i="3"/>
  <c r="AJ22" i="3"/>
  <c r="AK22" i="3"/>
  <c r="Q22" i="3" s="1"/>
  <c r="AJ23" i="3"/>
  <c r="AK23" i="3"/>
  <c r="AJ24" i="3"/>
  <c r="AK24" i="3"/>
  <c r="Q24" i="3" s="1"/>
  <c r="AJ25" i="3"/>
  <c r="AK25" i="3"/>
  <c r="AJ26" i="3"/>
  <c r="AK26" i="3"/>
  <c r="Q26" i="3" s="1"/>
  <c r="AJ27" i="3"/>
  <c r="AK27" i="3"/>
  <c r="AJ28" i="3"/>
  <c r="AK28" i="3"/>
  <c r="Q28" i="3" s="1"/>
  <c r="AJ29" i="3"/>
  <c r="AK29" i="3"/>
  <c r="AJ30" i="3"/>
  <c r="AK30" i="3"/>
  <c r="Q30" i="3" s="1"/>
  <c r="AJ31" i="3"/>
  <c r="AK31" i="3"/>
  <c r="AJ32" i="3"/>
  <c r="AK32" i="3"/>
  <c r="Q32" i="3" s="1"/>
  <c r="AJ33" i="3"/>
  <c r="AK33" i="3"/>
  <c r="AJ34" i="3"/>
  <c r="AK34" i="3"/>
  <c r="Q34" i="3" s="1"/>
  <c r="AJ35" i="3"/>
  <c r="AK35" i="3"/>
  <c r="AJ36" i="3"/>
  <c r="AK36" i="3"/>
  <c r="Q36" i="3" s="1"/>
  <c r="AJ37" i="3"/>
  <c r="AK37" i="3"/>
  <c r="AJ38" i="3"/>
  <c r="AK38" i="3"/>
  <c r="Q38" i="3" s="1"/>
  <c r="AJ39" i="3"/>
  <c r="AK39" i="3"/>
  <c r="AJ40" i="3"/>
  <c r="AK40" i="3"/>
  <c r="Q40" i="3" s="1"/>
  <c r="AJ41" i="3"/>
  <c r="AK41" i="3"/>
  <c r="AJ42" i="3"/>
  <c r="AK42" i="3"/>
  <c r="Q42" i="3" s="1"/>
  <c r="AJ43" i="3"/>
  <c r="AK43" i="3"/>
  <c r="AJ44" i="3"/>
  <c r="AK44" i="3"/>
  <c r="Q44" i="3" s="1"/>
  <c r="AJ45" i="3"/>
  <c r="AK45" i="3"/>
  <c r="AJ46" i="3"/>
  <c r="AK46" i="3"/>
  <c r="Q46" i="3" s="1"/>
  <c r="AJ47" i="3"/>
  <c r="AK47" i="3"/>
  <c r="AJ48" i="3"/>
  <c r="AK48" i="3"/>
  <c r="Q48" i="3" s="1"/>
  <c r="AJ49" i="3"/>
  <c r="AK49" i="3"/>
  <c r="AJ50" i="3"/>
  <c r="AK50" i="3"/>
  <c r="AJ51" i="3"/>
  <c r="AK51" i="3"/>
  <c r="AJ52" i="3"/>
  <c r="AK52" i="3"/>
  <c r="AJ53" i="3"/>
  <c r="AK53" i="3"/>
  <c r="AJ54" i="3"/>
  <c r="AK54" i="3"/>
  <c r="AJ55" i="3"/>
  <c r="AK55" i="3"/>
  <c r="AJ56" i="3"/>
  <c r="AK56" i="3"/>
  <c r="AJ57" i="3"/>
  <c r="AK57" i="3"/>
  <c r="AJ58" i="3"/>
  <c r="AK58" i="3"/>
  <c r="AJ59" i="3"/>
  <c r="AK59" i="3"/>
  <c r="AJ60" i="3"/>
  <c r="AK60" i="3"/>
  <c r="AJ61" i="3"/>
  <c r="AK61" i="3"/>
  <c r="AJ62" i="3"/>
  <c r="AK62" i="3"/>
  <c r="AJ63" i="3"/>
  <c r="AK63" i="3"/>
  <c r="AJ64" i="3"/>
  <c r="AK64" i="3"/>
  <c r="AJ65" i="3"/>
  <c r="AK65" i="3"/>
  <c r="AJ66" i="3"/>
  <c r="AK66" i="3"/>
  <c r="Q66" i="3" s="1"/>
  <c r="AJ67" i="3"/>
  <c r="AK67" i="3"/>
  <c r="AJ68" i="3"/>
  <c r="AK68" i="3"/>
  <c r="Q68" i="3" s="1"/>
  <c r="AJ69" i="3"/>
  <c r="AK69" i="3"/>
  <c r="AJ70" i="3"/>
  <c r="AK70" i="3"/>
  <c r="Q70" i="3" s="1"/>
  <c r="AJ71" i="3"/>
  <c r="AK71" i="3"/>
  <c r="AJ72" i="3"/>
  <c r="AK72" i="3"/>
  <c r="Q72" i="3" s="1"/>
  <c r="AJ73" i="3"/>
  <c r="AK73" i="3"/>
  <c r="AJ74" i="3"/>
  <c r="AK74" i="3"/>
  <c r="Q74" i="3" s="1"/>
  <c r="AJ75" i="3"/>
  <c r="AK75" i="3"/>
  <c r="AJ76" i="3"/>
  <c r="AK76" i="3"/>
  <c r="AJ77" i="3"/>
  <c r="AK77" i="3"/>
  <c r="AJ78" i="3"/>
  <c r="AK78" i="3"/>
  <c r="Q78" i="3" s="1"/>
  <c r="AJ79" i="3"/>
  <c r="AK79" i="3"/>
  <c r="AJ80" i="3"/>
  <c r="AK80" i="3"/>
  <c r="AJ81" i="3"/>
  <c r="AK81" i="3"/>
  <c r="AJ82" i="3"/>
  <c r="AK82" i="3"/>
  <c r="Q82" i="3" s="1"/>
  <c r="AJ83" i="3"/>
  <c r="AK83" i="3"/>
  <c r="AJ84" i="3"/>
  <c r="AK84" i="3"/>
  <c r="AJ85" i="3"/>
  <c r="AK85" i="3"/>
  <c r="AJ86" i="3"/>
  <c r="AK86" i="3"/>
  <c r="Q86" i="3" s="1"/>
  <c r="AJ87" i="3"/>
  <c r="AK87" i="3"/>
  <c r="AJ88" i="3"/>
  <c r="AK88" i="3"/>
  <c r="AJ89" i="3"/>
  <c r="AK89" i="3"/>
  <c r="AJ90" i="3"/>
  <c r="AK90" i="3"/>
  <c r="Q90" i="3" s="1"/>
  <c r="AJ91" i="3"/>
  <c r="AK91" i="3"/>
  <c r="AJ92" i="3"/>
  <c r="AK92" i="3"/>
  <c r="AJ93" i="3"/>
  <c r="AK93" i="3"/>
  <c r="AJ94" i="3"/>
  <c r="AK94" i="3"/>
  <c r="AJ95" i="3"/>
  <c r="AK95" i="3"/>
  <c r="AJ96" i="3"/>
  <c r="AK96" i="3"/>
  <c r="Q96" i="3" s="1"/>
  <c r="AJ97" i="3"/>
  <c r="AK97" i="3"/>
  <c r="AJ98" i="3"/>
  <c r="AK98" i="3"/>
  <c r="Q98" i="3" s="1"/>
  <c r="AJ99" i="3"/>
  <c r="AK99" i="3"/>
  <c r="AK13" i="3"/>
  <c r="AK15" i="3"/>
  <c r="AJ19" i="3"/>
  <c r="AK19" i="3"/>
  <c r="AJ20" i="3"/>
  <c r="AK20" i="3"/>
  <c r="Q20" i="3" s="1"/>
  <c r="T12" i="3"/>
  <c r="U12" i="3"/>
  <c r="V12" i="3"/>
  <c r="W12" i="3"/>
  <c r="T13" i="3"/>
  <c r="U13" i="3"/>
  <c r="V13" i="3"/>
  <c r="T14" i="3"/>
  <c r="U14" i="3"/>
  <c r="V14" i="3"/>
  <c r="T15" i="3"/>
  <c r="U15" i="3"/>
  <c r="V15" i="3"/>
  <c r="T16" i="3"/>
  <c r="U16" i="3"/>
  <c r="V16" i="3"/>
  <c r="Y16" i="3" s="1"/>
  <c r="T17" i="3"/>
  <c r="U17" i="3"/>
  <c r="V17" i="3"/>
  <c r="T18" i="3"/>
  <c r="U18" i="3"/>
  <c r="V18" i="3"/>
  <c r="T19" i="3"/>
  <c r="U19" i="3"/>
  <c r="X19" i="3" s="1"/>
  <c r="V19" i="3"/>
  <c r="W19" i="3"/>
  <c r="Y19" i="3"/>
  <c r="T20" i="3"/>
  <c r="U20" i="3"/>
  <c r="X20" i="3" s="1"/>
  <c r="V20" i="3"/>
  <c r="W20" i="3"/>
  <c r="Y20" i="3"/>
  <c r="T21" i="3"/>
  <c r="U21" i="3"/>
  <c r="X21" i="3" s="1"/>
  <c r="V21" i="3"/>
  <c r="W21" i="3"/>
  <c r="Y21" i="3"/>
  <c r="T22" i="3"/>
  <c r="U22" i="3"/>
  <c r="V22" i="3"/>
  <c r="W22" i="3"/>
  <c r="X22" i="3"/>
  <c r="Y22" i="3"/>
  <c r="T23" i="3"/>
  <c r="U23" i="3"/>
  <c r="X23" i="3" s="1"/>
  <c r="V23" i="3"/>
  <c r="W23" i="3"/>
  <c r="Y23" i="3"/>
  <c r="T24" i="3"/>
  <c r="U24" i="3"/>
  <c r="V24" i="3"/>
  <c r="W24" i="3"/>
  <c r="X24" i="3"/>
  <c r="Y24" i="3"/>
  <c r="T25" i="3"/>
  <c r="U25" i="3"/>
  <c r="X25" i="3" s="1"/>
  <c r="V25" i="3"/>
  <c r="W25" i="3"/>
  <c r="Y25" i="3"/>
  <c r="T26" i="3"/>
  <c r="U26" i="3"/>
  <c r="V26" i="3"/>
  <c r="W26" i="3"/>
  <c r="X26" i="3"/>
  <c r="Y26" i="3"/>
  <c r="T27" i="3"/>
  <c r="U27" i="3"/>
  <c r="X27" i="3" s="1"/>
  <c r="V27" i="3"/>
  <c r="W27" i="3"/>
  <c r="Y27" i="3"/>
  <c r="T28" i="3"/>
  <c r="U28" i="3"/>
  <c r="V28" i="3"/>
  <c r="W28" i="3"/>
  <c r="X28" i="3"/>
  <c r="Y28" i="3"/>
  <c r="T29" i="3"/>
  <c r="U29" i="3"/>
  <c r="X29" i="3" s="1"/>
  <c r="V29" i="3"/>
  <c r="W29" i="3"/>
  <c r="Y29" i="3"/>
  <c r="T30" i="3"/>
  <c r="U30" i="3"/>
  <c r="V30" i="3"/>
  <c r="W30" i="3"/>
  <c r="X30" i="3"/>
  <c r="Y30" i="3"/>
  <c r="T31" i="3"/>
  <c r="U31" i="3"/>
  <c r="X31" i="3" s="1"/>
  <c r="V31" i="3"/>
  <c r="W31" i="3"/>
  <c r="Y31" i="3"/>
  <c r="T32" i="3"/>
  <c r="U32" i="3"/>
  <c r="V32" i="3"/>
  <c r="W32" i="3"/>
  <c r="X32" i="3"/>
  <c r="Y32" i="3"/>
  <c r="T33" i="3"/>
  <c r="U33" i="3"/>
  <c r="X33" i="3" s="1"/>
  <c r="V33" i="3"/>
  <c r="W33" i="3"/>
  <c r="Y33" i="3"/>
  <c r="T34" i="3"/>
  <c r="U34" i="3"/>
  <c r="V34" i="3"/>
  <c r="W34" i="3"/>
  <c r="X34" i="3"/>
  <c r="Y34" i="3"/>
  <c r="T35" i="3"/>
  <c r="U35" i="3"/>
  <c r="X35" i="3" s="1"/>
  <c r="V35" i="3"/>
  <c r="W35" i="3"/>
  <c r="Y35" i="3"/>
  <c r="T36" i="3"/>
  <c r="U36" i="3"/>
  <c r="V36" i="3"/>
  <c r="W36" i="3"/>
  <c r="X36" i="3"/>
  <c r="Y36" i="3"/>
  <c r="T37" i="3"/>
  <c r="U37" i="3"/>
  <c r="X37" i="3" s="1"/>
  <c r="V37" i="3"/>
  <c r="W37" i="3"/>
  <c r="Y37" i="3"/>
  <c r="T38" i="3"/>
  <c r="U38" i="3"/>
  <c r="V38" i="3"/>
  <c r="W38" i="3"/>
  <c r="X38" i="3"/>
  <c r="Y38" i="3"/>
  <c r="T39" i="3"/>
  <c r="U39" i="3"/>
  <c r="X39" i="3" s="1"/>
  <c r="V39" i="3"/>
  <c r="W39" i="3"/>
  <c r="Y39" i="3"/>
  <c r="T40" i="3"/>
  <c r="U40" i="3"/>
  <c r="V40" i="3"/>
  <c r="W40" i="3"/>
  <c r="X40" i="3"/>
  <c r="Y40" i="3"/>
  <c r="T41" i="3"/>
  <c r="U41" i="3"/>
  <c r="X41" i="3" s="1"/>
  <c r="V41" i="3"/>
  <c r="W41" i="3"/>
  <c r="Y41" i="3"/>
  <c r="T42" i="3"/>
  <c r="U42" i="3"/>
  <c r="V42" i="3"/>
  <c r="W42" i="3"/>
  <c r="X42" i="3"/>
  <c r="Y42" i="3"/>
  <c r="T43" i="3"/>
  <c r="U43" i="3"/>
  <c r="X43" i="3" s="1"/>
  <c r="V43" i="3"/>
  <c r="W43" i="3"/>
  <c r="Y43" i="3"/>
  <c r="T44" i="3"/>
  <c r="U44" i="3"/>
  <c r="V44" i="3"/>
  <c r="W44" i="3"/>
  <c r="X44" i="3"/>
  <c r="Y44" i="3"/>
  <c r="T45" i="3"/>
  <c r="U45" i="3"/>
  <c r="X45" i="3" s="1"/>
  <c r="V45" i="3"/>
  <c r="W45" i="3"/>
  <c r="Y45" i="3"/>
  <c r="T46" i="3"/>
  <c r="U46" i="3"/>
  <c r="V46" i="3"/>
  <c r="W46" i="3"/>
  <c r="X46" i="3"/>
  <c r="Y46" i="3"/>
  <c r="T47" i="3"/>
  <c r="U47" i="3"/>
  <c r="X47" i="3" s="1"/>
  <c r="V47" i="3"/>
  <c r="W47" i="3"/>
  <c r="Y47" i="3"/>
  <c r="T48" i="3"/>
  <c r="U48" i="3"/>
  <c r="V48" i="3"/>
  <c r="W48" i="3"/>
  <c r="X48" i="3"/>
  <c r="Y48" i="3"/>
  <c r="T49" i="3"/>
  <c r="U49" i="3"/>
  <c r="X49" i="3" s="1"/>
  <c r="V49" i="3"/>
  <c r="W49" i="3"/>
  <c r="Y49" i="3"/>
  <c r="T50" i="3"/>
  <c r="U50" i="3"/>
  <c r="V50" i="3"/>
  <c r="W50" i="3"/>
  <c r="X50" i="3"/>
  <c r="Y50" i="3"/>
  <c r="T51" i="3"/>
  <c r="U51" i="3"/>
  <c r="X51" i="3" s="1"/>
  <c r="V51" i="3"/>
  <c r="W51" i="3"/>
  <c r="Y51" i="3"/>
  <c r="T52" i="3"/>
  <c r="U52" i="3"/>
  <c r="V52" i="3"/>
  <c r="W52" i="3"/>
  <c r="X52" i="3"/>
  <c r="Y52" i="3"/>
  <c r="T53" i="3"/>
  <c r="U53" i="3"/>
  <c r="X53" i="3" s="1"/>
  <c r="V53" i="3"/>
  <c r="W53" i="3"/>
  <c r="Y53" i="3"/>
  <c r="T54" i="3"/>
  <c r="U54" i="3"/>
  <c r="V54" i="3"/>
  <c r="W54" i="3"/>
  <c r="X54" i="3"/>
  <c r="Y54" i="3"/>
  <c r="T55" i="3"/>
  <c r="U55" i="3"/>
  <c r="X55" i="3" s="1"/>
  <c r="V55" i="3"/>
  <c r="W55" i="3"/>
  <c r="Y55" i="3"/>
  <c r="T56" i="3"/>
  <c r="U56" i="3"/>
  <c r="V56" i="3"/>
  <c r="W56" i="3"/>
  <c r="X56" i="3"/>
  <c r="Y56" i="3"/>
  <c r="T57" i="3"/>
  <c r="U57" i="3"/>
  <c r="X57" i="3" s="1"/>
  <c r="V57" i="3"/>
  <c r="W57" i="3"/>
  <c r="Y57" i="3"/>
  <c r="T58" i="3"/>
  <c r="U58" i="3"/>
  <c r="V58" i="3"/>
  <c r="W58" i="3"/>
  <c r="X58" i="3"/>
  <c r="Y58" i="3"/>
  <c r="T59" i="3"/>
  <c r="U59" i="3"/>
  <c r="X59" i="3" s="1"/>
  <c r="V59" i="3"/>
  <c r="W59" i="3"/>
  <c r="Y59" i="3"/>
  <c r="T60" i="3"/>
  <c r="U60" i="3"/>
  <c r="V60" i="3"/>
  <c r="W60" i="3"/>
  <c r="X60" i="3"/>
  <c r="Y60" i="3"/>
  <c r="T61" i="3"/>
  <c r="U61" i="3"/>
  <c r="X61" i="3" s="1"/>
  <c r="V61" i="3"/>
  <c r="W61" i="3"/>
  <c r="Y61" i="3"/>
  <c r="T62" i="3"/>
  <c r="U62" i="3"/>
  <c r="V62" i="3"/>
  <c r="W62" i="3"/>
  <c r="X62" i="3"/>
  <c r="Y62" i="3"/>
  <c r="T63" i="3"/>
  <c r="U63" i="3"/>
  <c r="X63" i="3" s="1"/>
  <c r="V63" i="3"/>
  <c r="W63" i="3"/>
  <c r="Y63" i="3"/>
  <c r="T64" i="3"/>
  <c r="U64" i="3"/>
  <c r="V64" i="3"/>
  <c r="W64" i="3"/>
  <c r="X64" i="3"/>
  <c r="Y64" i="3"/>
  <c r="T65" i="3"/>
  <c r="U65" i="3"/>
  <c r="X65" i="3" s="1"/>
  <c r="V65" i="3"/>
  <c r="W65" i="3"/>
  <c r="Y65" i="3"/>
  <c r="T66" i="3"/>
  <c r="U66" i="3"/>
  <c r="V66" i="3"/>
  <c r="W66" i="3"/>
  <c r="X66" i="3"/>
  <c r="Y66" i="3"/>
  <c r="T67" i="3"/>
  <c r="U67" i="3"/>
  <c r="X67" i="3" s="1"/>
  <c r="V67" i="3"/>
  <c r="W67" i="3"/>
  <c r="Y67" i="3"/>
  <c r="T68" i="3"/>
  <c r="U68" i="3"/>
  <c r="V68" i="3"/>
  <c r="W68" i="3"/>
  <c r="X68" i="3"/>
  <c r="Y68" i="3"/>
  <c r="T69" i="3"/>
  <c r="U69" i="3"/>
  <c r="X69" i="3" s="1"/>
  <c r="V69" i="3"/>
  <c r="W69" i="3"/>
  <c r="Y69" i="3"/>
  <c r="T70" i="3"/>
  <c r="U70" i="3"/>
  <c r="V70" i="3"/>
  <c r="W70" i="3"/>
  <c r="X70" i="3"/>
  <c r="Y70" i="3"/>
  <c r="T71" i="3"/>
  <c r="U71" i="3"/>
  <c r="X71" i="3" s="1"/>
  <c r="V71" i="3"/>
  <c r="W71" i="3"/>
  <c r="Y71" i="3"/>
  <c r="T72" i="3"/>
  <c r="U72" i="3"/>
  <c r="V72" i="3"/>
  <c r="W72" i="3"/>
  <c r="X72" i="3"/>
  <c r="Y72" i="3"/>
  <c r="T73" i="3"/>
  <c r="U73" i="3"/>
  <c r="X73" i="3" s="1"/>
  <c r="V73" i="3"/>
  <c r="W73" i="3"/>
  <c r="Y73" i="3"/>
  <c r="T74" i="3"/>
  <c r="U74" i="3"/>
  <c r="V74" i="3"/>
  <c r="W74" i="3"/>
  <c r="X74" i="3"/>
  <c r="Y74" i="3"/>
  <c r="T75" i="3"/>
  <c r="U75" i="3"/>
  <c r="X75" i="3" s="1"/>
  <c r="V75" i="3"/>
  <c r="W75" i="3"/>
  <c r="Y75" i="3"/>
  <c r="T76" i="3"/>
  <c r="U76" i="3"/>
  <c r="V76" i="3"/>
  <c r="W76" i="3"/>
  <c r="X76" i="3"/>
  <c r="Y76" i="3"/>
  <c r="T77" i="3"/>
  <c r="U77" i="3"/>
  <c r="X77" i="3" s="1"/>
  <c r="V77" i="3"/>
  <c r="W77" i="3"/>
  <c r="Y77" i="3"/>
  <c r="T78" i="3"/>
  <c r="U78" i="3"/>
  <c r="V78" i="3"/>
  <c r="W78" i="3"/>
  <c r="X78" i="3"/>
  <c r="Y78" i="3"/>
  <c r="T79" i="3"/>
  <c r="U79" i="3"/>
  <c r="X79" i="3" s="1"/>
  <c r="V79" i="3"/>
  <c r="W79" i="3"/>
  <c r="Y79" i="3"/>
  <c r="T80" i="3"/>
  <c r="U80" i="3"/>
  <c r="V80" i="3"/>
  <c r="W80" i="3"/>
  <c r="X80" i="3"/>
  <c r="Y80" i="3"/>
  <c r="T81" i="3"/>
  <c r="U81" i="3"/>
  <c r="X81" i="3" s="1"/>
  <c r="V81" i="3"/>
  <c r="W81" i="3"/>
  <c r="Y81" i="3"/>
  <c r="T82" i="3"/>
  <c r="U82" i="3"/>
  <c r="V82" i="3"/>
  <c r="W82" i="3"/>
  <c r="X82" i="3"/>
  <c r="Y82" i="3"/>
  <c r="T83" i="3"/>
  <c r="U83" i="3"/>
  <c r="X83" i="3" s="1"/>
  <c r="V83" i="3"/>
  <c r="W83" i="3"/>
  <c r="Y83" i="3"/>
  <c r="T84" i="3"/>
  <c r="U84" i="3"/>
  <c r="V84" i="3"/>
  <c r="W84" i="3"/>
  <c r="X84" i="3"/>
  <c r="Y84" i="3"/>
  <c r="T85" i="3"/>
  <c r="U85" i="3"/>
  <c r="X85" i="3" s="1"/>
  <c r="V85" i="3"/>
  <c r="W85" i="3"/>
  <c r="Y85" i="3"/>
  <c r="T86" i="3"/>
  <c r="U86" i="3"/>
  <c r="V86" i="3"/>
  <c r="W86" i="3"/>
  <c r="X86" i="3"/>
  <c r="Y86" i="3"/>
  <c r="T87" i="3"/>
  <c r="U87" i="3"/>
  <c r="X87" i="3" s="1"/>
  <c r="V87" i="3"/>
  <c r="W87" i="3"/>
  <c r="Y87" i="3"/>
  <c r="T88" i="3"/>
  <c r="U88" i="3"/>
  <c r="V88" i="3"/>
  <c r="W88" i="3"/>
  <c r="X88" i="3"/>
  <c r="Y88" i="3"/>
  <c r="T89" i="3"/>
  <c r="U89" i="3"/>
  <c r="X89" i="3" s="1"/>
  <c r="V89" i="3"/>
  <c r="W89" i="3"/>
  <c r="Y89" i="3"/>
  <c r="T90" i="3"/>
  <c r="U90" i="3"/>
  <c r="V90" i="3"/>
  <c r="W90" i="3"/>
  <c r="X90" i="3"/>
  <c r="Y90" i="3"/>
  <c r="T91" i="3"/>
  <c r="U91" i="3"/>
  <c r="X91" i="3" s="1"/>
  <c r="V91" i="3"/>
  <c r="W91" i="3"/>
  <c r="Y91" i="3"/>
  <c r="T92" i="3"/>
  <c r="U92" i="3"/>
  <c r="V92" i="3"/>
  <c r="W92" i="3"/>
  <c r="X92" i="3"/>
  <c r="Y92" i="3"/>
  <c r="T93" i="3"/>
  <c r="U93" i="3"/>
  <c r="X93" i="3" s="1"/>
  <c r="V93" i="3"/>
  <c r="W93" i="3"/>
  <c r="Y93" i="3"/>
  <c r="T94" i="3"/>
  <c r="U94" i="3"/>
  <c r="V94" i="3"/>
  <c r="W94" i="3"/>
  <c r="X94" i="3"/>
  <c r="Y94" i="3"/>
  <c r="T95" i="3"/>
  <c r="U95" i="3"/>
  <c r="X95" i="3" s="1"/>
  <c r="V95" i="3"/>
  <c r="W95" i="3"/>
  <c r="Y95" i="3"/>
  <c r="T96" i="3"/>
  <c r="U96" i="3"/>
  <c r="V96" i="3"/>
  <c r="W96" i="3"/>
  <c r="X96" i="3"/>
  <c r="Y96" i="3"/>
  <c r="T97" i="3"/>
  <c r="U97" i="3"/>
  <c r="X97" i="3" s="1"/>
  <c r="V97" i="3"/>
  <c r="W97" i="3"/>
  <c r="Y97" i="3"/>
  <c r="T98" i="3"/>
  <c r="U98" i="3"/>
  <c r="V98" i="3"/>
  <c r="W98" i="3"/>
  <c r="X98" i="3"/>
  <c r="Y98" i="3"/>
  <c r="T99" i="3"/>
  <c r="U99" i="3"/>
  <c r="X99" i="3" s="1"/>
  <c r="V99" i="3"/>
  <c r="W99" i="3"/>
  <c r="Y99" i="3"/>
  <c r="V11" i="3"/>
  <c r="Y11" i="3" s="1"/>
  <c r="T11" i="3"/>
  <c r="U11" i="3"/>
  <c r="T10" i="3"/>
  <c r="U10" i="3"/>
  <c r="V1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1" i="3"/>
  <c r="X11" i="3" s="1"/>
  <c r="S12" i="3"/>
  <c r="X12" i="3" s="1"/>
  <c r="S13" i="3"/>
  <c r="Y13" i="3" s="1"/>
  <c r="S14" i="3"/>
  <c r="S15" i="3"/>
  <c r="Y15" i="3" s="1"/>
  <c r="S16" i="3"/>
  <c r="X16" i="3" s="1"/>
  <c r="S17" i="3"/>
  <c r="Y17" i="3" s="1"/>
  <c r="S18" i="3"/>
  <c r="X18" i="3" s="1"/>
  <c r="S19" i="3"/>
  <c r="S20" i="3"/>
  <c r="S21" i="3"/>
  <c r="S10" i="3"/>
  <c r="Y10" i="3" s="1"/>
  <c r="B16" i="17"/>
  <c r="B14" i="17"/>
  <c r="M102" i="3"/>
  <c r="M103" i="3" s="1"/>
  <c r="N102" i="3"/>
  <c r="N103" i="3" s="1"/>
  <c r="H23" i="17" s="1"/>
  <c r="M104" i="3"/>
  <c r="C14" i="17" s="1"/>
  <c r="N104" i="3"/>
  <c r="C16" i="17" s="1"/>
  <c r="M105" i="3"/>
  <c r="N105" i="3"/>
  <c r="AD1" i="3"/>
  <c r="H11" i="17" s="1"/>
  <c r="I11" i="17" s="1"/>
  <c r="P19" i="3"/>
  <c r="Q19" i="3"/>
  <c r="P20" i="3"/>
  <c r="P21" i="3"/>
  <c r="Q21" i="3"/>
  <c r="P22" i="3"/>
  <c r="P23" i="3"/>
  <c r="Q23" i="3"/>
  <c r="P24" i="3"/>
  <c r="P25" i="3"/>
  <c r="Q25" i="3"/>
  <c r="P26" i="3"/>
  <c r="P27" i="3"/>
  <c r="Q27" i="3"/>
  <c r="P28" i="3"/>
  <c r="P29" i="3"/>
  <c r="Q29" i="3"/>
  <c r="P30" i="3"/>
  <c r="P31" i="3"/>
  <c r="Q31" i="3"/>
  <c r="P32" i="3"/>
  <c r="P33" i="3"/>
  <c r="Q33" i="3"/>
  <c r="O34" i="3"/>
  <c r="P34" i="3"/>
  <c r="P35" i="3"/>
  <c r="Q35" i="3"/>
  <c r="P36" i="3"/>
  <c r="P37" i="3"/>
  <c r="Q37" i="3"/>
  <c r="P38" i="3"/>
  <c r="P39" i="3"/>
  <c r="Q39" i="3"/>
  <c r="P40" i="3"/>
  <c r="P41" i="3"/>
  <c r="Q41" i="3"/>
  <c r="P42" i="3"/>
  <c r="P43" i="3"/>
  <c r="Q43" i="3"/>
  <c r="P44" i="3"/>
  <c r="P45" i="3"/>
  <c r="Q45" i="3"/>
  <c r="P46" i="3"/>
  <c r="P47" i="3"/>
  <c r="Q47" i="3"/>
  <c r="P48" i="3"/>
  <c r="P49" i="3"/>
  <c r="Q49" i="3"/>
  <c r="O50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O66" i="3"/>
  <c r="P66" i="3"/>
  <c r="P67" i="3"/>
  <c r="Q67" i="3"/>
  <c r="P68" i="3"/>
  <c r="P69" i="3"/>
  <c r="Q69" i="3"/>
  <c r="P70" i="3"/>
  <c r="P71" i="3"/>
  <c r="Q71" i="3"/>
  <c r="P72" i="3"/>
  <c r="P73" i="3"/>
  <c r="Q73" i="3"/>
  <c r="O74" i="3"/>
  <c r="P74" i="3"/>
  <c r="O75" i="3"/>
  <c r="P75" i="3"/>
  <c r="Q75" i="3"/>
  <c r="O76" i="3"/>
  <c r="P76" i="3"/>
  <c r="Q76" i="3"/>
  <c r="O77" i="3"/>
  <c r="P77" i="3"/>
  <c r="Q77" i="3"/>
  <c r="O78" i="3"/>
  <c r="P78" i="3"/>
  <c r="O79" i="3"/>
  <c r="P79" i="3"/>
  <c r="Q79" i="3"/>
  <c r="O80" i="3"/>
  <c r="P80" i="3"/>
  <c r="Q80" i="3"/>
  <c r="O81" i="3"/>
  <c r="P81" i="3"/>
  <c r="Q81" i="3"/>
  <c r="O82" i="3"/>
  <c r="P82" i="3"/>
  <c r="O83" i="3"/>
  <c r="P83" i="3"/>
  <c r="Q83" i="3"/>
  <c r="O84" i="3"/>
  <c r="P84" i="3"/>
  <c r="Q84" i="3"/>
  <c r="O85" i="3"/>
  <c r="P85" i="3"/>
  <c r="Q85" i="3"/>
  <c r="O86" i="3"/>
  <c r="P86" i="3"/>
  <c r="O87" i="3"/>
  <c r="P87" i="3"/>
  <c r="Q87" i="3"/>
  <c r="O88" i="3"/>
  <c r="P88" i="3"/>
  <c r="Q88" i="3"/>
  <c r="O89" i="3"/>
  <c r="P89" i="3"/>
  <c r="Q89" i="3"/>
  <c r="O90" i="3"/>
  <c r="P90" i="3"/>
  <c r="O91" i="3"/>
  <c r="P91" i="3"/>
  <c r="Q91" i="3"/>
  <c r="O92" i="3"/>
  <c r="P92" i="3"/>
  <c r="Q92" i="3"/>
  <c r="Q93" i="3"/>
  <c r="P95" i="3"/>
  <c r="O96" i="3"/>
  <c r="P96" i="3"/>
  <c r="O97" i="3"/>
  <c r="P97" i="3"/>
  <c r="Q97" i="3"/>
  <c r="O98" i="3"/>
  <c r="P98" i="3"/>
  <c r="O99" i="3"/>
  <c r="P99" i="3"/>
  <c r="Q99" i="3"/>
  <c r="AI20" i="3"/>
  <c r="O20" i="3" s="1"/>
  <c r="AI21" i="3"/>
  <c r="O21" i="3" s="1"/>
  <c r="AI22" i="3"/>
  <c r="O22" i="3" s="1"/>
  <c r="AI23" i="3"/>
  <c r="O23" i="3" s="1"/>
  <c r="AI24" i="3"/>
  <c r="O24" i="3" s="1"/>
  <c r="AI25" i="3"/>
  <c r="O25" i="3" s="1"/>
  <c r="AI26" i="3"/>
  <c r="O26" i="3" s="1"/>
  <c r="AI27" i="3"/>
  <c r="O27" i="3" s="1"/>
  <c r="AI28" i="3"/>
  <c r="O28" i="3" s="1"/>
  <c r="AI29" i="3"/>
  <c r="O29" i="3" s="1"/>
  <c r="AI30" i="3"/>
  <c r="O30" i="3" s="1"/>
  <c r="AI31" i="3"/>
  <c r="O31" i="3" s="1"/>
  <c r="AI32" i="3"/>
  <c r="O32" i="3" s="1"/>
  <c r="AI33" i="3"/>
  <c r="O33" i="3" s="1"/>
  <c r="AI34" i="3"/>
  <c r="AI35" i="3"/>
  <c r="O35" i="3" s="1"/>
  <c r="AI36" i="3"/>
  <c r="O36" i="3" s="1"/>
  <c r="AI37" i="3"/>
  <c r="O37" i="3" s="1"/>
  <c r="AI38" i="3"/>
  <c r="O38" i="3" s="1"/>
  <c r="AI39" i="3"/>
  <c r="O39" i="3" s="1"/>
  <c r="AI40" i="3"/>
  <c r="O40" i="3" s="1"/>
  <c r="AI41" i="3"/>
  <c r="O41" i="3" s="1"/>
  <c r="AI42" i="3"/>
  <c r="O42" i="3" s="1"/>
  <c r="AI43" i="3"/>
  <c r="O43" i="3" s="1"/>
  <c r="AI44" i="3"/>
  <c r="O44" i="3" s="1"/>
  <c r="AI45" i="3"/>
  <c r="O45" i="3" s="1"/>
  <c r="AI46" i="3"/>
  <c r="O46" i="3" s="1"/>
  <c r="AI47" i="3"/>
  <c r="O47" i="3" s="1"/>
  <c r="AI48" i="3"/>
  <c r="O48" i="3" s="1"/>
  <c r="AI49" i="3"/>
  <c r="O49" i="3" s="1"/>
  <c r="AI50" i="3"/>
  <c r="AI51" i="3"/>
  <c r="O51" i="3" s="1"/>
  <c r="AI52" i="3"/>
  <c r="O52" i="3" s="1"/>
  <c r="AI53" i="3"/>
  <c r="O53" i="3" s="1"/>
  <c r="AI54" i="3"/>
  <c r="O54" i="3" s="1"/>
  <c r="AI55" i="3"/>
  <c r="O55" i="3" s="1"/>
  <c r="AI56" i="3"/>
  <c r="O56" i="3" s="1"/>
  <c r="AI57" i="3"/>
  <c r="O57" i="3" s="1"/>
  <c r="AI58" i="3"/>
  <c r="O58" i="3" s="1"/>
  <c r="AI59" i="3"/>
  <c r="O59" i="3" s="1"/>
  <c r="AI60" i="3"/>
  <c r="O60" i="3" s="1"/>
  <c r="AI61" i="3"/>
  <c r="O61" i="3" s="1"/>
  <c r="AI62" i="3"/>
  <c r="O62" i="3" s="1"/>
  <c r="AI63" i="3"/>
  <c r="O63" i="3" s="1"/>
  <c r="AI64" i="3"/>
  <c r="O64" i="3" s="1"/>
  <c r="AI65" i="3"/>
  <c r="O65" i="3" s="1"/>
  <c r="AI66" i="3"/>
  <c r="AI67" i="3"/>
  <c r="O67" i="3" s="1"/>
  <c r="AI68" i="3"/>
  <c r="O68" i="3" s="1"/>
  <c r="AI69" i="3"/>
  <c r="O69" i="3" s="1"/>
  <c r="AI70" i="3"/>
  <c r="O70" i="3" s="1"/>
  <c r="AI71" i="3"/>
  <c r="O71" i="3" s="1"/>
  <c r="AI72" i="3"/>
  <c r="O72" i="3" s="1"/>
  <c r="AI73" i="3"/>
  <c r="O73" i="3" s="1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4" i="3"/>
  <c r="O94" i="3" s="1"/>
  <c r="AI95" i="3"/>
  <c r="O95" i="3" s="1"/>
  <c r="AI96" i="3"/>
  <c r="AI97" i="3"/>
  <c r="AI98" i="3"/>
  <c r="AI99" i="3"/>
  <c r="AI14" i="3"/>
  <c r="AI18" i="3"/>
  <c r="AI19" i="3"/>
  <c r="O19" i="3" s="1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" i="3"/>
  <c r="AD10" i="3"/>
  <c r="AG10" i="3" s="1"/>
  <c r="AD11" i="3"/>
  <c r="AG11" i="3" s="1"/>
  <c r="AE11" i="3"/>
  <c r="AJ11" i="3" s="1"/>
  <c r="AF11" i="3"/>
  <c r="AK11" i="3" s="1"/>
  <c r="AD12" i="3"/>
  <c r="AG12" i="3" s="1"/>
  <c r="AE12" i="3"/>
  <c r="AJ12" i="3" s="1"/>
  <c r="AF12" i="3"/>
  <c r="AK12" i="3" s="1"/>
  <c r="AD13" i="3"/>
  <c r="AE13" i="3"/>
  <c r="AJ13" i="3" s="1"/>
  <c r="AF13" i="3"/>
  <c r="AG13" i="3"/>
  <c r="AI13" i="3" s="1"/>
  <c r="AD14" i="3"/>
  <c r="AG14" i="3" s="1"/>
  <c r="AE14" i="3"/>
  <c r="AJ14" i="3" s="1"/>
  <c r="AF14" i="3"/>
  <c r="AK14" i="3" s="1"/>
  <c r="AD15" i="3"/>
  <c r="AG15" i="3" s="1"/>
  <c r="AI15" i="3" s="1"/>
  <c r="AE15" i="3"/>
  <c r="AJ15" i="3" s="1"/>
  <c r="AF15" i="3"/>
  <c r="AD16" i="3"/>
  <c r="AG16" i="3" s="1"/>
  <c r="AI16" i="3" s="1"/>
  <c r="AE16" i="3"/>
  <c r="AJ16" i="3" s="1"/>
  <c r="AF16" i="3"/>
  <c r="AK16" i="3" s="1"/>
  <c r="AD17" i="3"/>
  <c r="AE17" i="3"/>
  <c r="AJ17" i="3" s="1"/>
  <c r="AF17" i="3"/>
  <c r="AK17" i="3" s="1"/>
  <c r="AG17" i="3"/>
  <c r="AD18" i="3"/>
  <c r="AG18" i="3" s="1"/>
  <c r="AE18" i="3"/>
  <c r="AJ18" i="3" s="1"/>
  <c r="AF18" i="3"/>
  <c r="AK18" i="3" s="1"/>
  <c r="AD19" i="3"/>
  <c r="AE19" i="3"/>
  <c r="AF19" i="3"/>
  <c r="AG19" i="3"/>
  <c r="AD20" i="3"/>
  <c r="AG20" i="3" s="1"/>
  <c r="AE20" i="3"/>
  <c r="AF20" i="3"/>
  <c r="AD21" i="3"/>
  <c r="AE21" i="3"/>
  <c r="AF21" i="3"/>
  <c r="AG21" i="3"/>
  <c r="AD22" i="3"/>
  <c r="AG22" i="3" s="1"/>
  <c r="AE22" i="3"/>
  <c r="AF22" i="3"/>
  <c r="AD23" i="3"/>
  <c r="AE23" i="3"/>
  <c r="AF23" i="3"/>
  <c r="AG23" i="3"/>
  <c r="AD24" i="3"/>
  <c r="AG24" i="3" s="1"/>
  <c r="AE24" i="3"/>
  <c r="AF24" i="3"/>
  <c r="AD25" i="3"/>
  <c r="AE25" i="3"/>
  <c r="AF25" i="3"/>
  <c r="AG25" i="3"/>
  <c r="AD26" i="3"/>
  <c r="AG26" i="3" s="1"/>
  <c r="AE26" i="3"/>
  <c r="AF26" i="3"/>
  <c r="AD27" i="3"/>
  <c r="AE27" i="3"/>
  <c r="AF27" i="3"/>
  <c r="AG27" i="3"/>
  <c r="AD28" i="3"/>
  <c r="AG28" i="3" s="1"/>
  <c r="AE28" i="3"/>
  <c r="AF28" i="3"/>
  <c r="AD29" i="3"/>
  <c r="AE29" i="3"/>
  <c r="AF29" i="3"/>
  <c r="AG29" i="3"/>
  <c r="AD30" i="3"/>
  <c r="AG30" i="3" s="1"/>
  <c r="AE30" i="3"/>
  <c r="AF30" i="3"/>
  <c r="AD31" i="3"/>
  <c r="AE31" i="3"/>
  <c r="AF31" i="3"/>
  <c r="AG31" i="3"/>
  <c r="AD32" i="3"/>
  <c r="AG32" i="3" s="1"/>
  <c r="AE32" i="3"/>
  <c r="AF32" i="3"/>
  <c r="AD33" i="3"/>
  <c r="AE33" i="3"/>
  <c r="AF33" i="3"/>
  <c r="AG33" i="3"/>
  <c r="AD34" i="3"/>
  <c r="AG34" i="3" s="1"/>
  <c r="AE34" i="3"/>
  <c r="AF34" i="3"/>
  <c r="AD35" i="3"/>
  <c r="AE35" i="3"/>
  <c r="AF35" i="3"/>
  <c r="AG35" i="3"/>
  <c r="AD36" i="3"/>
  <c r="AG36" i="3" s="1"/>
  <c r="AE36" i="3"/>
  <c r="AF36" i="3"/>
  <c r="AD37" i="3"/>
  <c r="AE37" i="3"/>
  <c r="AF37" i="3"/>
  <c r="AG37" i="3"/>
  <c r="AD38" i="3"/>
  <c r="AG38" i="3" s="1"/>
  <c r="AE38" i="3"/>
  <c r="AF38" i="3"/>
  <c r="AD39" i="3"/>
  <c r="AE39" i="3"/>
  <c r="AF39" i="3"/>
  <c r="AG39" i="3"/>
  <c r="AD40" i="3"/>
  <c r="AG40" i="3" s="1"/>
  <c r="AE40" i="3"/>
  <c r="AF40" i="3"/>
  <c r="AD41" i="3"/>
  <c r="AE41" i="3"/>
  <c r="AF41" i="3"/>
  <c r="AG41" i="3"/>
  <c r="AD42" i="3"/>
  <c r="AG42" i="3" s="1"/>
  <c r="AE42" i="3"/>
  <c r="AF42" i="3"/>
  <c r="AD43" i="3"/>
  <c r="AE43" i="3"/>
  <c r="AF43" i="3"/>
  <c r="AG43" i="3"/>
  <c r="AD44" i="3"/>
  <c r="AG44" i="3" s="1"/>
  <c r="AE44" i="3"/>
  <c r="AF44" i="3"/>
  <c r="AD45" i="3"/>
  <c r="AE45" i="3"/>
  <c r="AF45" i="3"/>
  <c r="AG45" i="3"/>
  <c r="AD46" i="3"/>
  <c r="AG46" i="3" s="1"/>
  <c r="AE46" i="3"/>
  <c r="AF46" i="3"/>
  <c r="AD47" i="3"/>
  <c r="AE47" i="3"/>
  <c r="AF47" i="3"/>
  <c r="AG47" i="3"/>
  <c r="AD48" i="3"/>
  <c r="AG48" i="3" s="1"/>
  <c r="AE48" i="3"/>
  <c r="AF48" i="3"/>
  <c r="AD49" i="3"/>
  <c r="AE49" i="3"/>
  <c r="AF49" i="3"/>
  <c r="AG49" i="3"/>
  <c r="AD50" i="3"/>
  <c r="AG50" i="3" s="1"/>
  <c r="AE50" i="3"/>
  <c r="AF50" i="3"/>
  <c r="AD51" i="3"/>
  <c r="AE51" i="3"/>
  <c r="AF51" i="3"/>
  <c r="AG51" i="3"/>
  <c r="AD52" i="3"/>
  <c r="AG52" i="3" s="1"/>
  <c r="AE52" i="3"/>
  <c r="AF52" i="3"/>
  <c r="AD53" i="3"/>
  <c r="AE53" i="3"/>
  <c r="AF53" i="3"/>
  <c r="AG53" i="3"/>
  <c r="AD54" i="3"/>
  <c r="AG54" i="3" s="1"/>
  <c r="AE54" i="3"/>
  <c r="AF54" i="3"/>
  <c r="AD55" i="3"/>
  <c r="AE55" i="3"/>
  <c r="AF55" i="3"/>
  <c r="AG55" i="3"/>
  <c r="AD56" i="3"/>
  <c r="AG56" i="3" s="1"/>
  <c r="AE56" i="3"/>
  <c r="AF56" i="3"/>
  <c r="AD57" i="3"/>
  <c r="AE57" i="3"/>
  <c r="AF57" i="3"/>
  <c r="AG57" i="3"/>
  <c r="AD58" i="3"/>
  <c r="AG58" i="3" s="1"/>
  <c r="AE58" i="3"/>
  <c r="AF58" i="3"/>
  <c r="AD59" i="3"/>
  <c r="AE59" i="3"/>
  <c r="AF59" i="3"/>
  <c r="AG59" i="3"/>
  <c r="AD60" i="3"/>
  <c r="AG60" i="3" s="1"/>
  <c r="AE60" i="3"/>
  <c r="AF60" i="3"/>
  <c r="AD61" i="3"/>
  <c r="AE61" i="3"/>
  <c r="AF61" i="3"/>
  <c r="AG61" i="3"/>
  <c r="AD62" i="3"/>
  <c r="AG62" i="3" s="1"/>
  <c r="AE62" i="3"/>
  <c r="AF62" i="3"/>
  <c r="AD63" i="3"/>
  <c r="AE63" i="3"/>
  <c r="AF63" i="3"/>
  <c r="AG63" i="3"/>
  <c r="AD64" i="3"/>
  <c r="AG64" i="3" s="1"/>
  <c r="AE64" i="3"/>
  <c r="AF64" i="3"/>
  <c r="AD65" i="3"/>
  <c r="AE65" i="3"/>
  <c r="AF65" i="3"/>
  <c r="AG65" i="3"/>
  <c r="AD66" i="3"/>
  <c r="AG66" i="3" s="1"/>
  <c r="AE66" i="3"/>
  <c r="AF66" i="3"/>
  <c r="AD67" i="3"/>
  <c r="AE67" i="3"/>
  <c r="AF67" i="3"/>
  <c r="AG67" i="3"/>
  <c r="AD68" i="3"/>
  <c r="AG68" i="3" s="1"/>
  <c r="AE68" i="3"/>
  <c r="AF68" i="3"/>
  <c r="AD69" i="3"/>
  <c r="AE69" i="3"/>
  <c r="AF69" i="3"/>
  <c r="AG69" i="3"/>
  <c r="AD70" i="3"/>
  <c r="AG70" i="3" s="1"/>
  <c r="AE70" i="3"/>
  <c r="AF70" i="3"/>
  <c r="AD71" i="3"/>
  <c r="AE71" i="3"/>
  <c r="AF71" i="3"/>
  <c r="AG71" i="3"/>
  <c r="AD72" i="3"/>
  <c r="AG72" i="3" s="1"/>
  <c r="AE72" i="3"/>
  <c r="AF72" i="3"/>
  <c r="AD73" i="3"/>
  <c r="AE73" i="3"/>
  <c r="AF73" i="3"/>
  <c r="AG73" i="3"/>
  <c r="AD74" i="3"/>
  <c r="AG74" i="3" s="1"/>
  <c r="AE74" i="3"/>
  <c r="AF74" i="3"/>
  <c r="AD75" i="3"/>
  <c r="AE75" i="3"/>
  <c r="AF75" i="3"/>
  <c r="AG75" i="3"/>
  <c r="AD76" i="3"/>
  <c r="AG76" i="3" s="1"/>
  <c r="AE76" i="3"/>
  <c r="AF76" i="3"/>
  <c r="AD77" i="3"/>
  <c r="AE77" i="3"/>
  <c r="AF77" i="3"/>
  <c r="AG77" i="3"/>
  <c r="AD78" i="3"/>
  <c r="AG78" i="3" s="1"/>
  <c r="AE78" i="3"/>
  <c r="AF78" i="3"/>
  <c r="AD79" i="3"/>
  <c r="AE79" i="3"/>
  <c r="AF79" i="3"/>
  <c r="AG79" i="3"/>
  <c r="AD80" i="3"/>
  <c r="AG80" i="3" s="1"/>
  <c r="AE80" i="3"/>
  <c r="AF80" i="3"/>
  <c r="AD81" i="3"/>
  <c r="AE81" i="3"/>
  <c r="AF81" i="3"/>
  <c r="AG81" i="3"/>
  <c r="AD82" i="3"/>
  <c r="AG82" i="3" s="1"/>
  <c r="AE82" i="3"/>
  <c r="AF82" i="3"/>
  <c r="AD83" i="3"/>
  <c r="AE83" i="3"/>
  <c r="AF83" i="3"/>
  <c r="AG83" i="3"/>
  <c r="AD84" i="3"/>
  <c r="AG84" i="3" s="1"/>
  <c r="AE84" i="3"/>
  <c r="AF84" i="3"/>
  <c r="AD85" i="3"/>
  <c r="AE85" i="3"/>
  <c r="AF85" i="3"/>
  <c r="AG85" i="3"/>
  <c r="AD86" i="3"/>
  <c r="AG86" i="3" s="1"/>
  <c r="AE86" i="3"/>
  <c r="AF86" i="3"/>
  <c r="AD87" i="3"/>
  <c r="AE87" i="3"/>
  <c r="AF87" i="3"/>
  <c r="AG87" i="3"/>
  <c r="AD88" i="3"/>
  <c r="AG88" i="3" s="1"/>
  <c r="AE88" i="3"/>
  <c r="AF88" i="3"/>
  <c r="AD89" i="3"/>
  <c r="AE89" i="3"/>
  <c r="AF89" i="3"/>
  <c r="AG89" i="3"/>
  <c r="AD90" i="3"/>
  <c r="AG90" i="3" s="1"/>
  <c r="AE90" i="3"/>
  <c r="AF90" i="3"/>
  <c r="AD91" i="3"/>
  <c r="AE91" i="3"/>
  <c r="AF91" i="3"/>
  <c r="AG91" i="3"/>
  <c r="AD92" i="3"/>
  <c r="AG92" i="3" s="1"/>
  <c r="AE92" i="3"/>
  <c r="AF92" i="3"/>
  <c r="AD93" i="3"/>
  <c r="AG93" i="3" s="1"/>
  <c r="AI93" i="3" s="1"/>
  <c r="O93" i="3" s="1"/>
  <c r="AE93" i="3"/>
  <c r="P93" i="3" s="1"/>
  <c r="AF93" i="3"/>
  <c r="AD94" i="3"/>
  <c r="AG94" i="3" s="1"/>
  <c r="AE94" i="3"/>
  <c r="P94" i="3" s="1"/>
  <c r="AF94" i="3"/>
  <c r="AD95" i="3"/>
  <c r="AE95" i="3"/>
  <c r="AF95" i="3"/>
  <c r="Q95" i="3" s="1"/>
  <c r="AG95" i="3"/>
  <c r="AD96" i="3"/>
  <c r="AG96" i="3" s="1"/>
  <c r="AE96" i="3"/>
  <c r="AF96" i="3"/>
  <c r="AD97" i="3"/>
  <c r="AE97" i="3"/>
  <c r="AF97" i="3"/>
  <c r="AG97" i="3"/>
  <c r="AD98" i="3"/>
  <c r="AG98" i="3" s="1"/>
  <c r="AE98" i="3"/>
  <c r="AF98" i="3"/>
  <c r="AD99" i="3"/>
  <c r="AE99" i="3"/>
  <c r="AF99" i="3"/>
  <c r="AG99" i="3"/>
  <c r="AE10" i="3"/>
  <c r="AJ10" i="3" s="1"/>
  <c r="AF10" i="3"/>
  <c r="AK10" i="3" s="1"/>
  <c r="W17" i="3" l="1"/>
  <c r="I18" i="17"/>
  <c r="W11" i="3"/>
  <c r="W15" i="3"/>
  <c r="AI17" i="3"/>
  <c r="AI12" i="3"/>
  <c r="X10" i="3"/>
  <c r="W16" i="3"/>
  <c r="X13" i="3"/>
  <c r="S101" i="3"/>
  <c r="W10" i="3"/>
  <c r="Q94" i="3"/>
  <c r="H21" i="17"/>
  <c r="Y14" i="3"/>
  <c r="W14" i="3"/>
  <c r="W13" i="3"/>
  <c r="W1" i="3" s="1"/>
  <c r="D12" i="17" s="1"/>
  <c r="Y18" i="3"/>
  <c r="W18" i="3"/>
  <c r="X17" i="3"/>
  <c r="X14" i="3"/>
  <c r="X4" i="3" s="1"/>
  <c r="D15" i="17" s="1"/>
  <c r="Y12" i="3"/>
  <c r="Y6" i="3" s="1"/>
  <c r="D17" i="17" s="1"/>
  <c r="X15" i="3"/>
  <c r="Y5" i="3"/>
  <c r="D16" i="17" s="1"/>
  <c r="AI11" i="3"/>
  <c r="AI10" i="3"/>
  <c r="P4" i="3"/>
  <c r="I21" i="17" s="1"/>
  <c r="Q4" i="3"/>
  <c r="I23" i="17" s="1"/>
  <c r="AA12" i="3"/>
  <c r="AA13" i="3"/>
  <c r="AA14" i="3"/>
  <c r="AA15" i="3"/>
  <c r="AA16" i="3"/>
  <c r="AA17" i="3"/>
  <c r="AA18" i="3"/>
  <c r="O100" i="3"/>
  <c r="O101" i="3"/>
  <c r="O102" i="3"/>
  <c r="O103" i="3"/>
  <c r="O104" i="3"/>
  <c r="C1" i="3"/>
  <c r="W2" i="3" l="1"/>
  <c r="D13" i="17" s="1"/>
  <c r="X3" i="3"/>
  <c r="D14" i="17" s="1"/>
  <c r="O4" i="3"/>
  <c r="L104" i="3"/>
  <c r="H8" i="27"/>
  <c r="H40" i="27"/>
  <c r="G40" i="27" s="1"/>
  <c r="H72" i="27"/>
  <c r="AD100" i="3"/>
  <c r="AD101" i="3"/>
  <c r="L102" i="3"/>
  <c r="L103" i="3" s="1"/>
  <c r="C12" i="17" s="1"/>
  <c r="L105" i="3"/>
  <c r="B12" i="17"/>
  <c r="AD6" i="3"/>
  <c r="D61" i="17" s="1"/>
  <c r="AD5" i="3"/>
  <c r="AD4" i="3"/>
  <c r="H14" i="17" s="1"/>
  <c r="I14" i="17" s="1"/>
  <c r="AD3" i="3"/>
  <c r="H13" i="17" s="1"/>
  <c r="I13" i="17" s="1"/>
  <c r="AD2" i="3"/>
  <c r="D57" i="17" s="1"/>
  <c r="AL3" i="3"/>
  <c r="D6" i="17"/>
  <c r="C56" i="17" s="1"/>
  <c r="I100" i="3"/>
  <c r="A3" i="17"/>
  <c r="D101" i="3"/>
  <c r="D100" i="3"/>
  <c r="D5" i="17"/>
  <c r="B6" i="17"/>
  <c r="H85" i="27"/>
  <c r="G85" i="27" s="1"/>
  <c r="H75" i="27"/>
  <c r="C75" i="27" s="1"/>
  <c r="H22" i="27"/>
  <c r="H13" i="27"/>
  <c r="F13" i="27" s="1"/>
  <c r="H5" i="27"/>
  <c r="E5" i="27" s="1"/>
  <c r="H4" i="27"/>
  <c r="C4" i="27" s="1"/>
  <c r="H3" i="27"/>
  <c r="C3" i="27" s="1"/>
  <c r="H2" i="27"/>
  <c r="C2" i="27" s="1"/>
  <c r="G27" i="17"/>
  <c r="D2" i="26"/>
  <c r="A15" i="19"/>
  <c r="H15" i="19"/>
  <c r="A2" i="19"/>
  <c r="M2" i="19"/>
  <c r="A16" i="19"/>
  <c r="I15" i="19"/>
  <c r="A3" i="19"/>
  <c r="L3" i="19"/>
  <c r="A2" i="26"/>
  <c r="A5" i="19"/>
  <c r="A23" i="19"/>
  <c r="J23" i="19"/>
  <c r="A7" i="19"/>
  <c r="A25" i="19"/>
  <c r="A19" i="19"/>
  <c r="I19" i="19"/>
  <c r="A21" i="19"/>
  <c r="I21" i="19"/>
  <c r="A22" i="19"/>
  <c r="M22" i="19"/>
  <c r="A4" i="19"/>
  <c r="H19" i="19"/>
  <c r="A6" i="19"/>
  <c r="A14" i="19"/>
  <c r="A18" i="19"/>
  <c r="M18" i="19"/>
  <c r="A24" i="19"/>
  <c r="I24" i="19"/>
  <c r="A17" i="19"/>
  <c r="K7" i="19"/>
  <c r="M7" i="19"/>
  <c r="L5" i="19"/>
  <c r="I4" i="19"/>
  <c r="M5" i="19"/>
  <c r="J4" i="19"/>
  <c r="L19" i="19"/>
  <c r="J5" i="19"/>
  <c r="H2" i="26"/>
  <c r="L6" i="19"/>
  <c r="L15" i="19"/>
  <c r="B6" i="19"/>
  <c r="I14" i="19"/>
  <c r="B19" i="19"/>
  <c r="J2" i="19"/>
  <c r="L14" i="19"/>
  <c r="B2" i="19"/>
  <c r="H16" i="19"/>
  <c r="J15" i="19"/>
  <c r="M6" i="19"/>
  <c r="B14" i="19"/>
  <c r="I16" i="19"/>
  <c r="I2" i="19"/>
  <c r="H7" i="19"/>
  <c r="F2" i="26"/>
  <c r="I2" i="26"/>
  <c r="H17" i="19"/>
  <c r="H2" i="19"/>
  <c r="H6" i="19"/>
  <c r="H5" i="19"/>
  <c r="B15" i="19"/>
  <c r="K15" i="19"/>
  <c r="L24" i="19"/>
  <c r="M14" i="19"/>
  <c r="H14" i="19"/>
  <c r="K22" i="19"/>
  <c r="M19" i="19"/>
  <c r="K16" i="19"/>
  <c r="L2" i="19"/>
  <c r="K2" i="19"/>
  <c r="D16" i="19"/>
  <c r="M15" i="19"/>
  <c r="J6" i="19"/>
  <c r="C14" i="19"/>
  <c r="J19" i="19"/>
  <c r="K19" i="19"/>
  <c r="M16" i="19"/>
  <c r="D2" i="19"/>
  <c r="B24" i="19"/>
  <c r="K24" i="19"/>
  <c r="J22" i="19"/>
  <c r="A20" i="19"/>
  <c r="C23" i="19"/>
  <c r="M24" i="19"/>
  <c r="J24" i="19"/>
  <c r="J21" i="19"/>
  <c r="D24" i="19"/>
  <c r="D25" i="19"/>
  <c r="L25" i="19"/>
  <c r="B22" i="19"/>
  <c r="J25" i="19"/>
  <c r="D22" i="19"/>
  <c r="L22" i="19"/>
  <c r="C25" i="19"/>
  <c r="B25" i="19"/>
  <c r="K25" i="19"/>
  <c r="I25" i="19"/>
  <c r="C22" i="19"/>
  <c r="H22" i="19"/>
  <c r="I22" i="19"/>
  <c r="D21" i="19"/>
  <c r="M25" i="19"/>
  <c r="E2" i="26"/>
  <c r="C2" i="26"/>
  <c r="H24" i="19"/>
  <c r="L23" i="19"/>
  <c r="K2" i="26"/>
  <c r="L18" i="19"/>
  <c r="M23" i="19"/>
  <c r="K21" i="19"/>
  <c r="B23" i="19"/>
  <c r="B3" i="19"/>
  <c r="C21" i="19"/>
  <c r="L21" i="19"/>
  <c r="I23" i="19"/>
  <c r="M21" i="19"/>
  <c r="B21" i="19"/>
  <c r="K23" i="19"/>
  <c r="H23" i="19"/>
  <c r="J18" i="19"/>
  <c r="I17" i="19"/>
  <c r="J17" i="19"/>
  <c r="L17" i="19"/>
  <c r="K17" i="19"/>
  <c r="M17" i="19"/>
  <c r="B17" i="19"/>
  <c r="K6" i="19"/>
  <c r="I6" i="19"/>
  <c r="B4" i="19"/>
  <c r="L4" i="19"/>
  <c r="M4" i="19"/>
  <c r="K4" i="19"/>
  <c r="B16" i="19"/>
  <c r="J16" i="19"/>
  <c r="L16" i="19"/>
  <c r="B7" i="19"/>
  <c r="J7" i="19"/>
  <c r="I7" i="19"/>
  <c r="L7" i="19"/>
  <c r="B18" i="19"/>
  <c r="K18" i="19"/>
  <c r="I18" i="19"/>
  <c r="I3" i="19"/>
  <c r="M3" i="19"/>
  <c r="K3" i="19"/>
  <c r="J3" i="19"/>
  <c r="J14" i="19"/>
  <c r="K14" i="19"/>
  <c r="I5" i="19"/>
  <c r="K5" i="19"/>
  <c r="B5" i="19"/>
  <c r="D23" i="19"/>
  <c r="C17" i="19"/>
  <c r="C5" i="19"/>
  <c r="C18" i="19"/>
  <c r="C4" i="19"/>
  <c r="C15" i="19"/>
  <c r="C3" i="19"/>
  <c r="C7" i="19"/>
  <c r="C2" i="19"/>
  <c r="C6" i="19"/>
  <c r="D17" i="19"/>
  <c r="D3" i="19"/>
  <c r="D7" i="19"/>
  <c r="D18" i="19"/>
  <c r="D14" i="19"/>
  <c r="D15" i="19"/>
  <c r="D4" i="19"/>
  <c r="D5" i="19"/>
  <c r="C19" i="19"/>
  <c r="H21" i="19"/>
  <c r="H3" i="19"/>
  <c r="J2" i="26"/>
  <c r="H18" i="19"/>
  <c r="D19" i="19"/>
  <c r="C24" i="19"/>
  <c r="G2" i="26"/>
  <c r="H4" i="19"/>
  <c r="C16" i="19"/>
  <c r="D6" i="19"/>
  <c r="B20" i="19"/>
  <c r="K20" i="19"/>
  <c r="J20" i="19"/>
  <c r="C20" i="19"/>
  <c r="L20" i="19"/>
  <c r="M20" i="19"/>
  <c r="I20" i="19"/>
  <c r="H20" i="19"/>
  <c r="D20" i="19"/>
  <c r="A13" i="19"/>
  <c r="A10" i="19"/>
  <c r="A12" i="19"/>
  <c r="H25" i="19"/>
  <c r="A9" i="19"/>
  <c r="A11" i="19"/>
  <c r="A8" i="19"/>
  <c r="L8" i="19"/>
  <c r="M8" i="19"/>
  <c r="H8" i="19"/>
  <c r="C8" i="19"/>
  <c r="J8" i="19"/>
  <c r="I8" i="19"/>
  <c r="B8" i="19"/>
  <c r="K8" i="19"/>
  <c r="D8" i="19"/>
  <c r="K11" i="19"/>
  <c r="B11" i="19"/>
  <c r="D11" i="19"/>
  <c r="I11" i="19"/>
  <c r="C11" i="19"/>
  <c r="J11" i="19"/>
  <c r="M11" i="19"/>
  <c r="L11" i="19"/>
  <c r="H11" i="19"/>
  <c r="B12" i="19"/>
  <c r="J12" i="19"/>
  <c r="L12" i="19"/>
  <c r="M12" i="19"/>
  <c r="I12" i="19"/>
  <c r="D12" i="19"/>
  <c r="H12" i="19"/>
  <c r="K12" i="19"/>
  <c r="C12" i="19"/>
  <c r="L10" i="19"/>
  <c r="B10" i="19"/>
  <c r="M10" i="19"/>
  <c r="D10" i="19"/>
  <c r="I10" i="19"/>
  <c r="J10" i="19"/>
  <c r="H10" i="19"/>
  <c r="K10" i="19"/>
  <c r="C10" i="19"/>
  <c r="B9" i="19"/>
  <c r="D9" i="19"/>
  <c r="L9" i="19"/>
  <c r="I9" i="19"/>
  <c r="K9" i="19"/>
  <c r="C9" i="19"/>
  <c r="M9" i="19"/>
  <c r="H9" i="19"/>
  <c r="J9" i="19"/>
  <c r="H13" i="19"/>
  <c r="C13" i="19"/>
  <c r="K13" i="19"/>
  <c r="I13" i="19"/>
  <c r="L13" i="19"/>
  <c r="M13" i="19"/>
  <c r="B13" i="19"/>
  <c r="J13" i="19"/>
  <c r="D13" i="19"/>
  <c r="D102" i="3" l="1"/>
  <c r="C27" i="17" s="1"/>
  <c r="D59" i="17"/>
  <c r="C13" i="27"/>
  <c r="F3" i="27"/>
  <c r="E13" i="27"/>
  <c r="E2" i="27"/>
  <c r="I2" i="27"/>
  <c r="F2" i="27"/>
  <c r="H18" i="17"/>
  <c r="G5" i="27"/>
  <c r="G2" i="27"/>
  <c r="F75" i="27"/>
  <c r="I40" i="27"/>
  <c r="I75" i="27"/>
  <c r="I5" i="27"/>
  <c r="D5" i="27"/>
  <c r="A5" i="27" s="1"/>
  <c r="D40" i="27"/>
  <c r="A40" i="27" s="1"/>
  <c r="D75" i="27"/>
  <c r="A75" i="27" s="1"/>
  <c r="F5" i="27"/>
  <c r="B5" i="27"/>
  <c r="E75" i="27"/>
  <c r="I72" i="27"/>
  <c r="G72" i="27"/>
  <c r="C72" i="27"/>
  <c r="F72" i="27"/>
  <c r="D3" i="27"/>
  <c r="A3" i="27" s="1"/>
  <c r="G3" i="27"/>
  <c r="B3" i="27"/>
  <c r="I8" i="27"/>
  <c r="E8" i="27"/>
  <c r="F8" i="27"/>
  <c r="C40" i="27"/>
  <c r="F40" i="27"/>
  <c r="B40" i="27"/>
  <c r="E40" i="27"/>
  <c r="E72" i="27"/>
  <c r="D8" i="27"/>
  <c r="A8" i="27" s="1"/>
  <c r="H80" i="27"/>
  <c r="B80" i="27" s="1"/>
  <c r="H48" i="27"/>
  <c r="B48" i="27" s="1"/>
  <c r="H16" i="27"/>
  <c r="D16" i="27" s="1"/>
  <c r="I22" i="27"/>
  <c r="C22" i="27"/>
  <c r="G13" i="27"/>
  <c r="B13" i="27"/>
  <c r="C85" i="27"/>
  <c r="D85" i="27"/>
  <c r="A85" i="27" s="1"/>
  <c r="H69" i="27"/>
  <c r="B69" i="27" s="1"/>
  <c r="H65" i="27"/>
  <c r="I65" i="27" s="1"/>
  <c r="H37" i="27"/>
  <c r="B37" i="27" s="1"/>
  <c r="H33" i="27"/>
  <c r="D13" i="27"/>
  <c r="A13" i="27" s="1"/>
  <c r="H90" i="27"/>
  <c r="H86" i="27"/>
  <c r="B86" i="27" s="1"/>
  <c r="H68" i="27"/>
  <c r="G68" i="27" s="1"/>
  <c r="H64" i="27"/>
  <c r="G64" i="27" s="1"/>
  <c r="H58" i="27"/>
  <c r="D58" i="27" s="1"/>
  <c r="A58" i="27" s="1"/>
  <c r="H54" i="27"/>
  <c r="H36" i="27"/>
  <c r="D36" i="27" s="1"/>
  <c r="A36" i="27" s="1"/>
  <c r="H32" i="27"/>
  <c r="I32" i="27" s="1"/>
  <c r="H26" i="27"/>
  <c r="D26" i="27" s="1"/>
  <c r="A26" i="27" s="1"/>
  <c r="F22" i="27"/>
  <c r="C5" i="27"/>
  <c r="G75" i="27"/>
  <c r="B75" i="27"/>
  <c r="B2" i="27"/>
  <c r="D2" i="27"/>
  <c r="A2" i="27" s="1"/>
  <c r="D60" i="17"/>
  <c r="H15" i="17"/>
  <c r="I15" i="17" s="1"/>
  <c r="H81" i="27"/>
  <c r="B81" i="27" s="1"/>
  <c r="H78" i="27"/>
  <c r="E78" i="27" s="1"/>
  <c r="H53" i="27"/>
  <c r="D53" i="27" s="1"/>
  <c r="A53" i="27" s="1"/>
  <c r="H49" i="27"/>
  <c r="C49" i="27" s="1"/>
  <c r="H21" i="27"/>
  <c r="H17" i="27"/>
  <c r="F17" i="27" s="1"/>
  <c r="H10" i="27"/>
  <c r="C10" i="27" s="1"/>
  <c r="H6" i="27"/>
  <c r="F6" i="27" s="1"/>
  <c r="AL5" i="3"/>
  <c r="AL4" i="3"/>
  <c r="H74" i="27"/>
  <c r="E74" i="27" s="1"/>
  <c r="H70" i="27"/>
  <c r="H42" i="27"/>
  <c r="H38" i="27"/>
  <c r="H89" i="27"/>
  <c r="I89" i="27" s="1"/>
  <c r="H51" i="27"/>
  <c r="H41" i="27"/>
  <c r="H19" i="27"/>
  <c r="H82" i="27"/>
  <c r="B82" i="27" s="1"/>
  <c r="H66" i="27"/>
  <c r="G66" i="27" s="1"/>
  <c r="H50" i="27"/>
  <c r="H34" i="27"/>
  <c r="H18" i="27"/>
  <c r="D18" i="27" s="1"/>
  <c r="A18" i="27" s="1"/>
  <c r="G4" i="27"/>
  <c r="G8" i="27"/>
  <c r="B4" i="27"/>
  <c r="C8" i="27"/>
  <c r="B8" i="27"/>
  <c r="B22" i="27"/>
  <c r="D58" i="17"/>
  <c r="D22" i="27"/>
  <c r="A22" i="27" s="1"/>
  <c r="H7" i="27"/>
  <c r="D4" i="27"/>
  <c r="A4" i="27" s="1"/>
  <c r="E22" i="27"/>
  <c r="G22" i="27"/>
  <c r="I3" i="27"/>
  <c r="E3" i="27"/>
  <c r="F4" i="27"/>
  <c r="E4" i="27"/>
  <c r="I85" i="27"/>
  <c r="B85" i="27"/>
  <c r="E85" i="27"/>
  <c r="H62" i="27"/>
  <c r="H57" i="27"/>
  <c r="H46" i="27"/>
  <c r="H30" i="27"/>
  <c r="H25" i="27"/>
  <c r="H14" i="27"/>
  <c r="H9" i="27"/>
  <c r="H12" i="17"/>
  <c r="H16" i="17"/>
  <c r="I16" i="17" s="1"/>
  <c r="D72" i="27"/>
  <c r="A72" i="27" s="1"/>
  <c r="B72" i="27"/>
  <c r="I4" i="27"/>
  <c r="I13" i="27"/>
  <c r="F85" i="27"/>
  <c r="H67" i="27"/>
  <c r="H59" i="27"/>
  <c r="H43" i="27"/>
  <c r="H35" i="27"/>
  <c r="H27" i="27"/>
  <c r="H11" i="27"/>
  <c r="H63" i="27"/>
  <c r="H47" i="27"/>
  <c r="H39" i="27"/>
  <c r="H31" i="27"/>
  <c r="H15" i="27"/>
  <c r="I12" i="17" l="1"/>
  <c r="I17" i="17" s="1"/>
  <c r="I20" i="17" s="1"/>
  <c r="H17" i="17"/>
  <c r="F32" i="27"/>
  <c r="D89" i="27"/>
  <c r="A89" i="27" s="1"/>
  <c r="G37" i="27"/>
  <c r="I81" i="27"/>
  <c r="E64" i="27"/>
  <c r="C69" i="27"/>
  <c r="I49" i="27"/>
  <c r="E6" i="27"/>
  <c r="I80" i="27"/>
  <c r="B64" i="27"/>
  <c r="F78" i="27"/>
  <c r="I64" i="27"/>
  <c r="A16" i="27"/>
  <c r="B66" i="27"/>
  <c r="F49" i="27"/>
  <c r="B49" i="27"/>
  <c r="F81" i="27"/>
  <c r="F69" i="27"/>
  <c r="I78" i="27"/>
  <c r="F16" i="27"/>
  <c r="F82" i="27"/>
  <c r="D74" i="27"/>
  <c r="A74" i="27" s="1"/>
  <c r="G78" i="27"/>
  <c r="C6" i="27"/>
  <c r="D68" i="27"/>
  <c r="A68" i="27" s="1"/>
  <c r="D78" i="27"/>
  <c r="A78" i="27" s="1"/>
  <c r="G36" i="27"/>
  <c r="D6" i="27"/>
  <c r="A6" i="27" s="1"/>
  <c r="G89" i="27"/>
  <c r="B89" i="27"/>
  <c r="I66" i="27"/>
  <c r="G10" i="27"/>
  <c r="F80" i="27"/>
  <c r="F66" i="27"/>
  <c r="I16" i="27"/>
  <c r="G53" i="27"/>
  <c r="E89" i="27"/>
  <c r="B16" i="27"/>
  <c r="C66" i="27"/>
  <c r="G16" i="27"/>
  <c r="F89" i="27"/>
  <c r="D66" i="27"/>
  <c r="A66" i="27" s="1"/>
  <c r="D69" i="27"/>
  <c r="A69" i="27" s="1"/>
  <c r="I69" i="27"/>
  <c r="C16" i="27"/>
  <c r="E66" i="27"/>
  <c r="C89" i="27"/>
  <c r="E16" i="27"/>
  <c r="E69" i="27"/>
  <c r="G69" i="27"/>
  <c r="I74" i="27"/>
  <c r="I70" i="27"/>
  <c r="E70" i="27"/>
  <c r="D70" i="27"/>
  <c r="A70" i="27" s="1"/>
  <c r="B70" i="27"/>
  <c r="C70" i="27"/>
  <c r="F70" i="27"/>
  <c r="G70" i="27"/>
  <c r="C38" i="27"/>
  <c r="D38" i="27"/>
  <c r="A38" i="27" s="1"/>
  <c r="B38" i="27"/>
  <c r="I38" i="27"/>
  <c r="E38" i="27"/>
  <c r="G38" i="27"/>
  <c r="F38" i="27"/>
  <c r="C18" i="27"/>
  <c r="H71" i="27"/>
  <c r="G74" i="27"/>
  <c r="H28" i="27"/>
  <c r="F50" i="27"/>
  <c r="B50" i="27"/>
  <c r="I50" i="27"/>
  <c r="G50" i="27"/>
  <c r="E50" i="27"/>
  <c r="C50" i="27"/>
  <c r="D50" i="27"/>
  <c r="A50" i="27" s="1"/>
  <c r="H29" i="27"/>
  <c r="H73" i="27"/>
  <c r="H20" i="27"/>
  <c r="E42" i="27"/>
  <c r="B42" i="27"/>
  <c r="D42" i="27"/>
  <c r="A42" i="27" s="1"/>
  <c r="C42" i="27"/>
  <c r="G42" i="27"/>
  <c r="F42" i="27"/>
  <c r="H84" i="27"/>
  <c r="D17" i="27"/>
  <c r="A17" i="27" s="1"/>
  <c r="C17" i="27"/>
  <c r="E17" i="27"/>
  <c r="B17" i="27"/>
  <c r="G17" i="27"/>
  <c r="I17" i="27"/>
  <c r="F26" i="27"/>
  <c r="E26" i="27"/>
  <c r="G26" i="27"/>
  <c r="I36" i="27"/>
  <c r="B36" i="27"/>
  <c r="E36" i="27"/>
  <c r="C58" i="27"/>
  <c r="F58" i="27"/>
  <c r="B58" i="27"/>
  <c r="I58" i="27"/>
  <c r="E58" i="27"/>
  <c r="B68" i="27"/>
  <c r="F68" i="27"/>
  <c r="C68" i="27"/>
  <c r="G90" i="27"/>
  <c r="E90" i="27"/>
  <c r="C90" i="27"/>
  <c r="D90" i="27"/>
  <c r="A90" i="27" s="1"/>
  <c r="I90" i="27"/>
  <c r="B90" i="27"/>
  <c r="C33" i="27"/>
  <c r="I33" i="27"/>
  <c r="D33" i="27"/>
  <c r="A33" i="27" s="1"/>
  <c r="F33" i="27"/>
  <c r="G33" i="27"/>
  <c r="B33" i="27"/>
  <c r="C65" i="27"/>
  <c r="F65" i="27"/>
  <c r="B65" i="27"/>
  <c r="D65" i="27"/>
  <c r="A65" i="27" s="1"/>
  <c r="G65" i="27"/>
  <c r="C48" i="27"/>
  <c r="E48" i="27"/>
  <c r="I48" i="27"/>
  <c r="D48" i="27"/>
  <c r="A48" i="27" s="1"/>
  <c r="F48" i="27"/>
  <c r="G48" i="27"/>
  <c r="E33" i="27"/>
  <c r="I6" i="27"/>
  <c r="E65" i="27"/>
  <c r="G49" i="27"/>
  <c r="E49" i="27"/>
  <c r="C78" i="27"/>
  <c r="I42" i="27"/>
  <c r="B26" i="27"/>
  <c r="H79" i="27"/>
  <c r="C36" i="27"/>
  <c r="I68" i="27"/>
  <c r="G6" i="27"/>
  <c r="I34" i="27"/>
  <c r="E34" i="27"/>
  <c r="D34" i="27"/>
  <c r="A34" i="27" s="1"/>
  <c r="C34" i="27"/>
  <c r="B34" i="27"/>
  <c r="G34" i="27"/>
  <c r="F34" i="27"/>
  <c r="H76" i="27"/>
  <c r="H12" i="27"/>
  <c r="H77" i="27"/>
  <c r="H24" i="27"/>
  <c r="H88" i="27"/>
  <c r="E10" i="27"/>
  <c r="D10" i="27"/>
  <c r="A10" i="27" s="1"/>
  <c r="F10" i="27"/>
  <c r="B10" i="27"/>
  <c r="I10" i="27"/>
  <c r="C37" i="27"/>
  <c r="D37" i="27"/>
  <c r="A37" i="27" s="1"/>
  <c r="F37" i="27"/>
  <c r="I37" i="27"/>
  <c r="E37" i="27"/>
  <c r="D80" i="27"/>
  <c r="A80" i="27" s="1"/>
  <c r="G80" i="27"/>
  <c r="E80" i="27"/>
  <c r="C80" i="27"/>
  <c r="H23" i="27"/>
  <c r="B23" i="27" s="1"/>
  <c r="H55" i="27"/>
  <c r="C55" i="27" s="1"/>
  <c r="H87" i="27"/>
  <c r="I18" i="27"/>
  <c r="E18" i="27"/>
  <c r="G18" i="27"/>
  <c r="F18" i="27"/>
  <c r="B18" i="27"/>
  <c r="H60" i="27"/>
  <c r="I82" i="27"/>
  <c r="D82" i="27"/>
  <c r="A82" i="27" s="1"/>
  <c r="G82" i="27"/>
  <c r="C82" i="27"/>
  <c r="H61" i="27"/>
  <c r="H83" i="27"/>
  <c r="H52" i="27"/>
  <c r="F74" i="27"/>
  <c r="B74" i="27"/>
  <c r="B21" i="27"/>
  <c r="C21" i="27"/>
  <c r="I21" i="27"/>
  <c r="F21" i="27"/>
  <c r="D21" i="27"/>
  <c r="A21" i="27" s="1"/>
  <c r="E21" i="27"/>
  <c r="G21" i="27"/>
  <c r="C53" i="27"/>
  <c r="I53" i="27"/>
  <c r="B53" i="27"/>
  <c r="E53" i="27"/>
  <c r="G81" i="27"/>
  <c r="C81" i="27"/>
  <c r="F53" i="27"/>
  <c r="E81" i="27"/>
  <c r="G58" i="27"/>
  <c r="C74" i="27"/>
  <c r="D81" i="27"/>
  <c r="A81" i="27" s="1"/>
  <c r="D49" i="27"/>
  <c r="A49" i="27" s="1"/>
  <c r="B78" i="27"/>
  <c r="F90" i="27"/>
  <c r="I26" i="27"/>
  <c r="E82" i="27"/>
  <c r="C26" i="27"/>
  <c r="E68" i="27"/>
  <c r="H91" i="27"/>
  <c r="F36" i="27"/>
  <c r="B6" i="27"/>
  <c r="H44" i="27"/>
  <c r="H45" i="27"/>
  <c r="H56" i="27"/>
  <c r="D32" i="27"/>
  <c r="A32" i="27" s="1"/>
  <c r="E32" i="27"/>
  <c r="B32" i="27"/>
  <c r="C32" i="27"/>
  <c r="G32" i="27"/>
  <c r="G54" i="27"/>
  <c r="I54" i="27"/>
  <c r="E54" i="27"/>
  <c r="C54" i="27"/>
  <c r="B54" i="27"/>
  <c r="F54" i="27"/>
  <c r="D54" i="27"/>
  <c r="A54" i="27" s="1"/>
  <c r="D64" i="27"/>
  <c r="A64" i="27" s="1"/>
  <c r="C64" i="27"/>
  <c r="F64" i="27"/>
  <c r="E86" i="27"/>
  <c r="C86" i="27"/>
  <c r="I86" i="27"/>
  <c r="D86" i="27"/>
  <c r="A86" i="27" s="1"/>
  <c r="G86" i="27"/>
  <c r="F86" i="27"/>
  <c r="G31" i="27"/>
  <c r="B31" i="27"/>
  <c r="F31" i="27"/>
  <c r="C31" i="27"/>
  <c r="E31" i="27"/>
  <c r="I31" i="27"/>
  <c r="D31" i="27"/>
  <c r="A31" i="27" s="1"/>
  <c r="B63" i="27"/>
  <c r="C63" i="27"/>
  <c r="I63" i="27"/>
  <c r="E63" i="27"/>
  <c r="G63" i="27"/>
  <c r="F63" i="27"/>
  <c r="D63" i="27"/>
  <c r="A63" i="27" s="1"/>
  <c r="B35" i="27"/>
  <c r="G35" i="27"/>
  <c r="C35" i="27"/>
  <c r="I35" i="27"/>
  <c r="E35" i="27"/>
  <c r="D35" i="27"/>
  <c r="A35" i="27" s="1"/>
  <c r="F35" i="27"/>
  <c r="D14" i="27"/>
  <c r="A14" i="27" s="1"/>
  <c r="E14" i="27"/>
  <c r="I14" i="27"/>
  <c r="F14" i="27"/>
  <c r="G14" i="27"/>
  <c r="B14" i="27"/>
  <c r="C14" i="27"/>
  <c r="B30" i="27"/>
  <c r="C30" i="27"/>
  <c r="G30" i="27"/>
  <c r="I30" i="27"/>
  <c r="D30" i="27"/>
  <c r="A30" i="27" s="1"/>
  <c r="E30" i="27"/>
  <c r="F30" i="27"/>
  <c r="I46" i="27"/>
  <c r="D46" i="27"/>
  <c r="A46" i="27" s="1"/>
  <c r="G46" i="27"/>
  <c r="B46" i="27"/>
  <c r="F46" i="27"/>
  <c r="C46" i="27"/>
  <c r="E46" i="27"/>
  <c r="B62" i="27"/>
  <c r="D62" i="27"/>
  <c r="A62" i="27" s="1"/>
  <c r="F62" i="27"/>
  <c r="G62" i="27"/>
  <c r="C62" i="27"/>
  <c r="I62" i="27"/>
  <c r="E62" i="27"/>
  <c r="E15" i="27"/>
  <c r="B15" i="27"/>
  <c r="C15" i="27"/>
  <c r="G15" i="27"/>
  <c r="F15" i="27"/>
  <c r="D15" i="27"/>
  <c r="A15" i="27" s="1"/>
  <c r="I15" i="27"/>
  <c r="B47" i="27"/>
  <c r="C47" i="27"/>
  <c r="I47" i="27"/>
  <c r="G47" i="27"/>
  <c r="F47" i="27"/>
  <c r="D47" i="27"/>
  <c r="A47" i="27" s="1"/>
  <c r="E47" i="27"/>
  <c r="D19" i="27"/>
  <c r="A19" i="27" s="1"/>
  <c r="C19" i="27"/>
  <c r="F19" i="27"/>
  <c r="E19" i="27"/>
  <c r="I19" i="27"/>
  <c r="G19" i="27"/>
  <c r="B19" i="27"/>
  <c r="F67" i="27"/>
  <c r="D67" i="27"/>
  <c r="A67" i="27" s="1"/>
  <c r="C67" i="27"/>
  <c r="E67" i="27"/>
  <c r="B67" i="27"/>
  <c r="I67" i="27"/>
  <c r="G67" i="27"/>
  <c r="D7" i="27"/>
  <c r="A7" i="27" s="1"/>
  <c r="G7" i="27"/>
  <c r="F7" i="27"/>
  <c r="E7" i="27"/>
  <c r="C7" i="27"/>
  <c r="B7" i="27"/>
  <c r="I7" i="27"/>
  <c r="E39" i="27"/>
  <c r="D39" i="27"/>
  <c r="A39" i="27" s="1"/>
  <c r="C39" i="27"/>
  <c r="B39" i="27"/>
  <c r="I39" i="27"/>
  <c r="G39" i="27"/>
  <c r="F39" i="27"/>
  <c r="B11" i="27"/>
  <c r="I11" i="27"/>
  <c r="F11" i="27"/>
  <c r="E11" i="27"/>
  <c r="G11" i="27"/>
  <c r="C11" i="27"/>
  <c r="D11" i="27"/>
  <c r="A11" i="27" s="1"/>
  <c r="D27" i="27"/>
  <c r="A27" i="27" s="1"/>
  <c r="G27" i="27"/>
  <c r="C27" i="27"/>
  <c r="E27" i="27"/>
  <c r="I27" i="27"/>
  <c r="B27" i="27"/>
  <c r="F27" i="27"/>
  <c r="B43" i="27"/>
  <c r="D43" i="27"/>
  <c r="A43" i="27" s="1"/>
  <c r="C43" i="27"/>
  <c r="F43" i="27"/>
  <c r="I43" i="27"/>
  <c r="E43" i="27"/>
  <c r="G43" i="27"/>
  <c r="B59" i="27"/>
  <c r="E59" i="27"/>
  <c r="C59" i="27"/>
  <c r="I59" i="27"/>
  <c r="F59" i="27"/>
  <c r="D59" i="27"/>
  <c r="A59" i="27" s="1"/>
  <c r="G59" i="27"/>
  <c r="D9" i="27"/>
  <c r="A9" i="27" s="1"/>
  <c r="F9" i="27"/>
  <c r="C9" i="27"/>
  <c r="G9" i="27"/>
  <c r="E9" i="27"/>
  <c r="B9" i="27"/>
  <c r="I9" i="27"/>
  <c r="D25" i="27"/>
  <c r="A25" i="27" s="1"/>
  <c r="E25" i="27"/>
  <c r="C25" i="27"/>
  <c r="B25" i="27"/>
  <c r="F25" i="27"/>
  <c r="I25" i="27"/>
  <c r="G25" i="27"/>
  <c r="C41" i="27"/>
  <c r="B41" i="27"/>
  <c r="G41" i="27"/>
  <c r="E41" i="27"/>
  <c r="D41" i="27"/>
  <c r="A41" i="27" s="1"/>
  <c r="I41" i="27"/>
  <c r="F41" i="27"/>
  <c r="I57" i="27"/>
  <c r="F57" i="27"/>
  <c r="E57" i="27"/>
  <c r="B57" i="27"/>
  <c r="D57" i="27"/>
  <c r="A57" i="27" s="1"/>
  <c r="C57" i="27"/>
  <c r="G57" i="27"/>
  <c r="G51" i="27"/>
  <c r="I51" i="27"/>
  <c r="E51" i="27"/>
  <c r="F51" i="27"/>
  <c r="B51" i="27"/>
  <c r="C51" i="27"/>
  <c r="D51" i="27"/>
  <c r="A51" i="27" s="1"/>
  <c r="F23" i="27" l="1"/>
  <c r="G55" i="27"/>
  <c r="I55" i="27"/>
  <c r="C23" i="27"/>
  <c r="E23" i="27"/>
  <c r="D23" i="27"/>
  <c r="A23" i="27" s="1"/>
  <c r="B55" i="27"/>
  <c r="F55" i="27"/>
  <c r="E55" i="27"/>
  <c r="D55" i="27"/>
  <c r="A55" i="27" s="1"/>
  <c r="G23" i="27"/>
  <c r="I23" i="27"/>
  <c r="G52" i="27"/>
  <c r="D52" i="27"/>
  <c r="A52" i="27" s="1"/>
  <c r="I52" i="27"/>
  <c r="E52" i="27"/>
  <c r="C52" i="27"/>
  <c r="B52" i="27"/>
  <c r="F52" i="27"/>
  <c r="E77" i="27"/>
  <c r="B77" i="27"/>
  <c r="I77" i="27"/>
  <c r="F77" i="27"/>
  <c r="G77" i="27"/>
  <c r="C77" i="27"/>
  <c r="D77" i="27"/>
  <c r="A77" i="27" s="1"/>
  <c r="B79" i="27"/>
  <c r="D79" i="27"/>
  <c r="A79" i="27" s="1"/>
  <c r="I79" i="27"/>
  <c r="G79" i="27"/>
  <c r="F79" i="27"/>
  <c r="C79" i="27"/>
  <c r="E79" i="27"/>
  <c r="D84" i="27"/>
  <c r="A84" i="27" s="1"/>
  <c r="G84" i="27"/>
  <c r="F84" i="27"/>
  <c r="C84" i="27"/>
  <c r="E84" i="27"/>
  <c r="B84" i="27"/>
  <c r="I84" i="27"/>
  <c r="D73" i="27"/>
  <c r="A73" i="27" s="1"/>
  <c r="B73" i="27"/>
  <c r="G73" i="27"/>
  <c r="I73" i="27"/>
  <c r="E73" i="27"/>
  <c r="C73" i="27"/>
  <c r="F73" i="27"/>
  <c r="B45" i="27"/>
  <c r="F45" i="27"/>
  <c r="D45" i="27"/>
  <c r="A45" i="27" s="1"/>
  <c r="G45" i="27"/>
  <c r="I45" i="27"/>
  <c r="E45" i="27"/>
  <c r="C45" i="27"/>
  <c r="C61" i="27"/>
  <c r="D61" i="27"/>
  <c r="A61" i="27" s="1"/>
  <c r="I61" i="27"/>
  <c r="E61" i="27"/>
  <c r="F61" i="27"/>
  <c r="G61" i="27"/>
  <c r="B61" i="27"/>
  <c r="G87" i="27"/>
  <c r="B87" i="27"/>
  <c r="I87" i="27"/>
  <c r="C87" i="27"/>
  <c r="E87" i="27"/>
  <c r="D87" i="27"/>
  <c r="A87" i="27" s="1"/>
  <c r="F87" i="27"/>
  <c r="D24" i="27"/>
  <c r="A24" i="27" s="1"/>
  <c r="B24" i="27"/>
  <c r="E24" i="27"/>
  <c r="G24" i="27"/>
  <c r="F24" i="27"/>
  <c r="C24" i="27"/>
  <c r="I24" i="27"/>
  <c r="I12" i="27"/>
  <c r="D12" i="27"/>
  <c r="A12" i="27" s="1"/>
  <c r="E12" i="27"/>
  <c r="B12" i="27"/>
  <c r="F12" i="27"/>
  <c r="G12" i="27"/>
  <c r="C12" i="27"/>
  <c r="E20" i="27"/>
  <c r="D20" i="27"/>
  <c r="A20" i="27" s="1"/>
  <c r="B20" i="27"/>
  <c r="G20" i="27"/>
  <c r="F20" i="27"/>
  <c r="I20" i="27"/>
  <c r="C20" i="27"/>
  <c r="G71" i="27"/>
  <c r="B71" i="27"/>
  <c r="I71" i="27"/>
  <c r="F71" i="27"/>
  <c r="C71" i="27"/>
  <c r="D71" i="27"/>
  <c r="A71" i="27" s="1"/>
  <c r="E71" i="27"/>
  <c r="E44" i="27"/>
  <c r="I44" i="27"/>
  <c r="F44" i="27"/>
  <c r="D44" i="27"/>
  <c r="A44" i="27" s="1"/>
  <c r="B44" i="27"/>
  <c r="C44" i="27"/>
  <c r="G44" i="27"/>
  <c r="F60" i="27"/>
  <c r="I60" i="27"/>
  <c r="B60" i="27"/>
  <c r="C60" i="27"/>
  <c r="D60" i="27"/>
  <c r="A60" i="27" s="1"/>
  <c r="G60" i="27"/>
  <c r="E60" i="27"/>
  <c r="D29" i="27"/>
  <c r="A29" i="27" s="1"/>
  <c r="C29" i="27"/>
  <c r="F29" i="27"/>
  <c r="G29" i="27"/>
  <c r="E29" i="27"/>
  <c r="I29" i="27"/>
  <c r="B29" i="27"/>
  <c r="I28" i="27"/>
  <c r="E28" i="27"/>
  <c r="G28" i="27"/>
  <c r="B28" i="27"/>
  <c r="D28" i="27"/>
  <c r="A28" i="27" s="1"/>
  <c r="F28" i="27"/>
  <c r="C28" i="27"/>
  <c r="F91" i="27"/>
  <c r="B91" i="27"/>
  <c r="G91" i="27"/>
  <c r="C91" i="27"/>
  <c r="D91" i="27"/>
  <c r="A91" i="27" s="1"/>
  <c r="I91" i="27"/>
  <c r="E91" i="27"/>
  <c r="C56" i="27"/>
  <c r="B56" i="27"/>
  <c r="E56" i="27"/>
  <c r="F56" i="27"/>
  <c r="G56" i="27"/>
  <c r="D56" i="27"/>
  <c r="A56" i="27" s="1"/>
  <c r="I56" i="27"/>
  <c r="E83" i="27"/>
  <c r="I83" i="27"/>
  <c r="B83" i="27"/>
  <c r="F83" i="27"/>
  <c r="D83" i="27"/>
  <c r="A83" i="27" s="1"/>
  <c r="G83" i="27"/>
  <c r="C83" i="27"/>
  <c r="E88" i="27"/>
  <c r="G88" i="27"/>
  <c r="F88" i="27"/>
  <c r="C88" i="27"/>
  <c r="B88" i="27"/>
  <c r="D88" i="27"/>
  <c r="A88" i="27" s="1"/>
  <c r="I88" i="27"/>
  <c r="E76" i="27"/>
  <c r="C76" i="27"/>
  <c r="D76" i="27"/>
  <c r="A76" i="27" s="1"/>
  <c r="I76" i="27"/>
  <c r="F76" i="27"/>
  <c r="G76" i="27"/>
  <c r="B76" i="27"/>
</calcChain>
</file>

<file path=xl/comments1.xml><?xml version="1.0" encoding="utf-8"?>
<comments xmlns="http://schemas.openxmlformats.org/spreadsheetml/2006/main">
  <authors>
    <author>nagoya area</author>
    <author>NAGOYA</author>
  </authors>
  <commentList>
    <comment ref="F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1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2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3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4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5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6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7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8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0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1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2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5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8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  <comment ref="E9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必ず入力してください。</t>
        </r>
      </text>
    </comment>
    <comment ref="F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生年は西暦で入力してください。</t>
        </r>
      </text>
    </comment>
  </commentList>
</comments>
</file>

<file path=xl/sharedStrings.xml><?xml version="1.0" encoding="utf-8"?>
<sst xmlns="http://schemas.openxmlformats.org/spreadsheetml/2006/main" count="236" uniqueCount="207">
  <si>
    <t>競技者NO</t>
  </si>
  <si>
    <t>競技者名</t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</si>
  <si>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</si>
  <si>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A4サイズ</t>
    <phoneticPr fontId="8"/>
  </si>
  <si>
    <t>女</t>
    <rPh sb="0" eb="1">
      <t>オンナ</t>
    </rPh>
    <phoneticPr fontId="5"/>
  </si>
  <si>
    <t>男</t>
    <rPh sb="0" eb="1">
      <t>オトコ</t>
    </rPh>
    <phoneticPr fontId="5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</si>
  <si>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</si>
  <si>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</si>
  <si>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</si>
  <si>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</si>
  <si>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</si>
  <si>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</si>
  <si>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</si>
  <si>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</si>
  <si>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</si>
  <si>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</si>
  <si>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</si>
  <si>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↓</t>
    <phoneticPr fontId="5"/>
  </si>
  <si>
    <t xml:space="preserve">１ </t>
    <phoneticPr fontId="5"/>
  </si>
  <si>
    <t xml:space="preserve">３ </t>
    <phoneticPr fontId="5"/>
  </si>
  <si>
    <t>　★問い合わせ先</t>
    <rPh sb="2" eb="3">
      <t>ト</t>
    </rPh>
    <rPh sb="4" eb="5">
      <t>ア</t>
    </rPh>
    <rPh sb="7" eb="8">
      <t>サキ</t>
    </rPh>
    <phoneticPr fontId="5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</si>
  <si>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5"/>
  </si>
  <si>
    <t>←入力</t>
    <rPh sb="1" eb="3">
      <t>ニュウリョク</t>
    </rPh>
    <phoneticPr fontId="5"/>
  </si>
  <si>
    <t>　＜注意事項等＞</t>
    <rPh sb="2" eb="4">
      <t>チュウイ</t>
    </rPh>
    <rPh sb="4" eb="6">
      <t>ジコウ</t>
    </rPh>
    <rPh sb="6" eb="7">
      <t>トウ</t>
    </rPh>
    <phoneticPr fontId="5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</si>
  <si>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5"/>
  </si>
  <si>
    <t>勝見　昌弘　宛</t>
    <rPh sb="0" eb="2">
      <t>カツミ</t>
    </rPh>
    <rPh sb="3" eb="5">
      <t>マサヒロ</t>
    </rPh>
    <rPh sb="6" eb="7">
      <t>アテ</t>
    </rPh>
    <phoneticPr fontId="5"/>
  </si>
  <si>
    <t>申込責任者</t>
    <rPh sb="0" eb="2">
      <t>モウシコミ</t>
    </rPh>
    <rPh sb="2" eb="5">
      <t>セキニ</t>
    </rPh>
    <phoneticPr fontId="5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</si>
  <si>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5"/>
  </si>
  <si>
    <t>メール送信期限</t>
    <rPh sb="3" eb="5">
      <t>ソウシン</t>
    </rPh>
    <rPh sb="5" eb="7">
      <t>キゲン</t>
    </rPh>
    <phoneticPr fontId="5"/>
  </si>
  <si>
    <t xml:space="preserve">２ </t>
    <phoneticPr fontId="5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</si>
  <si>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5"/>
  </si>
  <si>
    <t>申込責任者</t>
    <rPh sb="0" eb="2">
      <t>モウシコミ</t>
    </rPh>
    <rPh sb="2" eb="5">
      <t>セキニンシャ</t>
    </rPh>
    <phoneticPr fontId="5"/>
  </si>
  <si>
    <t>団体名</t>
    <rPh sb="0" eb="3">
      <t>ダンタイメイ</t>
    </rPh>
    <phoneticPr fontId="8"/>
  </si>
  <si>
    <t>DB</t>
  </si>
  <si>
    <t>N1</t>
  </si>
  <si>
    <t>N2</t>
  </si>
  <si>
    <t>SX</t>
  </si>
  <si>
    <t>KC</t>
  </si>
  <si>
    <t>MC</t>
  </si>
  <si>
    <t>Syozoku</t>
  </si>
  <si>
    <t>ZK</t>
  </si>
  <si>
    <t>S1</t>
  </si>
  <si>
    <t>TM</t>
  </si>
  <si>
    <t>S2</t>
  </si>
  <si>
    <t>S3</t>
  </si>
  <si>
    <t>S4</t>
  </si>
  <si>
    <t>S5</t>
  </si>
  <si>
    <t>S6</t>
  </si>
  <si>
    <t>参加人数一覧表</t>
    <rPh sb="0" eb="2">
      <t>サンカ</t>
    </rPh>
    <rPh sb="2" eb="3">
      <t>ジン</t>
    </rPh>
    <rPh sb="3" eb="4">
      <t>カズ</t>
    </rPh>
    <rPh sb="4" eb="5">
      <t>イチ</t>
    </rPh>
    <rPh sb="5" eb="6">
      <t>ラン</t>
    </rPh>
    <rPh sb="6" eb="7">
      <t>ヒョウ</t>
    </rPh>
    <phoneticPr fontId="8"/>
  </si>
  <si>
    <t>TEL</t>
    <phoneticPr fontId="5"/>
  </si>
  <si>
    <t>ｾｲｻﾝ ﾀﾛｳ</t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</si>
  <si>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6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</si>
  <si>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6"/>
  </si>
  <si>
    <t>性別</t>
    <rPh sb="0" eb="2">
      <t>セイベツ</t>
    </rPh>
    <phoneticPr fontId="6"/>
  </si>
  <si>
    <t>学年</t>
    <rPh sb="0" eb="2">
      <t>ガクネン</t>
    </rPh>
    <phoneticPr fontId="6"/>
  </si>
  <si>
    <t>例</t>
    <rPh sb="0" eb="1">
      <t>レイ</t>
    </rPh>
    <phoneticPr fontId="6"/>
  </si>
  <si>
    <t>西三　太郎</t>
    <rPh sb="0" eb="1">
      <t>セイ</t>
    </rPh>
    <rPh sb="1" eb="2">
      <t>サン</t>
    </rPh>
    <rPh sb="3" eb="5">
      <t>タロウ</t>
    </rPh>
    <phoneticPr fontId="6"/>
  </si>
  <si>
    <t>男</t>
    <rPh sb="0" eb="1">
      <t>オトコ</t>
    </rPh>
    <phoneticPr fontId="6"/>
  </si>
  <si>
    <t>Ａ</t>
    <phoneticPr fontId="5"/>
  </si>
  <si>
    <t>Ｂ</t>
    <phoneticPr fontId="5"/>
  </si>
  <si>
    <t>Ｃ</t>
    <phoneticPr fontId="5"/>
  </si>
  <si>
    <r>
      <t>E-mail：</t>
    </r>
    <r>
      <rPr>
        <b/>
        <sz val="18"/>
        <color indexed="8"/>
        <rFont val="ＭＳ ゴシック"/>
        <family val="3"/>
        <charset val="128"/>
      </rPr>
      <t>rikujokyousitu.kyogikai@gmail.com</t>
    </r>
    <phoneticPr fontId="5"/>
  </si>
  <si>
    <t>生年</t>
    <rPh sb="0" eb="2">
      <t>セイネン</t>
    </rPh>
    <phoneticPr fontId="6"/>
  </si>
  <si>
    <t>生年月日</t>
    <rPh sb="0" eb="4">
      <t>セイネ</t>
    </rPh>
    <phoneticPr fontId="6"/>
  </si>
  <si>
    <t>月</t>
    <rPh sb="0" eb="1">
      <t>ツキ</t>
    </rPh>
    <phoneticPr fontId="5"/>
  </si>
  <si>
    <t>日</t>
    <rPh sb="0" eb="1">
      <t>ヒ</t>
    </rPh>
    <phoneticPr fontId="9"/>
  </si>
  <si>
    <t>種目</t>
    <rPh sb="0" eb="2">
      <t>シュモク</t>
    </rPh>
    <phoneticPr fontId="5"/>
  </si>
  <si>
    <t>中長距離</t>
    <rPh sb="0" eb="4">
      <t>チュウチョウキョリ</t>
    </rPh>
    <phoneticPr fontId="5"/>
  </si>
  <si>
    <t>幅･三段跳</t>
    <rPh sb="0" eb="1">
      <t>ハバ</t>
    </rPh>
    <rPh sb="2" eb="5">
      <t>サンダントビ</t>
    </rPh>
    <phoneticPr fontId="5"/>
  </si>
  <si>
    <t>短 距 離</t>
    <rPh sb="0" eb="1">
      <t>タン</t>
    </rPh>
    <rPh sb="2" eb="3">
      <t>キョ</t>
    </rPh>
    <rPh sb="4" eb="5">
      <t>リ</t>
    </rPh>
    <phoneticPr fontId="5"/>
  </si>
  <si>
    <t>走 高 跳</t>
    <rPh sb="0" eb="1">
      <t>ソウ</t>
    </rPh>
    <rPh sb="2" eb="3">
      <t>コウ</t>
    </rPh>
    <rPh sb="4" eb="5">
      <t>チョウ</t>
    </rPh>
    <phoneticPr fontId="5"/>
  </si>
  <si>
    <t>※参加回数・参加料等を確認してから印刷をしてください。</t>
    <rPh sb="1" eb="3">
      <t>サンカ</t>
    </rPh>
    <rPh sb="3" eb="5">
      <t>カイスウ</t>
    </rPh>
    <rPh sb="4" eb="5">
      <t>スウ</t>
    </rPh>
    <rPh sb="6" eb="9">
      <t>サンカリョウ</t>
    </rPh>
    <rPh sb="9" eb="10">
      <t>トウ</t>
    </rPh>
    <rPh sb="11" eb="13">
      <t>カクニン</t>
    </rPh>
    <rPh sb="17" eb="19">
      <t>インサツ</t>
    </rPh>
    <phoneticPr fontId="5"/>
  </si>
  <si>
    <t>○</t>
    <phoneticPr fontId="5"/>
  </si>
  <si>
    <t>※このファイルをメールに添付して送信してください！</t>
    <rPh sb="12" eb="14">
      <t>テンプ</t>
    </rPh>
    <rPh sb="16" eb="18">
      <t>ソウシン</t>
    </rPh>
    <phoneticPr fontId="5"/>
  </si>
  <si>
    <t>実施要項をよく読んで入力してください。</t>
    <rPh sb="0" eb="2">
      <t>ジッシ</t>
    </rPh>
    <rPh sb="2" eb="4">
      <t>ヨウコウ</t>
    </rPh>
    <rPh sb="7" eb="8">
      <t>ヨ</t>
    </rPh>
    <rPh sb="10" eb="12">
      <t>ニュウリョク</t>
    </rPh>
    <phoneticPr fontId="5"/>
  </si>
  <si>
    <t>①参加者一覧表</t>
    <rPh sb="1" eb="4">
      <t>サンカシャ</t>
    </rPh>
    <rPh sb="4" eb="7">
      <t>イチラン</t>
    </rPh>
    <phoneticPr fontId="5"/>
  </si>
  <si>
    <t>②参加人数一覧表</t>
    <rPh sb="1" eb="3">
      <t>サンカ</t>
    </rPh>
    <rPh sb="3" eb="5">
      <t>ニンズウ</t>
    </rPh>
    <rPh sb="5" eb="7">
      <t>イチラン</t>
    </rPh>
    <rPh sb="7" eb="8">
      <t>ヒョウ</t>
    </rPh>
    <phoneticPr fontId="5"/>
  </si>
  <si>
    <t>氏名・参加日等の入力間違いが無いようにお願いします。</t>
    <rPh sb="0" eb="2">
      <t>シメイ</t>
    </rPh>
    <rPh sb="3" eb="5">
      <t>サンカ</t>
    </rPh>
    <rPh sb="5" eb="6">
      <t>ビ</t>
    </rPh>
    <rPh sb="6" eb="7">
      <t>トウ</t>
    </rPh>
    <rPh sb="8" eb="10">
      <t>ニュウリョク</t>
    </rPh>
    <rPh sb="10" eb="12">
      <t>マチガ</t>
    </rPh>
    <rPh sb="14" eb="15">
      <t>ナ</t>
    </rPh>
    <rPh sb="20" eb="21">
      <t>ネガ</t>
    </rPh>
    <phoneticPr fontId="5"/>
  </si>
  <si>
    <t>県大会３位</t>
    <rPh sb="0" eb="1">
      <t>ケン</t>
    </rPh>
    <rPh sb="1" eb="3">
      <t>タイカイ</t>
    </rPh>
    <rPh sb="4" eb="5">
      <t>イ</t>
    </rPh>
    <phoneticPr fontId="5"/>
  </si>
  <si>
    <t>県大会２位</t>
    <rPh sb="0" eb="1">
      <t>ケン</t>
    </rPh>
    <rPh sb="1" eb="3">
      <t>タイカイ</t>
    </rPh>
    <rPh sb="4" eb="5">
      <t>イ</t>
    </rPh>
    <phoneticPr fontId="5"/>
  </si>
  <si>
    <t>県大会１位</t>
    <rPh sb="0" eb="3">
      <t>ケンタイカ</t>
    </rPh>
    <rPh sb="4" eb="5">
      <t>イ</t>
    </rPh>
    <phoneticPr fontId="5"/>
  </si>
  <si>
    <t>目的</t>
    <rPh sb="0" eb="2">
      <t>モクテキ</t>
    </rPh>
    <phoneticPr fontId="5"/>
  </si>
  <si>
    <t>陸上競技における走・投・跳運動を基本動作と専門的な技術の習得を目指して、ジュニア</t>
    <rPh sb="0" eb="2">
      <t>リクジョウ</t>
    </rPh>
    <rPh sb="2" eb="4">
      <t>キョウギ</t>
    </rPh>
    <rPh sb="8" eb="9">
      <t>ソウ</t>
    </rPh>
    <rPh sb="10" eb="11">
      <t>ナ</t>
    </rPh>
    <rPh sb="12" eb="13">
      <t>チョウ</t>
    </rPh>
    <rPh sb="13" eb="15">
      <t>ウンドウ</t>
    </rPh>
    <rPh sb="16" eb="18">
      <t>キホン</t>
    </rPh>
    <rPh sb="18" eb="20">
      <t>ドウサ</t>
    </rPh>
    <rPh sb="21" eb="23">
      <t>センモン</t>
    </rPh>
    <rPh sb="23" eb="24">
      <t>テキ</t>
    </rPh>
    <rPh sb="25" eb="27">
      <t>ギジュツ</t>
    </rPh>
    <rPh sb="28" eb="30">
      <t>シュウトク</t>
    </rPh>
    <rPh sb="31" eb="33">
      <t>メザ</t>
    </rPh>
    <phoneticPr fontId="5"/>
  </si>
  <si>
    <t>陸上競技者とその指導者の育成と陸上競技の普及を目指す。</t>
    <rPh sb="0" eb="2">
      <t>リクジョウ</t>
    </rPh>
    <rPh sb="2" eb="4">
      <t>キョウギ</t>
    </rPh>
    <rPh sb="4" eb="5">
      <t>シャ</t>
    </rPh>
    <rPh sb="8" eb="11">
      <t>シドウシャ</t>
    </rPh>
    <rPh sb="12" eb="14">
      <t>イクセイ</t>
    </rPh>
    <rPh sb="15" eb="17">
      <t>リクジョウ</t>
    </rPh>
    <rPh sb="17" eb="19">
      <t>キョウギ</t>
    </rPh>
    <rPh sb="20" eb="22">
      <t>フキュウ</t>
    </rPh>
    <rPh sb="23" eb="25">
      <t>メザ</t>
    </rPh>
    <phoneticPr fontId="5"/>
  </si>
  <si>
    <t>主催</t>
    <rPh sb="0" eb="2">
      <t>シュサイ</t>
    </rPh>
    <phoneticPr fontId="5"/>
  </si>
  <si>
    <t>名古屋地区陸上競技協会</t>
    <rPh sb="0" eb="3">
      <t>ナゴヤ</t>
    </rPh>
    <rPh sb="3" eb="5">
      <t>チク</t>
    </rPh>
    <rPh sb="5" eb="7">
      <t>リクジョウ</t>
    </rPh>
    <rPh sb="7" eb="9">
      <t>キョウギ</t>
    </rPh>
    <rPh sb="9" eb="11">
      <t>キョウカイ</t>
    </rPh>
    <phoneticPr fontId="5"/>
  </si>
  <si>
    <t>共催</t>
    <rPh sb="0" eb="2">
      <t>キョウサイ</t>
    </rPh>
    <phoneticPr fontId="5"/>
  </si>
  <si>
    <t>（一財）愛知陸上競技協会</t>
    <rPh sb="1" eb="2">
      <t>イチ</t>
    </rPh>
    <rPh sb="2" eb="3">
      <t>ザイ</t>
    </rPh>
    <rPh sb="4" eb="6">
      <t>アイチ</t>
    </rPh>
    <rPh sb="6" eb="8">
      <t>リクジョウ</t>
    </rPh>
    <rPh sb="8" eb="10">
      <t>キョウギ</t>
    </rPh>
    <rPh sb="10" eb="12">
      <t>キョウカイ</t>
    </rPh>
    <phoneticPr fontId="5"/>
  </si>
  <si>
    <t>協賛</t>
    <rPh sb="0" eb="2">
      <t>キョウサン</t>
    </rPh>
    <phoneticPr fontId="5"/>
  </si>
  <si>
    <t>アシックス ジャパン（株）</t>
    <rPh sb="11" eb="12">
      <t>カブ</t>
    </rPh>
    <phoneticPr fontId="5"/>
  </si>
  <si>
    <t>開催場所</t>
    <rPh sb="0" eb="2">
      <t>カイサイ</t>
    </rPh>
    <rPh sb="2" eb="4">
      <t>バショ</t>
    </rPh>
    <phoneticPr fontId="5"/>
  </si>
  <si>
    <t>実施種目</t>
    <rPh sb="0" eb="2">
      <t>ジッシ</t>
    </rPh>
    <rPh sb="2" eb="4">
      <t>シュモク</t>
    </rPh>
    <phoneticPr fontId="5"/>
  </si>
  <si>
    <t>内容</t>
    <rPh sb="0" eb="2">
      <t>ナイヨウ</t>
    </rPh>
    <phoneticPr fontId="5"/>
  </si>
  <si>
    <t>走・跳運動の基礎となる動き作りの実技指導と説明</t>
    <rPh sb="0" eb="1">
      <t>ソウ</t>
    </rPh>
    <rPh sb="2" eb="3">
      <t>チョウ</t>
    </rPh>
    <rPh sb="3" eb="5">
      <t>ウンドウ</t>
    </rPh>
    <rPh sb="6" eb="8">
      <t>キソ</t>
    </rPh>
    <rPh sb="11" eb="12">
      <t>ウゴ</t>
    </rPh>
    <rPh sb="13" eb="14">
      <t>ツク</t>
    </rPh>
    <rPh sb="16" eb="18">
      <t>ジツギ</t>
    </rPh>
    <rPh sb="18" eb="20">
      <t>シドウ</t>
    </rPh>
    <rPh sb="21" eb="23">
      <t>セツメイ</t>
    </rPh>
    <phoneticPr fontId="5"/>
  </si>
  <si>
    <t>専門的な技術と練習方法についての実技指導と説明</t>
    <rPh sb="0" eb="3">
      <t>センモンテキ</t>
    </rPh>
    <rPh sb="4" eb="6">
      <t>ギジュツ</t>
    </rPh>
    <rPh sb="7" eb="9">
      <t>レンシュウ</t>
    </rPh>
    <rPh sb="9" eb="11">
      <t>ホウホウ</t>
    </rPh>
    <rPh sb="16" eb="18">
      <t>ジツギ</t>
    </rPh>
    <rPh sb="18" eb="20">
      <t>シドウ</t>
    </rPh>
    <rPh sb="21" eb="23">
      <t>セツメイ</t>
    </rPh>
    <phoneticPr fontId="5"/>
  </si>
  <si>
    <t>補助的なトレーニングの紹介と実技指導</t>
    <rPh sb="0" eb="3">
      <t>ホジョテキ</t>
    </rPh>
    <rPh sb="11" eb="13">
      <t>ショウカイ</t>
    </rPh>
    <rPh sb="14" eb="16">
      <t>ジツギ</t>
    </rPh>
    <rPh sb="16" eb="18">
      <t>シドウ</t>
    </rPh>
    <phoneticPr fontId="5"/>
  </si>
  <si>
    <t>対象者</t>
    <rPh sb="0" eb="3">
      <t>タイショウシャ</t>
    </rPh>
    <phoneticPr fontId="5"/>
  </si>
  <si>
    <t>陸上競技に関心のある小学生、中学生、高校生、一般及びその指導者</t>
    <rPh sb="0" eb="2">
      <t>リクジョウ</t>
    </rPh>
    <rPh sb="2" eb="4">
      <t>キョウギ</t>
    </rPh>
    <rPh sb="5" eb="7">
      <t>カンシン</t>
    </rPh>
    <rPh sb="10" eb="13">
      <t>ショウガクセイ</t>
    </rPh>
    <rPh sb="14" eb="17">
      <t>チュウガクセイ</t>
    </rPh>
    <rPh sb="18" eb="21">
      <t>コウコウセイ</t>
    </rPh>
    <rPh sb="22" eb="24">
      <t>イッパン</t>
    </rPh>
    <rPh sb="24" eb="25">
      <t>オヨ</t>
    </rPh>
    <rPh sb="28" eb="31">
      <t>シドウシャ</t>
    </rPh>
    <phoneticPr fontId="5"/>
  </si>
  <si>
    <t>開催日程</t>
    <rPh sb="0" eb="2">
      <t>カイサイ</t>
    </rPh>
    <rPh sb="2" eb="4">
      <t>ニッテイ</t>
    </rPh>
    <phoneticPr fontId="54"/>
  </si>
  <si>
    <t>当日の流れ</t>
    <rPh sb="0" eb="2">
      <t>トウジツ</t>
    </rPh>
    <rPh sb="3" eb="4">
      <t>ナガ</t>
    </rPh>
    <phoneticPr fontId="54"/>
  </si>
  <si>
    <t>午前講習</t>
    <rPh sb="0" eb="2">
      <t>ゴゼン</t>
    </rPh>
    <rPh sb="2" eb="4">
      <t>コウシュウ</t>
    </rPh>
    <phoneticPr fontId="54"/>
  </si>
  <si>
    <t>　受　　付</t>
    <rPh sb="1" eb="2">
      <t>ウケ</t>
    </rPh>
    <rPh sb="4" eb="5">
      <t>ツキ</t>
    </rPh>
    <phoneticPr fontId="54"/>
  </si>
  <si>
    <t>　教　　室</t>
    <rPh sb="1" eb="2">
      <t>キョウ</t>
    </rPh>
    <rPh sb="4" eb="5">
      <t>シツ</t>
    </rPh>
    <phoneticPr fontId="54"/>
  </si>
  <si>
    <t>　競技場完全撤収</t>
    <rPh sb="1" eb="4">
      <t>キョウギジョウ</t>
    </rPh>
    <rPh sb="4" eb="6">
      <t>カンゼン</t>
    </rPh>
    <rPh sb="6" eb="8">
      <t>テッシュウ</t>
    </rPh>
    <phoneticPr fontId="54"/>
  </si>
  <si>
    <t>参加費</t>
    <rPh sb="0" eb="3">
      <t>サンカヒ</t>
    </rPh>
    <phoneticPr fontId="5"/>
  </si>
  <si>
    <t>８００円</t>
    <rPh sb="3" eb="4">
      <t>エン</t>
    </rPh>
    <phoneticPr fontId="54"/>
  </si>
  <si>
    <t>高校生以上</t>
    <rPh sb="0" eb="5">
      <t>コウコウセイイジョウ</t>
    </rPh>
    <phoneticPr fontId="5"/>
  </si>
  <si>
    <t>６００円</t>
    <rPh sb="3" eb="4">
      <t>エン</t>
    </rPh>
    <phoneticPr fontId="54"/>
  </si>
  <si>
    <t>注意</t>
    <rPh sb="0" eb="2">
      <t>チュウイ</t>
    </rPh>
    <phoneticPr fontId="54"/>
  </si>
  <si>
    <t>申込方法</t>
    <rPh sb="0" eb="1">
      <t>モウ</t>
    </rPh>
    <rPh sb="1" eb="2">
      <t>コミ</t>
    </rPh>
    <rPh sb="2" eb="4">
      <t>ホウホウ</t>
    </rPh>
    <phoneticPr fontId="5"/>
  </si>
  <si>
    <t>事前受付期間</t>
    <rPh sb="0" eb="2">
      <t>ジゼン</t>
    </rPh>
    <rPh sb="2" eb="6">
      <t>ウケ</t>
    </rPh>
    <phoneticPr fontId="5"/>
  </si>
  <si>
    <t>その他</t>
    <rPh sb="2" eb="3">
      <t>ホカ</t>
    </rPh>
    <phoneticPr fontId="54"/>
  </si>
  <si>
    <t>問合わせ</t>
    <rPh sb="0" eb="1">
      <t>トイ</t>
    </rPh>
    <rPh sb="1" eb="2">
      <t>ア</t>
    </rPh>
    <phoneticPr fontId="5"/>
  </si>
  <si>
    <t>×</t>
    <phoneticPr fontId="5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</si>
  <si>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メールの件名は「陸上教室」と「団体名」にしてください。</t>
    </r>
    <rPh sb="6" eb="8">
      <t>ケンメイ</t>
    </rPh>
    <rPh sb="10" eb="12">
      <t>リクジョウ</t>
    </rPh>
    <rPh sb="12" eb="14">
      <t>キョウシツ</t>
    </rPh>
    <rPh sb="17" eb="19">
      <t>ダン</t>
    </rPh>
    <rPh sb="19" eb="20">
      <t>メイ</t>
    </rPh>
    <phoneticPr fontId="5"/>
  </si>
  <si>
    <t>このファイルの内容は、参加料、参加人数計算・保険加入の目的で使用します。</t>
    <rPh sb="7" eb="9">
      <t>ナイヨウ</t>
    </rPh>
    <rPh sb="11" eb="14">
      <t>サンカリョウ</t>
    </rPh>
    <rPh sb="15" eb="19">
      <t>サンカニンズウ</t>
    </rPh>
    <rPh sb="19" eb="21">
      <t>ケイサン</t>
    </rPh>
    <rPh sb="22" eb="24">
      <t>ホケン</t>
    </rPh>
    <rPh sb="24" eb="26">
      <t>カニュウ</t>
    </rPh>
    <rPh sb="27" eb="29">
      <t>モクテキ</t>
    </rPh>
    <rPh sb="30" eb="32">
      <t>シヨウ</t>
    </rPh>
    <phoneticPr fontId="5"/>
  </si>
  <si>
    <t>Tシャツ購入希望</t>
    <rPh sb="4" eb="8">
      <t>コウニュウキボウ</t>
    </rPh>
    <phoneticPr fontId="5"/>
  </si>
  <si>
    <t>サイズ</t>
    <phoneticPr fontId="5"/>
  </si>
  <si>
    <t>Tシャツの購入希望者は、サイズを選択してください。</t>
    <rPh sb="5" eb="9">
      <t>コウニュウキボウ</t>
    </rPh>
    <rPh sb="9" eb="10">
      <t>シャ</t>
    </rPh>
    <rPh sb="16" eb="18">
      <t>センタク</t>
    </rPh>
    <phoneticPr fontId="5"/>
  </si>
  <si>
    <t>S</t>
    <phoneticPr fontId="5"/>
  </si>
  <si>
    <t>M</t>
    <phoneticPr fontId="5"/>
  </si>
  <si>
    <t>L</t>
    <phoneticPr fontId="5"/>
  </si>
  <si>
    <t>O</t>
    <phoneticPr fontId="5"/>
  </si>
  <si>
    <t>XO</t>
    <phoneticPr fontId="5"/>
  </si>
  <si>
    <t>M</t>
    <phoneticPr fontId="5"/>
  </si>
  <si>
    <t>O</t>
    <phoneticPr fontId="5"/>
  </si>
  <si>
    <t>XO</t>
    <phoneticPr fontId="5"/>
  </si>
  <si>
    <t>Ｔシャツ購入希望数</t>
    <rPh sb="4" eb="8">
      <t>コウニュウキボウ</t>
    </rPh>
    <rPh sb="8" eb="9">
      <t>スウ</t>
    </rPh>
    <phoneticPr fontId="5"/>
  </si>
  <si>
    <t>Ｔシャツ購入数</t>
    <rPh sb="4" eb="7">
      <t>コウニュウスウ</t>
    </rPh>
    <rPh sb="6" eb="7">
      <t>スウ</t>
    </rPh>
    <phoneticPr fontId="5"/>
  </si>
  <si>
    <t>　　①メール送信先</t>
    <rPh sb="8" eb="9">
      <t>サキ</t>
    </rPh>
    <phoneticPr fontId="5"/>
  </si>
  <si>
    <t>ハードル</t>
    <phoneticPr fontId="5"/>
  </si>
  <si>
    <t>瑞穂会場 参加予定数</t>
    <rPh sb="0" eb="2">
      <t>ミズホ</t>
    </rPh>
    <rPh sb="2" eb="4">
      <t>カイジョウ</t>
    </rPh>
    <rPh sb="9" eb="10">
      <t>スウ</t>
    </rPh>
    <phoneticPr fontId="5"/>
  </si>
  <si>
    <r>
      <t>申し込みファイルのダウンロード　</t>
    </r>
    <r>
      <rPr>
        <b/>
        <sz val="13"/>
        <color theme="1"/>
        <rFont val="ＭＳ Ｐゴシック"/>
        <family val="3"/>
        <charset val="128"/>
      </rPr>
      <t>愛知陸協→名古屋→陸上教室申し込みファイル</t>
    </r>
    <rPh sb="0" eb="1">
      <t>モウ</t>
    </rPh>
    <rPh sb="2" eb="3">
      <t>コ</t>
    </rPh>
    <rPh sb="16" eb="20">
      <t>アイチ</t>
    </rPh>
    <rPh sb="21" eb="24">
      <t>ナゴヤ</t>
    </rPh>
    <rPh sb="25" eb="27">
      <t>リクジョウ</t>
    </rPh>
    <rPh sb="27" eb="29">
      <t>キョウシツ</t>
    </rPh>
    <rPh sb="29" eb="30">
      <t>モウ</t>
    </rPh>
    <rPh sb="31" eb="32">
      <t>コ</t>
    </rPh>
    <phoneticPr fontId="54"/>
  </si>
  <si>
    <t>午後講習</t>
    <rPh sb="0" eb="2">
      <t>ゴゴ</t>
    </rPh>
    <rPh sb="2" eb="4">
      <t>コウシュウ</t>
    </rPh>
    <phoneticPr fontId="54"/>
  </si>
  <si>
    <t>rikujokyousitu.kyogikai@gmail.com</t>
    <phoneticPr fontId="5"/>
  </si>
  <si>
    <t>E-mail</t>
    <phoneticPr fontId="5"/>
  </si>
  <si>
    <t>印刷日</t>
    <rPh sb="0" eb="2">
      <t>インサツ</t>
    </rPh>
    <rPh sb="2" eb="3">
      <t>ビ</t>
    </rPh>
    <phoneticPr fontId="5"/>
  </si>
  <si>
    <t>半日</t>
    <rPh sb="0" eb="2">
      <t>ハンニチ</t>
    </rPh>
    <phoneticPr fontId="5"/>
  </si>
  <si>
    <t>1日</t>
    <rPh sb="1" eb="2">
      <t>ニチ</t>
    </rPh>
    <phoneticPr fontId="5"/>
  </si>
  <si>
    <t>中学</t>
    <rPh sb="0" eb="2">
      <t>チュウガク</t>
    </rPh>
    <phoneticPr fontId="5"/>
  </si>
  <si>
    <t>高校生以上</t>
    <rPh sb="0" eb="5">
      <t>コウコウセイイジョウ</t>
    </rPh>
    <phoneticPr fontId="5"/>
  </si>
  <si>
    <t>団体(個人)名</t>
    <rPh sb="0" eb="2">
      <t>ダンタイ</t>
    </rPh>
    <rPh sb="3" eb="5">
      <t>コジン</t>
    </rPh>
    <rPh sb="6" eb="7">
      <t>メイ</t>
    </rPh>
    <phoneticPr fontId="5"/>
  </si>
  <si>
    <t>団体(個人)名ﾌﾘｶﾞﾅ</t>
    <rPh sb="0" eb="2">
      <t>ダンタイ</t>
    </rPh>
    <rPh sb="3" eb="5">
      <t>コジン</t>
    </rPh>
    <rPh sb="6" eb="7">
      <t>メイ</t>
    </rPh>
    <phoneticPr fontId="5"/>
  </si>
  <si>
    <t>団体(個人)住所</t>
    <rPh sb="0" eb="2">
      <t>ダンタイ</t>
    </rPh>
    <rPh sb="3" eb="5">
      <t>コジン</t>
    </rPh>
    <rPh sb="6" eb="8">
      <t>ジュウショ</t>
    </rPh>
    <phoneticPr fontId="5"/>
  </si>
  <si>
    <t>参加費は、1日1種目参加、2種目参加で異なります。</t>
    <rPh sb="0" eb="3">
      <t>サンカヒ</t>
    </rPh>
    <rPh sb="6" eb="7">
      <t>ニチ</t>
    </rPh>
    <rPh sb="8" eb="10">
      <t>シュモク</t>
    </rPh>
    <rPh sb="10" eb="12">
      <t>サンカ</t>
    </rPh>
    <rPh sb="14" eb="16">
      <t>シュモク</t>
    </rPh>
    <rPh sb="16" eb="18">
      <t>サンカ</t>
    </rPh>
    <rPh sb="19" eb="20">
      <t>コト</t>
    </rPh>
    <phoneticPr fontId="72"/>
  </si>
  <si>
    <t>中学生</t>
    <rPh sb="0" eb="3">
      <t>チュウガクセイ</t>
    </rPh>
    <phoneticPr fontId="5"/>
  </si>
  <si>
    <t>９００円</t>
    <rPh sb="3" eb="4">
      <t>エン</t>
    </rPh>
    <phoneticPr fontId="54"/>
  </si>
  <si>
    <t>１２００円</t>
    <rPh sb="4" eb="5">
      <t>エン</t>
    </rPh>
    <phoneticPr fontId="54"/>
  </si>
  <si>
    <t>個人での申込も可能です。</t>
    <rPh sb="0" eb="2">
      <t>コジン</t>
    </rPh>
    <rPh sb="4" eb="6">
      <t>モウシコミ</t>
    </rPh>
    <rPh sb="7" eb="9">
      <t>カノウ</t>
    </rPh>
    <phoneticPr fontId="54"/>
  </si>
  <si>
    <t>１回目半日参加･400円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</si>
  <si>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２回目半日参加･400円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</si>
  <si>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小学生</t>
    <rPh sb="0" eb="3">
      <t>ショウガ</t>
    </rPh>
    <phoneticPr fontId="5"/>
  </si>
  <si>
    <t>中学砲丸投</t>
    <rPh sb="0" eb="2">
      <t>チュウガク</t>
    </rPh>
    <rPh sb="2" eb="5">
      <t>ホウガンナ</t>
    </rPh>
    <phoneticPr fontId="5"/>
  </si>
  <si>
    <t>ジャベリックボール投</t>
    <rPh sb="9" eb="10">
      <t>ナ</t>
    </rPh>
    <phoneticPr fontId="5"/>
  </si>
  <si>
    <t>参加日</t>
    <rPh sb="0" eb="3">
      <t>サンカビ</t>
    </rPh>
    <phoneticPr fontId="5"/>
  </si>
  <si>
    <t>SS</t>
    <phoneticPr fontId="5"/>
  </si>
  <si>
    <t>事前申込のみとし、当日受付は一切行いません。</t>
    <rPh sb="0" eb="4">
      <t>ジゼンモウシコミ</t>
    </rPh>
    <rPh sb="9" eb="11">
      <t>トウジツ</t>
    </rPh>
    <rPh sb="11" eb="13">
      <t>ウケツケ</t>
    </rPh>
    <rPh sb="14" eb="16">
      <t>イッサイ</t>
    </rPh>
    <rPh sb="16" eb="17">
      <t>オコナ</t>
    </rPh>
    <phoneticPr fontId="5"/>
  </si>
  <si>
    <t>会場責任者　　　藤井　脩平（瀬戸西高校）　　０５６１－８４－７４００</t>
    <rPh sb="0" eb="2">
      <t>カイジョウ</t>
    </rPh>
    <rPh sb="2" eb="5">
      <t>セキニンシャ</t>
    </rPh>
    <rPh sb="8" eb="10">
      <t>フジイ</t>
    </rPh>
    <rPh sb="11" eb="13">
      <t>シュウヘイ</t>
    </rPh>
    <rPh sb="14" eb="17">
      <t>セトニシ</t>
    </rPh>
    <rPh sb="17" eb="19">
      <t>コウコウ</t>
    </rPh>
    <phoneticPr fontId="5"/>
  </si>
  <si>
    <r>
      <t>・保険について・・・</t>
    </r>
    <r>
      <rPr>
        <b/>
        <sz val="14"/>
        <color theme="1"/>
        <rFont val="ＭＳ Ｐゴシック"/>
        <family val="3"/>
        <charset val="128"/>
      </rPr>
      <t>参加者はすべて保険に加入します。➡必ず、申込みファイルを送信してください。</t>
    </r>
    <rPh sb="1" eb="3">
      <t>ホケン</t>
    </rPh>
    <rPh sb="10" eb="13">
      <t>サンカシャ</t>
    </rPh>
    <rPh sb="17" eb="19">
      <t>ホケン</t>
    </rPh>
    <rPh sb="20" eb="22">
      <t>カニュウ</t>
    </rPh>
    <rPh sb="27" eb="28">
      <t>カナラ</t>
    </rPh>
    <rPh sb="30" eb="32">
      <t>モウシコ</t>
    </rPh>
    <rPh sb="38" eb="40">
      <t>ソウシン</t>
    </rPh>
    <phoneticPr fontId="5"/>
  </si>
  <si>
    <t>・参加について・・・事前申し込みのみとします。当日受付は行いません。</t>
    <rPh sb="1" eb="3">
      <t>サンカ</t>
    </rPh>
    <rPh sb="10" eb="12">
      <t>ジゼン</t>
    </rPh>
    <rPh sb="12" eb="13">
      <t>モウ</t>
    </rPh>
    <rPh sb="14" eb="15">
      <t>コ</t>
    </rPh>
    <rPh sb="23" eb="25">
      <t>トウジツ</t>
    </rPh>
    <rPh sb="25" eb="27">
      <t>ウケツケ</t>
    </rPh>
    <rPh sb="28" eb="29">
      <t>オコナ</t>
    </rPh>
    <phoneticPr fontId="54"/>
  </si>
  <si>
    <t>中学砲丸・ジャベリックスローに参加される方は必ず投てき用具を持参してください。</t>
    <rPh sb="0" eb="2">
      <t>チュウガク</t>
    </rPh>
    <rPh sb="2" eb="4">
      <t>ホウガン</t>
    </rPh>
    <rPh sb="15" eb="17">
      <t>サンカ</t>
    </rPh>
    <rPh sb="20" eb="21">
      <t>カタ</t>
    </rPh>
    <rPh sb="22" eb="23">
      <t>カナラ</t>
    </rPh>
    <rPh sb="24" eb="25">
      <t>トウ</t>
    </rPh>
    <rPh sb="27" eb="29">
      <t>ヨウグ</t>
    </rPh>
    <rPh sb="30" eb="32">
      <t>ジサン</t>
    </rPh>
    <phoneticPr fontId="72"/>
  </si>
  <si>
    <t>２０２２年１０月１７日(月)～１１月１８日(金)</t>
    <rPh sb="4" eb="5">
      <t>ネン</t>
    </rPh>
    <rPh sb="7" eb="8">
      <t>ツキ</t>
    </rPh>
    <rPh sb="10" eb="11">
      <t>ビ</t>
    </rPh>
    <rPh sb="12" eb="13">
      <t>ツキ</t>
    </rPh>
    <rPh sb="17" eb="18">
      <t>ツキ</t>
    </rPh>
    <rPh sb="20" eb="21">
      <t>ビ</t>
    </rPh>
    <rPh sb="22" eb="23">
      <t>キン</t>
    </rPh>
    <phoneticPr fontId="5"/>
  </si>
  <si>
    <r>
      <t>　申し込みアドレス　</t>
    </r>
    <r>
      <rPr>
        <b/>
        <sz val="18"/>
        <color theme="1"/>
        <rFont val="ＭＳ Ｐゴシック"/>
        <family val="3"/>
        <charset val="128"/>
      </rPr>
      <t>rikujokyousitu.kyogikai@gmail.com←</t>
    </r>
    <r>
      <rPr>
        <b/>
        <sz val="14"/>
        <color theme="1"/>
        <rFont val="ＭＳ Ｐゴシック"/>
        <family val="3"/>
        <charset val="128"/>
      </rPr>
      <t>問合せもこちらのアドレスにお願いします</t>
    </r>
    <rPh sb="1" eb="2">
      <t>モウ</t>
    </rPh>
    <rPh sb="3" eb="4">
      <t>コ</t>
    </rPh>
    <rPh sb="44" eb="46">
      <t>トイアワ</t>
    </rPh>
    <rPh sb="58" eb="59">
      <t>ネガ</t>
    </rPh>
    <phoneticPr fontId="54"/>
  </si>
  <si>
    <t>　　　　　　希望者は、参加申し込み書にサイズを記入し、参加費とTシャツ代を一緒にお支払ください。　　　　　　　　　　　　</t>
    <rPh sb="41" eb="43">
      <t>シハライ</t>
    </rPh>
    <phoneticPr fontId="5"/>
  </si>
  <si>
    <t>・Tシャツについて・・・1枚1800円で、事前注文となります。Ｔシャツのお渡しは、第２回目の予定です。</t>
    <rPh sb="13" eb="14">
      <t>マイ</t>
    </rPh>
    <rPh sb="18" eb="19">
      <t>エン</t>
    </rPh>
    <rPh sb="21" eb="23">
      <t>ジゼン</t>
    </rPh>
    <rPh sb="23" eb="25">
      <t>チュウモン</t>
    </rPh>
    <rPh sb="37" eb="38">
      <t>ワタ</t>
    </rPh>
    <rPh sb="41" eb="42">
      <t>ダイ</t>
    </rPh>
    <rPh sb="43" eb="44">
      <t>カイ</t>
    </rPh>
    <rPh sb="44" eb="45">
      <t>メ</t>
    </rPh>
    <rPh sb="46" eb="48">
      <t>ヨテイ</t>
    </rPh>
    <phoneticPr fontId="5"/>
  </si>
  <si>
    <t>※小・中学生に限り、県大会3位以内入賞の生徒は参加費免除となります。</t>
    <rPh sb="11" eb="13">
      <t>タイカイ</t>
    </rPh>
    <rPh sb="17" eb="19">
      <t>ニュウショ</t>
    </rPh>
    <phoneticPr fontId="54"/>
  </si>
  <si>
    <t>４００円</t>
    <rPh sb="3" eb="4">
      <t>エン</t>
    </rPh>
    <phoneticPr fontId="72"/>
  </si>
  <si>
    <t>小学生</t>
    <rPh sb="0" eb="3">
      <t>ショウガクセイ</t>
    </rPh>
    <phoneticPr fontId="72"/>
  </si>
  <si>
    <t>２種目</t>
    <rPh sb="1" eb="3">
      <t>シュ</t>
    </rPh>
    <phoneticPr fontId="54"/>
  </si>
  <si>
    <t>１種目</t>
    <rPh sb="1" eb="3">
      <t>シュモク</t>
    </rPh>
    <phoneticPr fontId="54"/>
  </si>
  <si>
    <t>今年度、予備日はありません。</t>
    <rPh sb="0" eb="3">
      <t>コンネンド</t>
    </rPh>
    <rPh sb="4" eb="7">
      <t>ヨビビ</t>
    </rPh>
    <phoneticPr fontId="72"/>
  </si>
  <si>
    <t>短距離・中長距離・障害・跳躍・棒高跳・中学砲丸・ジャベリック・小学生</t>
    <rPh sb="0" eb="3">
      <t>タンキョリ</t>
    </rPh>
    <rPh sb="4" eb="5">
      <t>チュウ</t>
    </rPh>
    <rPh sb="5" eb="6">
      <t>ナガ</t>
    </rPh>
    <rPh sb="6" eb="8">
      <t>キョリ</t>
    </rPh>
    <rPh sb="9" eb="11">
      <t>ショウガイ</t>
    </rPh>
    <rPh sb="12" eb="14">
      <t>チョウヤク</t>
    </rPh>
    <rPh sb="15" eb="18">
      <t>ボウ</t>
    </rPh>
    <rPh sb="19" eb="21">
      <t>チュウガク</t>
    </rPh>
    <rPh sb="21" eb="23">
      <t>ホウガン</t>
    </rPh>
    <rPh sb="31" eb="34">
      <t>ショウガクセイ</t>
    </rPh>
    <phoneticPr fontId="5"/>
  </si>
  <si>
    <t>物産フードサイエンス１９６９知多スタジアム(本年度は、瑞穂北競技場の改修に伴い知多での開催となります)</t>
    <rPh sb="0" eb="2">
      <t>ブッサン</t>
    </rPh>
    <rPh sb="14" eb="16">
      <t>チタ</t>
    </rPh>
    <rPh sb="22" eb="25">
      <t>ホンネンド</t>
    </rPh>
    <rPh sb="27" eb="29">
      <t>ミズホ</t>
    </rPh>
    <rPh sb="29" eb="30">
      <t>キタ</t>
    </rPh>
    <rPh sb="30" eb="33">
      <t>キョウギジョウ</t>
    </rPh>
    <rPh sb="34" eb="36">
      <t>カイシュウ</t>
    </rPh>
    <rPh sb="37" eb="38">
      <t>トモナ</t>
    </rPh>
    <rPh sb="39" eb="41">
      <t>チタ</t>
    </rPh>
    <rPh sb="43" eb="45">
      <t>カイサイ</t>
    </rPh>
    <phoneticPr fontId="5"/>
  </si>
  <si>
    <t>←入力　個人(未成年)の場合は参加者(保護者)氏名を入力してください。</t>
    <rPh sb="1" eb="3">
      <t>ニュウリョク</t>
    </rPh>
    <rPh sb="4" eb="6">
      <t>コジン</t>
    </rPh>
    <rPh sb="7" eb="10">
      <t>ミセイネン</t>
    </rPh>
    <rPh sb="12" eb="14">
      <t>バアイ</t>
    </rPh>
    <rPh sb="15" eb="18">
      <t>サンカシャ</t>
    </rPh>
    <rPh sb="19" eb="22">
      <t>ホゴシャ</t>
    </rPh>
    <rPh sb="23" eb="25">
      <t>シメイ</t>
    </rPh>
    <rPh sb="26" eb="30">
      <t>ニュウ</t>
    </rPh>
    <phoneticPr fontId="5"/>
  </si>
  <si>
    <t>　　②申込完了</t>
    <rPh sb="3" eb="5">
      <t>モウシコミ</t>
    </rPh>
    <rPh sb="5" eb="7">
      <t>カンリョウ</t>
    </rPh>
    <phoneticPr fontId="5"/>
  </si>
  <si>
    <t>参加料</t>
    <rPh sb="0" eb="3">
      <t>サンカリョウ</t>
    </rPh>
    <phoneticPr fontId="5"/>
  </si>
  <si>
    <t>県大会3位以内</t>
    <rPh sb="0" eb="3">
      <t>ケンタイカイ</t>
    </rPh>
    <rPh sb="4" eb="7">
      <t>イイナイ</t>
    </rPh>
    <phoneticPr fontId="5"/>
  </si>
  <si>
    <t>SS</t>
    <phoneticPr fontId="5"/>
  </si>
  <si>
    <t>SS</t>
    <phoneticPr fontId="5"/>
  </si>
  <si>
    <t>３回目半日参加･400円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</si>
  <si>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×</t>
  </si>
  <si>
    <t>計</t>
    <rPh sb="0" eb="1">
      <t>ケイ</t>
    </rPh>
    <phoneticPr fontId="5"/>
  </si>
  <si>
    <t>Ｔシャツ購入代金との計</t>
    <rPh sb="4" eb="6">
      <t>コウニュウ</t>
    </rPh>
    <rPh sb="6" eb="8">
      <t>ダイキン</t>
    </rPh>
    <rPh sb="10" eb="11">
      <t>ケイ</t>
    </rPh>
    <phoneticPr fontId="5"/>
  </si>
  <si>
    <t>男女半日</t>
    <rPh sb="0" eb="2">
      <t>ダンジョ</t>
    </rPh>
    <rPh sb="2" eb="4">
      <t>ハンニ</t>
    </rPh>
    <phoneticPr fontId="5"/>
  </si>
  <si>
    <t>男女計</t>
    <rPh sb="0" eb="2">
      <t>ダンジョ</t>
    </rPh>
    <rPh sb="2" eb="3">
      <t>ケイ</t>
    </rPh>
    <phoneticPr fontId="5"/>
  </si>
  <si>
    <t>県大会３位以内</t>
    <rPh sb="0" eb="3">
      <t>ケンタイカ</t>
    </rPh>
    <rPh sb="4" eb="5">
      <t>イ</t>
    </rPh>
    <rPh sb="5" eb="7">
      <t>イナイ</t>
    </rPh>
    <phoneticPr fontId="5"/>
  </si>
  <si>
    <t>名</t>
    <rPh sb="0" eb="1">
      <t>メイ</t>
    </rPh>
    <phoneticPr fontId="5"/>
  </si>
  <si>
    <t>必須</t>
    <rPh sb="0" eb="2">
      <t>ヒッス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</si>
  <si>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</si>
  <si>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</si>
  <si>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</si>
  <si>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</si>
  <si>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</si>
  <si>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</si>
  <si>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学年</t>
    <rPh sb="0" eb="2">
      <t>ガクネン</t>
    </rPh>
    <phoneticPr fontId="5"/>
  </si>
  <si>
    <t>参加料とTシャツ代金</t>
    <rPh sb="0" eb="3">
      <t>サンカリョウ</t>
    </rPh>
    <rPh sb="8" eb="10">
      <t>ダイキン</t>
    </rPh>
    <phoneticPr fontId="5"/>
  </si>
  <si>
    <t>＊参加費・Tシャツ代金は、参加毎に当日現金でお支払いください。（団体毎にまとめてください）</t>
    <rPh sb="1" eb="4">
      <t>サンカヒ</t>
    </rPh>
    <rPh sb="9" eb="11">
      <t>ダイキン</t>
    </rPh>
    <rPh sb="13" eb="15">
      <t>サンカ</t>
    </rPh>
    <rPh sb="15" eb="16">
      <t>マイ</t>
    </rPh>
    <rPh sb="17" eb="19">
      <t>トウジツ</t>
    </rPh>
    <rPh sb="19" eb="21">
      <t>ゲンキン</t>
    </rPh>
    <rPh sb="23" eb="25">
      <t>シハライ</t>
    </rPh>
    <rPh sb="32" eb="34">
      <t>ダンタイ</t>
    </rPh>
    <rPh sb="34" eb="35">
      <t>ゴト</t>
    </rPh>
    <phoneticPr fontId="72"/>
  </si>
  <si>
    <t>・午前・午後の完全入れ替え制にします。</t>
    <rPh sb="1" eb="3">
      <t>ゴゼン</t>
    </rPh>
    <rPh sb="4" eb="6">
      <t>ゴゴ</t>
    </rPh>
    <rPh sb="7" eb="9">
      <t>カンゼン</t>
    </rPh>
    <rPh sb="9" eb="10">
      <t>イ</t>
    </rPh>
    <rPh sb="11" eb="12">
      <t>カ</t>
    </rPh>
    <rPh sb="13" eb="14">
      <t>セイ</t>
    </rPh>
    <phoneticPr fontId="54"/>
  </si>
  <si>
    <t>天候により、中止となる場合もあります。下記ＱＲコードからTwitterをご確認ください。</t>
    <rPh sb="0" eb="2">
      <t>テンコウ</t>
    </rPh>
    <rPh sb="6" eb="8">
      <t>チュウシ</t>
    </rPh>
    <rPh sb="11" eb="13">
      <t>バアイ</t>
    </rPh>
    <rPh sb="19" eb="21">
      <t>カキ</t>
    </rPh>
    <rPh sb="37" eb="39">
      <t>カクニン</t>
    </rPh>
    <phoneticPr fontId="5"/>
  </si>
  <si>
    <t>申し込みファイルをダウンロードして、必要事項を入力してください。申し込みファイルを下記アドレスに送信願います。</t>
    <rPh sb="0" eb="1">
      <t>モウ</t>
    </rPh>
    <rPh sb="2" eb="3">
      <t>コ</t>
    </rPh>
    <rPh sb="18" eb="22">
      <t>ヒツヨウジコウ</t>
    </rPh>
    <rPh sb="23" eb="25">
      <t>ニュウ</t>
    </rPh>
    <rPh sb="32" eb="33">
      <t>モウ</t>
    </rPh>
    <rPh sb="34" eb="35">
      <t>コ</t>
    </rPh>
    <rPh sb="41" eb="43">
      <t>カキ</t>
    </rPh>
    <rPh sb="48" eb="50">
      <t>ソウシン</t>
    </rPh>
    <rPh sb="50" eb="51">
      <t>ネガ</t>
    </rPh>
    <phoneticPr fontId="5"/>
  </si>
  <si>
    <t>２０２２年度　　名古屋地区陸上教室　実施要項(改訂版２)</t>
    <rPh sb="4" eb="6">
      <t>ネンド</t>
    </rPh>
    <rPh sb="8" eb="11">
      <t>ナゴヤ</t>
    </rPh>
    <rPh sb="11" eb="13">
      <t>チク</t>
    </rPh>
    <rPh sb="13" eb="15">
      <t>リクジョウ</t>
    </rPh>
    <rPh sb="15" eb="17">
      <t>キョウシツ</t>
    </rPh>
    <rPh sb="18" eb="20">
      <t>ジッシ</t>
    </rPh>
    <rPh sb="20" eb="22">
      <t>ヨウコウ</t>
    </rPh>
    <rPh sb="23" eb="26">
      <t>カイテイバン</t>
    </rPh>
    <phoneticPr fontId="5"/>
  </si>
  <si>
    <t>８：４０～８：５０</t>
    <phoneticPr fontId="54"/>
  </si>
  <si>
    <t>１２：４０～１２：５０</t>
    <phoneticPr fontId="54"/>
  </si>
  <si>
    <t>９：００～１１：４０</t>
    <phoneticPr fontId="54"/>
  </si>
  <si>
    <t>１３：００～１５：４０</t>
    <phoneticPr fontId="54"/>
  </si>
  <si>
    <t>１２：００</t>
    <phoneticPr fontId="54"/>
  </si>
  <si>
    <t>１６：００</t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</si>
</sst>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[$-411]ggge&quot;年&quot;m&quot;月&quot;d&quot;日&quot;;@"/>
    <numFmt numFmtId="177" formatCode="[$-411]yyyy&quot;年&quot;m&quot;月&quot;d&quot;日(&quot;aaa&quot;)メール必着&quot;"/>
    <numFmt numFmtId="178" formatCode="#"/>
    <numFmt numFmtId="179" formatCode="m&quot;月&quot;d&quot;日&quot;;@"/>
  </numFmts>
  <fonts count="85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ＤＦ平成ゴシック体W5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u val="double"/>
      <sz val="14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36"/>
      <color theme="1"/>
      <name val="HGS創英角ﾎﾟｯﾌﾟ体"/>
      <family val="3"/>
      <charset val="128"/>
    </font>
    <font>
      <sz val="36"/>
      <color rgb="FFFF0000"/>
      <name val="HGS創英角ﾎﾟｯﾌﾟ体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ＤＨＰ平成明朝体W7"/>
      <family val="3"/>
      <charset val="128"/>
    </font>
    <font>
      <sz val="6"/>
      <name val="ＭＳ ゴシック"/>
      <family val="2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ＤＦ平成明朝体W7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dotted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28" fillId="0" borderId="0"/>
    <xf numFmtId="0" fontId="13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67" fillId="0" borderId="0">
      <alignment vertical="center"/>
    </xf>
    <xf numFmtId="0" fontId="2" fillId="0" borderId="0">
      <alignment vertical="center"/>
    </xf>
  </cellStyleXfs>
  <cellXfs count="332">
    <xf numFmtId="0" fontId="0" fillId="0" borderId="0" xfId="0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9" fillId="0" borderId="0" xfId="0" applyFont="1">
      <alignment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29" fillId="4" borderId="0" xfId="0" applyFont="1" applyFill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9" fillId="0" borderId="7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29" fillId="0" borderId="0" xfId="0" applyFont="1" applyProtection="1">
      <alignment vertical="center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33" fillId="0" borderId="18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19" xfId="0" applyFont="1" applyBorder="1">
      <alignment vertical="center"/>
    </xf>
    <xf numFmtId="0" fontId="29" fillId="0" borderId="20" xfId="0" applyFont="1" applyBorder="1">
      <alignment vertical="center"/>
    </xf>
    <xf numFmtId="0" fontId="15" fillId="4" borderId="0" xfId="0" applyFont="1" applyFill="1">
      <alignment vertical="center"/>
    </xf>
    <xf numFmtId="0" fontId="28" fillId="0" borderId="0" xfId="1" applyAlignment="1" applyProtection="1">
      <alignment horizontal="right" vertical="center" shrinkToFit="1"/>
    </xf>
    <xf numFmtId="0" fontId="28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2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shrinkToFit="1"/>
    </xf>
    <xf numFmtId="0" fontId="11" fillId="0" borderId="0" xfId="1" applyFont="1" applyBorder="1" applyAlignment="1" applyProtection="1">
      <alignment vertical="center" shrinkToFit="1"/>
    </xf>
    <xf numFmtId="0" fontId="28" fillId="0" borderId="0" xfId="1" applyFont="1" applyBorder="1" applyAlignment="1" applyProtection="1">
      <alignment vertical="center"/>
    </xf>
    <xf numFmtId="0" fontId="28" fillId="0" borderId="0" xfId="1" applyBorder="1" applyAlignment="1" applyProtection="1">
      <alignment vertical="center"/>
    </xf>
    <xf numFmtId="0" fontId="36" fillId="0" borderId="0" xfId="1" applyFont="1" applyBorder="1" applyAlignment="1" applyProtection="1">
      <alignment vertical="center" shrinkToFit="1"/>
    </xf>
    <xf numFmtId="0" fontId="16" fillId="0" borderId="0" xfId="1" applyFont="1" applyBorder="1" applyAlignment="1" applyProtection="1"/>
    <xf numFmtId="0" fontId="28" fillId="0" borderId="0" xfId="1" applyBorder="1" applyAlignment="1" applyProtection="1">
      <alignment horizontal="right" shrinkToFit="1"/>
    </xf>
    <xf numFmtId="0" fontId="28" fillId="0" borderId="0" xfId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shrinkToFit="1"/>
    </xf>
    <xf numFmtId="0" fontId="37" fillId="0" borderId="0" xfId="0" applyFont="1" applyAlignment="1">
      <alignment vertical="center"/>
    </xf>
    <xf numFmtId="0" fontId="45" fillId="0" borderId="0" xfId="0" applyFont="1">
      <alignment vertical="center"/>
    </xf>
    <xf numFmtId="0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 applyProtection="1">
      <alignment vertical="center"/>
    </xf>
    <xf numFmtId="56" fontId="33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/>
    </xf>
    <xf numFmtId="0" fontId="10" fillId="0" borderId="20" xfId="1" applyFont="1" applyBorder="1" applyAlignment="1" applyProtection="1">
      <alignment horizontal="center" vertical="center" shrinkToFit="1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>
      <alignment vertical="center"/>
    </xf>
    <xf numFmtId="0" fontId="38" fillId="0" borderId="0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48" fillId="0" borderId="0" xfId="7" applyFont="1" applyAlignment="1">
      <alignment vertical="center"/>
    </xf>
    <xf numFmtId="0" fontId="49" fillId="0" borderId="0" xfId="7" applyFont="1" applyAlignment="1">
      <alignment vertical="center"/>
    </xf>
    <xf numFmtId="0" fontId="50" fillId="0" borderId="0" xfId="7" applyFont="1">
      <alignment vertical="center"/>
    </xf>
    <xf numFmtId="0" fontId="51" fillId="0" borderId="0" xfId="7" applyFont="1">
      <alignment vertical="center"/>
    </xf>
    <xf numFmtId="0" fontId="52" fillId="0" borderId="0" xfId="7" applyFont="1">
      <alignment vertical="center"/>
    </xf>
    <xf numFmtId="0" fontId="53" fillId="0" borderId="0" xfId="7" applyFont="1">
      <alignment vertical="center"/>
    </xf>
    <xf numFmtId="0" fontId="53" fillId="0" borderId="0" xfId="7" applyFont="1" applyBorder="1">
      <alignment vertical="center"/>
    </xf>
    <xf numFmtId="0" fontId="53" fillId="0" borderId="45" xfId="7" applyFont="1" applyBorder="1">
      <alignment vertical="center"/>
    </xf>
    <xf numFmtId="0" fontId="50" fillId="0" borderId="46" xfId="7" applyFont="1" applyBorder="1">
      <alignment vertical="center"/>
    </xf>
    <xf numFmtId="0" fontId="53" fillId="0" borderId="47" xfId="7" applyFont="1" applyBorder="1">
      <alignment vertical="center"/>
    </xf>
    <xf numFmtId="0" fontId="53" fillId="0" borderId="47" xfId="7" applyFont="1" applyBorder="1" applyAlignment="1">
      <alignment horizontal="left" vertical="center"/>
    </xf>
    <xf numFmtId="0" fontId="50" fillId="0" borderId="47" xfId="7" applyFont="1" applyBorder="1">
      <alignment vertical="center"/>
    </xf>
    <xf numFmtId="0" fontId="50" fillId="0" borderId="48" xfId="7" applyFont="1" applyBorder="1">
      <alignment vertical="center"/>
    </xf>
    <xf numFmtId="0" fontId="51" fillId="0" borderId="0" xfId="7" applyFont="1" applyBorder="1">
      <alignment vertical="center"/>
    </xf>
    <xf numFmtId="0" fontId="53" fillId="0" borderId="49" xfId="7" applyFont="1" applyBorder="1" applyAlignment="1">
      <alignment horizontal="left" vertical="center"/>
    </xf>
    <xf numFmtId="0" fontId="53" fillId="0" borderId="50" xfId="7" applyFont="1" applyBorder="1" applyAlignment="1">
      <alignment horizontal="left" vertical="center"/>
    </xf>
    <xf numFmtId="0" fontId="50" fillId="0" borderId="0" xfId="7" applyFont="1" applyBorder="1">
      <alignment vertical="center"/>
    </xf>
    <xf numFmtId="20" fontId="53" fillId="0" borderId="49" xfId="7" applyNumberFormat="1" applyFont="1" applyBorder="1" applyAlignment="1">
      <alignment horizontal="left" vertical="center"/>
    </xf>
    <xf numFmtId="20" fontId="53" fillId="0" borderId="50" xfId="7" applyNumberFormat="1" applyFont="1" applyBorder="1" applyAlignment="1">
      <alignment horizontal="left" vertical="center"/>
    </xf>
    <xf numFmtId="20" fontId="53" fillId="0" borderId="51" xfId="7" applyNumberFormat="1" applyFont="1" applyBorder="1" applyAlignment="1">
      <alignment horizontal="left" vertical="center"/>
    </xf>
    <xf numFmtId="0" fontId="53" fillId="0" borderId="50" xfId="7" applyFont="1" applyBorder="1">
      <alignment vertical="center"/>
    </xf>
    <xf numFmtId="49" fontId="53" fillId="0" borderId="54" xfId="7" applyNumberFormat="1" applyFont="1" applyBorder="1" applyAlignment="1">
      <alignment horizontal="left" vertical="center"/>
    </xf>
    <xf numFmtId="20" fontId="53" fillId="0" borderId="55" xfId="7" applyNumberFormat="1" applyFont="1" applyBorder="1" applyAlignment="1">
      <alignment horizontal="left" vertical="center"/>
    </xf>
    <xf numFmtId="49" fontId="53" fillId="0" borderId="56" xfId="7" applyNumberFormat="1" applyFont="1" applyBorder="1" applyAlignment="1">
      <alignment horizontal="left" vertical="center"/>
    </xf>
    <xf numFmtId="0" fontId="53" fillId="0" borderId="55" xfId="7" applyFont="1" applyBorder="1">
      <alignment vertical="center"/>
    </xf>
    <xf numFmtId="0" fontId="55" fillId="0" borderId="0" xfId="7" applyFont="1">
      <alignment vertical="center"/>
    </xf>
    <xf numFmtId="0" fontId="58" fillId="0" borderId="0" xfId="6" applyFont="1">
      <alignment vertical="center"/>
    </xf>
    <xf numFmtId="0" fontId="59" fillId="0" borderId="0" xfId="6" applyFont="1">
      <alignment vertical="center"/>
    </xf>
    <xf numFmtId="0" fontId="32" fillId="0" borderId="0" xfId="1" applyFont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shrinkToFit="1"/>
    </xf>
    <xf numFmtId="0" fontId="33" fillId="0" borderId="63" xfId="0" applyFont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center" vertical="center"/>
    </xf>
    <xf numFmtId="0" fontId="33" fillId="0" borderId="64" xfId="0" applyFont="1" applyBorder="1" applyAlignment="1" applyProtection="1">
      <alignment horizontal="center" vertical="center" shrinkToFit="1"/>
      <protection locked="0"/>
    </xf>
    <xf numFmtId="0" fontId="33" fillId="0" borderId="65" xfId="0" applyFont="1" applyBorder="1" applyAlignment="1" applyProtection="1">
      <alignment horizontal="center" vertical="center" shrinkToFit="1"/>
      <protection locked="0"/>
    </xf>
    <xf numFmtId="0" fontId="60" fillId="0" borderId="10" xfId="0" applyFont="1" applyBorder="1" applyAlignment="1">
      <alignment horizontal="center" vertical="center" wrapText="1"/>
    </xf>
    <xf numFmtId="5" fontId="20" fillId="0" borderId="4" xfId="1" applyNumberFormat="1" applyFont="1" applyBorder="1" applyAlignment="1" applyProtection="1">
      <alignment horizontal="center" vertical="center"/>
    </xf>
    <xf numFmtId="5" fontId="20" fillId="0" borderId="8" xfId="1" applyNumberFormat="1" applyFont="1" applyBorder="1" applyAlignment="1" applyProtection="1">
      <alignment horizontal="center" vertical="center"/>
    </xf>
    <xf numFmtId="5" fontId="20" fillId="0" borderId="3" xfId="1" applyNumberFormat="1" applyFont="1" applyBorder="1" applyAlignment="1" applyProtection="1">
      <alignment horizontal="center" vertical="center"/>
    </xf>
    <xf numFmtId="0" fontId="20" fillId="0" borderId="7" xfId="1" applyNumberFormat="1" applyFont="1" applyBorder="1" applyAlignment="1" applyProtection="1">
      <alignment horizontal="center" vertical="center"/>
    </xf>
    <xf numFmtId="0" fontId="20" fillId="0" borderId="9" xfId="1" applyNumberFormat="1" applyFont="1" applyBorder="1" applyAlignment="1" applyProtection="1">
      <alignment horizontal="center" vertical="center"/>
    </xf>
    <xf numFmtId="0" fontId="20" fillId="0" borderId="13" xfId="1" applyNumberFormat="1" applyFont="1" applyBorder="1" applyAlignment="1" applyProtection="1">
      <alignment horizontal="center" vertical="center"/>
    </xf>
    <xf numFmtId="0" fontId="10" fillId="0" borderId="61" xfId="1" applyFont="1" applyBorder="1" applyAlignment="1" applyProtection="1">
      <alignment horizontal="center" vertical="center" shrinkToFit="1"/>
    </xf>
    <xf numFmtId="0" fontId="0" fillId="0" borderId="66" xfId="0" applyBorder="1" applyProtection="1">
      <alignment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56" fillId="0" borderId="0" xfId="7" applyFont="1" applyAlignment="1">
      <alignment vertical="center"/>
    </xf>
    <xf numFmtId="0" fontId="63" fillId="0" borderId="0" xfId="7" applyFont="1" applyAlignment="1">
      <alignment vertical="center"/>
    </xf>
    <xf numFmtId="0" fontId="32" fillId="0" borderId="0" xfId="1" applyFont="1" applyAlignment="1" applyProtection="1">
      <alignment vertical="center"/>
    </xf>
    <xf numFmtId="0" fontId="51" fillId="0" borderId="0" xfId="7" applyFont="1" applyBorder="1" applyAlignment="1">
      <alignment horizontal="center" vertical="center"/>
    </xf>
    <xf numFmtId="0" fontId="10" fillId="0" borderId="28" xfId="1" applyFont="1" applyBorder="1" applyAlignment="1" applyProtection="1">
      <alignment horizontal="center" vertical="center" shrinkToFit="1"/>
    </xf>
    <xf numFmtId="0" fontId="10" fillId="0" borderId="41" xfId="1" applyFont="1" applyBorder="1" applyAlignment="1" applyProtection="1">
      <alignment horizontal="center" vertical="center" shrinkToFit="1"/>
    </xf>
    <xf numFmtId="0" fontId="10" fillId="0" borderId="26" xfId="1" applyFont="1" applyBorder="1" applyAlignment="1" applyProtection="1">
      <alignment horizontal="center" vertical="center" shrinkToFit="1"/>
    </xf>
    <xf numFmtId="0" fontId="65" fillId="0" borderId="0" xfId="7" applyFont="1" applyBorder="1" applyAlignment="1">
      <alignment vertical="center"/>
    </xf>
    <xf numFmtId="0" fontId="68" fillId="0" borderId="0" xfId="0" applyFont="1" applyAlignment="1">
      <alignment vertical="center"/>
    </xf>
    <xf numFmtId="0" fontId="71" fillId="0" borderId="0" xfId="0" applyFont="1" applyAlignment="1" applyProtection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9" fillId="0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66" fillId="0" borderId="0" xfId="7" applyFont="1" applyBorder="1">
      <alignment vertical="center"/>
    </xf>
    <xf numFmtId="0" fontId="66" fillId="0" borderId="0" xfId="7" applyFont="1">
      <alignment vertical="center"/>
    </xf>
    <xf numFmtId="0" fontId="52" fillId="0" borderId="2" xfId="7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" fillId="0" borderId="0" xfId="11">
      <alignment vertical="center"/>
    </xf>
    <xf numFmtId="0" fontId="52" fillId="0" borderId="73" xfId="7" applyFont="1" applyBorder="1" applyAlignment="1">
      <alignment horizontal="center" vertical="center"/>
    </xf>
    <xf numFmtId="0" fontId="23" fillId="0" borderId="0" xfId="9" applyFont="1">
      <alignment vertical="center"/>
    </xf>
    <xf numFmtId="0" fontId="33" fillId="0" borderId="23" xfId="0" applyFont="1" applyBorder="1" applyAlignment="1" applyProtection="1">
      <alignment horizontal="center" vertical="center" shrinkToFit="1"/>
      <protection locked="0"/>
    </xf>
    <xf numFmtId="0" fontId="33" fillId="0" borderId="76" xfId="0" applyFont="1" applyBorder="1" applyAlignment="1" applyProtection="1">
      <alignment horizontal="center" vertical="center" shrinkToFit="1"/>
      <protection locked="0"/>
    </xf>
    <xf numFmtId="0" fontId="29" fillId="0" borderId="77" xfId="0" applyFont="1" applyBorder="1">
      <alignment vertical="center"/>
    </xf>
    <xf numFmtId="0" fontId="29" fillId="0" borderId="78" xfId="0" applyFont="1" applyBorder="1">
      <alignment vertical="center"/>
    </xf>
    <xf numFmtId="0" fontId="29" fillId="0" borderId="79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5" fontId="29" fillId="0" borderId="0" xfId="0" applyNumberFormat="1" applyFont="1" applyBorder="1" applyAlignment="1" applyProtection="1">
      <alignment horizontal="center" vertical="center" shrinkToFit="1"/>
      <protection locked="0"/>
    </xf>
    <xf numFmtId="56" fontId="33" fillId="2" borderId="80" xfId="0" applyNumberFormat="1" applyFont="1" applyFill="1" applyBorder="1" applyAlignment="1" applyProtection="1">
      <alignment horizontal="center" vertical="center"/>
    </xf>
    <xf numFmtId="56" fontId="33" fillId="2" borderId="74" xfId="0" applyNumberFormat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vertical="center"/>
    </xf>
    <xf numFmtId="56" fontId="29" fillId="0" borderId="2" xfId="0" applyNumberFormat="1" applyFont="1" applyBorder="1" applyAlignment="1">
      <alignment horizontal="center" vertical="center"/>
    </xf>
    <xf numFmtId="5" fontId="75" fillId="0" borderId="2" xfId="0" applyNumberFormat="1" applyFont="1" applyBorder="1" applyAlignment="1">
      <alignment horizontal="center" vertical="center"/>
    </xf>
    <xf numFmtId="56" fontId="29" fillId="0" borderId="0" xfId="0" applyNumberFormat="1" applyFont="1" applyBorder="1" applyAlignment="1">
      <alignment horizontal="center" vertical="center"/>
    </xf>
    <xf numFmtId="5" fontId="75" fillId="0" borderId="0" xfId="0" applyNumberFormat="1" applyFont="1" applyBorder="1" applyAlignment="1">
      <alignment horizontal="center" vertical="center"/>
    </xf>
    <xf numFmtId="56" fontId="33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 applyProtection="1">
      <alignment horizontal="center" vertical="center" shrinkToFit="1"/>
      <protection locked="0"/>
    </xf>
    <xf numFmtId="2" fontId="29" fillId="0" borderId="14" xfId="0" applyNumberFormat="1" applyFont="1" applyBorder="1" applyAlignment="1" applyProtection="1">
      <alignment horizontal="center" vertical="center" shrinkToFit="1"/>
      <protection locked="0"/>
    </xf>
    <xf numFmtId="178" fontId="29" fillId="0" borderId="11" xfId="0" applyNumberFormat="1" applyFont="1" applyBorder="1" applyAlignment="1" applyProtection="1">
      <alignment horizontal="center" vertical="center" shrinkToFit="1"/>
      <protection locked="0"/>
    </xf>
    <xf numFmtId="56" fontId="33" fillId="2" borderId="82" xfId="0" applyNumberFormat="1" applyFont="1" applyFill="1" applyBorder="1" applyAlignment="1" applyProtection="1">
      <alignment horizontal="center" vertical="center"/>
    </xf>
    <xf numFmtId="56" fontId="33" fillId="2" borderId="17" xfId="0" applyNumberFormat="1" applyFont="1" applyFill="1" applyBorder="1" applyAlignment="1" applyProtection="1">
      <alignment horizontal="center" vertical="center"/>
    </xf>
    <xf numFmtId="56" fontId="33" fillId="2" borderId="70" xfId="0" applyNumberFormat="1" applyFont="1" applyFill="1" applyBorder="1" applyAlignment="1" applyProtection="1">
      <alignment horizontal="center" vertical="center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4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distributed" vertical="center" indent="1"/>
    </xf>
    <xf numFmtId="178" fontId="29" fillId="0" borderId="0" xfId="0" applyNumberFormat="1" applyFont="1" applyBorder="1" applyAlignment="1" applyProtection="1">
      <alignment horizontal="center" vertical="center" shrinkToFit="1"/>
      <protection locked="0"/>
    </xf>
    <xf numFmtId="0" fontId="31" fillId="0" borderId="2" xfId="0" applyFont="1" applyFill="1" applyBorder="1" applyAlignment="1">
      <alignment vertical="center" wrapText="1"/>
    </xf>
    <xf numFmtId="0" fontId="77" fillId="0" borderId="2" xfId="0" applyFont="1" applyFill="1" applyBorder="1" applyAlignment="1" applyProtection="1">
      <alignment horizontal="center" vertical="center"/>
      <protection locked="0"/>
    </xf>
    <xf numFmtId="56" fontId="29" fillId="0" borderId="73" xfId="0" applyNumberFormat="1" applyFont="1" applyBorder="1" applyAlignment="1">
      <alignment horizontal="center" vertical="center"/>
    </xf>
    <xf numFmtId="5" fontId="76" fillId="0" borderId="73" xfId="0" applyNumberFormat="1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31" fillId="0" borderId="73" xfId="0" applyFont="1" applyFill="1" applyBorder="1" applyAlignment="1">
      <alignment vertical="center" wrapText="1"/>
    </xf>
    <xf numFmtId="0" fontId="29" fillId="0" borderId="2" xfId="0" applyNumberFormat="1" applyFont="1" applyBorder="1" applyAlignment="1">
      <alignment horizontal="center" vertical="center"/>
    </xf>
    <xf numFmtId="0" fontId="76" fillId="0" borderId="2" xfId="0" applyNumberFormat="1" applyFont="1" applyBorder="1" applyAlignment="1">
      <alignment horizontal="center" vertical="center"/>
    </xf>
    <xf numFmtId="0" fontId="14" fillId="0" borderId="20" xfId="1" applyFont="1" applyBorder="1" applyAlignment="1" applyProtection="1">
      <alignment horizontal="distributed" vertical="center" wrapText="1" indent="2"/>
    </xf>
    <xf numFmtId="0" fontId="14" fillId="0" borderId="41" xfId="1" applyFont="1" applyBorder="1" applyAlignment="1" applyProtection="1">
      <alignment horizontal="distributed" vertical="center" indent="1"/>
    </xf>
    <xf numFmtId="0" fontId="14" fillId="0" borderId="86" xfId="1" applyFont="1" applyBorder="1" applyAlignment="1" applyProtection="1">
      <alignment horizontal="distributed" vertical="center" indent="1"/>
    </xf>
    <xf numFmtId="0" fontId="12" fillId="0" borderId="21" xfId="1" applyNumberFormat="1" applyFont="1" applyBorder="1" applyAlignment="1" applyProtection="1">
      <alignment horizontal="center" vertical="center"/>
    </xf>
    <xf numFmtId="0" fontId="12" fillId="0" borderId="33" xfId="1" applyNumberFormat="1" applyFont="1" applyBorder="1" applyAlignment="1" applyProtection="1">
      <alignment horizontal="center" vertical="center"/>
    </xf>
    <xf numFmtId="5" fontId="12" fillId="0" borderId="80" xfId="1" applyNumberFormat="1" applyFont="1" applyBorder="1" applyAlignment="1" applyProtection="1">
      <alignment horizontal="center" vertical="center"/>
    </xf>
    <xf numFmtId="0" fontId="12" fillId="0" borderId="83" xfId="1" applyNumberFormat="1" applyFont="1" applyBorder="1" applyAlignment="1" applyProtection="1">
      <alignment horizontal="center" vertical="center"/>
    </xf>
    <xf numFmtId="5" fontId="12" fillId="0" borderId="8" xfId="1" applyNumberFormat="1" applyFont="1" applyBorder="1" applyAlignment="1" applyProtection="1">
      <alignment horizontal="center" vertical="center"/>
    </xf>
    <xf numFmtId="0" fontId="12" fillId="0" borderId="29" xfId="1" applyNumberFormat="1" applyFont="1" applyBorder="1" applyAlignment="1" applyProtection="1">
      <alignment horizontal="center" vertical="center"/>
    </xf>
    <xf numFmtId="5" fontId="12" fillId="0" borderId="84" xfId="1" applyNumberFormat="1" applyFont="1" applyBorder="1" applyAlignment="1" applyProtection="1">
      <alignment horizontal="center" vertical="center"/>
    </xf>
    <xf numFmtId="0" fontId="12" fillId="0" borderId="85" xfId="1" applyNumberFormat="1" applyFont="1" applyBorder="1" applyAlignment="1" applyProtection="1">
      <alignment horizontal="center" vertical="center"/>
    </xf>
    <xf numFmtId="5" fontId="12" fillId="0" borderId="3" xfId="1" applyNumberFormat="1" applyFont="1" applyBorder="1" applyAlignment="1" applyProtection="1">
      <alignment horizontal="center" vertical="center"/>
    </xf>
    <xf numFmtId="0" fontId="12" fillId="0" borderId="40" xfId="1" applyNumberFormat="1" applyFont="1" applyBorder="1" applyAlignment="1" applyProtection="1">
      <alignment horizontal="center" vertical="center"/>
    </xf>
    <xf numFmtId="5" fontId="12" fillId="0" borderId="7" xfId="1" applyNumberFormat="1" applyFont="1" applyBorder="1" applyAlignment="1" applyProtection="1">
      <alignment vertical="center"/>
    </xf>
    <xf numFmtId="5" fontId="12" fillId="0" borderId="87" xfId="1" applyNumberFormat="1" applyFont="1" applyBorder="1" applyAlignment="1" applyProtection="1">
      <alignment vertical="center"/>
    </xf>
    <xf numFmtId="5" fontId="12" fillId="0" borderId="9" xfId="1" applyNumberFormat="1" applyFont="1" applyBorder="1" applyAlignment="1" applyProtection="1">
      <alignment vertical="center"/>
    </xf>
    <xf numFmtId="5" fontId="12" fillId="0" borderId="75" xfId="1" applyNumberFormat="1" applyFont="1" applyBorder="1" applyAlignment="1" applyProtection="1">
      <alignment vertical="center"/>
    </xf>
    <xf numFmtId="5" fontId="12" fillId="0" borderId="13" xfId="1" applyNumberFormat="1" applyFont="1" applyBorder="1" applyAlignment="1" applyProtection="1">
      <alignment vertical="center"/>
    </xf>
    <xf numFmtId="5" fontId="12" fillId="0" borderId="88" xfId="1" applyNumberFormat="1" applyFont="1" applyBorder="1" applyAlignment="1" applyProtection="1">
      <alignment vertical="center"/>
    </xf>
    <xf numFmtId="5" fontId="20" fillId="0" borderId="89" xfId="1" applyNumberFormat="1" applyFont="1" applyBorder="1" applyAlignment="1" applyProtection="1">
      <alignment vertical="center"/>
    </xf>
    <xf numFmtId="5" fontId="20" fillId="0" borderId="38" xfId="1" applyNumberFormat="1" applyFont="1" applyBorder="1" applyAlignment="1" applyProtection="1">
      <alignment vertical="center"/>
    </xf>
    <xf numFmtId="5" fontId="20" fillId="0" borderId="22" xfId="1" applyNumberFormat="1" applyFont="1" applyBorder="1" applyAlignment="1" applyProtection="1">
      <alignment vertical="center"/>
    </xf>
    <xf numFmtId="0" fontId="11" fillId="0" borderId="67" xfId="1" applyFont="1" applyBorder="1" applyAlignment="1" applyProtection="1">
      <alignment horizontal="center" vertical="center" shrinkToFit="1"/>
    </xf>
    <xf numFmtId="0" fontId="29" fillId="0" borderId="70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 wrapText="1"/>
    </xf>
    <xf numFmtId="0" fontId="12" fillId="0" borderId="15" xfId="1" applyFont="1" applyBorder="1" applyAlignment="1" applyProtection="1">
      <alignment vertical="center" wrapText="1" shrinkToFit="1"/>
    </xf>
    <xf numFmtId="0" fontId="12" fillId="0" borderId="18" xfId="1" applyFont="1" applyBorder="1" applyAlignment="1" applyProtection="1">
      <alignment vertical="center"/>
    </xf>
    <xf numFmtId="179" fontId="12" fillId="0" borderId="18" xfId="1" applyNumberFormat="1" applyFont="1" applyBorder="1" applyAlignment="1" applyProtection="1">
      <alignment vertical="center"/>
    </xf>
    <xf numFmtId="179" fontId="12" fillId="0" borderId="18" xfId="1" applyNumberFormat="1" applyFont="1" applyBorder="1" applyAlignment="1" applyProtection="1">
      <alignment horizontal="center" vertical="center"/>
    </xf>
    <xf numFmtId="0" fontId="61" fillId="0" borderId="0" xfId="1" applyFont="1" applyBorder="1" applyAlignment="1" applyProtection="1">
      <alignment horizontal="distributed" vertical="center" indent="1"/>
    </xf>
    <xf numFmtId="0" fontId="0" fillId="0" borderId="0" xfId="0" applyBorder="1" applyProtection="1">
      <alignment vertical="center"/>
    </xf>
    <xf numFmtId="0" fontId="61" fillId="0" borderId="20" xfId="1" applyFont="1" applyBorder="1" applyAlignment="1" applyProtection="1">
      <alignment horizontal="distributed" vertical="center" indent="1"/>
    </xf>
    <xf numFmtId="0" fontId="20" fillId="0" borderId="20" xfId="1" applyNumberFormat="1" applyFont="1" applyBorder="1" applyAlignment="1" applyProtection="1">
      <alignment horizontal="center" vertical="center"/>
    </xf>
    <xf numFmtId="0" fontId="12" fillId="0" borderId="20" xfId="1" applyFont="1" applyBorder="1" applyAlignment="1" applyProtection="1">
      <alignment horizontal="center" vertical="center"/>
    </xf>
    <xf numFmtId="0" fontId="28" fillId="0" borderId="20" xfId="1" applyBorder="1" applyAlignment="1" applyProtection="1">
      <alignment horizontal="center" vertical="center"/>
    </xf>
    <xf numFmtId="0" fontId="14" fillId="0" borderId="91" xfId="1" applyFont="1" applyBorder="1" applyAlignment="1" applyProtection="1">
      <alignment horizontal="distributed" vertical="center" indent="1"/>
    </xf>
    <xf numFmtId="5" fontId="12" fillId="0" borderId="92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horizontal="distributed" vertical="center" indent="1"/>
    </xf>
    <xf numFmtId="0" fontId="14" fillId="0" borderId="93" xfId="1" applyFont="1" applyBorder="1" applyAlignment="1" applyProtection="1">
      <alignment horizontal="distributed" vertical="center" indent="1"/>
    </xf>
    <xf numFmtId="5" fontId="20" fillId="0" borderId="94" xfId="1" applyNumberFormat="1" applyFont="1" applyBorder="1" applyAlignment="1" applyProtection="1">
      <alignment vertical="center"/>
    </xf>
    <xf numFmtId="0" fontId="14" fillId="0" borderId="93" xfId="1" applyFont="1" applyBorder="1" applyAlignment="1" applyProtection="1">
      <alignment horizontal="distributed" vertical="center" wrapText="1" indent="2"/>
    </xf>
    <xf numFmtId="0" fontId="14" fillId="0" borderId="28" xfId="1" applyFont="1" applyFill="1" applyBorder="1" applyAlignment="1" applyProtection="1">
      <alignment horizontal="distributed" vertical="center" indent="1"/>
    </xf>
    <xf numFmtId="0" fontId="0" fillId="0" borderId="41" xfId="0" applyFont="1" applyBorder="1" applyProtection="1">
      <alignment vertical="center"/>
    </xf>
    <xf numFmtId="0" fontId="0" fillId="0" borderId="26" xfId="0" applyFont="1" applyBorder="1" applyProtection="1">
      <alignment vertical="center"/>
    </xf>
    <xf numFmtId="0" fontId="80" fillId="0" borderId="7" xfId="1" applyNumberFormat="1" applyFont="1" applyBorder="1" applyAlignment="1" applyProtection="1">
      <alignment horizontal="center" vertical="center"/>
    </xf>
    <xf numFmtId="0" fontId="81" fillId="0" borderId="7" xfId="1" applyFont="1" applyBorder="1" applyAlignment="1" applyProtection="1">
      <alignment horizontal="center" vertical="center"/>
    </xf>
    <xf numFmtId="0" fontId="80" fillId="0" borderId="87" xfId="1" applyFont="1" applyBorder="1" applyAlignment="1" applyProtection="1">
      <alignment horizontal="center" vertical="center"/>
    </xf>
    <xf numFmtId="0" fontId="80" fillId="0" borderId="13" xfId="1" applyNumberFormat="1" applyFont="1" applyBorder="1" applyAlignment="1" applyProtection="1">
      <alignment horizontal="center" vertical="center"/>
    </xf>
    <xf numFmtId="0" fontId="80" fillId="0" borderId="75" xfId="1" applyFont="1" applyBorder="1" applyAlignment="1" applyProtection="1">
      <alignment horizontal="center" vertical="center"/>
    </xf>
    <xf numFmtId="0" fontId="13" fillId="0" borderId="2" xfId="2" applyBorder="1" applyAlignment="1">
      <alignment horizontal="center" vertical="center" shrinkToFit="1"/>
    </xf>
    <xf numFmtId="0" fontId="28" fillId="0" borderId="2" xfId="1" applyBorder="1" applyAlignment="1" applyProtection="1">
      <alignment vertical="center"/>
    </xf>
    <xf numFmtId="0" fontId="13" fillId="0" borderId="73" xfId="2" applyBorder="1" applyAlignment="1">
      <alignment horizontal="center" vertical="center" shrinkToFit="1"/>
    </xf>
    <xf numFmtId="0" fontId="20" fillId="0" borderId="73" xfId="1" applyNumberFormat="1" applyFont="1" applyBorder="1" applyAlignment="1" applyProtection="1">
      <alignment vertical="center"/>
    </xf>
    <xf numFmtId="0" fontId="1" fillId="0" borderId="73" xfId="2" applyFont="1" applyBorder="1" applyAlignment="1">
      <alignment horizontal="center" vertical="center" shrinkToFit="1"/>
    </xf>
    <xf numFmtId="0" fontId="0" fillId="0" borderId="73" xfId="0" applyBorder="1" applyProtection="1">
      <alignment vertical="center"/>
    </xf>
    <xf numFmtId="0" fontId="36" fillId="0" borderId="73" xfId="1" applyFont="1" applyBorder="1" applyAlignment="1" applyProtection="1">
      <alignment vertical="center" shrinkToFit="1"/>
    </xf>
    <xf numFmtId="0" fontId="81" fillId="0" borderId="14" xfId="1" applyFont="1" applyBorder="1" applyAlignment="1" applyProtection="1">
      <alignment horizontal="center" vertical="center"/>
    </xf>
    <xf numFmtId="0" fontId="83" fillId="0" borderId="2" xfId="0" applyFont="1" applyFill="1" applyBorder="1" applyAlignment="1" applyProtection="1">
      <alignment horizontal="center" vertical="center"/>
      <protection locked="0"/>
    </xf>
    <xf numFmtId="0" fontId="83" fillId="0" borderId="2" xfId="0" applyFont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79" fillId="0" borderId="2" xfId="1" applyFont="1" applyBorder="1" applyAlignment="1" applyProtection="1">
      <alignment horizontal="center" vertical="center"/>
    </xf>
    <xf numFmtId="0" fontId="73" fillId="0" borderId="0" xfId="9" applyFont="1" applyBorder="1" applyAlignment="1">
      <alignment vertical="center"/>
    </xf>
    <xf numFmtId="0" fontId="51" fillId="0" borderId="0" xfId="7" applyFont="1" applyBorder="1" applyAlignment="1">
      <alignment vertical="center"/>
    </xf>
    <xf numFmtId="0" fontId="51" fillId="0" borderId="29" xfId="7" applyFont="1" applyBorder="1" applyAlignment="1">
      <alignment horizontal="center" vertical="center"/>
    </xf>
    <xf numFmtId="0" fontId="51" fillId="0" borderId="59" xfId="7" applyFont="1" applyBorder="1" applyAlignment="1">
      <alignment horizontal="center" vertical="center"/>
    </xf>
    <xf numFmtId="0" fontId="56" fillId="0" borderId="0" xfId="7" applyFont="1" applyAlignment="1">
      <alignment vertical="center" wrapText="1"/>
    </xf>
    <xf numFmtId="0" fontId="53" fillId="0" borderId="51" xfId="7" applyFont="1" applyBorder="1" applyAlignment="1">
      <alignment horizontal="left" vertical="center"/>
    </xf>
    <xf numFmtId="0" fontId="84" fillId="0" borderId="0" xfId="0" applyFont="1" applyAlignment="1">
      <alignment vertical="center"/>
    </xf>
    <xf numFmtId="0" fontId="53" fillId="0" borderId="0" xfId="7" applyFont="1" applyAlignment="1">
      <alignment vertical="center"/>
    </xf>
    <xf numFmtId="0" fontId="48" fillId="0" borderId="0" xfId="7" applyFont="1" applyAlignment="1">
      <alignment horizontal="center" vertical="center"/>
    </xf>
    <xf numFmtId="0" fontId="23" fillId="0" borderId="0" xfId="9" applyFont="1" applyBorder="1" applyAlignment="1">
      <alignment horizontal="center" vertical="center"/>
    </xf>
    <xf numFmtId="0" fontId="53" fillId="0" borderId="52" xfId="7" applyFont="1" applyBorder="1" applyAlignment="1">
      <alignment horizontal="left" vertical="center"/>
    </xf>
    <xf numFmtId="0" fontId="53" fillId="0" borderId="51" xfId="7" applyFont="1" applyBorder="1" applyAlignment="1">
      <alignment horizontal="left" vertical="center"/>
    </xf>
    <xf numFmtId="0" fontId="53" fillId="0" borderId="53" xfId="7" applyFont="1" applyBorder="1" applyAlignment="1">
      <alignment horizontal="left" vertical="center"/>
    </xf>
    <xf numFmtId="0" fontId="53" fillId="0" borderId="57" xfId="7" applyFont="1" applyBorder="1" applyAlignment="1">
      <alignment horizontal="left" vertical="center"/>
    </xf>
    <xf numFmtId="0" fontId="53" fillId="0" borderId="56" xfId="7" applyFont="1" applyBorder="1" applyAlignment="1">
      <alignment horizontal="left" vertical="center"/>
    </xf>
    <xf numFmtId="0" fontId="53" fillId="0" borderId="58" xfId="7" applyFont="1" applyBorder="1" applyAlignment="1">
      <alignment horizontal="left" vertical="center"/>
    </xf>
    <xf numFmtId="0" fontId="51" fillId="0" borderId="29" xfId="7" applyFont="1" applyBorder="1" applyAlignment="1">
      <alignment horizontal="center" vertical="center"/>
    </xf>
    <xf numFmtId="0" fontId="51" fillId="0" borderId="59" xfId="7" applyFont="1" applyBorder="1" applyAlignment="1">
      <alignment horizontal="center" vertical="center"/>
    </xf>
    <xf numFmtId="0" fontId="56" fillId="0" borderId="0" xfId="7" applyFont="1" applyAlignment="1">
      <alignment vertical="center" wrapText="1"/>
    </xf>
    <xf numFmtId="0" fontId="51" fillId="0" borderId="28" xfId="7" applyFont="1" applyBorder="1" applyAlignment="1">
      <alignment horizontal="center" vertical="center"/>
    </xf>
    <xf numFmtId="0" fontId="51" fillId="0" borderId="41" xfId="7" applyFont="1" applyBorder="1" applyAlignment="1">
      <alignment horizontal="center" vertical="center"/>
    </xf>
    <xf numFmtId="0" fontId="51" fillId="0" borderId="26" xfId="7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68" xfId="0" applyFont="1" applyFill="1" applyBorder="1" applyAlignment="1">
      <alignment horizontal="center" vertical="center" wrapText="1"/>
    </xf>
    <xf numFmtId="0" fontId="42" fillId="0" borderId="60" xfId="0" applyFont="1" applyFill="1" applyBorder="1" applyAlignment="1">
      <alignment horizontal="center" vertical="center" wrapText="1"/>
    </xf>
    <xf numFmtId="0" fontId="42" fillId="0" borderId="69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0" fontId="40" fillId="2" borderId="35" xfId="0" applyFont="1" applyFill="1" applyBorder="1" applyAlignment="1">
      <alignment horizontal="center" vertical="center" shrinkToFit="1"/>
    </xf>
    <xf numFmtId="0" fontId="40" fillId="2" borderId="36" xfId="0" applyFont="1" applyFill="1" applyBorder="1" applyAlignment="1">
      <alignment horizontal="center" vertical="center" shrinkToFit="1"/>
    </xf>
    <xf numFmtId="177" fontId="41" fillId="2" borderId="36" xfId="0" applyNumberFormat="1" applyFont="1" applyFill="1" applyBorder="1" applyAlignment="1">
      <alignment horizontal="center" vertical="center"/>
    </xf>
    <xf numFmtId="177" fontId="41" fillId="2" borderId="37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9" fillId="0" borderId="44" xfId="0" applyFont="1" applyBorder="1" applyAlignment="1">
      <alignment horizontal="distributed" vertical="center" indent="1"/>
    </xf>
    <xf numFmtId="0" fontId="29" fillId="0" borderId="38" xfId="0" applyFont="1" applyBorder="1" applyAlignment="1">
      <alignment horizontal="distributed" vertical="center" indent="1"/>
    </xf>
    <xf numFmtId="0" fontId="35" fillId="5" borderId="28" xfId="0" applyFont="1" applyFill="1" applyBorder="1" applyAlignment="1" applyProtection="1">
      <alignment horizontal="center" vertical="center"/>
      <protection locked="0"/>
    </xf>
    <xf numFmtId="0" fontId="35" fillId="5" borderId="41" xfId="0" applyFont="1" applyFill="1" applyBorder="1" applyAlignment="1" applyProtection="1">
      <alignment horizontal="center" vertical="center"/>
      <protection locked="0"/>
    </xf>
    <xf numFmtId="0" fontId="35" fillId="5" borderId="26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>
      <alignment horizontal="distributed" vertical="center" indent="1"/>
    </xf>
    <xf numFmtId="0" fontId="29" fillId="0" borderId="43" xfId="0" applyFont="1" applyBorder="1" applyAlignment="1">
      <alignment horizontal="distributed" vertical="center" indent="1"/>
    </xf>
    <xf numFmtId="0" fontId="29" fillId="0" borderId="27" xfId="0" applyFont="1" applyBorder="1" applyAlignment="1">
      <alignment horizontal="distributed" vertical="center" indent="1"/>
    </xf>
    <xf numFmtId="0" fontId="29" fillId="0" borderId="25" xfId="0" applyFont="1" applyBorder="1" applyAlignment="1">
      <alignment horizontal="distributed" vertical="center" indent="1"/>
    </xf>
    <xf numFmtId="0" fontId="35" fillId="5" borderId="21" xfId="0" applyFont="1" applyFill="1" applyBorder="1" applyAlignment="1" applyProtection="1">
      <alignment horizontal="right" vertical="center"/>
      <protection locked="0"/>
    </xf>
    <xf numFmtId="0" fontId="35" fillId="5" borderId="39" xfId="0" applyFont="1" applyFill="1" applyBorder="1" applyAlignment="1" applyProtection="1">
      <alignment horizontal="right" vertical="center"/>
      <protection locked="0"/>
    </xf>
    <xf numFmtId="0" fontId="35" fillId="5" borderId="34" xfId="0" applyFont="1" applyFill="1" applyBorder="1" applyAlignment="1" applyProtection="1">
      <alignment horizontal="right" vertical="center"/>
      <protection locked="0"/>
    </xf>
    <xf numFmtId="0" fontId="35" fillId="5" borderId="21" xfId="0" applyFont="1" applyFill="1" applyBorder="1" applyAlignment="1" applyProtection="1">
      <alignment horizontal="center" vertical="center"/>
      <protection locked="0"/>
    </xf>
    <xf numFmtId="0" fontId="35" fillId="5" borderId="39" xfId="0" applyFont="1" applyFill="1" applyBorder="1" applyAlignment="1" applyProtection="1">
      <alignment horizontal="center" vertical="center"/>
      <protection locked="0"/>
    </xf>
    <xf numFmtId="0" fontId="35" fillId="5" borderId="34" xfId="0" applyFont="1" applyFill="1" applyBorder="1" applyAlignment="1" applyProtection="1">
      <alignment horizontal="center" vertical="center"/>
      <protection locked="0"/>
    </xf>
    <xf numFmtId="0" fontId="35" fillId="5" borderId="15" xfId="0" applyFont="1" applyFill="1" applyBorder="1" applyAlignment="1" applyProtection="1">
      <alignment horizontal="center" vertical="center"/>
      <protection locked="0"/>
    </xf>
    <xf numFmtId="0" fontId="35" fillId="5" borderId="18" xfId="0" applyFont="1" applyFill="1" applyBorder="1" applyAlignment="1" applyProtection="1">
      <alignment horizontal="center" vertical="center"/>
      <protection locked="0"/>
    </xf>
    <xf numFmtId="0" fontId="35" fillId="5" borderId="16" xfId="0" applyFont="1" applyFill="1" applyBorder="1" applyAlignment="1" applyProtection="1">
      <alignment horizontal="center" vertical="center"/>
      <protection locked="0"/>
    </xf>
    <xf numFmtId="0" fontId="33" fillId="0" borderId="21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56" fontId="33" fillId="2" borderId="2" xfId="0" applyNumberFormat="1" applyFont="1" applyFill="1" applyBorder="1" applyAlignment="1" applyProtection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8" fillId="0" borderId="0" xfId="1" applyAlignment="1" applyProtection="1">
      <alignment horizontal="center" vertical="center"/>
    </xf>
    <xf numFmtId="0" fontId="43" fillId="4" borderId="0" xfId="1" applyFont="1" applyFill="1" applyAlignment="1" applyProtection="1">
      <alignment horizontal="center" vertical="center"/>
    </xf>
    <xf numFmtId="0" fontId="24" fillId="0" borderId="0" xfId="1" applyFont="1" applyBorder="1" applyAlignment="1" applyProtection="1">
      <alignment horizontal="distributed" vertical="center" indent="8" shrinkToFit="1"/>
    </xf>
    <xf numFmtId="0" fontId="24" fillId="0" borderId="0" xfId="1" applyFont="1" applyAlignment="1" applyProtection="1">
      <alignment horizontal="distributed" vertical="center" indent="8" shrinkToFit="1"/>
    </xf>
    <xf numFmtId="0" fontId="12" fillId="0" borderId="0" xfId="1" applyFont="1" applyBorder="1" applyAlignment="1" applyProtection="1">
      <alignment horizontal="center" vertical="center" shrinkToFit="1"/>
    </xf>
    <xf numFmtId="0" fontId="10" fillId="0" borderId="28" xfId="1" applyFont="1" applyBorder="1" applyAlignment="1" applyProtection="1">
      <alignment horizontal="center" vertical="center" shrinkToFit="1"/>
    </xf>
    <xf numFmtId="0" fontId="10" fillId="0" borderId="41" xfId="1" applyFont="1" applyBorder="1" applyAlignment="1" applyProtection="1">
      <alignment horizontal="center" vertical="center" shrinkToFit="1"/>
    </xf>
    <xf numFmtId="0" fontId="10" fillId="0" borderId="26" xfId="1" applyFont="1" applyBorder="1" applyAlignment="1" applyProtection="1">
      <alignment horizontal="center" vertical="center" shrinkToFit="1"/>
    </xf>
    <xf numFmtId="0" fontId="18" fillId="0" borderId="62" xfId="1" applyFont="1" applyBorder="1" applyAlignment="1" applyProtection="1">
      <alignment horizontal="center" vertical="center" shrinkToFit="1"/>
    </xf>
    <xf numFmtId="0" fontId="18" fillId="0" borderId="24" xfId="1" applyFont="1" applyBorder="1" applyAlignment="1" applyProtection="1">
      <alignment horizontal="center" vertical="center" shrinkToFit="1"/>
    </xf>
    <xf numFmtId="0" fontId="14" fillId="0" borderId="70" xfId="1" applyFont="1" applyBorder="1" applyAlignment="1" applyProtection="1">
      <alignment horizontal="center" vertical="center"/>
    </xf>
    <xf numFmtId="0" fontId="14" fillId="0" borderId="71" xfId="1" applyFont="1" applyBorder="1" applyAlignment="1" applyProtection="1">
      <alignment horizontal="center" vertical="center"/>
    </xf>
    <xf numFmtId="0" fontId="14" fillId="0" borderId="72" xfId="1" applyFont="1" applyBorder="1" applyAlignment="1" applyProtection="1">
      <alignment horizontal="center" vertical="center"/>
    </xf>
    <xf numFmtId="0" fontId="78" fillId="0" borderId="20" xfId="1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horizontal="center" vertical="center"/>
    </xf>
    <xf numFmtId="0" fontId="14" fillId="0" borderId="19" xfId="1" applyFont="1" applyBorder="1" applyAlignment="1" applyProtection="1">
      <alignment horizontal="center" vertical="center"/>
    </xf>
    <xf numFmtId="176" fontId="22" fillId="0" borderId="0" xfId="1" applyNumberFormat="1" applyFont="1" applyAlignment="1" applyProtection="1">
      <alignment horizontal="center" vertical="center"/>
    </xf>
    <xf numFmtId="0" fontId="80" fillId="0" borderId="70" xfId="1" applyFont="1" applyBorder="1" applyAlignment="1" applyProtection="1">
      <alignment horizontal="center" vertical="center"/>
    </xf>
    <xf numFmtId="0" fontId="80" fillId="0" borderId="72" xfId="1" applyFont="1" applyBorder="1" applyAlignment="1" applyProtection="1">
      <alignment horizontal="center" vertical="center"/>
    </xf>
    <xf numFmtId="56" fontId="45" fillId="2" borderId="15" xfId="0" applyNumberFormat="1" applyFont="1" applyFill="1" applyBorder="1" applyAlignment="1" applyProtection="1">
      <alignment horizontal="center" vertical="center"/>
    </xf>
    <xf numFmtId="56" fontId="45" fillId="2" borderId="19" xfId="0" applyNumberFormat="1" applyFont="1" applyFill="1" applyBorder="1" applyAlignment="1" applyProtection="1">
      <alignment horizontal="center" vertical="center"/>
    </xf>
    <xf numFmtId="56" fontId="45" fillId="2" borderId="17" xfId="0" applyNumberFormat="1" applyFont="1" applyFill="1" applyBorder="1" applyAlignment="1" applyProtection="1">
      <alignment horizontal="center" vertical="center"/>
    </xf>
    <xf numFmtId="0" fontId="80" fillId="0" borderId="71" xfId="1" applyFont="1" applyBorder="1" applyAlignment="1" applyProtection="1">
      <alignment horizontal="center" vertical="center"/>
    </xf>
    <xf numFmtId="0" fontId="0" fillId="0" borderId="9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</cellXfs>
  <cellStyles count="12">
    <cellStyle name="ハイパーリンク" xfId="6" builtinId="8"/>
    <cellStyle name="標準" xfId="0" builtinId="0"/>
    <cellStyle name="標準 2" xfId="1"/>
    <cellStyle name="標準 2 2" xfId="7"/>
    <cellStyle name="標準 2 2 2" xfId="9"/>
    <cellStyle name="標準 3" xfId="2"/>
    <cellStyle name="標準 4" xfId="3"/>
    <cellStyle name="標準 5" xfId="4"/>
    <cellStyle name="標準 5 2" xfId="5"/>
    <cellStyle name="標準 6" xfId="8"/>
    <cellStyle name="標準 6 2" xfId="10"/>
    <cellStyle name="標準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16</xdr:row>
      <xdr:rowOff>104775</xdr:rowOff>
    </xdr:from>
    <xdr:to>
      <xdr:col>11</xdr:col>
      <xdr:colOff>200025</xdr:colOff>
      <xdr:row>31</xdr:row>
      <xdr:rowOff>23283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924300"/>
          <a:ext cx="6486525" cy="330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16</xdr:row>
      <xdr:rowOff>104775</xdr:rowOff>
    </xdr:from>
    <xdr:to>
      <xdr:col>11</xdr:col>
      <xdr:colOff>200025</xdr:colOff>
      <xdr:row>31</xdr:row>
      <xdr:rowOff>23283</xdr:rowOff>
    </xdr:to>
    <xdr:sp macro="" textlink="">
      <xdr:nvSpPr>
        <xdr:cNvPr id="3" name="AutoShape 318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924300"/>
          <a:ext cx="6486525" cy="330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219075</xdr:colOff>
      <xdr:row>51</xdr:row>
      <xdr:rowOff>114300</xdr:rowOff>
    </xdr:from>
    <xdr:to>
      <xdr:col>4</xdr:col>
      <xdr:colOff>447675</xdr:colOff>
      <xdr:row>55</xdr:row>
      <xdr:rowOff>123825</xdr:rowOff>
    </xdr:to>
    <xdr:pic>
      <xdr:nvPicPr>
        <xdr:cNvPr id="4" name="図 3" descr="https://qr.quel.jp/tmp/66a100809bfc9e373cee457801fa03c0.png?v=16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2420600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21981</xdr:colOff>
      <xdr:row>13</xdr:row>
      <xdr:rowOff>234461</xdr:rowOff>
    </xdr:from>
    <xdr:to>
      <xdr:col>12</xdr:col>
      <xdr:colOff>545856</xdr:colOff>
      <xdr:row>23</xdr:row>
      <xdr:rowOff>40297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156" y="3339611"/>
          <a:ext cx="8115300" cy="2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887;&#21729;\&#24179;&#37326;\&#12426;&#12367;&#12376;&#12423;&#12358;\&#21517;&#21476;&#23627;&#25903;&#37096;\2014\Users\KATSUMI\Downloads\2014&#21517;&#21476;&#23627;&#22320;&#21306;&#30003;&#12375;&#36796;&#12415;&#12501;&#12449;&#12452;&#12523;&#35352;&#20837;&#2036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rikujyoukyousitu_youkou_m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陸上教室28"/>
      <sheetName val="一覧表"/>
      <sheetName val="個人表"/>
      <sheetName val="その他"/>
    </sheetNames>
    <sheetDataSet>
      <sheetData sheetId="0"/>
      <sheetData sheetId="1"/>
      <sheetData sheetId="2">
        <row r="5">
          <cell r="V5" t="str">
            <v>男</v>
          </cell>
        </row>
        <row r="6">
          <cell r="V6" t="str">
            <v>女</v>
          </cell>
        </row>
        <row r="7">
          <cell r="U7" t="str">
            <v>1年</v>
          </cell>
        </row>
        <row r="8">
          <cell r="U8" t="str">
            <v>2年</v>
          </cell>
        </row>
        <row r="9">
          <cell r="U9" t="str">
            <v>3年</v>
          </cell>
        </row>
        <row r="10">
          <cell r="U10" t="str">
            <v>4年</v>
          </cell>
        </row>
        <row r="11">
          <cell r="U11" t="str">
            <v>5年</v>
          </cell>
        </row>
        <row r="12">
          <cell r="U12" t="str">
            <v>6年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="130" zoomScaleNormal="100" zoomScaleSheetLayoutView="130" workbookViewId="0">
      <selection activeCell="B20" sqref="B20"/>
    </sheetView>
  </sheetViews>
  <sheetFormatPr defaultColWidth="9" defaultRowHeight="13.5"/>
  <cols>
    <col min="1" max="1" width="9.5" style="80" customWidth="1"/>
    <col min="2" max="2" width="3.875" style="80" customWidth="1"/>
    <col min="3" max="3" width="7.75" style="80" customWidth="1"/>
    <col min="4" max="4" width="6" style="80" customWidth="1"/>
    <col min="5" max="8" width="11.875" style="80" customWidth="1"/>
    <col min="9" max="10" width="9" style="80"/>
    <col min="11" max="11" width="11.375" style="80" customWidth="1"/>
    <col min="12" max="12" width="9" style="80"/>
    <col min="13" max="13" width="20.25" style="80" bestFit="1" customWidth="1"/>
    <col min="14" max="16384" width="9" style="80"/>
  </cols>
  <sheetData>
    <row r="1" spans="1:16" ht="28.5" customHeight="1">
      <c r="A1" s="251" t="s">
        <v>200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78"/>
      <c r="O1" s="79"/>
      <c r="P1" s="79"/>
    </row>
    <row r="2" spans="1:16" s="144" customFormat="1" ht="23.2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6" s="82" customFormat="1" ht="18.75">
      <c r="A3" s="81" t="s">
        <v>81</v>
      </c>
      <c r="B3" s="81"/>
      <c r="C3" s="81" t="s">
        <v>82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" s="82" customFormat="1" ht="18.75">
      <c r="A4" s="81"/>
      <c r="B4" s="81"/>
      <c r="C4" s="81" t="s">
        <v>83</v>
      </c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6" s="82" customFormat="1" ht="17.25" customHeight="1">
      <c r="A5" s="81" t="s">
        <v>84</v>
      </c>
      <c r="B5" s="81"/>
      <c r="C5" s="81" t="s">
        <v>85</v>
      </c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6" s="82" customFormat="1" ht="17.25" customHeight="1">
      <c r="A6" s="81" t="s">
        <v>86</v>
      </c>
      <c r="B6" s="81"/>
      <c r="C6" s="83" t="s">
        <v>87</v>
      </c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6" s="82" customFormat="1" ht="17.25" customHeight="1">
      <c r="A7" s="81" t="s">
        <v>88</v>
      </c>
      <c r="B7" s="81"/>
      <c r="C7" s="83" t="s">
        <v>89</v>
      </c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6" s="82" customFormat="1" ht="17.25" customHeight="1">
      <c r="A8" s="81" t="s">
        <v>90</v>
      </c>
      <c r="B8" s="81"/>
      <c r="C8" s="83" t="s">
        <v>172</v>
      </c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6" s="82" customFormat="1" ht="17.25" customHeight="1">
      <c r="A9" s="81" t="s">
        <v>91</v>
      </c>
      <c r="B9" s="81"/>
      <c r="C9" s="83" t="s">
        <v>171</v>
      </c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6" s="82" customFormat="1" ht="17.25" customHeight="1">
      <c r="A10" s="81" t="s">
        <v>92</v>
      </c>
      <c r="B10" s="81"/>
      <c r="C10" s="83" t="s">
        <v>93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6" s="82" customFormat="1" ht="17.25" customHeight="1">
      <c r="A11" s="81"/>
      <c r="B11" s="81"/>
      <c r="C11" s="83" t="s">
        <v>94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6" s="82" customFormat="1" ht="17.25" customHeight="1">
      <c r="A12" s="81"/>
      <c r="B12" s="81"/>
      <c r="C12" s="83" t="s">
        <v>95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6" s="82" customFormat="1" ht="17.25" customHeight="1">
      <c r="A13" s="81" t="s">
        <v>96</v>
      </c>
      <c r="B13" s="81"/>
      <c r="C13" s="83" t="s">
        <v>97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6" s="82" customFormat="1" ht="18.75" customHeight="1">
      <c r="A14" s="81"/>
      <c r="B14" s="81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6" ht="18.75">
      <c r="A15" s="81" t="s">
        <v>98</v>
      </c>
      <c r="B15" s="81"/>
      <c r="C15" s="81"/>
      <c r="D15" s="81"/>
      <c r="E15" s="81"/>
      <c r="F15" s="81"/>
      <c r="G15" s="81"/>
      <c r="H15" s="81"/>
      <c r="I15" s="81"/>
      <c r="J15" s="81"/>
    </row>
    <row r="16" spans="1:16" ht="18.7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spans="1:14" ht="18.75">
      <c r="A17" s="81"/>
      <c r="B17" s="81"/>
      <c r="C17" s="81"/>
      <c r="D17" s="81"/>
      <c r="E17" s="81"/>
      <c r="F17" s="81"/>
      <c r="G17" s="81"/>
      <c r="H17" s="81"/>
      <c r="I17" s="81"/>
      <c r="J17" s="81"/>
    </row>
    <row r="18" spans="1:14" ht="18.75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14" ht="18.75">
      <c r="A19" s="81"/>
      <c r="B19" s="81"/>
      <c r="C19" s="81"/>
      <c r="D19" s="81"/>
      <c r="E19" s="81"/>
      <c r="F19" s="81"/>
      <c r="G19" s="81"/>
      <c r="H19" s="81"/>
      <c r="I19" s="81"/>
      <c r="J19" s="81"/>
    </row>
    <row r="20" spans="1:14" ht="18.75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4" ht="18.75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4" ht="18.75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spans="1:14" ht="18.75">
      <c r="A23" s="81"/>
      <c r="B23" s="81"/>
      <c r="C23" s="81"/>
      <c r="D23" s="81"/>
      <c r="E23" s="81"/>
      <c r="F23" s="81"/>
      <c r="G23" s="81"/>
      <c r="H23" s="81"/>
      <c r="I23" s="81"/>
      <c r="J23" s="81"/>
    </row>
    <row r="24" spans="1:14" ht="18.7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4" ht="18.75">
      <c r="A25" s="81"/>
      <c r="B25" s="81"/>
      <c r="C25" s="81" t="s">
        <v>170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4" s="82" customFormat="1" ht="7.5" customHeight="1">
      <c r="A26" s="81"/>
      <c r="B26" s="81"/>
      <c r="C26" s="84"/>
      <c r="D26" s="83"/>
      <c r="E26" s="83"/>
      <c r="F26" s="81"/>
      <c r="G26" s="81"/>
      <c r="H26" s="81"/>
      <c r="I26" s="81"/>
      <c r="J26" s="81"/>
      <c r="K26" s="81"/>
      <c r="L26" s="81"/>
      <c r="M26" s="81"/>
    </row>
    <row r="27" spans="1:14" ht="18.75" customHeight="1">
      <c r="A27" s="81" t="s">
        <v>99</v>
      </c>
      <c r="B27" s="81"/>
      <c r="C27" s="81"/>
      <c r="E27" s="85" t="s">
        <v>100</v>
      </c>
      <c r="F27" s="86"/>
      <c r="G27" s="87" t="s">
        <v>133</v>
      </c>
      <c r="H27" s="86"/>
      <c r="I27" s="88"/>
      <c r="J27" s="89"/>
      <c r="K27" s="90"/>
    </row>
    <row r="28" spans="1:14" ht="18.75" customHeight="1">
      <c r="A28" s="81"/>
      <c r="B28" s="81"/>
      <c r="D28" s="91"/>
      <c r="E28" s="92" t="s">
        <v>201</v>
      </c>
      <c r="F28" s="93"/>
      <c r="G28" s="248" t="s">
        <v>202</v>
      </c>
      <c r="H28" s="93"/>
      <c r="I28" s="253" t="s">
        <v>101</v>
      </c>
      <c r="J28" s="254"/>
      <c r="K28" s="255"/>
    </row>
    <row r="29" spans="1:14" s="94" customFormat="1" ht="18.75" customHeight="1">
      <c r="A29" s="91"/>
      <c r="B29" s="91"/>
      <c r="D29" s="91"/>
      <c r="E29" s="95" t="s">
        <v>203</v>
      </c>
      <c r="F29" s="96"/>
      <c r="G29" s="97" t="s">
        <v>204</v>
      </c>
      <c r="H29" s="98"/>
      <c r="I29" s="253" t="s">
        <v>102</v>
      </c>
      <c r="J29" s="254"/>
      <c r="K29" s="255"/>
    </row>
    <row r="30" spans="1:14" s="94" customFormat="1" ht="15.75" customHeight="1">
      <c r="A30" s="91"/>
      <c r="B30" s="91"/>
      <c r="D30" s="91"/>
      <c r="E30" s="99" t="s">
        <v>205</v>
      </c>
      <c r="F30" s="100"/>
      <c r="G30" s="101" t="s">
        <v>206</v>
      </c>
      <c r="H30" s="102"/>
      <c r="I30" s="256" t="s">
        <v>103</v>
      </c>
      <c r="J30" s="257"/>
      <c r="K30" s="258"/>
    </row>
    <row r="31" spans="1:14" s="82" customFormat="1" ht="18.75" customHeight="1">
      <c r="A31" s="81" t="s">
        <v>104</v>
      </c>
      <c r="B31" s="81"/>
      <c r="C31" s="250" t="s">
        <v>144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83"/>
    </row>
    <row r="32" spans="1:14" s="82" customFormat="1" ht="17.25" customHeight="1">
      <c r="B32" s="81"/>
      <c r="C32" s="81"/>
      <c r="D32" s="245"/>
      <c r="E32" s="246"/>
      <c r="F32" s="140" t="s">
        <v>169</v>
      </c>
      <c r="G32" s="140" t="s">
        <v>168</v>
      </c>
      <c r="H32" s="125"/>
      <c r="I32" s="125"/>
      <c r="J32" s="125"/>
      <c r="K32" s="81"/>
      <c r="L32" s="81"/>
    </row>
    <row r="33" spans="1:14" s="82" customFormat="1" ht="17.25" customHeight="1">
      <c r="B33" s="81"/>
      <c r="C33" s="81"/>
      <c r="D33" s="259" t="s">
        <v>167</v>
      </c>
      <c r="E33" s="260"/>
      <c r="F33" s="140" t="s">
        <v>166</v>
      </c>
      <c r="G33" s="143"/>
      <c r="H33" s="82" t="s">
        <v>165</v>
      </c>
      <c r="I33" s="125"/>
      <c r="J33" s="125"/>
      <c r="K33" s="81"/>
      <c r="L33" s="81"/>
    </row>
    <row r="34" spans="1:14" s="82" customFormat="1" ht="17.25" customHeight="1">
      <c r="A34" s="81"/>
      <c r="B34" s="81"/>
      <c r="C34" s="81"/>
      <c r="D34" s="259" t="s">
        <v>145</v>
      </c>
      <c r="E34" s="260"/>
      <c r="F34" s="140" t="s">
        <v>107</v>
      </c>
      <c r="G34" s="140" t="s">
        <v>146</v>
      </c>
      <c r="J34" s="81"/>
      <c r="K34" s="81"/>
      <c r="L34" s="81"/>
    </row>
    <row r="35" spans="1:14" s="82" customFormat="1" ht="17.25" customHeight="1">
      <c r="A35" s="81"/>
      <c r="B35" s="81"/>
      <c r="C35" s="81"/>
      <c r="D35" s="259" t="s">
        <v>106</v>
      </c>
      <c r="E35" s="260"/>
      <c r="F35" s="140" t="s">
        <v>105</v>
      </c>
      <c r="G35" s="140" t="s">
        <v>147</v>
      </c>
      <c r="I35" s="81"/>
      <c r="J35" s="81"/>
      <c r="K35" s="81"/>
      <c r="L35" s="81"/>
    </row>
    <row r="36" spans="1:14" s="82" customFormat="1" ht="18.75" customHeight="1">
      <c r="A36" s="81" t="s">
        <v>108</v>
      </c>
      <c r="B36" s="81"/>
      <c r="C36" s="138" t="s">
        <v>159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83"/>
    </row>
    <row r="37" spans="1:14" s="82" customFormat="1" ht="21.75" customHeight="1">
      <c r="A37" s="81"/>
      <c r="B37" s="81"/>
      <c r="D37" s="129" t="s">
        <v>148</v>
      </c>
      <c r="E37" s="84"/>
      <c r="F37" s="84"/>
      <c r="G37" s="84"/>
      <c r="H37" s="84"/>
      <c r="I37" s="83"/>
      <c r="J37" s="83"/>
      <c r="K37" s="83"/>
      <c r="L37" s="83"/>
      <c r="M37" s="83"/>
    </row>
    <row r="38" spans="1:14" s="82" customFormat="1" ht="17.25" customHeight="1">
      <c r="A38" s="81"/>
      <c r="B38" s="81"/>
      <c r="C38" s="83" t="s">
        <v>158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 s="82" customFormat="1" ht="18.75">
      <c r="A39" s="81"/>
      <c r="B39" s="81"/>
      <c r="C39" s="83" t="s">
        <v>197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s="82" customFormat="1" ht="17.25" customHeight="1">
      <c r="A40" s="81"/>
      <c r="B40" s="81"/>
      <c r="C40" s="83" t="s">
        <v>164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 s="82" customFormat="1" ht="17.25" customHeight="1">
      <c r="A41" s="81"/>
      <c r="B41" s="81"/>
      <c r="C41" s="83" t="s">
        <v>163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 s="82" customFormat="1" ht="17.25" customHeight="1">
      <c r="A42" s="81" t="s">
        <v>109</v>
      </c>
      <c r="B42" s="81"/>
      <c r="C42" s="261" t="s">
        <v>199</v>
      </c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83"/>
    </row>
    <row r="43" spans="1:14" s="82" customFormat="1" ht="17.25" customHeight="1">
      <c r="A43" s="81"/>
      <c r="B43" s="81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83"/>
    </row>
    <row r="44" spans="1:14" s="82" customFormat="1" ht="17.25" customHeight="1" thickBot="1">
      <c r="A44" s="81"/>
      <c r="B44" s="81"/>
      <c r="C44" s="122" t="s">
        <v>132</v>
      </c>
      <c r="D44" s="247"/>
      <c r="E44" s="247"/>
      <c r="F44" s="123"/>
      <c r="G44" s="247"/>
      <c r="H44" s="247"/>
      <c r="I44" s="247"/>
      <c r="J44" s="247"/>
      <c r="K44" s="247"/>
      <c r="L44" s="247"/>
      <c r="M44" s="247"/>
      <c r="N44" s="83"/>
    </row>
    <row r="45" spans="1:14" s="82" customFormat="1" ht="33" customHeight="1" thickBot="1">
      <c r="A45" s="81"/>
      <c r="B45" s="81"/>
      <c r="C45" s="262" t="s">
        <v>162</v>
      </c>
      <c r="D45" s="263"/>
      <c r="E45" s="263"/>
      <c r="F45" s="263"/>
      <c r="G45" s="263"/>
      <c r="H45" s="263"/>
      <c r="I45" s="263"/>
      <c r="J45" s="263"/>
      <c r="K45" s="263"/>
      <c r="L45" s="263"/>
      <c r="M45" s="264"/>
    </row>
    <row r="46" spans="1:14" s="82" customFormat="1" ht="33" customHeight="1">
      <c r="A46" s="81"/>
      <c r="B46" s="81"/>
      <c r="C46" s="243" t="s">
        <v>196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4" s="82" customFormat="1" ht="33" customHeight="1">
      <c r="A47" s="81"/>
      <c r="B47" s="81"/>
      <c r="C47" s="244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4" s="82" customFormat="1" ht="17.25" customHeight="1">
      <c r="A48" s="81" t="s">
        <v>110</v>
      </c>
      <c r="B48" s="81"/>
      <c r="C48" s="80"/>
      <c r="D48" s="83" t="s">
        <v>161</v>
      </c>
      <c r="E48" s="83"/>
      <c r="F48" s="83"/>
      <c r="G48" s="83"/>
      <c r="H48" s="83"/>
      <c r="I48" s="83"/>
      <c r="J48" s="83"/>
      <c r="K48" s="83"/>
      <c r="L48" s="81"/>
      <c r="M48" s="81"/>
    </row>
    <row r="49" spans="1:14" s="82" customFormat="1" ht="18.75" customHeight="1">
      <c r="A49" s="81"/>
      <c r="B49" s="81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4" s="82" customFormat="1" ht="17.25" customHeight="1">
      <c r="A50" s="81" t="s">
        <v>111</v>
      </c>
      <c r="B50" s="81"/>
      <c r="C50" s="83" t="s">
        <v>160</v>
      </c>
      <c r="D50" s="83"/>
      <c r="E50" s="83"/>
      <c r="F50" s="83"/>
      <c r="G50" s="83"/>
      <c r="H50" s="83"/>
      <c r="I50" s="83"/>
      <c r="J50" s="83"/>
      <c r="K50" s="83"/>
      <c r="L50" s="81"/>
      <c r="M50" s="142"/>
    </row>
    <row r="51" spans="1:14" s="82" customFormat="1" ht="17.25" customHeight="1">
      <c r="A51" s="81"/>
      <c r="B51" s="81"/>
      <c r="C51" s="83" t="s">
        <v>198</v>
      </c>
      <c r="D51" s="103"/>
      <c r="E51" s="103"/>
      <c r="F51" s="103"/>
      <c r="G51" s="83"/>
      <c r="H51" s="83"/>
      <c r="I51" s="83"/>
      <c r="J51" s="83"/>
      <c r="K51" s="83"/>
      <c r="L51" s="81"/>
      <c r="M51" s="81"/>
    </row>
    <row r="52" spans="1:14" s="82" customFormat="1" ht="30.75" customHeight="1">
      <c r="A52" s="81"/>
      <c r="B52" s="81"/>
      <c r="C52" s="105"/>
      <c r="D52" s="83"/>
      <c r="E52" s="83"/>
      <c r="F52" s="83"/>
      <c r="G52" s="83"/>
      <c r="H52" s="83"/>
      <c r="L52" s="81"/>
      <c r="M52" s="81"/>
    </row>
    <row r="53" spans="1:14" s="82" customFormat="1" ht="30.75" customHeight="1">
      <c r="A53" s="81"/>
      <c r="B53" s="81"/>
      <c r="D53" s="83"/>
      <c r="E53" s="83"/>
      <c r="F53" s="83"/>
      <c r="G53" s="83"/>
      <c r="H53" s="83"/>
      <c r="J53" s="83"/>
      <c r="K53" s="83"/>
      <c r="L53" s="81"/>
      <c r="M53" s="81"/>
    </row>
    <row r="54" spans="1:14" s="82" customFormat="1" ht="30.75" customHeight="1">
      <c r="A54" s="81"/>
      <c r="B54" s="81"/>
      <c r="D54" s="83"/>
      <c r="E54" s="83"/>
      <c r="F54" s="83"/>
      <c r="G54" s="83"/>
      <c r="H54" s="83"/>
      <c r="J54" s="83"/>
      <c r="K54" s="83"/>
      <c r="L54" s="81"/>
      <c r="M54" s="81"/>
    </row>
    <row r="55" spans="1:14" s="82" customFormat="1" ht="30.75" customHeight="1">
      <c r="A55" s="81"/>
      <c r="B55" s="81"/>
      <c r="C55" s="104"/>
      <c r="D55" s="83"/>
      <c r="E55" s="83"/>
      <c r="F55" s="142"/>
      <c r="G55" s="83"/>
      <c r="H55" s="83"/>
      <c r="I55" s="105"/>
      <c r="J55" s="83"/>
      <c r="K55" s="83"/>
      <c r="L55" s="81"/>
      <c r="M55" s="81"/>
    </row>
    <row r="56" spans="1:14" s="82" customFormat="1" ht="30.75" customHeight="1">
      <c r="A56" s="81"/>
      <c r="B56" s="81"/>
      <c r="C56" s="104"/>
      <c r="D56" s="83"/>
      <c r="E56" s="83"/>
      <c r="F56" s="83"/>
      <c r="G56" s="83"/>
      <c r="H56" s="83"/>
      <c r="I56" s="105"/>
      <c r="J56" s="83"/>
      <c r="K56" s="83"/>
      <c r="L56" s="81"/>
      <c r="M56" s="81"/>
    </row>
    <row r="57" spans="1:14" s="82" customFormat="1" ht="23.25" customHeight="1">
      <c r="A57" s="81" t="s">
        <v>112</v>
      </c>
      <c r="B57" s="81"/>
      <c r="C57" s="83" t="s">
        <v>157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</row>
  </sheetData>
  <mergeCells count="11">
    <mergeCell ref="D33:E33"/>
    <mergeCell ref="D34:E34"/>
    <mergeCell ref="D35:E35"/>
    <mergeCell ref="C42:M42"/>
    <mergeCell ref="C45:M45"/>
    <mergeCell ref="C31:M31"/>
    <mergeCell ref="A1:M1"/>
    <mergeCell ref="A2:M2"/>
    <mergeCell ref="I28:K28"/>
    <mergeCell ref="I29:K29"/>
    <mergeCell ref="I30:K30"/>
  </mergeCells>
  <phoneticPr fontId="44"/>
  <pageMargins left="0.9055118110236221" right="0.9055118110236221" top="0.55118110236220474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7"/>
  <sheetViews>
    <sheetView showGridLines="0" workbookViewId="0">
      <selection activeCell="A15" sqref="A15"/>
    </sheetView>
  </sheetViews>
  <sheetFormatPr defaultColWidth="9" defaultRowHeight="13.5"/>
  <cols>
    <col min="1" max="1" width="17.875" style="5" customWidth="1"/>
    <col min="2" max="3" width="9" style="5"/>
    <col min="4" max="4" width="9" style="5" customWidth="1"/>
    <col min="5" max="6" width="9" style="5"/>
    <col min="7" max="7" width="13.625" style="5" customWidth="1"/>
    <col min="8" max="8" width="9.125" style="5" customWidth="1"/>
    <col min="9" max="16384" width="9" style="5"/>
  </cols>
  <sheetData>
    <row r="1" spans="1:18" ht="16.5" customHeight="1">
      <c r="A1" s="272" t="s">
        <v>21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8" customFormat="1" ht="7.5" customHeight="1" thickBot="1"/>
    <row r="3" spans="1:18" ht="19.5" customHeight="1" thickTop="1" thickBot="1">
      <c r="A3" s="23"/>
      <c r="B3" s="273" t="s">
        <v>28</v>
      </c>
      <c r="C3" s="274"/>
      <c r="D3" s="275">
        <v>44883</v>
      </c>
      <c r="E3" s="275"/>
      <c r="F3" s="275"/>
      <c r="G3" s="275"/>
      <c r="H3" s="276"/>
      <c r="J3" s="266" t="s">
        <v>151</v>
      </c>
      <c r="K3" s="267"/>
      <c r="L3" s="267"/>
      <c r="M3" s="268"/>
    </row>
    <row r="4" spans="1:18" ht="18.75" customHeight="1" thickBot="1">
      <c r="B4" s="71" t="s">
        <v>73</v>
      </c>
      <c r="C4" s="59"/>
      <c r="D4" s="59"/>
      <c r="E4" s="59"/>
      <c r="F4" s="59"/>
      <c r="G4" s="59"/>
      <c r="H4" s="59"/>
      <c r="I4" s="59"/>
      <c r="J4" s="269"/>
      <c r="K4" s="270"/>
      <c r="L4" s="270"/>
      <c r="M4" s="271"/>
    </row>
    <row r="5" spans="1:18" ht="72" customHeight="1" thickTop="1">
      <c r="A5" s="265" t="s">
        <v>156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30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8" ht="30.75" customHeight="1">
      <c r="A7" s="8" t="s">
        <v>23</v>
      </c>
      <c r="B7" s="5" t="s">
        <v>74</v>
      </c>
    </row>
    <row r="8" spans="1:18" ht="16.5" customHeight="1">
      <c r="A8" s="8"/>
      <c r="B8" s="5" t="s">
        <v>77</v>
      </c>
    </row>
    <row r="9" spans="1:18" ht="16.5" customHeight="1">
      <c r="A9" s="6" t="s">
        <v>18</v>
      </c>
      <c r="B9" s="35" t="s">
        <v>27</v>
      </c>
      <c r="C9" s="10"/>
      <c r="D9" s="10"/>
      <c r="E9" s="10"/>
      <c r="F9" s="10"/>
      <c r="G9" s="10"/>
      <c r="H9" s="10"/>
      <c r="I9" s="10"/>
    </row>
    <row r="10" spans="1:18" ht="16.5" customHeight="1">
      <c r="A10" s="6" t="s">
        <v>29</v>
      </c>
      <c r="B10" s="5" t="s">
        <v>115</v>
      </c>
    </row>
    <row r="11" spans="1:18" ht="16.5" customHeight="1">
      <c r="A11" s="6" t="s">
        <v>19</v>
      </c>
      <c r="B11" s="5" t="s">
        <v>118</v>
      </c>
    </row>
    <row r="12" spans="1:18" ht="16.5" customHeight="1">
      <c r="A12" s="7" t="s">
        <v>17</v>
      </c>
    </row>
    <row r="13" spans="1:18" ht="33" customHeight="1">
      <c r="A13" s="8" t="s">
        <v>129</v>
      </c>
      <c r="C13" s="51" t="s">
        <v>135</v>
      </c>
      <c r="D13" s="249" t="s">
        <v>134</v>
      </c>
      <c r="E13" s="50"/>
    </row>
    <row r="14" spans="1:18" ht="41.25" customHeight="1">
      <c r="A14" s="7" t="s">
        <v>17</v>
      </c>
      <c r="B14" s="5" t="s">
        <v>30</v>
      </c>
    </row>
    <row r="15" spans="1:18" ht="16.5" customHeight="1">
      <c r="A15" s="7" t="s">
        <v>17</v>
      </c>
      <c r="B15" s="5" t="s">
        <v>114</v>
      </c>
    </row>
    <row r="16" spans="1:18" ht="16.5" customHeight="1" thickBot="1">
      <c r="A16" s="8" t="s">
        <v>174</v>
      </c>
    </row>
    <row r="17" spans="1:10" ht="16.5" customHeight="1">
      <c r="A17" s="7"/>
      <c r="B17" s="28" t="s">
        <v>20</v>
      </c>
      <c r="C17" s="29"/>
      <c r="D17" s="30"/>
      <c r="E17" s="29"/>
      <c r="F17" s="29"/>
      <c r="G17" s="29"/>
      <c r="H17" s="29"/>
      <c r="I17" s="29"/>
      <c r="J17" s="147"/>
    </row>
    <row r="18" spans="1:10" ht="16.5" customHeight="1">
      <c r="A18" s="7"/>
      <c r="B18" s="31"/>
      <c r="C18" s="32"/>
      <c r="D18" s="32"/>
      <c r="E18" s="32"/>
      <c r="F18" s="32"/>
      <c r="G18" s="32"/>
      <c r="H18" s="32"/>
      <c r="I18" s="32"/>
      <c r="J18" s="148"/>
    </row>
    <row r="19" spans="1:10" ht="30.6" customHeight="1">
      <c r="B19" s="31"/>
      <c r="C19" s="75" t="s">
        <v>61</v>
      </c>
      <c r="D19" s="76"/>
      <c r="E19" s="76"/>
      <c r="F19" s="76"/>
      <c r="G19" s="76"/>
      <c r="H19" s="32"/>
      <c r="I19" s="32"/>
      <c r="J19" s="148"/>
    </row>
    <row r="20" spans="1:10" ht="24" customHeight="1">
      <c r="B20" s="31"/>
      <c r="C20" s="77" t="s">
        <v>25</v>
      </c>
      <c r="D20" s="32"/>
      <c r="E20" s="32"/>
      <c r="F20" s="32"/>
      <c r="G20" s="32"/>
      <c r="H20" s="32"/>
      <c r="I20" s="32"/>
      <c r="J20" s="148"/>
    </row>
    <row r="21" spans="1:10" ht="16.5" customHeight="1" thickBot="1">
      <c r="B21" s="33"/>
      <c r="C21" s="34"/>
      <c r="D21" s="34"/>
      <c r="E21" s="34"/>
      <c r="F21" s="34"/>
      <c r="G21" s="34"/>
      <c r="H21" s="34"/>
      <c r="I21" s="34"/>
      <c r="J21" s="149"/>
    </row>
    <row r="22" spans="1:10" ht="16.5" customHeight="1"/>
    <row r="23" spans="1:10" ht="16.5" customHeight="1"/>
    <row r="24" spans="1:10" ht="30" customHeight="1"/>
    <row r="25" spans="1:10" ht="16.5" customHeight="1"/>
    <row r="26" spans="1:10" ht="16.5" customHeight="1"/>
    <row r="27" spans="1:10" ht="18" customHeight="1"/>
  </sheetData>
  <sheetProtection selectLockedCells="1" selectUnlockedCells="1"/>
  <mergeCells count="5">
    <mergeCell ref="A5:R5"/>
    <mergeCell ref="J3:M4"/>
    <mergeCell ref="A1:N1"/>
    <mergeCell ref="B3:C3"/>
    <mergeCell ref="D3:H3"/>
  </mergeCells>
  <phoneticPr fontId="5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106"/>
  <sheetViews>
    <sheetView zoomScaleNormal="100" workbookViewId="0">
      <pane ySplit="9" topLeftCell="A10" activePane="bottomLeft" state="frozen"/>
      <selection activeCell="A3" sqref="A3"/>
      <selection pane="bottomLeft" activeCell="C6" sqref="C6:O6"/>
    </sheetView>
  </sheetViews>
  <sheetFormatPr defaultColWidth="9" defaultRowHeight="13.5"/>
  <cols>
    <col min="1" max="1" width="4.5" style="1" bestFit="1" customWidth="1"/>
    <col min="2" max="3" width="17.5" style="1" customWidth="1"/>
    <col min="4" max="5" width="5.5" style="1" bestFit="1" customWidth="1"/>
    <col min="6" max="6" width="8.5" style="54" customWidth="1"/>
    <col min="7" max="7" width="8.5" style="52" customWidth="1"/>
    <col min="8" max="8" width="8.25" style="54" customWidth="1"/>
    <col min="9" max="9" width="8.5" style="61" hidden="1" customWidth="1"/>
    <col min="10" max="10" width="8.5" style="61" customWidth="1"/>
    <col min="11" max="11" width="15" style="1" bestFit="1" customWidth="1"/>
    <col min="12" max="12" width="8.5" style="54" bestFit="1" customWidth="1"/>
    <col min="13" max="14" width="8.5" style="61" bestFit="1" customWidth="1"/>
    <col min="15" max="17" width="9.25" style="1" bestFit="1" customWidth="1"/>
    <col min="18" max="25" width="8.5" style="1" hidden="1" customWidth="1"/>
    <col min="26" max="26" width="10.25" style="1" hidden="1" customWidth="1"/>
    <col min="27" max="29" width="9" style="1" hidden="1" customWidth="1"/>
    <col min="30" max="30" width="13.875" style="53" hidden="1" customWidth="1"/>
    <col min="31" max="31" width="13.875" style="54" hidden="1" customWidth="1"/>
    <col min="32" max="37" width="13.875" style="61" hidden="1" customWidth="1"/>
    <col min="38" max="40" width="9" style="1" hidden="1" customWidth="1"/>
    <col min="41" max="47" width="9" style="1" customWidth="1"/>
    <col min="48" max="16384" width="9" style="1"/>
  </cols>
  <sheetData>
    <row r="1" spans="1:40" ht="27" customHeight="1" thickBot="1">
      <c r="A1" s="277" t="s">
        <v>75</v>
      </c>
      <c r="B1" s="277"/>
      <c r="C1" s="134" t="str">
        <f>注意事項!J3</f>
        <v>小学生</v>
      </c>
      <c r="D1" s="305"/>
      <c r="E1" s="305"/>
      <c r="F1" s="305"/>
      <c r="G1" s="305"/>
      <c r="H1" s="305"/>
      <c r="I1" s="132"/>
      <c r="J1" s="133"/>
      <c r="V1" s="299">
        <v>44898</v>
      </c>
      <c r="W1" s="154">
        <f>COUNTIF(W10:W99,111)</f>
        <v>0</v>
      </c>
      <c r="X1" s="178"/>
      <c r="Y1" s="178"/>
      <c r="AC1" s="1" t="s">
        <v>177</v>
      </c>
      <c r="AD1" s="53">
        <f>COUNTIF(J10:J99,"SS")</f>
        <v>0</v>
      </c>
    </row>
    <row r="2" spans="1:40" ht="49.5" customHeight="1" thickBot="1">
      <c r="A2" s="283" t="s">
        <v>141</v>
      </c>
      <c r="B2" s="284"/>
      <c r="C2" s="287"/>
      <c r="D2" s="288"/>
      <c r="E2" s="288"/>
      <c r="F2" s="288"/>
      <c r="G2" s="288"/>
      <c r="H2" s="289"/>
      <c r="J2" s="298" t="s">
        <v>173</v>
      </c>
      <c r="K2" s="298"/>
      <c r="L2" s="298"/>
      <c r="M2" s="298"/>
      <c r="N2" s="298"/>
      <c r="O2" s="298"/>
      <c r="P2" s="298"/>
      <c r="Q2" s="298"/>
      <c r="R2" s="141"/>
      <c r="S2" s="141"/>
      <c r="T2" s="141"/>
      <c r="U2" s="141"/>
      <c r="V2" s="299"/>
      <c r="W2" s="174">
        <f>COUNTIF(W10:W99,211)</f>
        <v>0</v>
      </c>
      <c r="X2" s="179"/>
      <c r="Y2" s="179"/>
      <c r="Z2" s="141"/>
      <c r="AA2" s="141"/>
      <c r="AB2" s="53"/>
      <c r="AC2" s="1" t="s">
        <v>119</v>
      </c>
      <c r="AD2" s="53">
        <f>COUNTIF(J10:J99,"S")</f>
        <v>0</v>
      </c>
      <c r="AE2" s="1"/>
      <c r="AF2" s="1"/>
      <c r="AG2" s="1"/>
      <c r="AH2" s="1"/>
      <c r="AI2" s="1"/>
      <c r="AJ2" s="1"/>
      <c r="AK2" s="1"/>
    </row>
    <row r="3" spans="1:40" ht="27.75" customHeight="1" thickBot="1">
      <c r="A3" s="278" t="s">
        <v>142</v>
      </c>
      <c r="B3" s="279"/>
      <c r="C3" s="290"/>
      <c r="D3" s="291"/>
      <c r="E3" s="291"/>
      <c r="F3" s="291"/>
      <c r="G3" s="291"/>
      <c r="H3" s="292"/>
      <c r="J3" s="60" t="s">
        <v>22</v>
      </c>
      <c r="L3" s="304" t="s">
        <v>175</v>
      </c>
      <c r="M3" s="304"/>
      <c r="N3" s="304"/>
      <c r="O3" s="155">
        <v>44898</v>
      </c>
      <c r="P3" s="155">
        <v>44934</v>
      </c>
      <c r="Q3" s="155">
        <v>44968</v>
      </c>
      <c r="R3" s="157"/>
      <c r="S3" s="157"/>
      <c r="T3" s="157"/>
      <c r="U3" s="157"/>
      <c r="V3" s="299">
        <v>44934</v>
      </c>
      <c r="W3" s="176"/>
      <c r="X3" s="180">
        <f>COUNTIF(X10:X99,122)</f>
        <v>0</v>
      </c>
      <c r="Y3" s="179"/>
      <c r="Z3" s="157"/>
      <c r="AB3" s="53"/>
      <c r="AC3" s="1" t="s">
        <v>120</v>
      </c>
      <c r="AD3" s="1">
        <f>COUNTIF(J10:J99,"M")</f>
        <v>0</v>
      </c>
      <c r="AE3" s="53"/>
      <c r="AF3" s="53"/>
      <c r="AG3" s="53"/>
      <c r="AH3" s="53"/>
      <c r="AI3" s="53"/>
      <c r="AJ3" s="53"/>
      <c r="AK3" s="53"/>
      <c r="AL3" s="54">
        <f>COUNTIF(AE$10:AE$99,"８００円")</f>
        <v>0</v>
      </c>
    </row>
    <row r="4" spans="1:40" ht="27.75" customHeight="1" thickBot="1">
      <c r="A4" s="278" t="s">
        <v>31</v>
      </c>
      <c r="B4" s="279"/>
      <c r="C4" s="290"/>
      <c r="D4" s="291"/>
      <c r="E4" s="291"/>
      <c r="F4" s="291"/>
      <c r="G4" s="291"/>
      <c r="H4" s="292"/>
      <c r="J4" s="58" t="s">
        <v>22</v>
      </c>
      <c r="L4" s="304"/>
      <c r="M4" s="304"/>
      <c r="N4" s="304"/>
      <c r="O4" s="156">
        <f>SUM(O10:O99)</f>
        <v>0</v>
      </c>
      <c r="P4" s="156">
        <f t="shared" ref="P4:Q4" si="0">SUM(P10:P99)</f>
        <v>0</v>
      </c>
      <c r="Q4" s="156">
        <f t="shared" si="0"/>
        <v>0</v>
      </c>
      <c r="R4" s="158"/>
      <c r="S4" s="158"/>
      <c r="T4" s="158"/>
      <c r="U4" s="158"/>
      <c r="V4" s="299"/>
      <c r="W4" s="177"/>
      <c r="X4" s="181">
        <f>COUNTIF(X10:X99,222)</f>
        <v>0</v>
      </c>
      <c r="Y4" s="179"/>
      <c r="Z4" s="158"/>
      <c r="AB4" s="53"/>
      <c r="AC4" s="1" t="s">
        <v>121</v>
      </c>
      <c r="AD4" s="1">
        <f>COUNTIF(J10:J99,"L")</f>
        <v>0</v>
      </c>
      <c r="AE4" s="1"/>
      <c r="AF4" s="1"/>
      <c r="AG4" s="1"/>
      <c r="AH4" s="1"/>
      <c r="AI4" s="1"/>
      <c r="AJ4" s="1"/>
      <c r="AK4" s="1"/>
      <c r="AL4" s="61">
        <f>COUNTIF(AE$10:AE$99,"１５００円")</f>
        <v>0</v>
      </c>
    </row>
    <row r="5" spans="1:40" ht="27.75" customHeight="1" thickBot="1">
      <c r="A5" s="285" t="s">
        <v>2</v>
      </c>
      <c r="B5" s="286"/>
      <c r="C5" s="293"/>
      <c r="D5" s="294"/>
      <c r="E5" s="294"/>
      <c r="F5" s="294"/>
      <c r="G5" s="294"/>
      <c r="H5" s="295"/>
      <c r="J5" s="58" t="s">
        <v>24</v>
      </c>
      <c r="L5" s="1"/>
      <c r="M5" s="1"/>
      <c r="N5" s="1"/>
      <c r="V5" s="299">
        <v>44968</v>
      </c>
      <c r="W5" s="154"/>
      <c r="X5" s="154"/>
      <c r="Y5" s="154">
        <f>COUNTIF(Y10:Y99,133)</f>
        <v>0</v>
      </c>
      <c r="AB5" s="53"/>
      <c r="AC5" s="1" t="s">
        <v>122</v>
      </c>
      <c r="AD5" s="1">
        <f>COUNTIF(J10:J99,"O")</f>
        <v>0</v>
      </c>
      <c r="AE5" s="1"/>
      <c r="AF5" s="1"/>
      <c r="AG5" s="1"/>
      <c r="AH5" s="1"/>
      <c r="AI5" s="1"/>
      <c r="AJ5" s="1"/>
      <c r="AK5" s="1"/>
      <c r="AL5" s="61">
        <f>COUNTIF(AE$10:AE$99,"２０００円")</f>
        <v>0</v>
      </c>
    </row>
    <row r="6" spans="1:40" ht="27.75" customHeight="1" thickBot="1">
      <c r="A6" s="278" t="s">
        <v>143</v>
      </c>
      <c r="B6" s="279"/>
      <c r="C6" s="280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2"/>
      <c r="P6" s="160"/>
      <c r="Q6" s="160"/>
      <c r="R6" s="160"/>
      <c r="S6" s="160"/>
      <c r="T6" s="160"/>
      <c r="U6" s="160"/>
      <c r="V6" s="299"/>
      <c r="W6" s="175"/>
      <c r="X6" s="175"/>
      <c r="Y6" s="175">
        <f>COUNTIF(Y10:Y99,233)</f>
        <v>0</v>
      </c>
      <c r="Z6" s="160"/>
      <c r="AB6" s="53"/>
      <c r="AC6" s="1" t="s">
        <v>123</v>
      </c>
      <c r="AD6" s="1">
        <f>COUNTIF(J10:J99,"XO")</f>
        <v>0</v>
      </c>
      <c r="AE6" s="53"/>
      <c r="AF6" s="53"/>
      <c r="AG6" s="53"/>
      <c r="AH6" s="53"/>
      <c r="AI6" s="53"/>
      <c r="AJ6" s="53"/>
      <c r="AK6" s="53"/>
      <c r="AL6" s="61"/>
    </row>
    <row r="7" spans="1:40" ht="14.25" thickBot="1">
      <c r="A7" s="2"/>
    </row>
    <row r="8" spans="1:40" ht="36.75" customHeight="1" thickBot="1">
      <c r="A8" s="12"/>
      <c r="B8" s="19" t="s">
        <v>51</v>
      </c>
      <c r="C8" s="19" t="s">
        <v>52</v>
      </c>
      <c r="D8" s="13" t="s">
        <v>53</v>
      </c>
      <c r="E8" s="15" t="s">
        <v>54</v>
      </c>
      <c r="F8" s="296" t="s">
        <v>63</v>
      </c>
      <c r="G8" s="297"/>
      <c r="H8" s="297"/>
      <c r="I8" s="108"/>
      <c r="J8" s="112" t="s">
        <v>116</v>
      </c>
      <c r="K8" s="161" t="s">
        <v>176</v>
      </c>
      <c r="L8" s="300" t="s">
        <v>154</v>
      </c>
      <c r="M8" s="301"/>
      <c r="N8" s="301"/>
      <c r="O8" s="302" t="s">
        <v>195</v>
      </c>
      <c r="P8" s="302"/>
      <c r="Q8" s="303"/>
      <c r="R8" s="150"/>
      <c r="S8" s="150"/>
      <c r="T8" s="150"/>
      <c r="U8" s="150"/>
      <c r="V8" s="150"/>
      <c r="W8" s="150"/>
      <c r="X8" s="150"/>
      <c r="Y8" s="150"/>
      <c r="Z8" s="150"/>
    </row>
    <row r="9" spans="1:40" ht="14.25" customHeight="1" thickBot="1">
      <c r="A9" s="20" t="s">
        <v>55</v>
      </c>
      <c r="B9" s="9" t="s">
        <v>56</v>
      </c>
      <c r="C9" s="9" t="s">
        <v>50</v>
      </c>
      <c r="D9" s="9" t="s">
        <v>57</v>
      </c>
      <c r="E9" s="17" t="s">
        <v>187</v>
      </c>
      <c r="F9" s="16" t="s">
        <v>62</v>
      </c>
      <c r="G9" s="62" t="s">
        <v>64</v>
      </c>
      <c r="H9" s="66" t="s">
        <v>65</v>
      </c>
      <c r="I9" s="109"/>
      <c r="J9" s="18" t="s">
        <v>117</v>
      </c>
      <c r="K9" s="18"/>
      <c r="L9" s="152">
        <v>44898</v>
      </c>
      <c r="M9" s="153">
        <v>44941</v>
      </c>
      <c r="N9" s="153">
        <v>44968</v>
      </c>
      <c r="O9" s="165">
        <v>44898</v>
      </c>
      <c r="P9" s="166">
        <v>44941</v>
      </c>
      <c r="Q9" s="167">
        <v>44968</v>
      </c>
      <c r="R9" s="159"/>
      <c r="S9" s="159"/>
      <c r="T9" s="159"/>
      <c r="U9" s="159"/>
      <c r="V9" s="159"/>
      <c r="W9" s="152">
        <v>44898</v>
      </c>
      <c r="X9" s="153">
        <v>44934</v>
      </c>
      <c r="Y9" s="153">
        <v>44968</v>
      </c>
      <c r="Z9" s="70"/>
      <c r="AD9" s="135"/>
      <c r="AE9" s="136"/>
      <c r="AF9" s="65"/>
      <c r="AG9" s="65"/>
      <c r="AH9" s="65"/>
      <c r="AI9" s="65"/>
      <c r="AJ9" s="65"/>
      <c r="AK9" s="65"/>
    </row>
    <row r="10" spans="1:40" ht="14.25" thickBot="1">
      <c r="A10" s="21">
        <v>1</v>
      </c>
      <c r="B10" s="24"/>
      <c r="C10" s="24"/>
      <c r="D10" s="24"/>
      <c r="E10" s="25"/>
      <c r="F10" s="56"/>
      <c r="G10" s="63"/>
      <c r="H10" s="67"/>
      <c r="I10" s="110"/>
      <c r="J10" s="73"/>
      <c r="K10" s="162"/>
      <c r="L10" s="56"/>
      <c r="M10" s="145"/>
      <c r="N10" s="145"/>
      <c r="O10" s="168"/>
      <c r="P10" s="168"/>
      <c r="Q10" s="168"/>
      <c r="R10" s="173"/>
      <c r="S10" s="173" t="str">
        <f>IF(D10="男",1,IF(D10="女",2,""))</f>
        <v/>
      </c>
      <c r="T10" s="173" t="str">
        <f>IF(L10="","",11)</f>
        <v/>
      </c>
      <c r="U10" s="173" t="str">
        <f>IF(M10="","",22)</f>
        <v/>
      </c>
      <c r="V10" s="173" t="str">
        <f>IF(N10="","",33)</f>
        <v/>
      </c>
      <c r="W10" s="173" t="str">
        <f>CONCATENATE(S10,T10)</f>
        <v/>
      </c>
      <c r="X10" s="173" t="str">
        <f>CONCATENATE(S10,U10)</f>
        <v/>
      </c>
      <c r="Y10" s="173" t="str">
        <f>CONCATENATE(S10,V10)</f>
        <v/>
      </c>
      <c r="Z10" s="151"/>
      <c r="AD10" s="55" t="str">
        <f>IF(L10="○",400,"")</f>
        <v/>
      </c>
      <c r="AE10" s="55" t="str">
        <f t="shared" ref="AE10" si="1">IF(M10="○",400,"")</f>
        <v/>
      </c>
      <c r="AF10" s="55" t="str">
        <f t="shared" ref="AF10" si="2">IF(N10="○",400,"")</f>
        <v/>
      </c>
      <c r="AG10" s="137" t="str">
        <f>IF(K10="",AD10,0)</f>
        <v/>
      </c>
      <c r="AH10" s="137" t="str">
        <f>IF(J10="","",1800)</f>
        <v/>
      </c>
      <c r="AI10" s="170">
        <f t="shared" ref="AI10:AI73" si="3">IF(AH10="",SUM(AG10:AH10),SUM(AG10:AH10))</f>
        <v>0</v>
      </c>
      <c r="AJ10" s="137" t="str">
        <f>IF(K10="",AE10,0)</f>
        <v/>
      </c>
      <c r="AK10" s="137" t="str">
        <f>IF(K10="",AF10,0)</f>
        <v/>
      </c>
      <c r="AN10" s="1">
        <v>1</v>
      </c>
    </row>
    <row r="11" spans="1:40" ht="14.25" thickBot="1">
      <c r="A11" s="21">
        <v>2</v>
      </c>
      <c r="B11" s="24"/>
      <c r="C11" s="24"/>
      <c r="D11" s="24"/>
      <c r="E11" s="25"/>
      <c r="F11" s="56"/>
      <c r="G11" s="63"/>
      <c r="H11" s="67"/>
      <c r="I11" s="110"/>
      <c r="J11" s="73"/>
      <c r="K11" s="162"/>
      <c r="L11" s="56"/>
      <c r="M11" s="145"/>
      <c r="N11" s="145"/>
      <c r="O11" s="164"/>
      <c r="P11" s="164"/>
      <c r="Q11" s="164"/>
      <c r="R11" s="173"/>
      <c r="S11" s="173" t="str">
        <f t="shared" ref="S11:S74" si="4">IF(D11="男",1,IF(D11="女",2,""))</f>
        <v/>
      </c>
      <c r="T11" s="173" t="str">
        <f>IF(L11="","",11)</f>
        <v/>
      </c>
      <c r="U11" s="173" t="str">
        <f>IF(M11="","",22)</f>
        <v/>
      </c>
      <c r="V11" s="173" t="str">
        <f>IF(N11="","",33)</f>
        <v/>
      </c>
      <c r="W11" s="173" t="str">
        <f>CONCATENATE(S11,T11)</f>
        <v/>
      </c>
      <c r="X11" s="173" t="str">
        <f>CONCATENATE(S11,U11)</f>
        <v/>
      </c>
      <c r="Y11" s="173" t="str">
        <f t="shared" ref="Y11" si="5">CONCATENATE(S11,V11)</f>
        <v/>
      </c>
      <c r="Z11" s="151"/>
      <c r="AB11" s="1" t="s">
        <v>66</v>
      </c>
      <c r="AC11" s="1" t="s">
        <v>5</v>
      </c>
      <c r="AD11" s="55" t="str">
        <f t="shared" ref="AD11:AD74" si="6">IF(L11="○",400,"")</f>
        <v/>
      </c>
      <c r="AE11" s="55" t="str">
        <f t="shared" ref="AE11:AE74" si="7">IF(M11="○",400,"")</f>
        <v/>
      </c>
      <c r="AF11" s="55" t="str">
        <f t="shared" ref="AF11:AF74" si="8">IF(N11="○",400,"")</f>
        <v/>
      </c>
      <c r="AG11" s="137" t="str">
        <f t="shared" ref="AG11:AG74" si="9">IF(K11="",AD11,"無料")</f>
        <v/>
      </c>
      <c r="AH11" s="137" t="str">
        <f t="shared" ref="AH11:AH74" si="10">IF(J11="","",1800)</f>
        <v/>
      </c>
      <c r="AI11" s="170">
        <f t="shared" si="3"/>
        <v>0</v>
      </c>
      <c r="AJ11" s="137" t="str">
        <f t="shared" ref="AJ11:AJ21" si="11">IF(K11="",AE11,0)</f>
        <v/>
      </c>
      <c r="AK11" s="137" t="str">
        <f t="shared" ref="AK11:AK21" si="12">IF(K11="",AF11,0)</f>
        <v/>
      </c>
      <c r="AL11" s="1" t="s">
        <v>58</v>
      </c>
      <c r="AM11" s="1" t="s">
        <v>72</v>
      </c>
      <c r="AN11" s="1">
        <v>2</v>
      </c>
    </row>
    <row r="12" spans="1:40" ht="14.25" thickBot="1">
      <c r="A12" s="21">
        <v>3</v>
      </c>
      <c r="B12" s="24"/>
      <c r="C12" s="24"/>
      <c r="D12" s="24"/>
      <c r="E12" s="25"/>
      <c r="F12" s="56"/>
      <c r="G12" s="63"/>
      <c r="H12" s="67"/>
      <c r="I12" s="110"/>
      <c r="J12" s="73"/>
      <c r="K12" s="162"/>
      <c r="L12" s="145"/>
      <c r="M12" s="145"/>
      <c r="N12" s="145"/>
      <c r="O12" s="164"/>
      <c r="P12" s="164"/>
      <c r="Q12" s="164"/>
      <c r="R12" s="173"/>
      <c r="S12" s="173" t="str">
        <f t="shared" si="4"/>
        <v/>
      </c>
      <c r="T12" s="173" t="str">
        <f t="shared" ref="T12:T75" si="13">IF(L12="","",11)</f>
        <v/>
      </c>
      <c r="U12" s="173" t="str">
        <f t="shared" ref="U12:U75" si="14">IF(M12="","",22)</f>
        <v/>
      </c>
      <c r="V12" s="173" t="str">
        <f t="shared" ref="V12:V75" si="15">IF(N12="","",33)</f>
        <v/>
      </c>
      <c r="W12" s="173" t="str">
        <f t="shared" ref="W12:W75" si="16">CONCATENATE(S12,T12)</f>
        <v/>
      </c>
      <c r="X12" s="173" t="str">
        <f t="shared" ref="X12:X75" si="17">CONCATENATE(S12,U12)</f>
        <v/>
      </c>
      <c r="Y12" s="173" t="str">
        <f t="shared" ref="Y12:Y75" si="18">CONCATENATE(S12,V12)</f>
        <v/>
      </c>
      <c r="Z12" s="151"/>
      <c r="AA12" s="1">
        <f>COUNTIF($K$10:$K$99,"短 距 離")</f>
        <v>0</v>
      </c>
      <c r="AB12" s="1" t="s">
        <v>69</v>
      </c>
      <c r="AC12" s="1" t="s">
        <v>4</v>
      </c>
      <c r="AD12" s="55" t="str">
        <f t="shared" si="6"/>
        <v/>
      </c>
      <c r="AE12" s="55" t="str">
        <f t="shared" si="7"/>
        <v/>
      </c>
      <c r="AF12" s="55" t="str">
        <f t="shared" si="8"/>
        <v/>
      </c>
      <c r="AG12" s="137" t="str">
        <f t="shared" si="9"/>
        <v/>
      </c>
      <c r="AH12" s="137" t="str">
        <f t="shared" si="10"/>
        <v/>
      </c>
      <c r="AI12" s="170">
        <f t="shared" si="3"/>
        <v>0</v>
      </c>
      <c r="AJ12" s="137" t="str">
        <f t="shared" si="11"/>
        <v/>
      </c>
      <c r="AK12" s="137" t="str">
        <f t="shared" si="12"/>
        <v/>
      </c>
      <c r="AL12" s="1" t="s">
        <v>59</v>
      </c>
      <c r="AN12" s="1">
        <v>3</v>
      </c>
    </row>
    <row r="13" spans="1:40" ht="14.25" thickBot="1">
      <c r="A13" s="21">
        <v>4</v>
      </c>
      <c r="B13" s="24"/>
      <c r="C13" s="24"/>
      <c r="D13" s="24"/>
      <c r="E13" s="25"/>
      <c r="F13" s="56"/>
      <c r="G13" s="63"/>
      <c r="H13" s="67"/>
      <c r="I13" s="110"/>
      <c r="J13" s="73"/>
      <c r="K13" s="162"/>
      <c r="L13" s="145"/>
      <c r="M13" s="145"/>
      <c r="N13" s="145"/>
      <c r="O13" s="164"/>
      <c r="P13" s="164"/>
      <c r="Q13" s="164"/>
      <c r="R13" s="173"/>
      <c r="S13" s="173" t="str">
        <f t="shared" si="4"/>
        <v/>
      </c>
      <c r="T13" s="173" t="str">
        <f t="shared" si="13"/>
        <v/>
      </c>
      <c r="U13" s="173" t="str">
        <f t="shared" si="14"/>
        <v/>
      </c>
      <c r="V13" s="173" t="str">
        <f t="shared" si="15"/>
        <v/>
      </c>
      <c r="W13" s="173" t="str">
        <f t="shared" si="16"/>
        <v/>
      </c>
      <c r="X13" s="173" t="str">
        <f t="shared" si="17"/>
        <v/>
      </c>
      <c r="Y13" s="173" t="str">
        <f t="shared" si="18"/>
        <v/>
      </c>
      <c r="Z13" s="151"/>
      <c r="AA13" s="1">
        <f>COUNTIF($K$10:$K$99,"中長距離")</f>
        <v>0</v>
      </c>
      <c r="AB13" s="1" t="s">
        <v>67</v>
      </c>
      <c r="AD13" s="55" t="str">
        <f t="shared" si="6"/>
        <v/>
      </c>
      <c r="AE13" s="55" t="str">
        <f t="shared" si="7"/>
        <v/>
      </c>
      <c r="AF13" s="55" t="str">
        <f t="shared" si="8"/>
        <v/>
      </c>
      <c r="AG13" s="137" t="str">
        <f t="shared" si="9"/>
        <v/>
      </c>
      <c r="AH13" s="137" t="str">
        <f t="shared" si="10"/>
        <v/>
      </c>
      <c r="AI13" s="170">
        <f t="shared" si="3"/>
        <v>0</v>
      </c>
      <c r="AJ13" s="137" t="str">
        <f t="shared" si="11"/>
        <v/>
      </c>
      <c r="AK13" s="137" t="str">
        <f t="shared" si="12"/>
        <v/>
      </c>
      <c r="AL13" s="1" t="s">
        <v>60</v>
      </c>
      <c r="AN13" s="1">
        <v>4</v>
      </c>
    </row>
    <row r="14" spans="1:40" ht="14.25" thickBot="1">
      <c r="A14" s="21">
        <v>5</v>
      </c>
      <c r="B14" s="24"/>
      <c r="C14" s="24"/>
      <c r="D14" s="24"/>
      <c r="E14" s="25"/>
      <c r="F14" s="56"/>
      <c r="G14" s="63"/>
      <c r="H14" s="67"/>
      <c r="I14" s="110"/>
      <c r="J14" s="73"/>
      <c r="K14" s="162"/>
      <c r="L14" s="145"/>
      <c r="M14" s="145"/>
      <c r="N14" s="145"/>
      <c r="O14" s="164"/>
      <c r="P14" s="164"/>
      <c r="Q14" s="164"/>
      <c r="R14" s="173"/>
      <c r="S14" s="173" t="str">
        <f t="shared" si="4"/>
        <v/>
      </c>
      <c r="T14" s="173" t="str">
        <f t="shared" si="13"/>
        <v/>
      </c>
      <c r="U14" s="173" t="str">
        <f t="shared" si="14"/>
        <v/>
      </c>
      <c r="V14" s="173" t="str">
        <f t="shared" si="15"/>
        <v/>
      </c>
      <c r="W14" s="173" t="str">
        <f t="shared" si="16"/>
        <v/>
      </c>
      <c r="X14" s="173" t="str">
        <f t="shared" si="17"/>
        <v/>
      </c>
      <c r="Y14" s="173" t="str">
        <f t="shared" si="18"/>
        <v/>
      </c>
      <c r="Z14" s="151"/>
      <c r="AA14" s="1">
        <f>COUNTIF($K$10:$K$99,"ハードル")</f>
        <v>0</v>
      </c>
      <c r="AB14" s="1" t="s">
        <v>130</v>
      </c>
      <c r="AD14" s="55" t="str">
        <f t="shared" si="6"/>
        <v/>
      </c>
      <c r="AE14" s="55" t="str">
        <f t="shared" si="7"/>
        <v/>
      </c>
      <c r="AF14" s="55" t="str">
        <f t="shared" si="8"/>
        <v/>
      </c>
      <c r="AG14" s="137" t="str">
        <f t="shared" si="9"/>
        <v/>
      </c>
      <c r="AH14" s="137" t="str">
        <f t="shared" si="10"/>
        <v/>
      </c>
      <c r="AI14" s="170">
        <f t="shared" si="3"/>
        <v>0</v>
      </c>
      <c r="AJ14" s="137" t="str">
        <f t="shared" si="11"/>
        <v/>
      </c>
      <c r="AK14" s="137" t="str">
        <f t="shared" si="12"/>
        <v/>
      </c>
      <c r="AN14" s="1">
        <v>5</v>
      </c>
    </row>
    <row r="15" spans="1:40" ht="14.25" thickBot="1">
      <c r="A15" s="21">
        <v>6</v>
      </c>
      <c r="B15" s="24"/>
      <c r="C15" s="24"/>
      <c r="D15" s="24"/>
      <c r="E15" s="25"/>
      <c r="F15" s="56"/>
      <c r="G15" s="63"/>
      <c r="H15" s="67"/>
      <c r="I15" s="110"/>
      <c r="J15" s="73"/>
      <c r="K15" s="162"/>
      <c r="L15" s="145"/>
      <c r="M15" s="145"/>
      <c r="N15" s="145"/>
      <c r="O15" s="164"/>
      <c r="P15" s="164"/>
      <c r="Q15" s="164"/>
      <c r="R15" s="173"/>
      <c r="S15" s="173" t="str">
        <f t="shared" si="4"/>
        <v/>
      </c>
      <c r="T15" s="173" t="str">
        <f t="shared" si="13"/>
        <v/>
      </c>
      <c r="U15" s="173" t="str">
        <f t="shared" si="14"/>
        <v/>
      </c>
      <c r="V15" s="173" t="str">
        <f t="shared" si="15"/>
        <v/>
      </c>
      <c r="W15" s="173" t="str">
        <f t="shared" si="16"/>
        <v/>
      </c>
      <c r="X15" s="173" t="str">
        <f t="shared" si="17"/>
        <v/>
      </c>
      <c r="Y15" s="173" t="str">
        <f t="shared" si="18"/>
        <v/>
      </c>
      <c r="Z15" s="151"/>
      <c r="AA15" s="1">
        <f>COUNTIF($K$10:$K$99,"走 高 跳")</f>
        <v>0</v>
      </c>
      <c r="AB15" s="1" t="s">
        <v>70</v>
      </c>
      <c r="AD15" s="55" t="str">
        <f t="shared" si="6"/>
        <v/>
      </c>
      <c r="AE15" s="55" t="str">
        <f t="shared" si="7"/>
        <v/>
      </c>
      <c r="AF15" s="55" t="str">
        <f t="shared" si="8"/>
        <v/>
      </c>
      <c r="AG15" s="137" t="str">
        <f t="shared" si="9"/>
        <v/>
      </c>
      <c r="AH15" s="137" t="str">
        <f t="shared" si="10"/>
        <v/>
      </c>
      <c r="AI15" s="170">
        <f t="shared" si="3"/>
        <v>0</v>
      </c>
      <c r="AJ15" s="137" t="str">
        <f t="shared" si="11"/>
        <v/>
      </c>
      <c r="AK15" s="137" t="str">
        <f t="shared" si="12"/>
        <v/>
      </c>
      <c r="AN15" s="1">
        <v>6</v>
      </c>
    </row>
    <row r="16" spans="1:40" ht="14.25" thickBot="1">
      <c r="A16" s="21">
        <v>7</v>
      </c>
      <c r="B16" s="24"/>
      <c r="C16" s="24"/>
      <c r="D16" s="24"/>
      <c r="E16" s="25"/>
      <c r="F16" s="56"/>
      <c r="G16" s="63"/>
      <c r="H16" s="67"/>
      <c r="I16" s="110"/>
      <c r="J16" s="73"/>
      <c r="K16" s="162"/>
      <c r="L16" s="145"/>
      <c r="M16" s="145"/>
      <c r="N16" s="145"/>
      <c r="O16" s="164"/>
      <c r="P16" s="164"/>
      <c r="Q16" s="164"/>
      <c r="R16" s="173"/>
      <c r="S16" s="173" t="str">
        <f t="shared" si="4"/>
        <v/>
      </c>
      <c r="T16" s="173" t="str">
        <f t="shared" si="13"/>
        <v/>
      </c>
      <c r="U16" s="173" t="str">
        <f t="shared" si="14"/>
        <v/>
      </c>
      <c r="V16" s="173" t="str">
        <f t="shared" si="15"/>
        <v/>
      </c>
      <c r="W16" s="173" t="str">
        <f t="shared" si="16"/>
        <v/>
      </c>
      <c r="X16" s="173" t="str">
        <f t="shared" si="17"/>
        <v/>
      </c>
      <c r="Y16" s="173" t="str">
        <f t="shared" si="18"/>
        <v/>
      </c>
      <c r="Z16" s="151"/>
      <c r="AA16" s="1">
        <f>COUNTIF($K$10:$K$99,"棒 高 跳")</f>
        <v>0</v>
      </c>
      <c r="AB16" s="1" t="s">
        <v>68</v>
      </c>
      <c r="AD16" s="55" t="str">
        <f t="shared" si="6"/>
        <v/>
      </c>
      <c r="AE16" s="55" t="str">
        <f t="shared" si="7"/>
        <v/>
      </c>
      <c r="AF16" s="55" t="str">
        <f t="shared" si="8"/>
        <v/>
      </c>
      <c r="AG16" s="137" t="str">
        <f t="shared" si="9"/>
        <v/>
      </c>
      <c r="AH16" s="137" t="str">
        <f t="shared" si="10"/>
        <v/>
      </c>
      <c r="AI16" s="170">
        <f t="shared" si="3"/>
        <v>0</v>
      </c>
      <c r="AJ16" s="137" t="str">
        <f t="shared" si="11"/>
        <v/>
      </c>
      <c r="AK16" s="137" t="str">
        <f t="shared" si="12"/>
        <v/>
      </c>
      <c r="AN16" s="1">
        <v>7</v>
      </c>
    </row>
    <row r="17" spans="1:40" ht="14.25" thickBot="1">
      <c r="A17" s="21">
        <v>8</v>
      </c>
      <c r="B17" s="24"/>
      <c r="C17" s="24"/>
      <c r="D17" s="24"/>
      <c r="E17" s="25"/>
      <c r="F17" s="56"/>
      <c r="G17" s="63"/>
      <c r="H17" s="67"/>
      <c r="I17" s="110"/>
      <c r="J17" s="73"/>
      <c r="K17" s="162"/>
      <c r="L17" s="145"/>
      <c r="M17" s="145"/>
      <c r="N17" s="145"/>
      <c r="O17" s="164"/>
      <c r="P17" s="164"/>
      <c r="Q17" s="164"/>
      <c r="R17" s="173"/>
      <c r="S17" s="173" t="str">
        <f t="shared" si="4"/>
        <v/>
      </c>
      <c r="T17" s="173" t="str">
        <f t="shared" si="13"/>
        <v/>
      </c>
      <c r="U17" s="173" t="str">
        <f t="shared" si="14"/>
        <v/>
      </c>
      <c r="V17" s="173" t="str">
        <f t="shared" si="15"/>
        <v/>
      </c>
      <c r="W17" s="173" t="str">
        <f t="shared" si="16"/>
        <v/>
      </c>
      <c r="X17" s="173" t="str">
        <f t="shared" si="17"/>
        <v/>
      </c>
      <c r="Y17" s="173" t="str">
        <f t="shared" si="18"/>
        <v/>
      </c>
      <c r="Z17" s="151"/>
      <c r="AA17" s="1">
        <f>COUNTIF($K$10:$K$99,"中学砲丸投")</f>
        <v>0</v>
      </c>
      <c r="AB17" s="1" t="s">
        <v>152</v>
      </c>
      <c r="AD17" s="55" t="str">
        <f t="shared" si="6"/>
        <v/>
      </c>
      <c r="AE17" s="55" t="str">
        <f t="shared" si="7"/>
        <v/>
      </c>
      <c r="AF17" s="55" t="str">
        <f t="shared" si="8"/>
        <v/>
      </c>
      <c r="AG17" s="137" t="str">
        <f t="shared" si="9"/>
        <v/>
      </c>
      <c r="AH17" s="137" t="str">
        <f t="shared" si="10"/>
        <v/>
      </c>
      <c r="AI17" s="170">
        <f t="shared" si="3"/>
        <v>0</v>
      </c>
      <c r="AJ17" s="137" t="str">
        <f t="shared" si="11"/>
        <v/>
      </c>
      <c r="AK17" s="137" t="str">
        <f t="shared" si="12"/>
        <v/>
      </c>
      <c r="AN17" s="1">
        <v>8</v>
      </c>
    </row>
    <row r="18" spans="1:40" ht="14.25" thickBot="1">
      <c r="A18" s="21">
        <v>9</v>
      </c>
      <c r="B18" s="24"/>
      <c r="C18" s="24"/>
      <c r="D18" s="24"/>
      <c r="E18" s="25"/>
      <c r="F18" s="56"/>
      <c r="G18" s="63"/>
      <c r="H18" s="67"/>
      <c r="I18" s="110"/>
      <c r="J18" s="73"/>
      <c r="K18" s="162"/>
      <c r="L18" s="145"/>
      <c r="M18" s="145"/>
      <c r="N18" s="145"/>
      <c r="O18" s="164"/>
      <c r="P18" s="164"/>
      <c r="Q18" s="164"/>
      <c r="R18" s="173"/>
      <c r="S18" s="173" t="str">
        <f t="shared" si="4"/>
        <v/>
      </c>
      <c r="T18" s="173" t="str">
        <f t="shared" si="13"/>
        <v/>
      </c>
      <c r="U18" s="173" t="str">
        <f t="shared" si="14"/>
        <v/>
      </c>
      <c r="V18" s="173" t="str">
        <f t="shared" si="15"/>
        <v/>
      </c>
      <c r="W18" s="173" t="str">
        <f t="shared" si="16"/>
        <v/>
      </c>
      <c r="X18" s="173" t="str">
        <f t="shared" si="17"/>
        <v/>
      </c>
      <c r="Y18" s="173" t="str">
        <f t="shared" si="18"/>
        <v/>
      </c>
      <c r="Z18" s="151"/>
      <c r="AA18" s="1">
        <f>COUNTIF($K$10:$K$99,"ジャベリックボール投")</f>
        <v>0</v>
      </c>
      <c r="AB18" s="1" t="s">
        <v>153</v>
      </c>
      <c r="AC18" s="1" t="s">
        <v>155</v>
      </c>
      <c r="AD18" s="55" t="str">
        <f t="shared" si="6"/>
        <v/>
      </c>
      <c r="AE18" s="55" t="str">
        <f t="shared" si="7"/>
        <v/>
      </c>
      <c r="AF18" s="55" t="str">
        <f t="shared" si="8"/>
        <v/>
      </c>
      <c r="AG18" s="137" t="str">
        <f t="shared" si="9"/>
        <v/>
      </c>
      <c r="AH18" s="137" t="str">
        <f t="shared" si="10"/>
        <v/>
      </c>
      <c r="AI18" s="170">
        <f t="shared" si="3"/>
        <v>0</v>
      </c>
      <c r="AJ18" s="137" t="str">
        <f t="shared" si="11"/>
        <v/>
      </c>
      <c r="AK18" s="137" t="str">
        <f t="shared" si="12"/>
        <v/>
      </c>
      <c r="AN18" s="1">
        <v>9</v>
      </c>
    </row>
    <row r="19" spans="1:40" ht="14.25" thickBot="1">
      <c r="A19" s="21">
        <v>10</v>
      </c>
      <c r="B19" s="24"/>
      <c r="C19" s="24"/>
      <c r="D19" s="24"/>
      <c r="E19" s="25"/>
      <c r="F19" s="56"/>
      <c r="G19" s="63"/>
      <c r="H19" s="67"/>
      <c r="I19" s="110"/>
      <c r="J19" s="73"/>
      <c r="K19" s="162"/>
      <c r="L19" s="56"/>
      <c r="M19" s="145"/>
      <c r="N19" s="145"/>
      <c r="O19" s="164">
        <f t="shared" ref="O19:O74" si="19">IF(AI19="","",AI19)</f>
        <v>0</v>
      </c>
      <c r="P19" s="164" t="str">
        <f t="shared" ref="P19:P74" si="20">IF(AJ19="","",AJ19)</f>
        <v/>
      </c>
      <c r="Q19" s="164" t="str">
        <f t="shared" ref="Q19:Q74" si="21">IF(AK19="","",AK19)</f>
        <v/>
      </c>
      <c r="R19" s="173"/>
      <c r="S19" s="173" t="str">
        <f t="shared" si="4"/>
        <v/>
      </c>
      <c r="T19" s="173" t="str">
        <f t="shared" si="13"/>
        <v/>
      </c>
      <c r="U19" s="173" t="str">
        <f t="shared" si="14"/>
        <v/>
      </c>
      <c r="V19" s="173" t="str">
        <f t="shared" si="15"/>
        <v/>
      </c>
      <c r="W19" s="173" t="str">
        <f t="shared" si="16"/>
        <v/>
      </c>
      <c r="X19" s="173" t="str">
        <f t="shared" si="17"/>
        <v/>
      </c>
      <c r="Y19" s="173" t="str">
        <f t="shared" si="18"/>
        <v/>
      </c>
      <c r="Z19" s="151"/>
      <c r="AA19" s="1" t="s">
        <v>137</v>
      </c>
      <c r="AC19" s="1" t="s">
        <v>119</v>
      </c>
      <c r="AD19" s="55" t="str">
        <f t="shared" si="6"/>
        <v/>
      </c>
      <c r="AE19" s="55" t="str">
        <f t="shared" si="7"/>
        <v/>
      </c>
      <c r="AF19" s="55" t="str">
        <f t="shared" si="8"/>
        <v/>
      </c>
      <c r="AG19" s="137" t="str">
        <f t="shared" si="9"/>
        <v/>
      </c>
      <c r="AH19" s="137" t="str">
        <f t="shared" si="10"/>
        <v/>
      </c>
      <c r="AI19" s="170">
        <f t="shared" si="3"/>
        <v>0</v>
      </c>
      <c r="AJ19" s="137" t="str">
        <f t="shared" si="11"/>
        <v/>
      </c>
      <c r="AK19" s="137" t="str">
        <f t="shared" si="12"/>
        <v/>
      </c>
      <c r="AN19" s="1">
        <v>10</v>
      </c>
    </row>
    <row r="20" spans="1:40" ht="14.25" thickBot="1">
      <c r="A20" s="21">
        <v>11</v>
      </c>
      <c r="B20" s="24"/>
      <c r="C20" s="24"/>
      <c r="D20" s="24"/>
      <c r="E20" s="25"/>
      <c r="F20" s="56"/>
      <c r="G20" s="63"/>
      <c r="H20" s="67"/>
      <c r="I20" s="110"/>
      <c r="J20" s="73"/>
      <c r="K20" s="162"/>
      <c r="L20" s="56"/>
      <c r="M20" s="145"/>
      <c r="N20" s="145"/>
      <c r="O20" s="164">
        <f t="shared" si="19"/>
        <v>0</v>
      </c>
      <c r="P20" s="164" t="str">
        <f t="shared" si="20"/>
        <v/>
      </c>
      <c r="Q20" s="164" t="str">
        <f t="shared" si="21"/>
        <v/>
      </c>
      <c r="R20" s="173"/>
      <c r="S20" s="173" t="str">
        <f t="shared" si="4"/>
        <v/>
      </c>
      <c r="T20" s="173" t="str">
        <f t="shared" si="13"/>
        <v/>
      </c>
      <c r="U20" s="173" t="str">
        <f t="shared" si="14"/>
        <v/>
      </c>
      <c r="V20" s="173" t="str">
        <f t="shared" si="15"/>
        <v/>
      </c>
      <c r="W20" s="173" t="str">
        <f t="shared" si="16"/>
        <v/>
      </c>
      <c r="X20" s="173" t="str">
        <f t="shared" si="17"/>
        <v/>
      </c>
      <c r="Y20" s="173" t="str">
        <f t="shared" si="18"/>
        <v/>
      </c>
      <c r="Z20" s="151"/>
      <c r="AA20" s="1" t="s">
        <v>138</v>
      </c>
      <c r="AC20" s="1" t="s">
        <v>120</v>
      </c>
      <c r="AD20" s="55" t="str">
        <f t="shared" si="6"/>
        <v/>
      </c>
      <c r="AE20" s="55" t="str">
        <f t="shared" si="7"/>
        <v/>
      </c>
      <c r="AF20" s="55" t="str">
        <f t="shared" si="8"/>
        <v/>
      </c>
      <c r="AG20" s="137" t="str">
        <f t="shared" si="9"/>
        <v/>
      </c>
      <c r="AH20" s="137" t="str">
        <f t="shared" si="10"/>
        <v/>
      </c>
      <c r="AI20" s="170">
        <f t="shared" si="3"/>
        <v>0</v>
      </c>
      <c r="AJ20" s="137" t="str">
        <f t="shared" si="11"/>
        <v/>
      </c>
      <c r="AK20" s="137" t="str">
        <f t="shared" si="12"/>
        <v/>
      </c>
      <c r="AN20" s="1">
        <v>11</v>
      </c>
    </row>
    <row r="21" spans="1:40" ht="14.25" thickBot="1">
      <c r="A21" s="21">
        <v>12</v>
      </c>
      <c r="B21" s="24"/>
      <c r="C21" s="24"/>
      <c r="D21" s="24"/>
      <c r="E21" s="25"/>
      <c r="F21" s="56"/>
      <c r="G21" s="63"/>
      <c r="H21" s="67"/>
      <c r="I21" s="110"/>
      <c r="J21" s="73"/>
      <c r="K21" s="162"/>
      <c r="L21" s="56"/>
      <c r="M21" s="145"/>
      <c r="N21" s="145"/>
      <c r="O21" s="164">
        <f t="shared" si="19"/>
        <v>0</v>
      </c>
      <c r="P21" s="164" t="str">
        <f t="shared" si="20"/>
        <v/>
      </c>
      <c r="Q21" s="164" t="str">
        <f t="shared" si="21"/>
        <v/>
      </c>
      <c r="R21" s="173"/>
      <c r="S21" s="173" t="str">
        <f t="shared" si="4"/>
        <v/>
      </c>
      <c r="T21" s="173" t="str">
        <f t="shared" si="13"/>
        <v/>
      </c>
      <c r="U21" s="173" t="str">
        <f t="shared" si="14"/>
        <v/>
      </c>
      <c r="V21" s="173" t="str">
        <f t="shared" si="15"/>
        <v/>
      </c>
      <c r="W21" s="173" t="str">
        <f t="shared" si="16"/>
        <v/>
      </c>
      <c r="X21" s="173" t="str">
        <f t="shared" si="17"/>
        <v/>
      </c>
      <c r="Y21" s="173" t="str">
        <f t="shared" si="18"/>
        <v/>
      </c>
      <c r="Z21" s="151"/>
      <c r="AB21" s="1" t="s">
        <v>78</v>
      </c>
      <c r="AC21" s="1" t="s">
        <v>121</v>
      </c>
      <c r="AD21" s="55" t="str">
        <f t="shared" si="6"/>
        <v/>
      </c>
      <c r="AE21" s="55" t="str">
        <f t="shared" si="7"/>
        <v/>
      </c>
      <c r="AF21" s="55" t="str">
        <f t="shared" si="8"/>
        <v/>
      </c>
      <c r="AG21" s="137" t="str">
        <f t="shared" si="9"/>
        <v/>
      </c>
      <c r="AH21" s="137" t="str">
        <f t="shared" si="10"/>
        <v/>
      </c>
      <c r="AI21" s="170">
        <f t="shared" si="3"/>
        <v>0</v>
      </c>
      <c r="AJ21" s="137" t="str">
        <f t="shared" si="11"/>
        <v/>
      </c>
      <c r="AK21" s="137" t="str">
        <f t="shared" si="12"/>
        <v/>
      </c>
      <c r="AN21" s="1">
        <v>12</v>
      </c>
    </row>
    <row r="22" spans="1:40" ht="14.25" thickBot="1">
      <c r="A22" s="21">
        <v>13</v>
      </c>
      <c r="B22" s="24"/>
      <c r="C22" s="24"/>
      <c r="D22" s="24"/>
      <c r="E22" s="25"/>
      <c r="F22" s="56"/>
      <c r="G22" s="63"/>
      <c r="H22" s="67"/>
      <c r="I22" s="110"/>
      <c r="J22" s="73"/>
      <c r="K22" s="162"/>
      <c r="L22" s="56"/>
      <c r="M22" s="145"/>
      <c r="N22" s="145"/>
      <c r="O22" s="164">
        <f t="shared" si="19"/>
        <v>0</v>
      </c>
      <c r="P22" s="164" t="str">
        <f t="shared" si="20"/>
        <v/>
      </c>
      <c r="Q22" s="164" t="str">
        <f t="shared" si="21"/>
        <v/>
      </c>
      <c r="R22" s="173"/>
      <c r="S22" s="173" t="str">
        <f t="shared" si="4"/>
        <v/>
      </c>
      <c r="T22" s="173" t="str">
        <f t="shared" si="13"/>
        <v/>
      </c>
      <c r="U22" s="173" t="str">
        <f t="shared" si="14"/>
        <v/>
      </c>
      <c r="V22" s="173" t="str">
        <f t="shared" si="15"/>
        <v/>
      </c>
      <c r="W22" s="173" t="str">
        <f t="shared" si="16"/>
        <v/>
      </c>
      <c r="X22" s="173" t="str">
        <f t="shared" si="17"/>
        <v/>
      </c>
      <c r="Y22" s="173" t="str">
        <f t="shared" si="18"/>
        <v/>
      </c>
      <c r="Z22" s="151"/>
      <c r="AA22" s="1" t="s">
        <v>139</v>
      </c>
      <c r="AB22" s="1" t="s">
        <v>79</v>
      </c>
      <c r="AC22" s="1" t="s">
        <v>122</v>
      </c>
      <c r="AD22" s="55" t="str">
        <f t="shared" si="6"/>
        <v/>
      </c>
      <c r="AE22" s="55" t="str">
        <f t="shared" si="7"/>
        <v/>
      </c>
      <c r="AF22" s="55" t="str">
        <f t="shared" si="8"/>
        <v/>
      </c>
      <c r="AG22" s="137" t="str">
        <f t="shared" si="9"/>
        <v/>
      </c>
      <c r="AH22" s="137" t="str">
        <f t="shared" si="10"/>
        <v/>
      </c>
      <c r="AI22" s="170">
        <f t="shared" si="3"/>
        <v>0</v>
      </c>
      <c r="AJ22" s="137" t="str">
        <f t="shared" ref="AJ22:AJ85" si="22">IF(K22="",AE22,0)</f>
        <v/>
      </c>
      <c r="AK22" s="137" t="str">
        <f t="shared" ref="AK22:AK85" si="23">IF(K22="",AF22,0)</f>
        <v/>
      </c>
    </row>
    <row r="23" spans="1:40" ht="14.25" thickBot="1">
      <c r="A23" s="21">
        <v>14</v>
      </c>
      <c r="B23" s="24"/>
      <c r="C23" s="24"/>
      <c r="D23" s="24"/>
      <c r="E23" s="25"/>
      <c r="F23" s="56"/>
      <c r="G23" s="63"/>
      <c r="H23" s="67"/>
      <c r="I23" s="110"/>
      <c r="J23" s="73"/>
      <c r="K23" s="162"/>
      <c r="L23" s="56"/>
      <c r="M23" s="145"/>
      <c r="N23" s="145"/>
      <c r="O23" s="164">
        <f t="shared" si="19"/>
        <v>0</v>
      </c>
      <c r="P23" s="164" t="str">
        <f t="shared" si="20"/>
        <v/>
      </c>
      <c r="Q23" s="164" t="str">
        <f t="shared" si="21"/>
        <v/>
      </c>
      <c r="R23" s="173"/>
      <c r="S23" s="173" t="str">
        <f t="shared" si="4"/>
        <v/>
      </c>
      <c r="T23" s="173" t="str">
        <f t="shared" si="13"/>
        <v/>
      </c>
      <c r="U23" s="173" t="str">
        <f t="shared" si="14"/>
        <v/>
      </c>
      <c r="V23" s="173" t="str">
        <f t="shared" si="15"/>
        <v/>
      </c>
      <c r="W23" s="173" t="str">
        <f t="shared" si="16"/>
        <v/>
      </c>
      <c r="X23" s="173" t="str">
        <f t="shared" si="17"/>
        <v/>
      </c>
      <c r="Y23" s="173" t="str">
        <f t="shared" si="18"/>
        <v/>
      </c>
      <c r="Z23" s="151"/>
      <c r="AA23" s="1" t="s">
        <v>140</v>
      </c>
      <c r="AB23" s="1" t="s">
        <v>80</v>
      </c>
      <c r="AC23" s="1" t="s">
        <v>123</v>
      </c>
      <c r="AD23" s="55" t="str">
        <f t="shared" si="6"/>
        <v/>
      </c>
      <c r="AE23" s="55" t="str">
        <f t="shared" si="7"/>
        <v/>
      </c>
      <c r="AF23" s="55" t="str">
        <f t="shared" si="8"/>
        <v/>
      </c>
      <c r="AG23" s="137" t="str">
        <f t="shared" si="9"/>
        <v/>
      </c>
      <c r="AH23" s="137" t="str">
        <f t="shared" si="10"/>
        <v/>
      </c>
      <c r="AI23" s="170">
        <f t="shared" si="3"/>
        <v>0</v>
      </c>
      <c r="AJ23" s="137" t="str">
        <f t="shared" si="22"/>
        <v/>
      </c>
      <c r="AK23" s="137" t="str">
        <f t="shared" si="23"/>
        <v/>
      </c>
    </row>
    <row r="24" spans="1:40" ht="14.25" thickBot="1">
      <c r="A24" s="21">
        <v>15</v>
      </c>
      <c r="B24" s="24"/>
      <c r="C24" s="24"/>
      <c r="D24" s="24"/>
      <c r="E24" s="25"/>
      <c r="F24" s="56"/>
      <c r="G24" s="63"/>
      <c r="H24" s="67"/>
      <c r="I24" s="110"/>
      <c r="J24" s="73"/>
      <c r="K24" s="162"/>
      <c r="L24" s="56"/>
      <c r="M24" s="145"/>
      <c r="N24" s="145"/>
      <c r="O24" s="164">
        <f t="shared" si="19"/>
        <v>0</v>
      </c>
      <c r="P24" s="164" t="str">
        <f t="shared" si="20"/>
        <v/>
      </c>
      <c r="Q24" s="164" t="str">
        <f t="shared" si="21"/>
        <v/>
      </c>
      <c r="R24" s="173"/>
      <c r="S24" s="173" t="str">
        <f t="shared" si="4"/>
        <v/>
      </c>
      <c r="T24" s="173" t="str">
        <f t="shared" si="13"/>
        <v/>
      </c>
      <c r="U24" s="173" t="str">
        <f t="shared" si="14"/>
        <v/>
      </c>
      <c r="V24" s="173" t="str">
        <f t="shared" si="15"/>
        <v/>
      </c>
      <c r="W24" s="173" t="str">
        <f t="shared" si="16"/>
        <v/>
      </c>
      <c r="X24" s="173" t="str">
        <f t="shared" si="17"/>
        <v/>
      </c>
      <c r="Y24" s="173" t="str">
        <f t="shared" si="18"/>
        <v/>
      </c>
      <c r="Z24" s="151"/>
      <c r="AD24" s="55" t="str">
        <f t="shared" si="6"/>
        <v/>
      </c>
      <c r="AE24" s="55" t="str">
        <f t="shared" si="7"/>
        <v/>
      </c>
      <c r="AF24" s="55" t="str">
        <f t="shared" si="8"/>
        <v/>
      </c>
      <c r="AG24" s="137" t="str">
        <f t="shared" si="9"/>
        <v/>
      </c>
      <c r="AH24" s="137" t="str">
        <f t="shared" si="10"/>
        <v/>
      </c>
      <c r="AI24" s="170">
        <f t="shared" si="3"/>
        <v>0</v>
      </c>
      <c r="AJ24" s="137" t="str">
        <f t="shared" si="22"/>
        <v/>
      </c>
      <c r="AK24" s="137" t="str">
        <f t="shared" si="23"/>
        <v/>
      </c>
    </row>
    <row r="25" spans="1:40" ht="14.25" thickBot="1">
      <c r="A25" s="21">
        <v>16</v>
      </c>
      <c r="B25" s="24"/>
      <c r="C25" s="24"/>
      <c r="D25" s="24"/>
      <c r="E25" s="25"/>
      <c r="F25" s="56"/>
      <c r="G25" s="63"/>
      <c r="H25" s="67"/>
      <c r="I25" s="110"/>
      <c r="J25" s="73"/>
      <c r="K25" s="162"/>
      <c r="L25" s="56"/>
      <c r="M25" s="145"/>
      <c r="N25" s="145"/>
      <c r="O25" s="164">
        <f t="shared" si="19"/>
        <v>0</v>
      </c>
      <c r="P25" s="164" t="str">
        <f t="shared" si="20"/>
        <v/>
      </c>
      <c r="Q25" s="164" t="str">
        <f t="shared" si="21"/>
        <v/>
      </c>
      <c r="R25" s="173"/>
      <c r="S25" s="173" t="str">
        <f t="shared" si="4"/>
        <v/>
      </c>
      <c r="T25" s="173" t="str">
        <f t="shared" si="13"/>
        <v/>
      </c>
      <c r="U25" s="173" t="str">
        <f t="shared" si="14"/>
        <v/>
      </c>
      <c r="V25" s="173" t="str">
        <f t="shared" si="15"/>
        <v/>
      </c>
      <c r="W25" s="173" t="str">
        <f t="shared" si="16"/>
        <v/>
      </c>
      <c r="X25" s="173" t="str">
        <f t="shared" si="17"/>
        <v/>
      </c>
      <c r="Y25" s="173" t="str">
        <f t="shared" si="18"/>
        <v/>
      </c>
      <c r="Z25" s="151"/>
      <c r="AD25" s="55" t="str">
        <f t="shared" si="6"/>
        <v/>
      </c>
      <c r="AE25" s="55" t="str">
        <f t="shared" si="7"/>
        <v/>
      </c>
      <c r="AF25" s="55" t="str">
        <f t="shared" si="8"/>
        <v/>
      </c>
      <c r="AG25" s="137" t="str">
        <f t="shared" si="9"/>
        <v/>
      </c>
      <c r="AH25" s="137" t="str">
        <f t="shared" si="10"/>
        <v/>
      </c>
      <c r="AI25" s="170">
        <f t="shared" si="3"/>
        <v>0</v>
      </c>
      <c r="AJ25" s="137" t="str">
        <f t="shared" si="22"/>
        <v/>
      </c>
      <c r="AK25" s="137" t="str">
        <f t="shared" si="23"/>
        <v/>
      </c>
    </row>
    <row r="26" spans="1:40" ht="14.25" thickBot="1">
      <c r="A26" s="21">
        <v>17</v>
      </c>
      <c r="B26" s="24"/>
      <c r="C26" s="24"/>
      <c r="D26" s="24"/>
      <c r="E26" s="25"/>
      <c r="F26" s="56"/>
      <c r="G26" s="63"/>
      <c r="H26" s="67"/>
      <c r="I26" s="110"/>
      <c r="J26" s="73"/>
      <c r="K26" s="162"/>
      <c r="L26" s="56"/>
      <c r="M26" s="145"/>
      <c r="N26" s="145"/>
      <c r="O26" s="164">
        <f t="shared" si="19"/>
        <v>0</v>
      </c>
      <c r="P26" s="164" t="str">
        <f t="shared" si="20"/>
        <v/>
      </c>
      <c r="Q26" s="164" t="str">
        <f t="shared" si="21"/>
        <v/>
      </c>
      <c r="R26" s="173"/>
      <c r="S26" s="173" t="str">
        <f t="shared" si="4"/>
        <v/>
      </c>
      <c r="T26" s="173" t="str">
        <f t="shared" si="13"/>
        <v/>
      </c>
      <c r="U26" s="173" t="str">
        <f t="shared" si="14"/>
        <v/>
      </c>
      <c r="V26" s="173" t="str">
        <f t="shared" si="15"/>
        <v/>
      </c>
      <c r="W26" s="173" t="str">
        <f t="shared" si="16"/>
        <v/>
      </c>
      <c r="X26" s="173" t="str">
        <f t="shared" si="17"/>
        <v/>
      </c>
      <c r="Y26" s="173" t="str">
        <f t="shared" si="18"/>
        <v/>
      </c>
      <c r="Z26" s="151"/>
      <c r="AD26" s="55" t="str">
        <f t="shared" si="6"/>
        <v/>
      </c>
      <c r="AE26" s="55" t="str">
        <f t="shared" si="7"/>
        <v/>
      </c>
      <c r="AF26" s="55" t="str">
        <f t="shared" si="8"/>
        <v/>
      </c>
      <c r="AG26" s="137" t="str">
        <f t="shared" si="9"/>
        <v/>
      </c>
      <c r="AH26" s="137" t="str">
        <f t="shared" si="10"/>
        <v/>
      </c>
      <c r="AI26" s="170">
        <f t="shared" si="3"/>
        <v>0</v>
      </c>
      <c r="AJ26" s="137" t="str">
        <f t="shared" si="22"/>
        <v/>
      </c>
      <c r="AK26" s="137" t="str">
        <f t="shared" si="23"/>
        <v/>
      </c>
    </row>
    <row r="27" spans="1:40" ht="14.25" thickBot="1">
      <c r="A27" s="21">
        <v>18</v>
      </c>
      <c r="B27" s="24"/>
      <c r="C27" s="24"/>
      <c r="D27" s="24"/>
      <c r="E27" s="25"/>
      <c r="F27" s="56"/>
      <c r="G27" s="63"/>
      <c r="H27" s="67"/>
      <c r="I27" s="110"/>
      <c r="J27" s="73"/>
      <c r="K27" s="162"/>
      <c r="L27" s="56"/>
      <c r="M27" s="145"/>
      <c r="N27" s="145"/>
      <c r="O27" s="164">
        <f t="shared" si="19"/>
        <v>0</v>
      </c>
      <c r="P27" s="164" t="str">
        <f t="shared" si="20"/>
        <v/>
      </c>
      <c r="Q27" s="164" t="str">
        <f t="shared" si="21"/>
        <v/>
      </c>
      <c r="R27" s="173"/>
      <c r="S27" s="173" t="str">
        <f t="shared" si="4"/>
        <v/>
      </c>
      <c r="T27" s="173" t="str">
        <f t="shared" si="13"/>
        <v/>
      </c>
      <c r="U27" s="173" t="str">
        <f t="shared" si="14"/>
        <v/>
      </c>
      <c r="V27" s="173" t="str">
        <f t="shared" si="15"/>
        <v/>
      </c>
      <c r="W27" s="173" t="str">
        <f t="shared" si="16"/>
        <v/>
      </c>
      <c r="X27" s="173" t="str">
        <f t="shared" si="17"/>
        <v/>
      </c>
      <c r="Y27" s="173" t="str">
        <f t="shared" si="18"/>
        <v/>
      </c>
      <c r="Z27" s="151"/>
      <c r="AD27" s="55" t="str">
        <f t="shared" si="6"/>
        <v/>
      </c>
      <c r="AE27" s="55" t="str">
        <f t="shared" si="7"/>
        <v/>
      </c>
      <c r="AF27" s="55" t="str">
        <f t="shared" si="8"/>
        <v/>
      </c>
      <c r="AG27" s="137" t="str">
        <f t="shared" si="9"/>
        <v/>
      </c>
      <c r="AH27" s="137" t="str">
        <f t="shared" si="10"/>
        <v/>
      </c>
      <c r="AI27" s="170">
        <f t="shared" si="3"/>
        <v>0</v>
      </c>
      <c r="AJ27" s="137" t="str">
        <f t="shared" si="22"/>
        <v/>
      </c>
      <c r="AK27" s="137" t="str">
        <f t="shared" si="23"/>
        <v/>
      </c>
    </row>
    <row r="28" spans="1:40" ht="14.25" thickBot="1">
      <c r="A28" s="21">
        <v>19</v>
      </c>
      <c r="B28" s="24"/>
      <c r="C28" s="24"/>
      <c r="D28" s="24"/>
      <c r="E28" s="25"/>
      <c r="F28" s="56"/>
      <c r="G28" s="63"/>
      <c r="H28" s="67"/>
      <c r="I28" s="110"/>
      <c r="J28" s="73"/>
      <c r="K28" s="162"/>
      <c r="L28" s="56"/>
      <c r="M28" s="145"/>
      <c r="N28" s="145"/>
      <c r="O28" s="164">
        <f t="shared" si="19"/>
        <v>0</v>
      </c>
      <c r="P28" s="164" t="str">
        <f t="shared" si="20"/>
        <v/>
      </c>
      <c r="Q28" s="164" t="str">
        <f t="shared" si="21"/>
        <v/>
      </c>
      <c r="R28" s="173"/>
      <c r="S28" s="173" t="str">
        <f t="shared" si="4"/>
        <v/>
      </c>
      <c r="T28" s="173" t="str">
        <f t="shared" si="13"/>
        <v/>
      </c>
      <c r="U28" s="173" t="str">
        <f t="shared" si="14"/>
        <v/>
      </c>
      <c r="V28" s="173" t="str">
        <f t="shared" si="15"/>
        <v/>
      </c>
      <c r="W28" s="173" t="str">
        <f t="shared" si="16"/>
        <v/>
      </c>
      <c r="X28" s="173" t="str">
        <f t="shared" si="17"/>
        <v/>
      </c>
      <c r="Y28" s="173" t="str">
        <f t="shared" si="18"/>
        <v/>
      </c>
      <c r="Z28" s="151"/>
      <c r="AD28" s="55" t="str">
        <f t="shared" si="6"/>
        <v/>
      </c>
      <c r="AE28" s="55" t="str">
        <f t="shared" si="7"/>
        <v/>
      </c>
      <c r="AF28" s="55" t="str">
        <f t="shared" si="8"/>
        <v/>
      </c>
      <c r="AG28" s="137" t="str">
        <f t="shared" si="9"/>
        <v/>
      </c>
      <c r="AH28" s="137" t="str">
        <f t="shared" si="10"/>
        <v/>
      </c>
      <c r="AI28" s="170">
        <f t="shared" si="3"/>
        <v>0</v>
      </c>
      <c r="AJ28" s="137" t="str">
        <f t="shared" si="22"/>
        <v/>
      </c>
      <c r="AK28" s="137" t="str">
        <f t="shared" si="23"/>
        <v/>
      </c>
    </row>
    <row r="29" spans="1:40" ht="14.25" thickBot="1">
      <c r="A29" s="21">
        <v>20</v>
      </c>
      <c r="B29" s="24"/>
      <c r="C29" s="24"/>
      <c r="D29" s="24"/>
      <c r="E29" s="25"/>
      <c r="F29" s="56"/>
      <c r="G29" s="63"/>
      <c r="H29" s="67"/>
      <c r="I29" s="110"/>
      <c r="J29" s="73"/>
      <c r="K29" s="162"/>
      <c r="L29" s="56"/>
      <c r="M29" s="145"/>
      <c r="N29" s="145"/>
      <c r="O29" s="164">
        <f t="shared" si="19"/>
        <v>0</v>
      </c>
      <c r="P29" s="164" t="str">
        <f t="shared" si="20"/>
        <v/>
      </c>
      <c r="Q29" s="164" t="str">
        <f t="shared" si="21"/>
        <v/>
      </c>
      <c r="R29" s="173"/>
      <c r="S29" s="173" t="str">
        <f t="shared" si="4"/>
        <v/>
      </c>
      <c r="T29" s="173" t="str">
        <f t="shared" si="13"/>
        <v/>
      </c>
      <c r="U29" s="173" t="str">
        <f t="shared" si="14"/>
        <v/>
      </c>
      <c r="V29" s="173" t="str">
        <f t="shared" si="15"/>
        <v/>
      </c>
      <c r="W29" s="173" t="str">
        <f t="shared" si="16"/>
        <v/>
      </c>
      <c r="X29" s="173" t="str">
        <f t="shared" si="17"/>
        <v/>
      </c>
      <c r="Y29" s="173" t="str">
        <f t="shared" si="18"/>
        <v/>
      </c>
      <c r="Z29" s="151"/>
      <c r="AD29" s="55" t="str">
        <f t="shared" si="6"/>
        <v/>
      </c>
      <c r="AE29" s="55" t="str">
        <f t="shared" si="7"/>
        <v/>
      </c>
      <c r="AF29" s="55" t="str">
        <f t="shared" si="8"/>
        <v/>
      </c>
      <c r="AG29" s="137" t="str">
        <f t="shared" si="9"/>
        <v/>
      </c>
      <c r="AH29" s="137" t="str">
        <f t="shared" si="10"/>
        <v/>
      </c>
      <c r="AI29" s="170">
        <f t="shared" si="3"/>
        <v>0</v>
      </c>
      <c r="AJ29" s="137" t="str">
        <f t="shared" si="22"/>
        <v/>
      </c>
      <c r="AK29" s="137" t="str">
        <f t="shared" si="23"/>
        <v/>
      </c>
    </row>
    <row r="30" spans="1:40" ht="14.25" thickBot="1">
      <c r="A30" s="21">
        <v>21</v>
      </c>
      <c r="B30" s="24"/>
      <c r="C30" s="24"/>
      <c r="D30" s="24"/>
      <c r="E30" s="25"/>
      <c r="F30" s="56"/>
      <c r="G30" s="63"/>
      <c r="H30" s="67"/>
      <c r="I30" s="110"/>
      <c r="J30" s="73"/>
      <c r="K30" s="162"/>
      <c r="L30" s="56"/>
      <c r="M30" s="145"/>
      <c r="N30" s="145"/>
      <c r="O30" s="164">
        <f t="shared" si="19"/>
        <v>0</v>
      </c>
      <c r="P30" s="164" t="str">
        <f t="shared" si="20"/>
        <v/>
      </c>
      <c r="Q30" s="164" t="str">
        <f t="shared" si="21"/>
        <v/>
      </c>
      <c r="R30" s="173"/>
      <c r="S30" s="173" t="str">
        <f t="shared" si="4"/>
        <v/>
      </c>
      <c r="T30" s="173" t="str">
        <f t="shared" si="13"/>
        <v/>
      </c>
      <c r="U30" s="173" t="str">
        <f t="shared" si="14"/>
        <v/>
      </c>
      <c r="V30" s="173" t="str">
        <f t="shared" si="15"/>
        <v/>
      </c>
      <c r="W30" s="173" t="str">
        <f t="shared" si="16"/>
        <v/>
      </c>
      <c r="X30" s="173" t="str">
        <f t="shared" si="17"/>
        <v/>
      </c>
      <c r="Y30" s="173" t="str">
        <f t="shared" si="18"/>
        <v/>
      </c>
      <c r="Z30" s="151"/>
      <c r="AD30" s="55" t="str">
        <f t="shared" si="6"/>
        <v/>
      </c>
      <c r="AE30" s="55" t="str">
        <f t="shared" si="7"/>
        <v/>
      </c>
      <c r="AF30" s="55" t="str">
        <f t="shared" si="8"/>
        <v/>
      </c>
      <c r="AG30" s="137" t="str">
        <f t="shared" si="9"/>
        <v/>
      </c>
      <c r="AH30" s="137" t="str">
        <f t="shared" si="10"/>
        <v/>
      </c>
      <c r="AI30" s="170">
        <f t="shared" si="3"/>
        <v>0</v>
      </c>
      <c r="AJ30" s="137" t="str">
        <f t="shared" si="22"/>
        <v/>
      </c>
      <c r="AK30" s="137" t="str">
        <f t="shared" si="23"/>
        <v/>
      </c>
    </row>
    <row r="31" spans="1:40" ht="14.25" thickBot="1">
      <c r="A31" s="21">
        <v>22</v>
      </c>
      <c r="B31" s="24"/>
      <c r="C31" s="24"/>
      <c r="D31" s="24"/>
      <c r="E31" s="25"/>
      <c r="F31" s="56"/>
      <c r="G31" s="63"/>
      <c r="H31" s="67"/>
      <c r="I31" s="110"/>
      <c r="J31" s="73"/>
      <c r="K31" s="162"/>
      <c r="L31" s="56"/>
      <c r="M31" s="145"/>
      <c r="N31" s="145"/>
      <c r="O31" s="164">
        <f t="shared" si="19"/>
        <v>0</v>
      </c>
      <c r="P31" s="164" t="str">
        <f t="shared" si="20"/>
        <v/>
      </c>
      <c r="Q31" s="164" t="str">
        <f t="shared" si="21"/>
        <v/>
      </c>
      <c r="R31" s="173"/>
      <c r="S31" s="173" t="str">
        <f t="shared" si="4"/>
        <v/>
      </c>
      <c r="T31" s="173" t="str">
        <f t="shared" si="13"/>
        <v/>
      </c>
      <c r="U31" s="173" t="str">
        <f t="shared" si="14"/>
        <v/>
      </c>
      <c r="V31" s="173" t="str">
        <f t="shared" si="15"/>
        <v/>
      </c>
      <c r="W31" s="173" t="str">
        <f t="shared" si="16"/>
        <v/>
      </c>
      <c r="X31" s="173" t="str">
        <f t="shared" si="17"/>
        <v/>
      </c>
      <c r="Y31" s="173" t="str">
        <f t="shared" si="18"/>
        <v/>
      </c>
      <c r="Z31" s="151"/>
      <c r="AD31" s="55" t="str">
        <f t="shared" si="6"/>
        <v/>
      </c>
      <c r="AE31" s="55" t="str">
        <f t="shared" si="7"/>
        <v/>
      </c>
      <c r="AF31" s="55" t="str">
        <f t="shared" si="8"/>
        <v/>
      </c>
      <c r="AG31" s="137" t="str">
        <f t="shared" si="9"/>
        <v/>
      </c>
      <c r="AH31" s="137" t="str">
        <f t="shared" si="10"/>
        <v/>
      </c>
      <c r="AI31" s="170">
        <f t="shared" si="3"/>
        <v>0</v>
      </c>
      <c r="AJ31" s="137" t="str">
        <f t="shared" si="22"/>
        <v/>
      </c>
      <c r="AK31" s="137" t="str">
        <f t="shared" si="23"/>
        <v/>
      </c>
    </row>
    <row r="32" spans="1:40" ht="14.25" thickBot="1">
      <c r="A32" s="21">
        <v>23</v>
      </c>
      <c r="B32" s="24"/>
      <c r="C32" s="24"/>
      <c r="D32" s="24"/>
      <c r="E32" s="25"/>
      <c r="F32" s="56"/>
      <c r="G32" s="63"/>
      <c r="H32" s="67"/>
      <c r="I32" s="110"/>
      <c r="J32" s="73"/>
      <c r="K32" s="162"/>
      <c r="L32" s="56"/>
      <c r="M32" s="145"/>
      <c r="N32" s="145"/>
      <c r="O32" s="164">
        <f t="shared" si="19"/>
        <v>0</v>
      </c>
      <c r="P32" s="164" t="str">
        <f t="shared" si="20"/>
        <v/>
      </c>
      <c r="Q32" s="164" t="str">
        <f t="shared" si="21"/>
        <v/>
      </c>
      <c r="R32" s="173"/>
      <c r="S32" s="173" t="str">
        <f t="shared" si="4"/>
        <v/>
      </c>
      <c r="T32" s="173" t="str">
        <f t="shared" si="13"/>
        <v/>
      </c>
      <c r="U32" s="173" t="str">
        <f t="shared" si="14"/>
        <v/>
      </c>
      <c r="V32" s="173" t="str">
        <f t="shared" si="15"/>
        <v/>
      </c>
      <c r="W32" s="173" t="str">
        <f t="shared" si="16"/>
        <v/>
      </c>
      <c r="X32" s="173" t="str">
        <f t="shared" si="17"/>
        <v/>
      </c>
      <c r="Y32" s="173" t="str">
        <f t="shared" si="18"/>
        <v/>
      </c>
      <c r="Z32" s="151"/>
      <c r="AD32" s="55" t="str">
        <f t="shared" si="6"/>
        <v/>
      </c>
      <c r="AE32" s="55" t="str">
        <f t="shared" si="7"/>
        <v/>
      </c>
      <c r="AF32" s="55" t="str">
        <f t="shared" si="8"/>
        <v/>
      </c>
      <c r="AG32" s="137" t="str">
        <f t="shared" si="9"/>
        <v/>
      </c>
      <c r="AH32" s="137" t="str">
        <f t="shared" si="10"/>
        <v/>
      </c>
      <c r="AI32" s="170">
        <f t="shared" si="3"/>
        <v>0</v>
      </c>
      <c r="AJ32" s="137" t="str">
        <f t="shared" si="22"/>
        <v/>
      </c>
      <c r="AK32" s="137" t="str">
        <f t="shared" si="23"/>
        <v/>
      </c>
    </row>
    <row r="33" spans="1:37" ht="14.25" thickBot="1">
      <c r="A33" s="21">
        <v>24</v>
      </c>
      <c r="B33" s="24"/>
      <c r="C33" s="24"/>
      <c r="D33" s="24"/>
      <c r="E33" s="25"/>
      <c r="F33" s="56"/>
      <c r="G33" s="63"/>
      <c r="H33" s="67"/>
      <c r="I33" s="110"/>
      <c r="J33" s="73"/>
      <c r="K33" s="162"/>
      <c r="L33" s="56"/>
      <c r="M33" s="145"/>
      <c r="N33" s="145"/>
      <c r="O33" s="164">
        <f t="shared" si="19"/>
        <v>0</v>
      </c>
      <c r="P33" s="164" t="str">
        <f t="shared" si="20"/>
        <v/>
      </c>
      <c r="Q33" s="164" t="str">
        <f t="shared" si="21"/>
        <v/>
      </c>
      <c r="R33" s="173"/>
      <c r="S33" s="173" t="str">
        <f t="shared" si="4"/>
        <v/>
      </c>
      <c r="T33" s="173" t="str">
        <f t="shared" si="13"/>
        <v/>
      </c>
      <c r="U33" s="173" t="str">
        <f t="shared" si="14"/>
        <v/>
      </c>
      <c r="V33" s="173" t="str">
        <f t="shared" si="15"/>
        <v/>
      </c>
      <c r="W33" s="173" t="str">
        <f t="shared" si="16"/>
        <v/>
      </c>
      <c r="X33" s="173" t="str">
        <f t="shared" si="17"/>
        <v/>
      </c>
      <c r="Y33" s="173" t="str">
        <f t="shared" si="18"/>
        <v/>
      </c>
      <c r="Z33" s="151"/>
      <c r="AD33" s="55" t="str">
        <f t="shared" si="6"/>
        <v/>
      </c>
      <c r="AE33" s="55" t="str">
        <f t="shared" si="7"/>
        <v/>
      </c>
      <c r="AF33" s="55" t="str">
        <f t="shared" si="8"/>
        <v/>
      </c>
      <c r="AG33" s="137" t="str">
        <f t="shared" si="9"/>
        <v/>
      </c>
      <c r="AH33" s="137" t="str">
        <f t="shared" si="10"/>
        <v/>
      </c>
      <c r="AI33" s="170">
        <f t="shared" si="3"/>
        <v>0</v>
      </c>
      <c r="AJ33" s="137" t="str">
        <f t="shared" si="22"/>
        <v/>
      </c>
      <c r="AK33" s="137" t="str">
        <f t="shared" si="23"/>
        <v/>
      </c>
    </row>
    <row r="34" spans="1:37" ht="14.25" thickBot="1">
      <c r="A34" s="21">
        <v>25</v>
      </c>
      <c r="B34" s="24"/>
      <c r="C34" s="24"/>
      <c r="D34" s="24"/>
      <c r="E34" s="25"/>
      <c r="F34" s="56"/>
      <c r="G34" s="63"/>
      <c r="H34" s="67"/>
      <c r="I34" s="110"/>
      <c r="J34" s="73"/>
      <c r="K34" s="162"/>
      <c r="L34" s="56"/>
      <c r="M34" s="145"/>
      <c r="N34" s="145"/>
      <c r="O34" s="164">
        <f t="shared" si="19"/>
        <v>0</v>
      </c>
      <c r="P34" s="164" t="str">
        <f t="shared" si="20"/>
        <v/>
      </c>
      <c r="Q34" s="164" t="str">
        <f t="shared" si="21"/>
        <v/>
      </c>
      <c r="R34" s="173"/>
      <c r="S34" s="173" t="str">
        <f t="shared" si="4"/>
        <v/>
      </c>
      <c r="T34" s="173" t="str">
        <f t="shared" si="13"/>
        <v/>
      </c>
      <c r="U34" s="173" t="str">
        <f t="shared" si="14"/>
        <v/>
      </c>
      <c r="V34" s="173" t="str">
        <f t="shared" si="15"/>
        <v/>
      </c>
      <c r="W34" s="173" t="str">
        <f t="shared" si="16"/>
        <v/>
      </c>
      <c r="X34" s="173" t="str">
        <f t="shared" si="17"/>
        <v/>
      </c>
      <c r="Y34" s="173" t="str">
        <f t="shared" si="18"/>
        <v/>
      </c>
      <c r="Z34" s="151"/>
      <c r="AD34" s="55" t="str">
        <f t="shared" si="6"/>
        <v/>
      </c>
      <c r="AE34" s="55" t="str">
        <f t="shared" si="7"/>
        <v/>
      </c>
      <c r="AF34" s="55" t="str">
        <f t="shared" si="8"/>
        <v/>
      </c>
      <c r="AG34" s="137" t="str">
        <f t="shared" si="9"/>
        <v/>
      </c>
      <c r="AH34" s="137" t="str">
        <f t="shared" si="10"/>
        <v/>
      </c>
      <c r="AI34" s="170">
        <f t="shared" si="3"/>
        <v>0</v>
      </c>
      <c r="AJ34" s="137" t="str">
        <f t="shared" si="22"/>
        <v/>
      </c>
      <c r="AK34" s="137" t="str">
        <f t="shared" si="23"/>
        <v/>
      </c>
    </row>
    <row r="35" spans="1:37" ht="14.25" thickBot="1">
      <c r="A35" s="21">
        <v>26</v>
      </c>
      <c r="B35" s="24"/>
      <c r="C35" s="24"/>
      <c r="D35" s="24"/>
      <c r="E35" s="25"/>
      <c r="F35" s="56"/>
      <c r="G35" s="63"/>
      <c r="H35" s="67"/>
      <c r="I35" s="110"/>
      <c r="J35" s="73"/>
      <c r="K35" s="162"/>
      <c r="L35" s="56"/>
      <c r="M35" s="145"/>
      <c r="N35" s="145"/>
      <c r="O35" s="164">
        <f t="shared" si="19"/>
        <v>0</v>
      </c>
      <c r="P35" s="164" t="str">
        <f t="shared" si="20"/>
        <v/>
      </c>
      <c r="Q35" s="164" t="str">
        <f t="shared" si="21"/>
        <v/>
      </c>
      <c r="R35" s="173"/>
      <c r="S35" s="173" t="str">
        <f t="shared" si="4"/>
        <v/>
      </c>
      <c r="T35" s="173" t="str">
        <f t="shared" si="13"/>
        <v/>
      </c>
      <c r="U35" s="173" t="str">
        <f t="shared" si="14"/>
        <v/>
      </c>
      <c r="V35" s="173" t="str">
        <f t="shared" si="15"/>
        <v/>
      </c>
      <c r="W35" s="173" t="str">
        <f t="shared" si="16"/>
        <v/>
      </c>
      <c r="X35" s="173" t="str">
        <f t="shared" si="17"/>
        <v/>
      </c>
      <c r="Y35" s="173" t="str">
        <f t="shared" si="18"/>
        <v/>
      </c>
      <c r="Z35" s="151"/>
      <c r="AD35" s="55" t="str">
        <f t="shared" si="6"/>
        <v/>
      </c>
      <c r="AE35" s="55" t="str">
        <f t="shared" si="7"/>
        <v/>
      </c>
      <c r="AF35" s="55" t="str">
        <f t="shared" si="8"/>
        <v/>
      </c>
      <c r="AG35" s="137" t="str">
        <f t="shared" si="9"/>
        <v/>
      </c>
      <c r="AH35" s="137" t="str">
        <f t="shared" si="10"/>
        <v/>
      </c>
      <c r="AI35" s="170">
        <f t="shared" si="3"/>
        <v>0</v>
      </c>
      <c r="AJ35" s="137" t="str">
        <f t="shared" si="22"/>
        <v/>
      </c>
      <c r="AK35" s="137" t="str">
        <f t="shared" si="23"/>
        <v/>
      </c>
    </row>
    <row r="36" spans="1:37" ht="14.25" thickBot="1">
      <c r="A36" s="21">
        <v>27</v>
      </c>
      <c r="B36" s="24"/>
      <c r="C36" s="24"/>
      <c r="D36" s="24"/>
      <c r="E36" s="25"/>
      <c r="F36" s="56"/>
      <c r="G36" s="63"/>
      <c r="H36" s="67"/>
      <c r="I36" s="110"/>
      <c r="J36" s="73"/>
      <c r="K36" s="162"/>
      <c r="L36" s="56"/>
      <c r="M36" s="145"/>
      <c r="N36" s="145"/>
      <c r="O36" s="164">
        <f t="shared" si="19"/>
        <v>0</v>
      </c>
      <c r="P36" s="164" t="str">
        <f t="shared" si="20"/>
        <v/>
      </c>
      <c r="Q36" s="164" t="str">
        <f t="shared" si="21"/>
        <v/>
      </c>
      <c r="R36" s="173"/>
      <c r="S36" s="173" t="str">
        <f t="shared" si="4"/>
        <v/>
      </c>
      <c r="T36" s="173" t="str">
        <f t="shared" si="13"/>
        <v/>
      </c>
      <c r="U36" s="173" t="str">
        <f t="shared" si="14"/>
        <v/>
      </c>
      <c r="V36" s="173" t="str">
        <f t="shared" si="15"/>
        <v/>
      </c>
      <c r="W36" s="173" t="str">
        <f t="shared" si="16"/>
        <v/>
      </c>
      <c r="X36" s="173" t="str">
        <f t="shared" si="17"/>
        <v/>
      </c>
      <c r="Y36" s="173" t="str">
        <f t="shared" si="18"/>
        <v/>
      </c>
      <c r="Z36" s="151"/>
      <c r="AD36" s="55" t="str">
        <f t="shared" si="6"/>
        <v/>
      </c>
      <c r="AE36" s="55" t="str">
        <f t="shared" si="7"/>
        <v/>
      </c>
      <c r="AF36" s="55" t="str">
        <f t="shared" si="8"/>
        <v/>
      </c>
      <c r="AG36" s="137" t="str">
        <f t="shared" si="9"/>
        <v/>
      </c>
      <c r="AH36" s="137" t="str">
        <f t="shared" si="10"/>
        <v/>
      </c>
      <c r="AI36" s="170">
        <f t="shared" si="3"/>
        <v>0</v>
      </c>
      <c r="AJ36" s="137" t="str">
        <f t="shared" si="22"/>
        <v/>
      </c>
      <c r="AK36" s="137" t="str">
        <f t="shared" si="23"/>
        <v/>
      </c>
    </row>
    <row r="37" spans="1:37" ht="14.25" thickBot="1">
      <c r="A37" s="21">
        <v>28</v>
      </c>
      <c r="B37" s="24"/>
      <c r="C37" s="24"/>
      <c r="D37" s="24"/>
      <c r="E37" s="25"/>
      <c r="F37" s="56"/>
      <c r="G37" s="63"/>
      <c r="H37" s="67"/>
      <c r="I37" s="110"/>
      <c r="J37" s="73"/>
      <c r="K37" s="162"/>
      <c r="L37" s="56"/>
      <c r="M37" s="145"/>
      <c r="N37" s="145"/>
      <c r="O37" s="164">
        <f t="shared" si="19"/>
        <v>0</v>
      </c>
      <c r="P37" s="164" t="str">
        <f t="shared" si="20"/>
        <v/>
      </c>
      <c r="Q37" s="164" t="str">
        <f t="shared" si="21"/>
        <v/>
      </c>
      <c r="R37" s="173"/>
      <c r="S37" s="173" t="str">
        <f t="shared" si="4"/>
        <v/>
      </c>
      <c r="T37" s="173" t="str">
        <f t="shared" si="13"/>
        <v/>
      </c>
      <c r="U37" s="173" t="str">
        <f t="shared" si="14"/>
        <v/>
      </c>
      <c r="V37" s="173" t="str">
        <f t="shared" si="15"/>
        <v/>
      </c>
      <c r="W37" s="173" t="str">
        <f t="shared" si="16"/>
        <v/>
      </c>
      <c r="X37" s="173" t="str">
        <f t="shared" si="17"/>
        <v/>
      </c>
      <c r="Y37" s="173" t="str">
        <f t="shared" si="18"/>
        <v/>
      </c>
      <c r="Z37" s="151"/>
      <c r="AD37" s="55" t="str">
        <f t="shared" si="6"/>
        <v/>
      </c>
      <c r="AE37" s="55" t="str">
        <f t="shared" si="7"/>
        <v/>
      </c>
      <c r="AF37" s="55" t="str">
        <f t="shared" si="8"/>
        <v/>
      </c>
      <c r="AG37" s="137" t="str">
        <f t="shared" si="9"/>
        <v/>
      </c>
      <c r="AH37" s="137" t="str">
        <f t="shared" si="10"/>
        <v/>
      </c>
      <c r="AI37" s="170">
        <f t="shared" si="3"/>
        <v>0</v>
      </c>
      <c r="AJ37" s="137" t="str">
        <f t="shared" si="22"/>
        <v/>
      </c>
      <c r="AK37" s="137" t="str">
        <f t="shared" si="23"/>
        <v/>
      </c>
    </row>
    <row r="38" spans="1:37" ht="14.25" thickBot="1">
      <c r="A38" s="21">
        <v>29</v>
      </c>
      <c r="B38" s="24"/>
      <c r="C38" s="24"/>
      <c r="D38" s="24"/>
      <c r="E38" s="25"/>
      <c r="F38" s="56"/>
      <c r="G38" s="63"/>
      <c r="H38" s="67"/>
      <c r="I38" s="110"/>
      <c r="J38" s="73"/>
      <c r="K38" s="162"/>
      <c r="L38" s="56"/>
      <c r="M38" s="145"/>
      <c r="N38" s="145"/>
      <c r="O38" s="164">
        <f t="shared" si="19"/>
        <v>0</v>
      </c>
      <c r="P38" s="164" t="str">
        <f t="shared" si="20"/>
        <v/>
      </c>
      <c r="Q38" s="164" t="str">
        <f t="shared" si="21"/>
        <v/>
      </c>
      <c r="R38" s="173"/>
      <c r="S38" s="173" t="str">
        <f t="shared" si="4"/>
        <v/>
      </c>
      <c r="T38" s="173" t="str">
        <f t="shared" si="13"/>
        <v/>
      </c>
      <c r="U38" s="173" t="str">
        <f t="shared" si="14"/>
        <v/>
      </c>
      <c r="V38" s="173" t="str">
        <f t="shared" si="15"/>
        <v/>
      </c>
      <c r="W38" s="173" t="str">
        <f t="shared" si="16"/>
        <v/>
      </c>
      <c r="X38" s="173" t="str">
        <f t="shared" si="17"/>
        <v/>
      </c>
      <c r="Y38" s="173" t="str">
        <f t="shared" si="18"/>
        <v/>
      </c>
      <c r="Z38" s="151"/>
      <c r="AD38" s="55" t="str">
        <f t="shared" si="6"/>
        <v/>
      </c>
      <c r="AE38" s="55" t="str">
        <f t="shared" si="7"/>
        <v/>
      </c>
      <c r="AF38" s="55" t="str">
        <f t="shared" si="8"/>
        <v/>
      </c>
      <c r="AG38" s="137" t="str">
        <f t="shared" si="9"/>
        <v/>
      </c>
      <c r="AH38" s="137" t="str">
        <f t="shared" si="10"/>
        <v/>
      </c>
      <c r="AI38" s="170">
        <f t="shared" si="3"/>
        <v>0</v>
      </c>
      <c r="AJ38" s="137" t="str">
        <f t="shared" si="22"/>
        <v/>
      </c>
      <c r="AK38" s="137" t="str">
        <f t="shared" si="23"/>
        <v/>
      </c>
    </row>
    <row r="39" spans="1:37" ht="14.25" thickBot="1">
      <c r="A39" s="21">
        <v>30</v>
      </c>
      <c r="B39" s="24"/>
      <c r="C39" s="24"/>
      <c r="D39" s="24"/>
      <c r="E39" s="25"/>
      <c r="F39" s="56"/>
      <c r="G39" s="63"/>
      <c r="H39" s="67"/>
      <c r="I39" s="110"/>
      <c r="J39" s="73"/>
      <c r="K39" s="162"/>
      <c r="L39" s="56"/>
      <c r="M39" s="145"/>
      <c r="N39" s="145"/>
      <c r="O39" s="164">
        <f t="shared" si="19"/>
        <v>0</v>
      </c>
      <c r="P39" s="164" t="str">
        <f t="shared" si="20"/>
        <v/>
      </c>
      <c r="Q39" s="164" t="str">
        <f t="shared" si="21"/>
        <v/>
      </c>
      <c r="R39" s="173"/>
      <c r="S39" s="173" t="str">
        <f t="shared" si="4"/>
        <v/>
      </c>
      <c r="T39" s="173" t="str">
        <f t="shared" si="13"/>
        <v/>
      </c>
      <c r="U39" s="173" t="str">
        <f t="shared" si="14"/>
        <v/>
      </c>
      <c r="V39" s="173" t="str">
        <f t="shared" si="15"/>
        <v/>
      </c>
      <c r="W39" s="173" t="str">
        <f t="shared" si="16"/>
        <v/>
      </c>
      <c r="X39" s="173" t="str">
        <f t="shared" si="17"/>
        <v/>
      </c>
      <c r="Y39" s="173" t="str">
        <f t="shared" si="18"/>
        <v/>
      </c>
      <c r="Z39" s="151"/>
      <c r="AD39" s="55" t="str">
        <f t="shared" si="6"/>
        <v/>
      </c>
      <c r="AE39" s="55" t="str">
        <f t="shared" si="7"/>
        <v/>
      </c>
      <c r="AF39" s="55" t="str">
        <f t="shared" si="8"/>
        <v/>
      </c>
      <c r="AG39" s="137" t="str">
        <f t="shared" si="9"/>
        <v/>
      </c>
      <c r="AH39" s="137" t="str">
        <f t="shared" si="10"/>
        <v/>
      </c>
      <c r="AI39" s="170">
        <f t="shared" si="3"/>
        <v>0</v>
      </c>
      <c r="AJ39" s="137" t="str">
        <f t="shared" si="22"/>
        <v/>
      </c>
      <c r="AK39" s="137" t="str">
        <f t="shared" si="23"/>
        <v/>
      </c>
    </row>
    <row r="40" spans="1:37" ht="14.25" thickBot="1">
      <c r="A40" s="21">
        <v>31</v>
      </c>
      <c r="B40" s="24"/>
      <c r="C40" s="24"/>
      <c r="D40" s="24"/>
      <c r="E40" s="25"/>
      <c r="F40" s="56"/>
      <c r="G40" s="63"/>
      <c r="H40" s="67"/>
      <c r="I40" s="110"/>
      <c r="J40" s="73"/>
      <c r="K40" s="162"/>
      <c r="L40" s="56"/>
      <c r="M40" s="145"/>
      <c r="N40" s="145"/>
      <c r="O40" s="164">
        <f t="shared" si="19"/>
        <v>0</v>
      </c>
      <c r="P40" s="164" t="str">
        <f t="shared" si="20"/>
        <v/>
      </c>
      <c r="Q40" s="164" t="str">
        <f t="shared" si="21"/>
        <v/>
      </c>
      <c r="R40" s="173"/>
      <c r="S40" s="173" t="str">
        <f t="shared" si="4"/>
        <v/>
      </c>
      <c r="T40" s="173" t="str">
        <f t="shared" si="13"/>
        <v/>
      </c>
      <c r="U40" s="173" t="str">
        <f t="shared" si="14"/>
        <v/>
      </c>
      <c r="V40" s="173" t="str">
        <f t="shared" si="15"/>
        <v/>
      </c>
      <c r="W40" s="173" t="str">
        <f t="shared" si="16"/>
        <v/>
      </c>
      <c r="X40" s="173" t="str">
        <f t="shared" si="17"/>
        <v/>
      </c>
      <c r="Y40" s="173" t="str">
        <f t="shared" si="18"/>
        <v/>
      </c>
      <c r="Z40" s="151"/>
      <c r="AD40" s="55" t="str">
        <f t="shared" si="6"/>
        <v/>
      </c>
      <c r="AE40" s="55" t="str">
        <f t="shared" si="7"/>
        <v/>
      </c>
      <c r="AF40" s="55" t="str">
        <f t="shared" si="8"/>
        <v/>
      </c>
      <c r="AG40" s="137" t="str">
        <f t="shared" si="9"/>
        <v/>
      </c>
      <c r="AH40" s="137" t="str">
        <f t="shared" si="10"/>
        <v/>
      </c>
      <c r="AI40" s="170">
        <f t="shared" si="3"/>
        <v>0</v>
      </c>
      <c r="AJ40" s="137" t="str">
        <f t="shared" si="22"/>
        <v/>
      </c>
      <c r="AK40" s="137" t="str">
        <f t="shared" si="23"/>
        <v/>
      </c>
    </row>
    <row r="41" spans="1:37" ht="14.25" thickBot="1">
      <c r="A41" s="21">
        <v>32</v>
      </c>
      <c r="B41" s="24"/>
      <c r="C41" s="24"/>
      <c r="D41" s="24"/>
      <c r="E41" s="25"/>
      <c r="F41" s="56"/>
      <c r="G41" s="63"/>
      <c r="H41" s="67"/>
      <c r="I41" s="110"/>
      <c r="J41" s="73"/>
      <c r="K41" s="162"/>
      <c r="L41" s="56"/>
      <c r="M41" s="145"/>
      <c r="N41" s="145"/>
      <c r="O41" s="164">
        <f t="shared" si="19"/>
        <v>0</v>
      </c>
      <c r="P41" s="164" t="str">
        <f t="shared" si="20"/>
        <v/>
      </c>
      <c r="Q41" s="164" t="str">
        <f t="shared" si="21"/>
        <v/>
      </c>
      <c r="R41" s="173"/>
      <c r="S41" s="173" t="str">
        <f t="shared" si="4"/>
        <v/>
      </c>
      <c r="T41" s="173" t="str">
        <f t="shared" si="13"/>
        <v/>
      </c>
      <c r="U41" s="173" t="str">
        <f t="shared" si="14"/>
        <v/>
      </c>
      <c r="V41" s="173" t="str">
        <f t="shared" si="15"/>
        <v/>
      </c>
      <c r="W41" s="173" t="str">
        <f t="shared" si="16"/>
        <v/>
      </c>
      <c r="X41" s="173" t="str">
        <f t="shared" si="17"/>
        <v/>
      </c>
      <c r="Y41" s="173" t="str">
        <f t="shared" si="18"/>
        <v/>
      </c>
      <c r="Z41" s="151"/>
      <c r="AD41" s="55" t="str">
        <f t="shared" si="6"/>
        <v/>
      </c>
      <c r="AE41" s="55" t="str">
        <f t="shared" si="7"/>
        <v/>
      </c>
      <c r="AF41" s="55" t="str">
        <f t="shared" si="8"/>
        <v/>
      </c>
      <c r="AG41" s="137" t="str">
        <f t="shared" si="9"/>
        <v/>
      </c>
      <c r="AH41" s="137" t="str">
        <f t="shared" si="10"/>
        <v/>
      </c>
      <c r="AI41" s="170">
        <f t="shared" si="3"/>
        <v>0</v>
      </c>
      <c r="AJ41" s="137" t="str">
        <f t="shared" si="22"/>
        <v/>
      </c>
      <c r="AK41" s="137" t="str">
        <f t="shared" si="23"/>
        <v/>
      </c>
    </row>
    <row r="42" spans="1:37" ht="14.25" thickBot="1">
      <c r="A42" s="21">
        <v>33</v>
      </c>
      <c r="B42" s="24"/>
      <c r="C42" s="24"/>
      <c r="D42" s="24"/>
      <c r="E42" s="25"/>
      <c r="F42" s="56"/>
      <c r="G42" s="63"/>
      <c r="H42" s="67"/>
      <c r="I42" s="110"/>
      <c r="J42" s="73"/>
      <c r="K42" s="162"/>
      <c r="L42" s="56"/>
      <c r="M42" s="145"/>
      <c r="N42" s="145"/>
      <c r="O42" s="164">
        <f t="shared" si="19"/>
        <v>0</v>
      </c>
      <c r="P42" s="164" t="str">
        <f t="shared" si="20"/>
        <v/>
      </c>
      <c r="Q42" s="164" t="str">
        <f t="shared" si="21"/>
        <v/>
      </c>
      <c r="R42" s="173"/>
      <c r="S42" s="173" t="str">
        <f t="shared" si="4"/>
        <v/>
      </c>
      <c r="T42" s="173" t="str">
        <f t="shared" si="13"/>
        <v/>
      </c>
      <c r="U42" s="173" t="str">
        <f t="shared" si="14"/>
        <v/>
      </c>
      <c r="V42" s="173" t="str">
        <f t="shared" si="15"/>
        <v/>
      </c>
      <c r="W42" s="173" t="str">
        <f t="shared" si="16"/>
        <v/>
      </c>
      <c r="X42" s="173" t="str">
        <f t="shared" si="17"/>
        <v/>
      </c>
      <c r="Y42" s="173" t="str">
        <f t="shared" si="18"/>
        <v/>
      </c>
      <c r="Z42" s="151"/>
      <c r="AD42" s="55" t="str">
        <f t="shared" si="6"/>
        <v/>
      </c>
      <c r="AE42" s="55" t="str">
        <f t="shared" si="7"/>
        <v/>
      </c>
      <c r="AF42" s="55" t="str">
        <f t="shared" si="8"/>
        <v/>
      </c>
      <c r="AG42" s="137" t="str">
        <f t="shared" si="9"/>
        <v/>
      </c>
      <c r="AH42" s="137" t="str">
        <f t="shared" si="10"/>
        <v/>
      </c>
      <c r="AI42" s="170">
        <f t="shared" si="3"/>
        <v>0</v>
      </c>
      <c r="AJ42" s="137" t="str">
        <f t="shared" si="22"/>
        <v/>
      </c>
      <c r="AK42" s="137" t="str">
        <f t="shared" si="23"/>
        <v/>
      </c>
    </row>
    <row r="43" spans="1:37" ht="14.25" thickBot="1">
      <c r="A43" s="21">
        <v>34</v>
      </c>
      <c r="B43" s="24"/>
      <c r="C43" s="24"/>
      <c r="D43" s="24"/>
      <c r="E43" s="25"/>
      <c r="F43" s="56"/>
      <c r="G43" s="63"/>
      <c r="H43" s="67"/>
      <c r="I43" s="110"/>
      <c r="J43" s="73"/>
      <c r="K43" s="162"/>
      <c r="L43" s="56"/>
      <c r="M43" s="145"/>
      <c r="N43" s="145"/>
      <c r="O43" s="164">
        <f t="shared" si="19"/>
        <v>0</v>
      </c>
      <c r="P43" s="164" t="str">
        <f t="shared" si="20"/>
        <v/>
      </c>
      <c r="Q43" s="164" t="str">
        <f t="shared" si="21"/>
        <v/>
      </c>
      <c r="R43" s="173"/>
      <c r="S43" s="173" t="str">
        <f t="shared" si="4"/>
        <v/>
      </c>
      <c r="T43" s="173" t="str">
        <f t="shared" si="13"/>
        <v/>
      </c>
      <c r="U43" s="173" t="str">
        <f t="shared" si="14"/>
        <v/>
      </c>
      <c r="V43" s="173" t="str">
        <f t="shared" si="15"/>
        <v/>
      </c>
      <c r="W43" s="173" t="str">
        <f t="shared" si="16"/>
        <v/>
      </c>
      <c r="X43" s="173" t="str">
        <f t="shared" si="17"/>
        <v/>
      </c>
      <c r="Y43" s="173" t="str">
        <f t="shared" si="18"/>
        <v/>
      </c>
      <c r="Z43" s="151"/>
      <c r="AD43" s="55" t="str">
        <f t="shared" si="6"/>
        <v/>
      </c>
      <c r="AE43" s="55" t="str">
        <f t="shared" si="7"/>
        <v/>
      </c>
      <c r="AF43" s="55" t="str">
        <f t="shared" si="8"/>
        <v/>
      </c>
      <c r="AG43" s="137" t="str">
        <f t="shared" si="9"/>
        <v/>
      </c>
      <c r="AH43" s="137" t="str">
        <f t="shared" si="10"/>
        <v/>
      </c>
      <c r="AI43" s="170">
        <f t="shared" si="3"/>
        <v>0</v>
      </c>
      <c r="AJ43" s="137" t="str">
        <f t="shared" si="22"/>
        <v/>
      </c>
      <c r="AK43" s="137" t="str">
        <f t="shared" si="23"/>
        <v/>
      </c>
    </row>
    <row r="44" spans="1:37" ht="14.25" thickBot="1">
      <c r="A44" s="21">
        <v>35</v>
      </c>
      <c r="B44" s="24"/>
      <c r="C44" s="24"/>
      <c r="D44" s="24"/>
      <c r="E44" s="25"/>
      <c r="F44" s="56"/>
      <c r="G44" s="63"/>
      <c r="H44" s="67"/>
      <c r="I44" s="110"/>
      <c r="J44" s="73"/>
      <c r="K44" s="162"/>
      <c r="L44" s="56"/>
      <c r="M44" s="145"/>
      <c r="N44" s="145"/>
      <c r="O44" s="164">
        <f t="shared" si="19"/>
        <v>0</v>
      </c>
      <c r="P44" s="164" t="str">
        <f t="shared" si="20"/>
        <v/>
      </c>
      <c r="Q44" s="164" t="str">
        <f t="shared" si="21"/>
        <v/>
      </c>
      <c r="R44" s="173"/>
      <c r="S44" s="173" t="str">
        <f t="shared" si="4"/>
        <v/>
      </c>
      <c r="T44" s="173" t="str">
        <f t="shared" si="13"/>
        <v/>
      </c>
      <c r="U44" s="173" t="str">
        <f t="shared" si="14"/>
        <v/>
      </c>
      <c r="V44" s="173" t="str">
        <f t="shared" si="15"/>
        <v/>
      </c>
      <c r="W44" s="173" t="str">
        <f t="shared" si="16"/>
        <v/>
      </c>
      <c r="X44" s="173" t="str">
        <f t="shared" si="17"/>
        <v/>
      </c>
      <c r="Y44" s="173" t="str">
        <f t="shared" si="18"/>
        <v/>
      </c>
      <c r="Z44" s="151"/>
      <c r="AD44" s="55" t="str">
        <f t="shared" si="6"/>
        <v/>
      </c>
      <c r="AE44" s="55" t="str">
        <f t="shared" si="7"/>
        <v/>
      </c>
      <c r="AF44" s="55" t="str">
        <f t="shared" si="8"/>
        <v/>
      </c>
      <c r="AG44" s="137" t="str">
        <f t="shared" si="9"/>
        <v/>
      </c>
      <c r="AH44" s="137" t="str">
        <f t="shared" si="10"/>
        <v/>
      </c>
      <c r="AI44" s="170">
        <f t="shared" si="3"/>
        <v>0</v>
      </c>
      <c r="AJ44" s="137" t="str">
        <f t="shared" si="22"/>
        <v/>
      </c>
      <c r="AK44" s="137" t="str">
        <f t="shared" si="23"/>
        <v/>
      </c>
    </row>
    <row r="45" spans="1:37" ht="14.25" thickBot="1">
      <c r="A45" s="21">
        <v>36</v>
      </c>
      <c r="B45" s="24"/>
      <c r="C45" s="24"/>
      <c r="D45" s="24"/>
      <c r="E45" s="25"/>
      <c r="F45" s="56"/>
      <c r="G45" s="63"/>
      <c r="H45" s="67"/>
      <c r="I45" s="110"/>
      <c r="J45" s="73"/>
      <c r="K45" s="162"/>
      <c r="L45" s="56"/>
      <c r="M45" s="145"/>
      <c r="N45" s="145"/>
      <c r="O45" s="164">
        <f t="shared" si="19"/>
        <v>0</v>
      </c>
      <c r="P45" s="164" t="str">
        <f t="shared" si="20"/>
        <v/>
      </c>
      <c r="Q45" s="164" t="str">
        <f t="shared" si="21"/>
        <v/>
      </c>
      <c r="R45" s="173"/>
      <c r="S45" s="173" t="str">
        <f t="shared" si="4"/>
        <v/>
      </c>
      <c r="T45" s="173" t="str">
        <f t="shared" si="13"/>
        <v/>
      </c>
      <c r="U45" s="173" t="str">
        <f t="shared" si="14"/>
        <v/>
      </c>
      <c r="V45" s="173" t="str">
        <f t="shared" si="15"/>
        <v/>
      </c>
      <c r="W45" s="173" t="str">
        <f t="shared" si="16"/>
        <v/>
      </c>
      <c r="X45" s="173" t="str">
        <f t="shared" si="17"/>
        <v/>
      </c>
      <c r="Y45" s="173" t="str">
        <f t="shared" si="18"/>
        <v/>
      </c>
      <c r="Z45" s="151"/>
      <c r="AD45" s="55" t="str">
        <f t="shared" si="6"/>
        <v/>
      </c>
      <c r="AE45" s="55" t="str">
        <f t="shared" si="7"/>
        <v/>
      </c>
      <c r="AF45" s="55" t="str">
        <f t="shared" si="8"/>
        <v/>
      </c>
      <c r="AG45" s="137" t="str">
        <f t="shared" si="9"/>
        <v/>
      </c>
      <c r="AH45" s="137" t="str">
        <f t="shared" si="10"/>
        <v/>
      </c>
      <c r="AI45" s="170">
        <f t="shared" si="3"/>
        <v>0</v>
      </c>
      <c r="AJ45" s="137" t="str">
        <f t="shared" si="22"/>
        <v/>
      </c>
      <c r="AK45" s="137" t="str">
        <f t="shared" si="23"/>
        <v/>
      </c>
    </row>
    <row r="46" spans="1:37" ht="14.25" thickBot="1">
      <c r="A46" s="21">
        <v>37</v>
      </c>
      <c r="B46" s="24"/>
      <c r="C46" s="24"/>
      <c r="D46" s="24"/>
      <c r="E46" s="25"/>
      <c r="F46" s="56"/>
      <c r="G46" s="63"/>
      <c r="H46" s="67"/>
      <c r="I46" s="110"/>
      <c r="J46" s="73"/>
      <c r="K46" s="162"/>
      <c r="L46" s="56"/>
      <c r="M46" s="145"/>
      <c r="N46" s="145"/>
      <c r="O46" s="164">
        <f t="shared" si="19"/>
        <v>0</v>
      </c>
      <c r="P46" s="164" t="str">
        <f t="shared" si="20"/>
        <v/>
      </c>
      <c r="Q46" s="164" t="str">
        <f t="shared" si="21"/>
        <v/>
      </c>
      <c r="R46" s="173"/>
      <c r="S46" s="173" t="str">
        <f t="shared" si="4"/>
        <v/>
      </c>
      <c r="T46" s="173" t="str">
        <f t="shared" si="13"/>
        <v/>
      </c>
      <c r="U46" s="173" t="str">
        <f t="shared" si="14"/>
        <v/>
      </c>
      <c r="V46" s="173" t="str">
        <f t="shared" si="15"/>
        <v/>
      </c>
      <c r="W46" s="173" t="str">
        <f t="shared" si="16"/>
        <v/>
      </c>
      <c r="X46" s="173" t="str">
        <f t="shared" si="17"/>
        <v/>
      </c>
      <c r="Y46" s="173" t="str">
        <f t="shared" si="18"/>
        <v/>
      </c>
      <c r="Z46" s="151"/>
      <c r="AD46" s="55" t="str">
        <f t="shared" si="6"/>
        <v/>
      </c>
      <c r="AE46" s="55" t="str">
        <f t="shared" si="7"/>
        <v/>
      </c>
      <c r="AF46" s="55" t="str">
        <f t="shared" si="8"/>
        <v/>
      </c>
      <c r="AG46" s="137" t="str">
        <f t="shared" si="9"/>
        <v/>
      </c>
      <c r="AH46" s="137" t="str">
        <f t="shared" si="10"/>
        <v/>
      </c>
      <c r="AI46" s="170">
        <f t="shared" si="3"/>
        <v>0</v>
      </c>
      <c r="AJ46" s="137" t="str">
        <f t="shared" si="22"/>
        <v/>
      </c>
      <c r="AK46" s="137" t="str">
        <f t="shared" si="23"/>
        <v/>
      </c>
    </row>
    <row r="47" spans="1:37" ht="14.25" thickBot="1">
      <c r="A47" s="21">
        <v>38</v>
      </c>
      <c r="B47" s="24"/>
      <c r="C47" s="24"/>
      <c r="D47" s="24"/>
      <c r="E47" s="25"/>
      <c r="F47" s="56"/>
      <c r="G47" s="63"/>
      <c r="H47" s="67"/>
      <c r="I47" s="110"/>
      <c r="J47" s="73"/>
      <c r="K47" s="162"/>
      <c r="L47" s="56"/>
      <c r="M47" s="145"/>
      <c r="N47" s="145"/>
      <c r="O47" s="164">
        <f t="shared" si="19"/>
        <v>0</v>
      </c>
      <c r="P47" s="164" t="str">
        <f t="shared" si="20"/>
        <v/>
      </c>
      <c r="Q47" s="164" t="str">
        <f t="shared" si="21"/>
        <v/>
      </c>
      <c r="R47" s="173"/>
      <c r="S47" s="173" t="str">
        <f t="shared" si="4"/>
        <v/>
      </c>
      <c r="T47" s="173" t="str">
        <f t="shared" si="13"/>
        <v/>
      </c>
      <c r="U47" s="173" t="str">
        <f t="shared" si="14"/>
        <v/>
      </c>
      <c r="V47" s="173" t="str">
        <f t="shared" si="15"/>
        <v/>
      </c>
      <c r="W47" s="173" t="str">
        <f t="shared" si="16"/>
        <v/>
      </c>
      <c r="X47" s="173" t="str">
        <f t="shared" si="17"/>
        <v/>
      </c>
      <c r="Y47" s="173" t="str">
        <f t="shared" si="18"/>
        <v/>
      </c>
      <c r="Z47" s="151"/>
      <c r="AD47" s="55" t="str">
        <f t="shared" si="6"/>
        <v/>
      </c>
      <c r="AE47" s="55" t="str">
        <f t="shared" si="7"/>
        <v/>
      </c>
      <c r="AF47" s="55" t="str">
        <f t="shared" si="8"/>
        <v/>
      </c>
      <c r="AG47" s="137" t="str">
        <f t="shared" si="9"/>
        <v/>
      </c>
      <c r="AH47" s="137" t="str">
        <f t="shared" si="10"/>
        <v/>
      </c>
      <c r="AI47" s="170">
        <f t="shared" si="3"/>
        <v>0</v>
      </c>
      <c r="AJ47" s="137" t="str">
        <f t="shared" si="22"/>
        <v/>
      </c>
      <c r="AK47" s="137" t="str">
        <f t="shared" si="23"/>
        <v/>
      </c>
    </row>
    <row r="48" spans="1:37" ht="14.25" thickBot="1">
      <c r="A48" s="21">
        <v>39</v>
      </c>
      <c r="B48" s="24"/>
      <c r="C48" s="24"/>
      <c r="D48" s="24"/>
      <c r="E48" s="25"/>
      <c r="F48" s="56"/>
      <c r="G48" s="63"/>
      <c r="H48" s="67"/>
      <c r="I48" s="110"/>
      <c r="J48" s="73"/>
      <c r="K48" s="162"/>
      <c r="L48" s="56"/>
      <c r="M48" s="145"/>
      <c r="N48" s="145"/>
      <c r="O48" s="164">
        <f t="shared" si="19"/>
        <v>0</v>
      </c>
      <c r="P48" s="164" t="str">
        <f t="shared" si="20"/>
        <v/>
      </c>
      <c r="Q48" s="164" t="str">
        <f t="shared" si="21"/>
        <v/>
      </c>
      <c r="R48" s="173"/>
      <c r="S48" s="173" t="str">
        <f t="shared" si="4"/>
        <v/>
      </c>
      <c r="T48" s="173" t="str">
        <f t="shared" si="13"/>
        <v/>
      </c>
      <c r="U48" s="173" t="str">
        <f t="shared" si="14"/>
        <v/>
      </c>
      <c r="V48" s="173" t="str">
        <f t="shared" si="15"/>
        <v/>
      </c>
      <c r="W48" s="173" t="str">
        <f t="shared" si="16"/>
        <v/>
      </c>
      <c r="X48" s="173" t="str">
        <f t="shared" si="17"/>
        <v/>
      </c>
      <c r="Y48" s="173" t="str">
        <f t="shared" si="18"/>
        <v/>
      </c>
      <c r="Z48" s="151"/>
      <c r="AD48" s="55" t="str">
        <f t="shared" si="6"/>
        <v/>
      </c>
      <c r="AE48" s="55" t="str">
        <f t="shared" si="7"/>
        <v/>
      </c>
      <c r="AF48" s="55" t="str">
        <f t="shared" si="8"/>
        <v/>
      </c>
      <c r="AG48" s="137" t="str">
        <f t="shared" si="9"/>
        <v/>
      </c>
      <c r="AH48" s="137" t="str">
        <f t="shared" si="10"/>
        <v/>
      </c>
      <c r="AI48" s="170">
        <f t="shared" si="3"/>
        <v>0</v>
      </c>
      <c r="AJ48" s="137" t="str">
        <f t="shared" si="22"/>
        <v/>
      </c>
      <c r="AK48" s="137" t="str">
        <f t="shared" si="23"/>
        <v/>
      </c>
    </row>
    <row r="49" spans="1:37" ht="14.25" thickBot="1">
      <c r="A49" s="21">
        <v>40</v>
      </c>
      <c r="B49" s="24"/>
      <c r="C49" s="24"/>
      <c r="D49" s="24"/>
      <c r="E49" s="25"/>
      <c r="F49" s="56"/>
      <c r="G49" s="63"/>
      <c r="H49" s="67"/>
      <c r="I49" s="110"/>
      <c r="J49" s="73"/>
      <c r="K49" s="162"/>
      <c r="L49" s="56"/>
      <c r="M49" s="145"/>
      <c r="N49" s="145"/>
      <c r="O49" s="164">
        <f t="shared" si="19"/>
        <v>0</v>
      </c>
      <c r="P49" s="164" t="str">
        <f t="shared" si="20"/>
        <v/>
      </c>
      <c r="Q49" s="164" t="str">
        <f t="shared" si="21"/>
        <v/>
      </c>
      <c r="R49" s="173"/>
      <c r="S49" s="173" t="str">
        <f t="shared" si="4"/>
        <v/>
      </c>
      <c r="T49" s="173" t="str">
        <f t="shared" si="13"/>
        <v/>
      </c>
      <c r="U49" s="173" t="str">
        <f t="shared" si="14"/>
        <v/>
      </c>
      <c r="V49" s="173" t="str">
        <f t="shared" si="15"/>
        <v/>
      </c>
      <c r="W49" s="173" t="str">
        <f t="shared" si="16"/>
        <v/>
      </c>
      <c r="X49" s="173" t="str">
        <f t="shared" si="17"/>
        <v/>
      </c>
      <c r="Y49" s="173" t="str">
        <f t="shared" si="18"/>
        <v/>
      </c>
      <c r="Z49" s="151"/>
      <c r="AD49" s="55" t="str">
        <f t="shared" si="6"/>
        <v/>
      </c>
      <c r="AE49" s="55" t="str">
        <f t="shared" si="7"/>
        <v/>
      </c>
      <c r="AF49" s="55" t="str">
        <f t="shared" si="8"/>
        <v/>
      </c>
      <c r="AG49" s="137" t="str">
        <f t="shared" si="9"/>
        <v/>
      </c>
      <c r="AH49" s="137" t="str">
        <f t="shared" si="10"/>
        <v/>
      </c>
      <c r="AI49" s="170">
        <f t="shared" si="3"/>
        <v>0</v>
      </c>
      <c r="AJ49" s="137" t="str">
        <f t="shared" si="22"/>
        <v/>
      </c>
      <c r="AK49" s="137" t="str">
        <f t="shared" si="23"/>
        <v/>
      </c>
    </row>
    <row r="50" spans="1:37" ht="14.25" thickBot="1">
      <c r="A50" s="21">
        <v>41</v>
      </c>
      <c r="B50" s="24"/>
      <c r="C50" s="24"/>
      <c r="D50" s="24"/>
      <c r="E50" s="25"/>
      <c r="F50" s="56"/>
      <c r="G50" s="63"/>
      <c r="H50" s="67"/>
      <c r="I50" s="110"/>
      <c r="J50" s="73"/>
      <c r="K50" s="162"/>
      <c r="L50" s="56"/>
      <c r="M50" s="145"/>
      <c r="N50" s="145"/>
      <c r="O50" s="164">
        <f t="shared" si="19"/>
        <v>0</v>
      </c>
      <c r="P50" s="164" t="str">
        <f t="shared" si="20"/>
        <v/>
      </c>
      <c r="Q50" s="164" t="str">
        <f t="shared" si="21"/>
        <v/>
      </c>
      <c r="R50" s="173"/>
      <c r="S50" s="173" t="str">
        <f t="shared" si="4"/>
        <v/>
      </c>
      <c r="T50" s="173" t="str">
        <f t="shared" si="13"/>
        <v/>
      </c>
      <c r="U50" s="173" t="str">
        <f t="shared" si="14"/>
        <v/>
      </c>
      <c r="V50" s="173" t="str">
        <f t="shared" si="15"/>
        <v/>
      </c>
      <c r="W50" s="173" t="str">
        <f t="shared" si="16"/>
        <v/>
      </c>
      <c r="X50" s="173" t="str">
        <f t="shared" si="17"/>
        <v/>
      </c>
      <c r="Y50" s="173" t="str">
        <f t="shared" si="18"/>
        <v/>
      </c>
      <c r="Z50" s="151"/>
      <c r="AD50" s="55" t="str">
        <f t="shared" si="6"/>
        <v/>
      </c>
      <c r="AE50" s="55" t="str">
        <f t="shared" si="7"/>
        <v/>
      </c>
      <c r="AF50" s="55" t="str">
        <f t="shared" si="8"/>
        <v/>
      </c>
      <c r="AG50" s="137" t="str">
        <f t="shared" si="9"/>
        <v/>
      </c>
      <c r="AH50" s="137" t="str">
        <f t="shared" si="10"/>
        <v/>
      </c>
      <c r="AI50" s="170">
        <f t="shared" si="3"/>
        <v>0</v>
      </c>
      <c r="AJ50" s="137" t="str">
        <f t="shared" si="22"/>
        <v/>
      </c>
      <c r="AK50" s="137" t="str">
        <f t="shared" si="23"/>
        <v/>
      </c>
    </row>
    <row r="51" spans="1:37" ht="14.25" thickBot="1">
      <c r="A51" s="21">
        <v>42</v>
      </c>
      <c r="B51" s="24"/>
      <c r="C51" s="24"/>
      <c r="D51" s="24"/>
      <c r="E51" s="25"/>
      <c r="F51" s="56"/>
      <c r="G51" s="63"/>
      <c r="H51" s="67"/>
      <c r="I51" s="110"/>
      <c r="J51" s="73"/>
      <c r="K51" s="162"/>
      <c r="L51" s="56"/>
      <c r="M51" s="145"/>
      <c r="N51" s="145"/>
      <c r="O51" s="164">
        <f t="shared" si="19"/>
        <v>0</v>
      </c>
      <c r="P51" s="164" t="str">
        <f t="shared" si="20"/>
        <v/>
      </c>
      <c r="Q51" s="164" t="str">
        <f t="shared" si="21"/>
        <v/>
      </c>
      <c r="R51" s="173"/>
      <c r="S51" s="173" t="str">
        <f t="shared" si="4"/>
        <v/>
      </c>
      <c r="T51" s="173" t="str">
        <f t="shared" si="13"/>
        <v/>
      </c>
      <c r="U51" s="173" t="str">
        <f t="shared" si="14"/>
        <v/>
      </c>
      <c r="V51" s="173" t="str">
        <f t="shared" si="15"/>
        <v/>
      </c>
      <c r="W51" s="173" t="str">
        <f t="shared" si="16"/>
        <v/>
      </c>
      <c r="X51" s="173" t="str">
        <f t="shared" si="17"/>
        <v/>
      </c>
      <c r="Y51" s="173" t="str">
        <f t="shared" si="18"/>
        <v/>
      </c>
      <c r="Z51" s="151"/>
      <c r="AD51" s="55" t="str">
        <f t="shared" si="6"/>
        <v/>
      </c>
      <c r="AE51" s="55" t="str">
        <f t="shared" si="7"/>
        <v/>
      </c>
      <c r="AF51" s="55" t="str">
        <f t="shared" si="8"/>
        <v/>
      </c>
      <c r="AG51" s="137" t="str">
        <f t="shared" si="9"/>
        <v/>
      </c>
      <c r="AH51" s="137" t="str">
        <f t="shared" si="10"/>
        <v/>
      </c>
      <c r="AI51" s="170">
        <f t="shared" si="3"/>
        <v>0</v>
      </c>
      <c r="AJ51" s="137" t="str">
        <f t="shared" si="22"/>
        <v/>
      </c>
      <c r="AK51" s="137" t="str">
        <f t="shared" si="23"/>
        <v/>
      </c>
    </row>
    <row r="52" spans="1:37" ht="14.25" thickBot="1">
      <c r="A52" s="21">
        <v>43</v>
      </c>
      <c r="B52" s="24"/>
      <c r="C52" s="24"/>
      <c r="D52" s="24"/>
      <c r="E52" s="25"/>
      <c r="F52" s="56"/>
      <c r="G52" s="63"/>
      <c r="H52" s="67"/>
      <c r="I52" s="110"/>
      <c r="J52" s="73"/>
      <c r="K52" s="162"/>
      <c r="L52" s="56"/>
      <c r="M52" s="145"/>
      <c r="N52" s="145"/>
      <c r="O52" s="164">
        <f t="shared" si="19"/>
        <v>0</v>
      </c>
      <c r="P52" s="164" t="str">
        <f t="shared" si="20"/>
        <v/>
      </c>
      <c r="Q52" s="164" t="str">
        <f t="shared" si="21"/>
        <v/>
      </c>
      <c r="R52" s="173"/>
      <c r="S52" s="173" t="str">
        <f t="shared" si="4"/>
        <v/>
      </c>
      <c r="T52" s="173" t="str">
        <f t="shared" si="13"/>
        <v/>
      </c>
      <c r="U52" s="173" t="str">
        <f t="shared" si="14"/>
        <v/>
      </c>
      <c r="V52" s="173" t="str">
        <f t="shared" si="15"/>
        <v/>
      </c>
      <c r="W52" s="173" t="str">
        <f t="shared" si="16"/>
        <v/>
      </c>
      <c r="X52" s="173" t="str">
        <f t="shared" si="17"/>
        <v/>
      </c>
      <c r="Y52" s="173" t="str">
        <f t="shared" si="18"/>
        <v/>
      </c>
      <c r="Z52" s="151"/>
      <c r="AD52" s="55" t="str">
        <f t="shared" si="6"/>
        <v/>
      </c>
      <c r="AE52" s="55" t="str">
        <f t="shared" si="7"/>
        <v/>
      </c>
      <c r="AF52" s="55" t="str">
        <f t="shared" si="8"/>
        <v/>
      </c>
      <c r="AG52" s="137" t="str">
        <f t="shared" si="9"/>
        <v/>
      </c>
      <c r="AH52" s="137" t="str">
        <f t="shared" si="10"/>
        <v/>
      </c>
      <c r="AI52" s="170">
        <f t="shared" si="3"/>
        <v>0</v>
      </c>
      <c r="AJ52" s="137" t="str">
        <f t="shared" si="22"/>
        <v/>
      </c>
      <c r="AK52" s="137" t="str">
        <f t="shared" si="23"/>
        <v/>
      </c>
    </row>
    <row r="53" spans="1:37" ht="14.25" thickBot="1">
      <c r="A53" s="21">
        <v>44</v>
      </c>
      <c r="B53" s="24"/>
      <c r="C53" s="24"/>
      <c r="D53" s="24"/>
      <c r="E53" s="25"/>
      <c r="F53" s="56"/>
      <c r="G53" s="63"/>
      <c r="H53" s="67"/>
      <c r="I53" s="110"/>
      <c r="J53" s="73"/>
      <c r="K53" s="162"/>
      <c r="L53" s="56"/>
      <c r="M53" s="145"/>
      <c r="N53" s="145"/>
      <c r="O53" s="164">
        <f t="shared" si="19"/>
        <v>0</v>
      </c>
      <c r="P53" s="164" t="str">
        <f t="shared" si="20"/>
        <v/>
      </c>
      <c r="Q53" s="164" t="str">
        <f t="shared" si="21"/>
        <v/>
      </c>
      <c r="R53" s="173"/>
      <c r="S53" s="173" t="str">
        <f t="shared" si="4"/>
        <v/>
      </c>
      <c r="T53" s="173" t="str">
        <f t="shared" si="13"/>
        <v/>
      </c>
      <c r="U53" s="173" t="str">
        <f t="shared" si="14"/>
        <v/>
      </c>
      <c r="V53" s="173" t="str">
        <f t="shared" si="15"/>
        <v/>
      </c>
      <c r="W53" s="173" t="str">
        <f t="shared" si="16"/>
        <v/>
      </c>
      <c r="X53" s="173" t="str">
        <f t="shared" si="17"/>
        <v/>
      </c>
      <c r="Y53" s="173" t="str">
        <f t="shared" si="18"/>
        <v/>
      </c>
      <c r="Z53" s="151"/>
      <c r="AD53" s="55" t="str">
        <f t="shared" si="6"/>
        <v/>
      </c>
      <c r="AE53" s="55" t="str">
        <f t="shared" si="7"/>
        <v/>
      </c>
      <c r="AF53" s="55" t="str">
        <f t="shared" si="8"/>
        <v/>
      </c>
      <c r="AG53" s="137" t="str">
        <f t="shared" si="9"/>
        <v/>
      </c>
      <c r="AH53" s="137" t="str">
        <f t="shared" si="10"/>
        <v/>
      </c>
      <c r="AI53" s="170">
        <f t="shared" si="3"/>
        <v>0</v>
      </c>
      <c r="AJ53" s="137" t="str">
        <f t="shared" si="22"/>
        <v/>
      </c>
      <c r="AK53" s="137" t="str">
        <f t="shared" si="23"/>
        <v/>
      </c>
    </row>
    <row r="54" spans="1:37" ht="14.25" thickBot="1">
      <c r="A54" s="21">
        <v>45</v>
      </c>
      <c r="B54" s="24"/>
      <c r="C54" s="24"/>
      <c r="D54" s="24"/>
      <c r="E54" s="25"/>
      <c r="F54" s="56"/>
      <c r="G54" s="63"/>
      <c r="H54" s="67"/>
      <c r="I54" s="110"/>
      <c r="J54" s="73"/>
      <c r="K54" s="162"/>
      <c r="L54" s="56"/>
      <c r="M54" s="145"/>
      <c r="N54" s="145"/>
      <c r="O54" s="164">
        <f t="shared" si="19"/>
        <v>0</v>
      </c>
      <c r="P54" s="164" t="str">
        <f t="shared" si="20"/>
        <v/>
      </c>
      <c r="Q54" s="164" t="str">
        <f t="shared" si="21"/>
        <v/>
      </c>
      <c r="R54" s="173"/>
      <c r="S54" s="173" t="str">
        <f t="shared" si="4"/>
        <v/>
      </c>
      <c r="T54" s="173" t="str">
        <f t="shared" si="13"/>
        <v/>
      </c>
      <c r="U54" s="173" t="str">
        <f t="shared" si="14"/>
        <v/>
      </c>
      <c r="V54" s="173" t="str">
        <f t="shared" si="15"/>
        <v/>
      </c>
      <c r="W54" s="173" t="str">
        <f t="shared" si="16"/>
        <v/>
      </c>
      <c r="X54" s="173" t="str">
        <f t="shared" si="17"/>
        <v/>
      </c>
      <c r="Y54" s="173" t="str">
        <f t="shared" si="18"/>
        <v/>
      </c>
      <c r="Z54" s="151"/>
      <c r="AD54" s="55" t="str">
        <f t="shared" si="6"/>
        <v/>
      </c>
      <c r="AE54" s="55" t="str">
        <f t="shared" si="7"/>
        <v/>
      </c>
      <c r="AF54" s="55" t="str">
        <f t="shared" si="8"/>
        <v/>
      </c>
      <c r="AG54" s="137" t="str">
        <f t="shared" si="9"/>
        <v/>
      </c>
      <c r="AH54" s="137" t="str">
        <f t="shared" si="10"/>
        <v/>
      </c>
      <c r="AI54" s="170">
        <f t="shared" si="3"/>
        <v>0</v>
      </c>
      <c r="AJ54" s="137" t="str">
        <f t="shared" si="22"/>
        <v/>
      </c>
      <c r="AK54" s="137" t="str">
        <f t="shared" si="23"/>
        <v/>
      </c>
    </row>
    <row r="55" spans="1:37" ht="14.25" thickBot="1">
      <c r="A55" s="21">
        <v>46</v>
      </c>
      <c r="B55" s="24"/>
      <c r="C55" s="24"/>
      <c r="D55" s="24"/>
      <c r="E55" s="25"/>
      <c r="F55" s="56"/>
      <c r="G55" s="63"/>
      <c r="H55" s="67"/>
      <c r="I55" s="110"/>
      <c r="J55" s="73"/>
      <c r="K55" s="162"/>
      <c r="L55" s="56"/>
      <c r="M55" s="145"/>
      <c r="N55" s="145"/>
      <c r="O55" s="164">
        <f t="shared" si="19"/>
        <v>0</v>
      </c>
      <c r="P55" s="164" t="str">
        <f t="shared" si="20"/>
        <v/>
      </c>
      <c r="Q55" s="164" t="str">
        <f t="shared" si="21"/>
        <v/>
      </c>
      <c r="R55" s="173"/>
      <c r="S55" s="173" t="str">
        <f t="shared" si="4"/>
        <v/>
      </c>
      <c r="T55" s="173" t="str">
        <f t="shared" si="13"/>
        <v/>
      </c>
      <c r="U55" s="173" t="str">
        <f t="shared" si="14"/>
        <v/>
      </c>
      <c r="V55" s="173" t="str">
        <f t="shared" si="15"/>
        <v/>
      </c>
      <c r="W55" s="173" t="str">
        <f t="shared" si="16"/>
        <v/>
      </c>
      <c r="X55" s="173" t="str">
        <f t="shared" si="17"/>
        <v/>
      </c>
      <c r="Y55" s="173" t="str">
        <f t="shared" si="18"/>
        <v/>
      </c>
      <c r="Z55" s="151"/>
      <c r="AD55" s="55" t="str">
        <f t="shared" si="6"/>
        <v/>
      </c>
      <c r="AE55" s="55" t="str">
        <f t="shared" si="7"/>
        <v/>
      </c>
      <c r="AF55" s="55" t="str">
        <f t="shared" si="8"/>
        <v/>
      </c>
      <c r="AG55" s="137" t="str">
        <f t="shared" si="9"/>
        <v/>
      </c>
      <c r="AH55" s="137" t="str">
        <f t="shared" si="10"/>
        <v/>
      </c>
      <c r="AI55" s="170">
        <f t="shared" si="3"/>
        <v>0</v>
      </c>
      <c r="AJ55" s="137" t="str">
        <f t="shared" si="22"/>
        <v/>
      </c>
      <c r="AK55" s="137" t="str">
        <f t="shared" si="23"/>
        <v/>
      </c>
    </row>
    <row r="56" spans="1:37" ht="14.25" thickBot="1">
      <c r="A56" s="21">
        <v>47</v>
      </c>
      <c r="B56" s="24"/>
      <c r="C56" s="24"/>
      <c r="D56" s="24"/>
      <c r="E56" s="25"/>
      <c r="F56" s="56"/>
      <c r="G56" s="63"/>
      <c r="H56" s="67"/>
      <c r="I56" s="110"/>
      <c r="J56" s="73"/>
      <c r="K56" s="162"/>
      <c r="L56" s="56"/>
      <c r="M56" s="145"/>
      <c r="N56" s="145"/>
      <c r="O56" s="164">
        <f t="shared" si="19"/>
        <v>0</v>
      </c>
      <c r="P56" s="164" t="str">
        <f t="shared" si="20"/>
        <v/>
      </c>
      <c r="Q56" s="164" t="str">
        <f t="shared" si="21"/>
        <v/>
      </c>
      <c r="R56" s="173"/>
      <c r="S56" s="173" t="str">
        <f t="shared" si="4"/>
        <v/>
      </c>
      <c r="T56" s="173" t="str">
        <f t="shared" si="13"/>
        <v/>
      </c>
      <c r="U56" s="173" t="str">
        <f t="shared" si="14"/>
        <v/>
      </c>
      <c r="V56" s="173" t="str">
        <f t="shared" si="15"/>
        <v/>
      </c>
      <c r="W56" s="173" t="str">
        <f t="shared" si="16"/>
        <v/>
      </c>
      <c r="X56" s="173" t="str">
        <f t="shared" si="17"/>
        <v/>
      </c>
      <c r="Y56" s="173" t="str">
        <f t="shared" si="18"/>
        <v/>
      </c>
      <c r="Z56" s="151"/>
      <c r="AD56" s="55" t="str">
        <f t="shared" si="6"/>
        <v/>
      </c>
      <c r="AE56" s="55" t="str">
        <f t="shared" si="7"/>
        <v/>
      </c>
      <c r="AF56" s="55" t="str">
        <f t="shared" si="8"/>
        <v/>
      </c>
      <c r="AG56" s="137" t="str">
        <f t="shared" si="9"/>
        <v/>
      </c>
      <c r="AH56" s="137" t="str">
        <f t="shared" si="10"/>
        <v/>
      </c>
      <c r="AI56" s="170">
        <f t="shared" si="3"/>
        <v>0</v>
      </c>
      <c r="AJ56" s="137" t="str">
        <f t="shared" si="22"/>
        <v/>
      </c>
      <c r="AK56" s="137" t="str">
        <f t="shared" si="23"/>
        <v/>
      </c>
    </row>
    <row r="57" spans="1:37" ht="14.25" thickBot="1">
      <c r="A57" s="21">
        <v>48</v>
      </c>
      <c r="B57" s="24"/>
      <c r="C57" s="24"/>
      <c r="D57" s="24"/>
      <c r="E57" s="25"/>
      <c r="F57" s="56"/>
      <c r="G57" s="63"/>
      <c r="H57" s="67"/>
      <c r="I57" s="110"/>
      <c r="J57" s="73"/>
      <c r="K57" s="162"/>
      <c r="L57" s="56"/>
      <c r="M57" s="145"/>
      <c r="N57" s="145"/>
      <c r="O57" s="164">
        <f t="shared" si="19"/>
        <v>0</v>
      </c>
      <c r="P57" s="164" t="str">
        <f t="shared" si="20"/>
        <v/>
      </c>
      <c r="Q57" s="164" t="str">
        <f t="shared" si="21"/>
        <v/>
      </c>
      <c r="R57" s="173"/>
      <c r="S57" s="173" t="str">
        <f t="shared" si="4"/>
        <v/>
      </c>
      <c r="T57" s="173" t="str">
        <f t="shared" si="13"/>
        <v/>
      </c>
      <c r="U57" s="173" t="str">
        <f t="shared" si="14"/>
        <v/>
      </c>
      <c r="V57" s="173" t="str">
        <f t="shared" si="15"/>
        <v/>
      </c>
      <c r="W57" s="173" t="str">
        <f t="shared" si="16"/>
        <v/>
      </c>
      <c r="X57" s="173" t="str">
        <f t="shared" si="17"/>
        <v/>
      </c>
      <c r="Y57" s="173" t="str">
        <f t="shared" si="18"/>
        <v/>
      </c>
      <c r="Z57" s="151"/>
      <c r="AD57" s="55" t="str">
        <f t="shared" si="6"/>
        <v/>
      </c>
      <c r="AE57" s="55" t="str">
        <f t="shared" si="7"/>
        <v/>
      </c>
      <c r="AF57" s="55" t="str">
        <f t="shared" si="8"/>
        <v/>
      </c>
      <c r="AG57" s="137" t="str">
        <f t="shared" si="9"/>
        <v/>
      </c>
      <c r="AH57" s="137" t="str">
        <f t="shared" si="10"/>
        <v/>
      </c>
      <c r="AI57" s="170">
        <f t="shared" si="3"/>
        <v>0</v>
      </c>
      <c r="AJ57" s="137" t="str">
        <f t="shared" si="22"/>
        <v/>
      </c>
      <c r="AK57" s="137" t="str">
        <f t="shared" si="23"/>
        <v/>
      </c>
    </row>
    <row r="58" spans="1:37" ht="14.25" thickBot="1">
      <c r="A58" s="21">
        <v>49</v>
      </c>
      <c r="B58" s="24"/>
      <c r="C58" s="24"/>
      <c r="D58" s="24"/>
      <c r="E58" s="25"/>
      <c r="F58" s="56"/>
      <c r="G58" s="63"/>
      <c r="H58" s="67"/>
      <c r="I58" s="110"/>
      <c r="J58" s="73"/>
      <c r="K58" s="162"/>
      <c r="L58" s="56"/>
      <c r="M58" s="145"/>
      <c r="N58" s="145"/>
      <c r="O58" s="164">
        <f t="shared" si="19"/>
        <v>0</v>
      </c>
      <c r="P58" s="164" t="str">
        <f t="shared" si="20"/>
        <v/>
      </c>
      <c r="Q58" s="164" t="str">
        <f t="shared" si="21"/>
        <v/>
      </c>
      <c r="R58" s="173"/>
      <c r="S58" s="173" t="str">
        <f t="shared" si="4"/>
        <v/>
      </c>
      <c r="T58" s="173" t="str">
        <f t="shared" si="13"/>
        <v/>
      </c>
      <c r="U58" s="173" t="str">
        <f t="shared" si="14"/>
        <v/>
      </c>
      <c r="V58" s="173" t="str">
        <f t="shared" si="15"/>
        <v/>
      </c>
      <c r="W58" s="173" t="str">
        <f t="shared" si="16"/>
        <v/>
      </c>
      <c r="X58" s="173" t="str">
        <f t="shared" si="17"/>
        <v/>
      </c>
      <c r="Y58" s="173" t="str">
        <f t="shared" si="18"/>
        <v/>
      </c>
      <c r="Z58" s="151"/>
      <c r="AD58" s="55" t="str">
        <f t="shared" si="6"/>
        <v/>
      </c>
      <c r="AE58" s="55" t="str">
        <f t="shared" si="7"/>
        <v/>
      </c>
      <c r="AF58" s="55" t="str">
        <f t="shared" si="8"/>
        <v/>
      </c>
      <c r="AG58" s="137" t="str">
        <f t="shared" si="9"/>
        <v/>
      </c>
      <c r="AH58" s="137" t="str">
        <f t="shared" si="10"/>
        <v/>
      </c>
      <c r="AI58" s="170">
        <f t="shared" si="3"/>
        <v>0</v>
      </c>
      <c r="AJ58" s="137" t="str">
        <f t="shared" si="22"/>
        <v/>
      </c>
      <c r="AK58" s="137" t="str">
        <f t="shared" si="23"/>
        <v/>
      </c>
    </row>
    <row r="59" spans="1:37" ht="14.25" thickBot="1">
      <c r="A59" s="21">
        <v>50</v>
      </c>
      <c r="B59" s="24"/>
      <c r="C59" s="24"/>
      <c r="D59" s="24"/>
      <c r="E59" s="25"/>
      <c r="F59" s="56"/>
      <c r="G59" s="63"/>
      <c r="H59" s="67"/>
      <c r="I59" s="110"/>
      <c r="J59" s="73"/>
      <c r="K59" s="162"/>
      <c r="L59" s="56"/>
      <c r="M59" s="145"/>
      <c r="N59" s="145"/>
      <c r="O59" s="164">
        <f t="shared" si="19"/>
        <v>0</v>
      </c>
      <c r="P59" s="164" t="str">
        <f t="shared" si="20"/>
        <v/>
      </c>
      <c r="Q59" s="164" t="str">
        <f t="shared" si="21"/>
        <v/>
      </c>
      <c r="R59" s="173"/>
      <c r="S59" s="173" t="str">
        <f t="shared" si="4"/>
        <v/>
      </c>
      <c r="T59" s="173" t="str">
        <f t="shared" si="13"/>
        <v/>
      </c>
      <c r="U59" s="173" t="str">
        <f t="shared" si="14"/>
        <v/>
      </c>
      <c r="V59" s="173" t="str">
        <f t="shared" si="15"/>
        <v/>
      </c>
      <c r="W59" s="173" t="str">
        <f t="shared" si="16"/>
        <v/>
      </c>
      <c r="X59" s="173" t="str">
        <f t="shared" si="17"/>
        <v/>
      </c>
      <c r="Y59" s="173" t="str">
        <f t="shared" si="18"/>
        <v/>
      </c>
      <c r="Z59" s="151"/>
      <c r="AD59" s="55" t="str">
        <f t="shared" si="6"/>
        <v/>
      </c>
      <c r="AE59" s="55" t="str">
        <f t="shared" si="7"/>
        <v/>
      </c>
      <c r="AF59" s="55" t="str">
        <f t="shared" si="8"/>
        <v/>
      </c>
      <c r="AG59" s="137" t="str">
        <f t="shared" si="9"/>
        <v/>
      </c>
      <c r="AH59" s="137" t="str">
        <f t="shared" si="10"/>
        <v/>
      </c>
      <c r="AI59" s="170">
        <f t="shared" si="3"/>
        <v>0</v>
      </c>
      <c r="AJ59" s="137" t="str">
        <f t="shared" si="22"/>
        <v/>
      </c>
      <c r="AK59" s="137" t="str">
        <f t="shared" si="23"/>
        <v/>
      </c>
    </row>
    <row r="60" spans="1:37" ht="14.25" thickBot="1">
      <c r="A60" s="21">
        <v>51</v>
      </c>
      <c r="B60" s="24"/>
      <c r="C60" s="24"/>
      <c r="D60" s="24"/>
      <c r="E60" s="25"/>
      <c r="F60" s="56"/>
      <c r="G60" s="63"/>
      <c r="H60" s="67"/>
      <c r="I60" s="110"/>
      <c r="J60" s="73"/>
      <c r="K60" s="162"/>
      <c r="L60" s="56"/>
      <c r="M60" s="145"/>
      <c r="N60" s="145"/>
      <c r="O60" s="164">
        <f t="shared" si="19"/>
        <v>0</v>
      </c>
      <c r="P60" s="164" t="str">
        <f t="shared" si="20"/>
        <v/>
      </c>
      <c r="Q60" s="164" t="str">
        <f t="shared" si="21"/>
        <v/>
      </c>
      <c r="R60" s="173"/>
      <c r="S60" s="173" t="str">
        <f t="shared" si="4"/>
        <v/>
      </c>
      <c r="T60" s="173" t="str">
        <f t="shared" si="13"/>
        <v/>
      </c>
      <c r="U60" s="173" t="str">
        <f t="shared" si="14"/>
        <v/>
      </c>
      <c r="V60" s="173" t="str">
        <f t="shared" si="15"/>
        <v/>
      </c>
      <c r="W60" s="173" t="str">
        <f t="shared" si="16"/>
        <v/>
      </c>
      <c r="X60" s="173" t="str">
        <f t="shared" si="17"/>
        <v/>
      </c>
      <c r="Y60" s="173" t="str">
        <f t="shared" si="18"/>
        <v/>
      </c>
      <c r="Z60" s="151"/>
      <c r="AD60" s="55" t="str">
        <f t="shared" si="6"/>
        <v/>
      </c>
      <c r="AE60" s="55" t="str">
        <f t="shared" si="7"/>
        <v/>
      </c>
      <c r="AF60" s="55" t="str">
        <f t="shared" si="8"/>
        <v/>
      </c>
      <c r="AG60" s="137" t="str">
        <f t="shared" si="9"/>
        <v/>
      </c>
      <c r="AH60" s="137" t="str">
        <f t="shared" si="10"/>
        <v/>
      </c>
      <c r="AI60" s="170">
        <f t="shared" si="3"/>
        <v>0</v>
      </c>
      <c r="AJ60" s="137" t="str">
        <f t="shared" si="22"/>
        <v/>
      </c>
      <c r="AK60" s="137" t="str">
        <f t="shared" si="23"/>
        <v/>
      </c>
    </row>
    <row r="61" spans="1:37" ht="14.25" thickBot="1">
      <c r="A61" s="21">
        <v>52</v>
      </c>
      <c r="B61" s="24"/>
      <c r="C61" s="24"/>
      <c r="D61" s="24"/>
      <c r="E61" s="25"/>
      <c r="F61" s="56"/>
      <c r="G61" s="63"/>
      <c r="H61" s="67"/>
      <c r="I61" s="110"/>
      <c r="J61" s="73"/>
      <c r="K61" s="162"/>
      <c r="L61" s="56"/>
      <c r="M61" s="145"/>
      <c r="N61" s="145"/>
      <c r="O61" s="164">
        <f t="shared" si="19"/>
        <v>0</v>
      </c>
      <c r="P61" s="164" t="str">
        <f t="shared" si="20"/>
        <v/>
      </c>
      <c r="Q61" s="164" t="str">
        <f t="shared" si="21"/>
        <v/>
      </c>
      <c r="R61" s="173"/>
      <c r="S61" s="173" t="str">
        <f t="shared" si="4"/>
        <v/>
      </c>
      <c r="T61" s="173" t="str">
        <f t="shared" si="13"/>
        <v/>
      </c>
      <c r="U61" s="173" t="str">
        <f t="shared" si="14"/>
        <v/>
      </c>
      <c r="V61" s="173" t="str">
        <f t="shared" si="15"/>
        <v/>
      </c>
      <c r="W61" s="173" t="str">
        <f t="shared" si="16"/>
        <v/>
      </c>
      <c r="X61" s="173" t="str">
        <f t="shared" si="17"/>
        <v/>
      </c>
      <c r="Y61" s="173" t="str">
        <f t="shared" si="18"/>
        <v/>
      </c>
      <c r="Z61" s="151"/>
      <c r="AD61" s="55" t="str">
        <f t="shared" si="6"/>
        <v/>
      </c>
      <c r="AE61" s="55" t="str">
        <f t="shared" si="7"/>
        <v/>
      </c>
      <c r="AF61" s="55" t="str">
        <f t="shared" si="8"/>
        <v/>
      </c>
      <c r="AG61" s="137" t="str">
        <f t="shared" si="9"/>
        <v/>
      </c>
      <c r="AH61" s="137" t="str">
        <f t="shared" si="10"/>
        <v/>
      </c>
      <c r="AI61" s="170">
        <f t="shared" si="3"/>
        <v>0</v>
      </c>
      <c r="AJ61" s="137" t="str">
        <f t="shared" si="22"/>
        <v/>
      </c>
      <c r="AK61" s="137" t="str">
        <f t="shared" si="23"/>
        <v/>
      </c>
    </row>
    <row r="62" spans="1:37" ht="14.25" thickBot="1">
      <c r="A62" s="21">
        <v>53</v>
      </c>
      <c r="B62" s="24"/>
      <c r="C62" s="24"/>
      <c r="D62" s="24"/>
      <c r="E62" s="25"/>
      <c r="F62" s="56"/>
      <c r="G62" s="63"/>
      <c r="H62" s="67"/>
      <c r="I62" s="110"/>
      <c r="J62" s="73"/>
      <c r="K62" s="162"/>
      <c r="L62" s="56"/>
      <c r="M62" s="145"/>
      <c r="N62" s="145"/>
      <c r="O62" s="164">
        <f t="shared" si="19"/>
        <v>0</v>
      </c>
      <c r="P62" s="164" t="str">
        <f t="shared" si="20"/>
        <v/>
      </c>
      <c r="Q62" s="164" t="str">
        <f t="shared" si="21"/>
        <v/>
      </c>
      <c r="R62" s="173"/>
      <c r="S62" s="173" t="str">
        <f t="shared" si="4"/>
        <v/>
      </c>
      <c r="T62" s="173" t="str">
        <f t="shared" si="13"/>
        <v/>
      </c>
      <c r="U62" s="173" t="str">
        <f t="shared" si="14"/>
        <v/>
      </c>
      <c r="V62" s="173" t="str">
        <f t="shared" si="15"/>
        <v/>
      </c>
      <c r="W62" s="173" t="str">
        <f t="shared" si="16"/>
        <v/>
      </c>
      <c r="X62" s="173" t="str">
        <f t="shared" si="17"/>
        <v/>
      </c>
      <c r="Y62" s="173" t="str">
        <f t="shared" si="18"/>
        <v/>
      </c>
      <c r="Z62" s="151"/>
      <c r="AD62" s="55" t="str">
        <f t="shared" si="6"/>
        <v/>
      </c>
      <c r="AE62" s="55" t="str">
        <f t="shared" si="7"/>
        <v/>
      </c>
      <c r="AF62" s="55" t="str">
        <f t="shared" si="8"/>
        <v/>
      </c>
      <c r="AG62" s="137" t="str">
        <f t="shared" si="9"/>
        <v/>
      </c>
      <c r="AH62" s="137" t="str">
        <f t="shared" si="10"/>
        <v/>
      </c>
      <c r="AI62" s="170">
        <f t="shared" si="3"/>
        <v>0</v>
      </c>
      <c r="AJ62" s="137" t="str">
        <f t="shared" si="22"/>
        <v/>
      </c>
      <c r="AK62" s="137" t="str">
        <f t="shared" si="23"/>
        <v/>
      </c>
    </row>
    <row r="63" spans="1:37" ht="14.25" thickBot="1">
      <c r="A63" s="21">
        <v>54</v>
      </c>
      <c r="B63" s="24"/>
      <c r="C63" s="24"/>
      <c r="D63" s="24"/>
      <c r="E63" s="25"/>
      <c r="F63" s="56"/>
      <c r="G63" s="63"/>
      <c r="H63" s="67"/>
      <c r="I63" s="110"/>
      <c r="J63" s="73"/>
      <c r="K63" s="162"/>
      <c r="L63" s="56"/>
      <c r="M63" s="145"/>
      <c r="N63" s="145"/>
      <c r="O63" s="164">
        <f t="shared" si="19"/>
        <v>0</v>
      </c>
      <c r="P63" s="164" t="str">
        <f t="shared" si="20"/>
        <v/>
      </c>
      <c r="Q63" s="164" t="str">
        <f t="shared" si="21"/>
        <v/>
      </c>
      <c r="R63" s="173"/>
      <c r="S63" s="173" t="str">
        <f t="shared" si="4"/>
        <v/>
      </c>
      <c r="T63" s="173" t="str">
        <f t="shared" si="13"/>
        <v/>
      </c>
      <c r="U63" s="173" t="str">
        <f t="shared" si="14"/>
        <v/>
      </c>
      <c r="V63" s="173" t="str">
        <f t="shared" si="15"/>
        <v/>
      </c>
      <c r="W63" s="173" t="str">
        <f t="shared" si="16"/>
        <v/>
      </c>
      <c r="X63" s="173" t="str">
        <f t="shared" si="17"/>
        <v/>
      </c>
      <c r="Y63" s="173" t="str">
        <f t="shared" si="18"/>
        <v/>
      </c>
      <c r="Z63" s="151"/>
      <c r="AD63" s="55" t="str">
        <f t="shared" si="6"/>
        <v/>
      </c>
      <c r="AE63" s="55" t="str">
        <f t="shared" si="7"/>
        <v/>
      </c>
      <c r="AF63" s="55" t="str">
        <f t="shared" si="8"/>
        <v/>
      </c>
      <c r="AG63" s="137" t="str">
        <f t="shared" si="9"/>
        <v/>
      </c>
      <c r="AH63" s="137" t="str">
        <f t="shared" si="10"/>
        <v/>
      </c>
      <c r="AI63" s="170">
        <f t="shared" si="3"/>
        <v>0</v>
      </c>
      <c r="AJ63" s="137" t="str">
        <f t="shared" si="22"/>
        <v/>
      </c>
      <c r="AK63" s="137" t="str">
        <f t="shared" si="23"/>
        <v/>
      </c>
    </row>
    <row r="64" spans="1:37" ht="14.25" thickBot="1">
      <c r="A64" s="21">
        <v>55</v>
      </c>
      <c r="B64" s="24"/>
      <c r="C64" s="24"/>
      <c r="D64" s="24"/>
      <c r="E64" s="25"/>
      <c r="F64" s="56"/>
      <c r="G64" s="63"/>
      <c r="H64" s="67"/>
      <c r="I64" s="110"/>
      <c r="J64" s="73"/>
      <c r="K64" s="162"/>
      <c r="L64" s="56"/>
      <c r="M64" s="145"/>
      <c r="N64" s="145"/>
      <c r="O64" s="164">
        <f t="shared" si="19"/>
        <v>0</v>
      </c>
      <c r="P64" s="164" t="str">
        <f t="shared" si="20"/>
        <v/>
      </c>
      <c r="Q64" s="164" t="str">
        <f t="shared" si="21"/>
        <v/>
      </c>
      <c r="R64" s="173"/>
      <c r="S64" s="173" t="str">
        <f t="shared" si="4"/>
        <v/>
      </c>
      <c r="T64" s="173" t="str">
        <f t="shared" si="13"/>
        <v/>
      </c>
      <c r="U64" s="173" t="str">
        <f t="shared" si="14"/>
        <v/>
      </c>
      <c r="V64" s="173" t="str">
        <f t="shared" si="15"/>
        <v/>
      </c>
      <c r="W64" s="173" t="str">
        <f t="shared" si="16"/>
        <v/>
      </c>
      <c r="X64" s="173" t="str">
        <f t="shared" si="17"/>
        <v/>
      </c>
      <c r="Y64" s="173" t="str">
        <f t="shared" si="18"/>
        <v/>
      </c>
      <c r="Z64" s="151"/>
      <c r="AD64" s="55" t="str">
        <f t="shared" si="6"/>
        <v/>
      </c>
      <c r="AE64" s="55" t="str">
        <f t="shared" si="7"/>
        <v/>
      </c>
      <c r="AF64" s="55" t="str">
        <f t="shared" si="8"/>
        <v/>
      </c>
      <c r="AG64" s="137" t="str">
        <f t="shared" si="9"/>
        <v/>
      </c>
      <c r="AH64" s="137" t="str">
        <f t="shared" si="10"/>
        <v/>
      </c>
      <c r="AI64" s="170">
        <f t="shared" si="3"/>
        <v>0</v>
      </c>
      <c r="AJ64" s="137" t="str">
        <f t="shared" si="22"/>
        <v/>
      </c>
      <c r="AK64" s="137" t="str">
        <f t="shared" si="23"/>
        <v/>
      </c>
    </row>
    <row r="65" spans="1:37" ht="14.25" thickBot="1">
      <c r="A65" s="21">
        <v>56</v>
      </c>
      <c r="B65" s="24"/>
      <c r="C65" s="24"/>
      <c r="D65" s="24"/>
      <c r="E65" s="25"/>
      <c r="F65" s="56"/>
      <c r="G65" s="63"/>
      <c r="H65" s="67"/>
      <c r="I65" s="110"/>
      <c r="J65" s="73"/>
      <c r="K65" s="162"/>
      <c r="L65" s="56"/>
      <c r="M65" s="145"/>
      <c r="N65" s="145"/>
      <c r="O65" s="164">
        <f t="shared" si="19"/>
        <v>0</v>
      </c>
      <c r="P65" s="164" t="str">
        <f t="shared" si="20"/>
        <v/>
      </c>
      <c r="Q65" s="164" t="str">
        <f t="shared" si="21"/>
        <v/>
      </c>
      <c r="R65" s="173"/>
      <c r="S65" s="173" t="str">
        <f t="shared" si="4"/>
        <v/>
      </c>
      <c r="T65" s="173" t="str">
        <f t="shared" si="13"/>
        <v/>
      </c>
      <c r="U65" s="173" t="str">
        <f t="shared" si="14"/>
        <v/>
      </c>
      <c r="V65" s="173" t="str">
        <f t="shared" si="15"/>
        <v/>
      </c>
      <c r="W65" s="173" t="str">
        <f t="shared" si="16"/>
        <v/>
      </c>
      <c r="X65" s="173" t="str">
        <f t="shared" si="17"/>
        <v/>
      </c>
      <c r="Y65" s="173" t="str">
        <f t="shared" si="18"/>
        <v/>
      </c>
      <c r="Z65" s="151"/>
      <c r="AD65" s="55" t="str">
        <f t="shared" si="6"/>
        <v/>
      </c>
      <c r="AE65" s="55" t="str">
        <f t="shared" si="7"/>
        <v/>
      </c>
      <c r="AF65" s="55" t="str">
        <f t="shared" si="8"/>
        <v/>
      </c>
      <c r="AG65" s="137" t="str">
        <f t="shared" si="9"/>
        <v/>
      </c>
      <c r="AH65" s="137" t="str">
        <f t="shared" si="10"/>
        <v/>
      </c>
      <c r="AI65" s="170">
        <f t="shared" si="3"/>
        <v>0</v>
      </c>
      <c r="AJ65" s="137" t="str">
        <f t="shared" si="22"/>
        <v/>
      </c>
      <c r="AK65" s="137" t="str">
        <f t="shared" si="23"/>
        <v/>
      </c>
    </row>
    <row r="66" spans="1:37" ht="14.25" thickBot="1">
      <c r="A66" s="21">
        <v>57</v>
      </c>
      <c r="B66" s="24"/>
      <c r="C66" s="24"/>
      <c r="D66" s="24"/>
      <c r="E66" s="25"/>
      <c r="F66" s="56"/>
      <c r="G66" s="63"/>
      <c r="H66" s="67"/>
      <c r="I66" s="110"/>
      <c r="J66" s="73"/>
      <c r="K66" s="162"/>
      <c r="L66" s="56"/>
      <c r="M66" s="145"/>
      <c r="N66" s="145"/>
      <c r="O66" s="164">
        <f t="shared" si="19"/>
        <v>0</v>
      </c>
      <c r="P66" s="164" t="str">
        <f t="shared" si="20"/>
        <v/>
      </c>
      <c r="Q66" s="164" t="str">
        <f t="shared" si="21"/>
        <v/>
      </c>
      <c r="R66" s="173"/>
      <c r="S66" s="173" t="str">
        <f t="shared" si="4"/>
        <v/>
      </c>
      <c r="T66" s="173" t="str">
        <f t="shared" si="13"/>
        <v/>
      </c>
      <c r="U66" s="173" t="str">
        <f t="shared" si="14"/>
        <v/>
      </c>
      <c r="V66" s="173" t="str">
        <f t="shared" si="15"/>
        <v/>
      </c>
      <c r="W66" s="173" t="str">
        <f t="shared" si="16"/>
        <v/>
      </c>
      <c r="X66" s="173" t="str">
        <f t="shared" si="17"/>
        <v/>
      </c>
      <c r="Y66" s="173" t="str">
        <f t="shared" si="18"/>
        <v/>
      </c>
      <c r="Z66" s="151"/>
      <c r="AD66" s="55" t="str">
        <f t="shared" si="6"/>
        <v/>
      </c>
      <c r="AE66" s="55" t="str">
        <f t="shared" si="7"/>
        <v/>
      </c>
      <c r="AF66" s="55" t="str">
        <f t="shared" si="8"/>
        <v/>
      </c>
      <c r="AG66" s="137" t="str">
        <f t="shared" si="9"/>
        <v/>
      </c>
      <c r="AH66" s="137" t="str">
        <f t="shared" si="10"/>
        <v/>
      </c>
      <c r="AI66" s="170">
        <f t="shared" si="3"/>
        <v>0</v>
      </c>
      <c r="AJ66" s="137" t="str">
        <f t="shared" si="22"/>
        <v/>
      </c>
      <c r="AK66" s="137" t="str">
        <f t="shared" si="23"/>
        <v/>
      </c>
    </row>
    <row r="67" spans="1:37" ht="14.25" thickBot="1">
      <c r="A67" s="21">
        <v>58</v>
      </c>
      <c r="B67" s="24"/>
      <c r="C67" s="24"/>
      <c r="D67" s="24"/>
      <c r="E67" s="25"/>
      <c r="F67" s="56"/>
      <c r="G67" s="63"/>
      <c r="H67" s="67"/>
      <c r="I67" s="110"/>
      <c r="J67" s="73"/>
      <c r="K67" s="162"/>
      <c r="L67" s="56"/>
      <c r="M67" s="145"/>
      <c r="N67" s="145"/>
      <c r="O67" s="164">
        <f t="shared" si="19"/>
        <v>0</v>
      </c>
      <c r="P67" s="164" t="str">
        <f t="shared" si="20"/>
        <v/>
      </c>
      <c r="Q67" s="164" t="str">
        <f t="shared" si="21"/>
        <v/>
      </c>
      <c r="R67" s="173"/>
      <c r="S67" s="173" t="str">
        <f t="shared" si="4"/>
        <v/>
      </c>
      <c r="T67" s="173" t="str">
        <f t="shared" si="13"/>
        <v/>
      </c>
      <c r="U67" s="173" t="str">
        <f t="shared" si="14"/>
        <v/>
      </c>
      <c r="V67" s="173" t="str">
        <f t="shared" si="15"/>
        <v/>
      </c>
      <c r="W67" s="173" t="str">
        <f t="shared" si="16"/>
        <v/>
      </c>
      <c r="X67" s="173" t="str">
        <f t="shared" si="17"/>
        <v/>
      </c>
      <c r="Y67" s="173" t="str">
        <f t="shared" si="18"/>
        <v/>
      </c>
      <c r="Z67" s="151"/>
      <c r="AD67" s="55" t="str">
        <f t="shared" si="6"/>
        <v/>
      </c>
      <c r="AE67" s="55" t="str">
        <f t="shared" si="7"/>
        <v/>
      </c>
      <c r="AF67" s="55" t="str">
        <f t="shared" si="8"/>
        <v/>
      </c>
      <c r="AG67" s="137" t="str">
        <f t="shared" si="9"/>
        <v/>
      </c>
      <c r="AH67" s="137" t="str">
        <f t="shared" si="10"/>
        <v/>
      </c>
      <c r="AI67" s="170">
        <f t="shared" si="3"/>
        <v>0</v>
      </c>
      <c r="AJ67" s="137" t="str">
        <f t="shared" si="22"/>
        <v/>
      </c>
      <c r="AK67" s="137" t="str">
        <f t="shared" si="23"/>
        <v/>
      </c>
    </row>
    <row r="68" spans="1:37" ht="14.25" thickBot="1">
      <c r="A68" s="21">
        <v>59</v>
      </c>
      <c r="B68" s="24"/>
      <c r="C68" s="24"/>
      <c r="D68" s="24"/>
      <c r="E68" s="25"/>
      <c r="F68" s="56"/>
      <c r="G68" s="63"/>
      <c r="H68" s="67"/>
      <c r="I68" s="110"/>
      <c r="J68" s="73"/>
      <c r="K68" s="162"/>
      <c r="L68" s="56"/>
      <c r="M68" s="145"/>
      <c r="N68" s="145"/>
      <c r="O68" s="164">
        <f t="shared" si="19"/>
        <v>0</v>
      </c>
      <c r="P68" s="164" t="str">
        <f t="shared" si="20"/>
        <v/>
      </c>
      <c r="Q68" s="164" t="str">
        <f t="shared" si="21"/>
        <v/>
      </c>
      <c r="R68" s="173"/>
      <c r="S68" s="173" t="str">
        <f t="shared" si="4"/>
        <v/>
      </c>
      <c r="T68" s="173" t="str">
        <f t="shared" si="13"/>
        <v/>
      </c>
      <c r="U68" s="173" t="str">
        <f t="shared" si="14"/>
        <v/>
      </c>
      <c r="V68" s="173" t="str">
        <f t="shared" si="15"/>
        <v/>
      </c>
      <c r="W68" s="173" t="str">
        <f t="shared" si="16"/>
        <v/>
      </c>
      <c r="X68" s="173" t="str">
        <f t="shared" si="17"/>
        <v/>
      </c>
      <c r="Y68" s="173" t="str">
        <f t="shared" si="18"/>
        <v/>
      </c>
      <c r="Z68" s="151"/>
      <c r="AD68" s="55" t="str">
        <f t="shared" si="6"/>
        <v/>
      </c>
      <c r="AE68" s="55" t="str">
        <f t="shared" si="7"/>
        <v/>
      </c>
      <c r="AF68" s="55" t="str">
        <f t="shared" si="8"/>
        <v/>
      </c>
      <c r="AG68" s="137" t="str">
        <f t="shared" si="9"/>
        <v/>
      </c>
      <c r="AH68" s="137" t="str">
        <f t="shared" si="10"/>
        <v/>
      </c>
      <c r="AI68" s="170">
        <f t="shared" si="3"/>
        <v>0</v>
      </c>
      <c r="AJ68" s="137" t="str">
        <f t="shared" si="22"/>
        <v/>
      </c>
      <c r="AK68" s="137" t="str">
        <f t="shared" si="23"/>
        <v/>
      </c>
    </row>
    <row r="69" spans="1:37" ht="14.25" thickBot="1">
      <c r="A69" s="21">
        <v>60</v>
      </c>
      <c r="B69" s="24"/>
      <c r="C69" s="24"/>
      <c r="D69" s="24"/>
      <c r="E69" s="25"/>
      <c r="F69" s="56"/>
      <c r="G69" s="63"/>
      <c r="H69" s="67"/>
      <c r="I69" s="110"/>
      <c r="J69" s="73"/>
      <c r="K69" s="162"/>
      <c r="L69" s="56"/>
      <c r="M69" s="145"/>
      <c r="N69" s="145"/>
      <c r="O69" s="164">
        <f t="shared" si="19"/>
        <v>0</v>
      </c>
      <c r="P69" s="164" t="str">
        <f t="shared" si="20"/>
        <v/>
      </c>
      <c r="Q69" s="164" t="str">
        <f t="shared" si="21"/>
        <v/>
      </c>
      <c r="R69" s="173"/>
      <c r="S69" s="173" t="str">
        <f t="shared" si="4"/>
        <v/>
      </c>
      <c r="T69" s="173" t="str">
        <f t="shared" si="13"/>
        <v/>
      </c>
      <c r="U69" s="173" t="str">
        <f t="shared" si="14"/>
        <v/>
      </c>
      <c r="V69" s="173" t="str">
        <f t="shared" si="15"/>
        <v/>
      </c>
      <c r="W69" s="173" t="str">
        <f t="shared" si="16"/>
        <v/>
      </c>
      <c r="X69" s="173" t="str">
        <f t="shared" si="17"/>
        <v/>
      </c>
      <c r="Y69" s="173" t="str">
        <f t="shared" si="18"/>
        <v/>
      </c>
      <c r="Z69" s="151"/>
      <c r="AD69" s="55" t="str">
        <f t="shared" si="6"/>
        <v/>
      </c>
      <c r="AE69" s="55" t="str">
        <f t="shared" si="7"/>
        <v/>
      </c>
      <c r="AF69" s="55" t="str">
        <f t="shared" si="8"/>
        <v/>
      </c>
      <c r="AG69" s="137" t="str">
        <f t="shared" si="9"/>
        <v/>
      </c>
      <c r="AH69" s="137" t="str">
        <f t="shared" si="10"/>
        <v/>
      </c>
      <c r="AI69" s="170">
        <f t="shared" si="3"/>
        <v>0</v>
      </c>
      <c r="AJ69" s="137" t="str">
        <f t="shared" si="22"/>
        <v/>
      </c>
      <c r="AK69" s="137" t="str">
        <f t="shared" si="23"/>
        <v/>
      </c>
    </row>
    <row r="70" spans="1:37" ht="14.25" thickBot="1">
      <c r="A70" s="21">
        <v>61</v>
      </c>
      <c r="B70" s="24"/>
      <c r="C70" s="24"/>
      <c r="D70" s="24"/>
      <c r="E70" s="25"/>
      <c r="F70" s="56"/>
      <c r="G70" s="63"/>
      <c r="H70" s="67"/>
      <c r="I70" s="110"/>
      <c r="J70" s="73"/>
      <c r="K70" s="162"/>
      <c r="L70" s="56"/>
      <c r="M70" s="145"/>
      <c r="N70" s="145"/>
      <c r="O70" s="164">
        <f t="shared" si="19"/>
        <v>0</v>
      </c>
      <c r="P70" s="164" t="str">
        <f t="shared" si="20"/>
        <v/>
      </c>
      <c r="Q70" s="164" t="str">
        <f t="shared" si="21"/>
        <v/>
      </c>
      <c r="R70" s="173"/>
      <c r="S70" s="173" t="str">
        <f t="shared" si="4"/>
        <v/>
      </c>
      <c r="T70" s="173" t="str">
        <f t="shared" si="13"/>
        <v/>
      </c>
      <c r="U70" s="173" t="str">
        <f t="shared" si="14"/>
        <v/>
      </c>
      <c r="V70" s="173" t="str">
        <f t="shared" si="15"/>
        <v/>
      </c>
      <c r="W70" s="173" t="str">
        <f t="shared" si="16"/>
        <v/>
      </c>
      <c r="X70" s="173" t="str">
        <f t="shared" si="17"/>
        <v/>
      </c>
      <c r="Y70" s="173" t="str">
        <f t="shared" si="18"/>
        <v/>
      </c>
      <c r="Z70" s="151"/>
      <c r="AD70" s="55" t="str">
        <f t="shared" si="6"/>
        <v/>
      </c>
      <c r="AE70" s="55" t="str">
        <f t="shared" si="7"/>
        <v/>
      </c>
      <c r="AF70" s="55" t="str">
        <f t="shared" si="8"/>
        <v/>
      </c>
      <c r="AG70" s="137" t="str">
        <f t="shared" si="9"/>
        <v/>
      </c>
      <c r="AH70" s="137" t="str">
        <f t="shared" si="10"/>
        <v/>
      </c>
      <c r="AI70" s="170">
        <f t="shared" si="3"/>
        <v>0</v>
      </c>
      <c r="AJ70" s="137" t="str">
        <f t="shared" si="22"/>
        <v/>
      </c>
      <c r="AK70" s="137" t="str">
        <f t="shared" si="23"/>
        <v/>
      </c>
    </row>
    <row r="71" spans="1:37" ht="14.25" thickBot="1">
      <c r="A71" s="21">
        <v>62</v>
      </c>
      <c r="B71" s="24"/>
      <c r="C71" s="24"/>
      <c r="D71" s="24"/>
      <c r="E71" s="25"/>
      <c r="F71" s="56"/>
      <c r="G71" s="63"/>
      <c r="H71" s="67"/>
      <c r="I71" s="110"/>
      <c r="J71" s="73"/>
      <c r="K71" s="162"/>
      <c r="L71" s="56"/>
      <c r="M71" s="145"/>
      <c r="N71" s="145"/>
      <c r="O71" s="164">
        <f t="shared" si="19"/>
        <v>0</v>
      </c>
      <c r="P71" s="164" t="str">
        <f t="shared" si="20"/>
        <v/>
      </c>
      <c r="Q71" s="164" t="str">
        <f t="shared" si="21"/>
        <v/>
      </c>
      <c r="R71" s="173"/>
      <c r="S71" s="173" t="str">
        <f t="shared" si="4"/>
        <v/>
      </c>
      <c r="T71" s="173" t="str">
        <f t="shared" si="13"/>
        <v/>
      </c>
      <c r="U71" s="173" t="str">
        <f t="shared" si="14"/>
        <v/>
      </c>
      <c r="V71" s="173" t="str">
        <f t="shared" si="15"/>
        <v/>
      </c>
      <c r="W71" s="173" t="str">
        <f t="shared" si="16"/>
        <v/>
      </c>
      <c r="X71" s="173" t="str">
        <f t="shared" si="17"/>
        <v/>
      </c>
      <c r="Y71" s="173" t="str">
        <f t="shared" si="18"/>
        <v/>
      </c>
      <c r="Z71" s="151"/>
      <c r="AD71" s="55" t="str">
        <f t="shared" si="6"/>
        <v/>
      </c>
      <c r="AE71" s="55" t="str">
        <f t="shared" si="7"/>
        <v/>
      </c>
      <c r="AF71" s="55" t="str">
        <f t="shared" si="8"/>
        <v/>
      </c>
      <c r="AG71" s="137" t="str">
        <f t="shared" si="9"/>
        <v/>
      </c>
      <c r="AH71" s="137" t="str">
        <f t="shared" si="10"/>
        <v/>
      </c>
      <c r="AI71" s="170">
        <f t="shared" si="3"/>
        <v>0</v>
      </c>
      <c r="AJ71" s="137" t="str">
        <f t="shared" si="22"/>
        <v/>
      </c>
      <c r="AK71" s="137" t="str">
        <f t="shared" si="23"/>
        <v/>
      </c>
    </row>
    <row r="72" spans="1:37" ht="14.25" thickBot="1">
      <c r="A72" s="21">
        <v>63</v>
      </c>
      <c r="B72" s="24"/>
      <c r="C72" s="24"/>
      <c r="D72" s="24"/>
      <c r="E72" s="25"/>
      <c r="F72" s="56"/>
      <c r="G72" s="63"/>
      <c r="H72" s="67"/>
      <c r="I72" s="110"/>
      <c r="J72" s="73"/>
      <c r="K72" s="162"/>
      <c r="L72" s="56"/>
      <c r="M72" s="145"/>
      <c r="N72" s="145"/>
      <c r="O72" s="164">
        <f t="shared" si="19"/>
        <v>0</v>
      </c>
      <c r="P72" s="164" t="str">
        <f t="shared" si="20"/>
        <v/>
      </c>
      <c r="Q72" s="164" t="str">
        <f t="shared" si="21"/>
        <v/>
      </c>
      <c r="R72" s="173"/>
      <c r="S72" s="173" t="str">
        <f t="shared" si="4"/>
        <v/>
      </c>
      <c r="T72" s="173" t="str">
        <f t="shared" si="13"/>
        <v/>
      </c>
      <c r="U72" s="173" t="str">
        <f t="shared" si="14"/>
        <v/>
      </c>
      <c r="V72" s="173" t="str">
        <f t="shared" si="15"/>
        <v/>
      </c>
      <c r="W72" s="173" t="str">
        <f t="shared" si="16"/>
        <v/>
      </c>
      <c r="X72" s="173" t="str">
        <f t="shared" si="17"/>
        <v/>
      </c>
      <c r="Y72" s="173" t="str">
        <f t="shared" si="18"/>
        <v/>
      </c>
      <c r="Z72" s="151"/>
      <c r="AD72" s="55" t="str">
        <f t="shared" si="6"/>
        <v/>
      </c>
      <c r="AE72" s="55" t="str">
        <f t="shared" si="7"/>
        <v/>
      </c>
      <c r="AF72" s="55" t="str">
        <f t="shared" si="8"/>
        <v/>
      </c>
      <c r="AG72" s="137" t="str">
        <f t="shared" si="9"/>
        <v/>
      </c>
      <c r="AH72" s="137" t="str">
        <f t="shared" si="10"/>
        <v/>
      </c>
      <c r="AI72" s="170">
        <f t="shared" si="3"/>
        <v>0</v>
      </c>
      <c r="AJ72" s="137" t="str">
        <f t="shared" si="22"/>
        <v/>
      </c>
      <c r="AK72" s="137" t="str">
        <f t="shared" si="23"/>
        <v/>
      </c>
    </row>
    <row r="73" spans="1:37" ht="14.25" thickBot="1">
      <c r="A73" s="21">
        <v>64</v>
      </c>
      <c r="B73" s="24"/>
      <c r="C73" s="24"/>
      <c r="D73" s="24"/>
      <c r="E73" s="25"/>
      <c r="F73" s="56"/>
      <c r="G73" s="63"/>
      <c r="H73" s="67"/>
      <c r="I73" s="110"/>
      <c r="J73" s="73"/>
      <c r="K73" s="162"/>
      <c r="L73" s="56"/>
      <c r="M73" s="145"/>
      <c r="N73" s="145"/>
      <c r="O73" s="164">
        <f t="shared" si="19"/>
        <v>0</v>
      </c>
      <c r="P73" s="164" t="str">
        <f t="shared" si="20"/>
        <v/>
      </c>
      <c r="Q73" s="164" t="str">
        <f t="shared" si="21"/>
        <v/>
      </c>
      <c r="R73" s="173"/>
      <c r="S73" s="173" t="str">
        <f t="shared" si="4"/>
        <v/>
      </c>
      <c r="T73" s="173" t="str">
        <f t="shared" si="13"/>
        <v/>
      </c>
      <c r="U73" s="173" t="str">
        <f t="shared" si="14"/>
        <v/>
      </c>
      <c r="V73" s="173" t="str">
        <f t="shared" si="15"/>
        <v/>
      </c>
      <c r="W73" s="173" t="str">
        <f t="shared" si="16"/>
        <v/>
      </c>
      <c r="X73" s="173" t="str">
        <f t="shared" si="17"/>
        <v/>
      </c>
      <c r="Y73" s="173" t="str">
        <f t="shared" si="18"/>
        <v/>
      </c>
      <c r="Z73" s="151"/>
      <c r="AD73" s="55" t="str">
        <f t="shared" si="6"/>
        <v/>
      </c>
      <c r="AE73" s="55" t="str">
        <f t="shared" si="7"/>
        <v/>
      </c>
      <c r="AF73" s="55" t="str">
        <f t="shared" si="8"/>
        <v/>
      </c>
      <c r="AG73" s="137" t="str">
        <f t="shared" si="9"/>
        <v/>
      </c>
      <c r="AH73" s="137" t="str">
        <f t="shared" si="10"/>
        <v/>
      </c>
      <c r="AI73" s="170">
        <f t="shared" si="3"/>
        <v>0</v>
      </c>
      <c r="AJ73" s="137" t="str">
        <f t="shared" si="22"/>
        <v/>
      </c>
      <c r="AK73" s="137" t="str">
        <f t="shared" si="23"/>
        <v/>
      </c>
    </row>
    <row r="74" spans="1:37" ht="14.25" thickBot="1">
      <c r="A74" s="21">
        <v>65</v>
      </c>
      <c r="B74" s="24"/>
      <c r="C74" s="24"/>
      <c r="D74" s="24"/>
      <c r="E74" s="25"/>
      <c r="F74" s="56"/>
      <c r="G74" s="63"/>
      <c r="H74" s="67"/>
      <c r="I74" s="110"/>
      <c r="J74" s="73"/>
      <c r="K74" s="162"/>
      <c r="L74" s="56"/>
      <c r="M74" s="145"/>
      <c r="N74" s="145"/>
      <c r="O74" s="164">
        <f t="shared" si="19"/>
        <v>0</v>
      </c>
      <c r="P74" s="164" t="str">
        <f t="shared" si="20"/>
        <v/>
      </c>
      <c r="Q74" s="164" t="str">
        <f t="shared" si="21"/>
        <v/>
      </c>
      <c r="R74" s="173"/>
      <c r="S74" s="173" t="str">
        <f t="shared" si="4"/>
        <v/>
      </c>
      <c r="T74" s="173" t="str">
        <f t="shared" si="13"/>
        <v/>
      </c>
      <c r="U74" s="173" t="str">
        <f t="shared" si="14"/>
        <v/>
      </c>
      <c r="V74" s="173" t="str">
        <f t="shared" si="15"/>
        <v/>
      </c>
      <c r="W74" s="173" t="str">
        <f t="shared" si="16"/>
        <v/>
      </c>
      <c r="X74" s="173" t="str">
        <f t="shared" si="17"/>
        <v/>
      </c>
      <c r="Y74" s="173" t="str">
        <f t="shared" si="18"/>
        <v/>
      </c>
      <c r="Z74" s="151"/>
      <c r="AD74" s="55" t="str">
        <f t="shared" si="6"/>
        <v/>
      </c>
      <c r="AE74" s="55" t="str">
        <f t="shared" si="7"/>
        <v/>
      </c>
      <c r="AF74" s="55" t="str">
        <f t="shared" si="8"/>
        <v/>
      </c>
      <c r="AG74" s="137" t="str">
        <f t="shared" si="9"/>
        <v/>
      </c>
      <c r="AH74" s="137" t="str">
        <f t="shared" si="10"/>
        <v/>
      </c>
      <c r="AI74" s="170">
        <f t="shared" ref="AI74:AI99" si="24">IF(AH74="",SUM(AG74:AH74),SUM(AG74:AH74))</f>
        <v>0</v>
      </c>
      <c r="AJ74" s="137" t="str">
        <f t="shared" si="22"/>
        <v/>
      </c>
      <c r="AK74" s="137" t="str">
        <f t="shared" si="23"/>
        <v/>
      </c>
    </row>
    <row r="75" spans="1:37" ht="14.25" thickBot="1">
      <c r="A75" s="21">
        <v>66</v>
      </c>
      <c r="B75" s="24"/>
      <c r="C75" s="24"/>
      <c r="D75" s="24"/>
      <c r="E75" s="25"/>
      <c r="F75" s="56"/>
      <c r="G75" s="63"/>
      <c r="H75" s="67"/>
      <c r="I75" s="110"/>
      <c r="J75" s="73"/>
      <c r="K75" s="162"/>
      <c r="L75" s="56"/>
      <c r="M75" s="145"/>
      <c r="N75" s="145"/>
      <c r="O75" s="164">
        <f t="shared" ref="O75:O99" si="25">IF(AI75="","",AI75)</f>
        <v>0</v>
      </c>
      <c r="P75" s="164" t="str">
        <f t="shared" ref="P75:P99" si="26">IF(AJ75="","",AJ75)</f>
        <v/>
      </c>
      <c r="Q75" s="164" t="str">
        <f t="shared" ref="Q75:Q99" si="27">IF(AK75="","",AK75)</f>
        <v/>
      </c>
      <c r="R75" s="173"/>
      <c r="S75" s="173" t="str">
        <f t="shared" ref="S75:S99" si="28">IF(D75="男",1,IF(D75="女",2,""))</f>
        <v/>
      </c>
      <c r="T75" s="173" t="str">
        <f t="shared" si="13"/>
        <v/>
      </c>
      <c r="U75" s="173" t="str">
        <f t="shared" si="14"/>
        <v/>
      </c>
      <c r="V75" s="173" t="str">
        <f t="shared" si="15"/>
        <v/>
      </c>
      <c r="W75" s="173" t="str">
        <f t="shared" si="16"/>
        <v/>
      </c>
      <c r="X75" s="173" t="str">
        <f t="shared" si="17"/>
        <v/>
      </c>
      <c r="Y75" s="173" t="str">
        <f t="shared" si="18"/>
        <v/>
      </c>
      <c r="Z75" s="151"/>
      <c r="AD75" s="55" t="str">
        <f t="shared" ref="AD75:AD99" si="29">IF(L75="○",400,"")</f>
        <v/>
      </c>
      <c r="AE75" s="55" t="str">
        <f t="shared" ref="AE75:AE99" si="30">IF(M75="○",400,"")</f>
        <v/>
      </c>
      <c r="AF75" s="55" t="str">
        <f t="shared" ref="AF75:AF99" si="31">IF(N75="○",400,"")</f>
        <v/>
      </c>
      <c r="AG75" s="137" t="str">
        <f t="shared" ref="AG75:AG99" si="32">IF(K75="",AD75,"無料")</f>
        <v/>
      </c>
      <c r="AH75" s="137" t="str">
        <f t="shared" ref="AH75:AH99" si="33">IF(J75="","",1800)</f>
        <v/>
      </c>
      <c r="AI75" s="170">
        <f t="shared" si="24"/>
        <v>0</v>
      </c>
      <c r="AJ75" s="137" t="str">
        <f t="shared" si="22"/>
        <v/>
      </c>
      <c r="AK75" s="137" t="str">
        <f t="shared" si="23"/>
        <v/>
      </c>
    </row>
    <row r="76" spans="1:37" ht="14.25" thickBot="1">
      <c r="A76" s="21">
        <v>67</v>
      </c>
      <c r="B76" s="24"/>
      <c r="C76" s="24"/>
      <c r="D76" s="24"/>
      <c r="E76" s="25"/>
      <c r="F76" s="56"/>
      <c r="G76" s="63"/>
      <c r="H76" s="67"/>
      <c r="I76" s="110"/>
      <c r="J76" s="73"/>
      <c r="K76" s="162"/>
      <c r="L76" s="56"/>
      <c r="M76" s="145"/>
      <c r="N76" s="145"/>
      <c r="O76" s="164">
        <f t="shared" si="25"/>
        <v>0</v>
      </c>
      <c r="P76" s="164" t="str">
        <f t="shared" si="26"/>
        <v/>
      </c>
      <c r="Q76" s="164" t="str">
        <f t="shared" si="27"/>
        <v/>
      </c>
      <c r="R76" s="173"/>
      <c r="S76" s="173" t="str">
        <f t="shared" si="28"/>
        <v/>
      </c>
      <c r="T76" s="173" t="str">
        <f t="shared" ref="T76:T99" si="34">IF(L76="","",11)</f>
        <v/>
      </c>
      <c r="U76" s="173" t="str">
        <f t="shared" ref="U76:U99" si="35">IF(M76="","",22)</f>
        <v/>
      </c>
      <c r="V76" s="173" t="str">
        <f t="shared" ref="V76:V99" si="36">IF(N76="","",33)</f>
        <v/>
      </c>
      <c r="W76" s="173" t="str">
        <f t="shared" ref="W76:W99" si="37">CONCATENATE(S76,T76)</f>
        <v/>
      </c>
      <c r="X76" s="173" t="str">
        <f t="shared" ref="X76:X99" si="38">CONCATENATE(S76,U76)</f>
        <v/>
      </c>
      <c r="Y76" s="173" t="str">
        <f t="shared" ref="Y76:Y99" si="39">CONCATENATE(S76,V76)</f>
        <v/>
      </c>
      <c r="Z76" s="151"/>
      <c r="AD76" s="55" t="str">
        <f t="shared" si="29"/>
        <v/>
      </c>
      <c r="AE76" s="55" t="str">
        <f t="shared" si="30"/>
        <v/>
      </c>
      <c r="AF76" s="55" t="str">
        <f t="shared" si="31"/>
        <v/>
      </c>
      <c r="AG76" s="137" t="str">
        <f t="shared" si="32"/>
        <v/>
      </c>
      <c r="AH76" s="137" t="str">
        <f t="shared" si="33"/>
        <v/>
      </c>
      <c r="AI76" s="170">
        <f t="shared" si="24"/>
        <v>0</v>
      </c>
      <c r="AJ76" s="137" t="str">
        <f t="shared" si="22"/>
        <v/>
      </c>
      <c r="AK76" s="137" t="str">
        <f t="shared" si="23"/>
        <v/>
      </c>
    </row>
    <row r="77" spans="1:37" ht="14.25" thickBot="1">
      <c r="A77" s="21">
        <v>68</v>
      </c>
      <c r="B77" s="24"/>
      <c r="C77" s="24"/>
      <c r="D77" s="24"/>
      <c r="E77" s="25"/>
      <c r="F77" s="56"/>
      <c r="G77" s="63"/>
      <c r="H77" s="67"/>
      <c r="I77" s="110"/>
      <c r="J77" s="73"/>
      <c r="K77" s="162"/>
      <c r="L77" s="56"/>
      <c r="M77" s="145"/>
      <c r="N77" s="145"/>
      <c r="O77" s="164">
        <f t="shared" si="25"/>
        <v>0</v>
      </c>
      <c r="P77" s="164" t="str">
        <f t="shared" si="26"/>
        <v/>
      </c>
      <c r="Q77" s="164" t="str">
        <f t="shared" si="27"/>
        <v/>
      </c>
      <c r="R77" s="173"/>
      <c r="S77" s="173" t="str">
        <f t="shared" si="28"/>
        <v/>
      </c>
      <c r="T77" s="173" t="str">
        <f t="shared" si="34"/>
        <v/>
      </c>
      <c r="U77" s="173" t="str">
        <f t="shared" si="35"/>
        <v/>
      </c>
      <c r="V77" s="173" t="str">
        <f t="shared" si="36"/>
        <v/>
      </c>
      <c r="W77" s="173" t="str">
        <f t="shared" si="37"/>
        <v/>
      </c>
      <c r="X77" s="173" t="str">
        <f t="shared" si="38"/>
        <v/>
      </c>
      <c r="Y77" s="173" t="str">
        <f t="shared" si="39"/>
        <v/>
      </c>
      <c r="Z77" s="151"/>
      <c r="AD77" s="55" t="str">
        <f t="shared" si="29"/>
        <v/>
      </c>
      <c r="AE77" s="55" t="str">
        <f t="shared" si="30"/>
        <v/>
      </c>
      <c r="AF77" s="55" t="str">
        <f t="shared" si="31"/>
        <v/>
      </c>
      <c r="AG77" s="137" t="str">
        <f t="shared" si="32"/>
        <v/>
      </c>
      <c r="AH77" s="137" t="str">
        <f t="shared" si="33"/>
        <v/>
      </c>
      <c r="AI77" s="170">
        <f t="shared" si="24"/>
        <v>0</v>
      </c>
      <c r="AJ77" s="137" t="str">
        <f t="shared" si="22"/>
        <v/>
      </c>
      <c r="AK77" s="137" t="str">
        <f t="shared" si="23"/>
        <v/>
      </c>
    </row>
    <row r="78" spans="1:37" ht="14.25" thickBot="1">
      <c r="A78" s="21">
        <v>69</v>
      </c>
      <c r="B78" s="24"/>
      <c r="C78" s="24"/>
      <c r="D78" s="24"/>
      <c r="E78" s="25"/>
      <c r="F78" s="56"/>
      <c r="G78" s="63"/>
      <c r="H78" s="67"/>
      <c r="I78" s="110"/>
      <c r="J78" s="73"/>
      <c r="K78" s="162"/>
      <c r="L78" s="56"/>
      <c r="M78" s="145"/>
      <c r="N78" s="145"/>
      <c r="O78" s="164">
        <f t="shared" si="25"/>
        <v>0</v>
      </c>
      <c r="P78" s="164" t="str">
        <f t="shared" si="26"/>
        <v/>
      </c>
      <c r="Q78" s="164" t="str">
        <f t="shared" si="27"/>
        <v/>
      </c>
      <c r="R78" s="173"/>
      <c r="S78" s="173" t="str">
        <f t="shared" si="28"/>
        <v/>
      </c>
      <c r="T78" s="173" t="str">
        <f t="shared" si="34"/>
        <v/>
      </c>
      <c r="U78" s="173" t="str">
        <f t="shared" si="35"/>
        <v/>
      </c>
      <c r="V78" s="173" t="str">
        <f t="shared" si="36"/>
        <v/>
      </c>
      <c r="W78" s="173" t="str">
        <f t="shared" si="37"/>
        <v/>
      </c>
      <c r="X78" s="173" t="str">
        <f t="shared" si="38"/>
        <v/>
      </c>
      <c r="Y78" s="173" t="str">
        <f t="shared" si="39"/>
        <v/>
      </c>
      <c r="Z78" s="151"/>
      <c r="AD78" s="55" t="str">
        <f t="shared" si="29"/>
        <v/>
      </c>
      <c r="AE78" s="55" t="str">
        <f t="shared" si="30"/>
        <v/>
      </c>
      <c r="AF78" s="55" t="str">
        <f t="shared" si="31"/>
        <v/>
      </c>
      <c r="AG78" s="137" t="str">
        <f t="shared" si="32"/>
        <v/>
      </c>
      <c r="AH78" s="137" t="str">
        <f t="shared" si="33"/>
        <v/>
      </c>
      <c r="AI78" s="170">
        <f t="shared" si="24"/>
        <v>0</v>
      </c>
      <c r="AJ78" s="137" t="str">
        <f t="shared" si="22"/>
        <v/>
      </c>
      <c r="AK78" s="137" t="str">
        <f t="shared" si="23"/>
        <v/>
      </c>
    </row>
    <row r="79" spans="1:37" ht="14.25" thickBot="1">
      <c r="A79" s="21">
        <v>70</v>
      </c>
      <c r="B79" s="24"/>
      <c r="C79" s="24"/>
      <c r="D79" s="24"/>
      <c r="E79" s="25"/>
      <c r="F79" s="56"/>
      <c r="G79" s="63"/>
      <c r="H79" s="67"/>
      <c r="I79" s="110"/>
      <c r="J79" s="73"/>
      <c r="K79" s="162"/>
      <c r="L79" s="56"/>
      <c r="M79" s="145"/>
      <c r="N79" s="145"/>
      <c r="O79" s="164">
        <f t="shared" si="25"/>
        <v>0</v>
      </c>
      <c r="P79" s="164" t="str">
        <f t="shared" si="26"/>
        <v/>
      </c>
      <c r="Q79" s="164" t="str">
        <f t="shared" si="27"/>
        <v/>
      </c>
      <c r="R79" s="173"/>
      <c r="S79" s="173" t="str">
        <f t="shared" si="28"/>
        <v/>
      </c>
      <c r="T79" s="173" t="str">
        <f t="shared" si="34"/>
        <v/>
      </c>
      <c r="U79" s="173" t="str">
        <f t="shared" si="35"/>
        <v/>
      </c>
      <c r="V79" s="173" t="str">
        <f t="shared" si="36"/>
        <v/>
      </c>
      <c r="W79" s="173" t="str">
        <f t="shared" si="37"/>
        <v/>
      </c>
      <c r="X79" s="173" t="str">
        <f t="shared" si="38"/>
        <v/>
      </c>
      <c r="Y79" s="173" t="str">
        <f t="shared" si="39"/>
        <v/>
      </c>
      <c r="Z79" s="151"/>
      <c r="AD79" s="55" t="str">
        <f t="shared" si="29"/>
        <v/>
      </c>
      <c r="AE79" s="55" t="str">
        <f t="shared" si="30"/>
        <v/>
      </c>
      <c r="AF79" s="55" t="str">
        <f t="shared" si="31"/>
        <v/>
      </c>
      <c r="AG79" s="137" t="str">
        <f t="shared" si="32"/>
        <v/>
      </c>
      <c r="AH79" s="137" t="str">
        <f t="shared" si="33"/>
        <v/>
      </c>
      <c r="AI79" s="170">
        <f t="shared" si="24"/>
        <v>0</v>
      </c>
      <c r="AJ79" s="137" t="str">
        <f t="shared" si="22"/>
        <v/>
      </c>
      <c r="AK79" s="137" t="str">
        <f t="shared" si="23"/>
        <v/>
      </c>
    </row>
    <row r="80" spans="1:37" ht="14.25" thickBot="1">
      <c r="A80" s="21">
        <v>71</v>
      </c>
      <c r="B80" s="24"/>
      <c r="C80" s="24"/>
      <c r="D80" s="24"/>
      <c r="E80" s="25"/>
      <c r="F80" s="56"/>
      <c r="G80" s="63"/>
      <c r="H80" s="67"/>
      <c r="I80" s="110"/>
      <c r="J80" s="73"/>
      <c r="K80" s="162"/>
      <c r="L80" s="56"/>
      <c r="M80" s="145"/>
      <c r="N80" s="145"/>
      <c r="O80" s="164">
        <f t="shared" si="25"/>
        <v>0</v>
      </c>
      <c r="P80" s="164" t="str">
        <f t="shared" si="26"/>
        <v/>
      </c>
      <c r="Q80" s="164" t="str">
        <f t="shared" si="27"/>
        <v/>
      </c>
      <c r="R80" s="173"/>
      <c r="S80" s="173" t="str">
        <f t="shared" si="28"/>
        <v/>
      </c>
      <c r="T80" s="173" t="str">
        <f t="shared" si="34"/>
        <v/>
      </c>
      <c r="U80" s="173" t="str">
        <f t="shared" si="35"/>
        <v/>
      </c>
      <c r="V80" s="173" t="str">
        <f t="shared" si="36"/>
        <v/>
      </c>
      <c r="W80" s="173" t="str">
        <f t="shared" si="37"/>
        <v/>
      </c>
      <c r="X80" s="173" t="str">
        <f t="shared" si="38"/>
        <v/>
      </c>
      <c r="Y80" s="173" t="str">
        <f t="shared" si="39"/>
        <v/>
      </c>
      <c r="Z80" s="151"/>
      <c r="AD80" s="55" t="str">
        <f t="shared" si="29"/>
        <v/>
      </c>
      <c r="AE80" s="55" t="str">
        <f t="shared" si="30"/>
        <v/>
      </c>
      <c r="AF80" s="55" t="str">
        <f t="shared" si="31"/>
        <v/>
      </c>
      <c r="AG80" s="137" t="str">
        <f t="shared" si="32"/>
        <v/>
      </c>
      <c r="AH80" s="137" t="str">
        <f t="shared" si="33"/>
        <v/>
      </c>
      <c r="AI80" s="170">
        <f t="shared" si="24"/>
        <v>0</v>
      </c>
      <c r="AJ80" s="137" t="str">
        <f t="shared" si="22"/>
        <v/>
      </c>
      <c r="AK80" s="137" t="str">
        <f t="shared" si="23"/>
        <v/>
      </c>
    </row>
    <row r="81" spans="1:37" ht="14.25" thickBot="1">
      <c r="A81" s="21">
        <v>72</v>
      </c>
      <c r="B81" s="24"/>
      <c r="C81" s="24"/>
      <c r="D81" s="24"/>
      <c r="E81" s="25"/>
      <c r="F81" s="56"/>
      <c r="G81" s="63"/>
      <c r="H81" s="67"/>
      <c r="I81" s="110"/>
      <c r="J81" s="73"/>
      <c r="K81" s="162"/>
      <c r="L81" s="56"/>
      <c r="M81" s="145"/>
      <c r="N81" s="145"/>
      <c r="O81" s="164">
        <f t="shared" si="25"/>
        <v>0</v>
      </c>
      <c r="P81" s="164" t="str">
        <f t="shared" si="26"/>
        <v/>
      </c>
      <c r="Q81" s="164" t="str">
        <f t="shared" si="27"/>
        <v/>
      </c>
      <c r="R81" s="173"/>
      <c r="S81" s="173" t="str">
        <f t="shared" si="28"/>
        <v/>
      </c>
      <c r="T81" s="173" t="str">
        <f t="shared" si="34"/>
        <v/>
      </c>
      <c r="U81" s="173" t="str">
        <f t="shared" si="35"/>
        <v/>
      </c>
      <c r="V81" s="173" t="str">
        <f t="shared" si="36"/>
        <v/>
      </c>
      <c r="W81" s="173" t="str">
        <f t="shared" si="37"/>
        <v/>
      </c>
      <c r="X81" s="173" t="str">
        <f t="shared" si="38"/>
        <v/>
      </c>
      <c r="Y81" s="173" t="str">
        <f t="shared" si="39"/>
        <v/>
      </c>
      <c r="Z81" s="151"/>
      <c r="AD81" s="55" t="str">
        <f t="shared" si="29"/>
        <v/>
      </c>
      <c r="AE81" s="55" t="str">
        <f t="shared" si="30"/>
        <v/>
      </c>
      <c r="AF81" s="55" t="str">
        <f t="shared" si="31"/>
        <v/>
      </c>
      <c r="AG81" s="137" t="str">
        <f t="shared" si="32"/>
        <v/>
      </c>
      <c r="AH81" s="137" t="str">
        <f t="shared" si="33"/>
        <v/>
      </c>
      <c r="AI81" s="170">
        <f t="shared" si="24"/>
        <v>0</v>
      </c>
      <c r="AJ81" s="137" t="str">
        <f t="shared" si="22"/>
        <v/>
      </c>
      <c r="AK81" s="137" t="str">
        <f t="shared" si="23"/>
        <v/>
      </c>
    </row>
    <row r="82" spans="1:37" ht="14.25" thickBot="1">
      <c r="A82" s="21">
        <v>73</v>
      </c>
      <c r="B82" s="24"/>
      <c r="C82" s="24"/>
      <c r="D82" s="24"/>
      <c r="E82" s="25"/>
      <c r="F82" s="56"/>
      <c r="G82" s="63"/>
      <c r="H82" s="67"/>
      <c r="I82" s="110"/>
      <c r="J82" s="73"/>
      <c r="K82" s="162"/>
      <c r="L82" s="56"/>
      <c r="M82" s="145"/>
      <c r="N82" s="145"/>
      <c r="O82" s="164">
        <f t="shared" si="25"/>
        <v>0</v>
      </c>
      <c r="P82" s="164" t="str">
        <f t="shared" si="26"/>
        <v/>
      </c>
      <c r="Q82" s="164" t="str">
        <f t="shared" si="27"/>
        <v/>
      </c>
      <c r="R82" s="173"/>
      <c r="S82" s="173" t="str">
        <f t="shared" si="28"/>
        <v/>
      </c>
      <c r="T82" s="173" t="str">
        <f t="shared" si="34"/>
        <v/>
      </c>
      <c r="U82" s="173" t="str">
        <f t="shared" si="35"/>
        <v/>
      </c>
      <c r="V82" s="173" t="str">
        <f t="shared" si="36"/>
        <v/>
      </c>
      <c r="W82" s="173" t="str">
        <f t="shared" si="37"/>
        <v/>
      </c>
      <c r="X82" s="173" t="str">
        <f t="shared" si="38"/>
        <v/>
      </c>
      <c r="Y82" s="173" t="str">
        <f t="shared" si="39"/>
        <v/>
      </c>
      <c r="Z82" s="151"/>
      <c r="AD82" s="55" t="str">
        <f t="shared" si="29"/>
        <v/>
      </c>
      <c r="AE82" s="55" t="str">
        <f t="shared" si="30"/>
        <v/>
      </c>
      <c r="AF82" s="55" t="str">
        <f t="shared" si="31"/>
        <v/>
      </c>
      <c r="AG82" s="137" t="str">
        <f t="shared" si="32"/>
        <v/>
      </c>
      <c r="AH82" s="137" t="str">
        <f t="shared" si="33"/>
        <v/>
      </c>
      <c r="AI82" s="170">
        <f t="shared" si="24"/>
        <v>0</v>
      </c>
      <c r="AJ82" s="137" t="str">
        <f t="shared" si="22"/>
        <v/>
      </c>
      <c r="AK82" s="137" t="str">
        <f t="shared" si="23"/>
        <v/>
      </c>
    </row>
    <row r="83" spans="1:37" ht="14.25" thickBot="1">
      <c r="A83" s="21">
        <v>74</v>
      </c>
      <c r="B83" s="24"/>
      <c r="C83" s="24"/>
      <c r="D83" s="24"/>
      <c r="E83" s="25"/>
      <c r="F83" s="56"/>
      <c r="G83" s="63"/>
      <c r="H83" s="67"/>
      <c r="I83" s="110"/>
      <c r="J83" s="73"/>
      <c r="K83" s="162"/>
      <c r="L83" s="56"/>
      <c r="M83" s="145"/>
      <c r="N83" s="145"/>
      <c r="O83" s="164">
        <f t="shared" si="25"/>
        <v>0</v>
      </c>
      <c r="P83" s="164" t="str">
        <f t="shared" si="26"/>
        <v/>
      </c>
      <c r="Q83" s="164" t="str">
        <f t="shared" si="27"/>
        <v/>
      </c>
      <c r="R83" s="173"/>
      <c r="S83" s="173" t="str">
        <f t="shared" si="28"/>
        <v/>
      </c>
      <c r="T83" s="173" t="str">
        <f t="shared" si="34"/>
        <v/>
      </c>
      <c r="U83" s="173" t="str">
        <f t="shared" si="35"/>
        <v/>
      </c>
      <c r="V83" s="173" t="str">
        <f t="shared" si="36"/>
        <v/>
      </c>
      <c r="W83" s="173" t="str">
        <f t="shared" si="37"/>
        <v/>
      </c>
      <c r="X83" s="173" t="str">
        <f t="shared" si="38"/>
        <v/>
      </c>
      <c r="Y83" s="173" t="str">
        <f t="shared" si="39"/>
        <v/>
      </c>
      <c r="Z83" s="151"/>
      <c r="AD83" s="55" t="str">
        <f t="shared" si="29"/>
        <v/>
      </c>
      <c r="AE83" s="55" t="str">
        <f t="shared" si="30"/>
        <v/>
      </c>
      <c r="AF83" s="55" t="str">
        <f t="shared" si="31"/>
        <v/>
      </c>
      <c r="AG83" s="137" t="str">
        <f t="shared" si="32"/>
        <v/>
      </c>
      <c r="AH83" s="137" t="str">
        <f t="shared" si="33"/>
        <v/>
      </c>
      <c r="AI83" s="170">
        <f t="shared" si="24"/>
        <v>0</v>
      </c>
      <c r="AJ83" s="137" t="str">
        <f t="shared" si="22"/>
        <v/>
      </c>
      <c r="AK83" s="137" t="str">
        <f t="shared" si="23"/>
        <v/>
      </c>
    </row>
    <row r="84" spans="1:37" ht="14.25" thickBot="1">
      <c r="A84" s="21">
        <v>75</v>
      </c>
      <c r="B84" s="24"/>
      <c r="C84" s="24"/>
      <c r="D84" s="24"/>
      <c r="E84" s="25"/>
      <c r="F84" s="56"/>
      <c r="G84" s="63"/>
      <c r="H84" s="67"/>
      <c r="I84" s="110"/>
      <c r="J84" s="73"/>
      <c r="K84" s="162"/>
      <c r="L84" s="56"/>
      <c r="M84" s="145"/>
      <c r="N84" s="145"/>
      <c r="O84" s="164">
        <f t="shared" si="25"/>
        <v>0</v>
      </c>
      <c r="P84" s="164" t="str">
        <f t="shared" si="26"/>
        <v/>
      </c>
      <c r="Q84" s="164" t="str">
        <f t="shared" si="27"/>
        <v/>
      </c>
      <c r="R84" s="173"/>
      <c r="S84" s="173" t="str">
        <f t="shared" si="28"/>
        <v/>
      </c>
      <c r="T84" s="173" t="str">
        <f t="shared" si="34"/>
        <v/>
      </c>
      <c r="U84" s="173" t="str">
        <f t="shared" si="35"/>
        <v/>
      </c>
      <c r="V84" s="173" t="str">
        <f t="shared" si="36"/>
        <v/>
      </c>
      <c r="W84" s="173" t="str">
        <f t="shared" si="37"/>
        <v/>
      </c>
      <c r="X84" s="173" t="str">
        <f t="shared" si="38"/>
        <v/>
      </c>
      <c r="Y84" s="173" t="str">
        <f t="shared" si="39"/>
        <v/>
      </c>
      <c r="Z84" s="151"/>
      <c r="AD84" s="55" t="str">
        <f t="shared" si="29"/>
        <v/>
      </c>
      <c r="AE84" s="55" t="str">
        <f t="shared" si="30"/>
        <v/>
      </c>
      <c r="AF84" s="55" t="str">
        <f t="shared" si="31"/>
        <v/>
      </c>
      <c r="AG84" s="137" t="str">
        <f t="shared" si="32"/>
        <v/>
      </c>
      <c r="AH84" s="137" t="str">
        <f t="shared" si="33"/>
        <v/>
      </c>
      <c r="AI84" s="170">
        <f t="shared" si="24"/>
        <v>0</v>
      </c>
      <c r="AJ84" s="137" t="str">
        <f t="shared" si="22"/>
        <v/>
      </c>
      <c r="AK84" s="137" t="str">
        <f t="shared" si="23"/>
        <v/>
      </c>
    </row>
    <row r="85" spans="1:37" ht="14.25" thickBot="1">
      <c r="A85" s="21">
        <v>76</v>
      </c>
      <c r="B85" s="24"/>
      <c r="C85" s="24"/>
      <c r="D85" s="24"/>
      <c r="E85" s="25"/>
      <c r="F85" s="56"/>
      <c r="G85" s="63"/>
      <c r="H85" s="67"/>
      <c r="I85" s="110"/>
      <c r="J85" s="73"/>
      <c r="K85" s="162"/>
      <c r="L85" s="56"/>
      <c r="M85" s="145"/>
      <c r="N85" s="145"/>
      <c r="O85" s="164">
        <f t="shared" si="25"/>
        <v>0</v>
      </c>
      <c r="P85" s="164" t="str">
        <f t="shared" si="26"/>
        <v/>
      </c>
      <c r="Q85" s="164" t="str">
        <f t="shared" si="27"/>
        <v/>
      </c>
      <c r="R85" s="173"/>
      <c r="S85" s="173" t="str">
        <f t="shared" si="28"/>
        <v/>
      </c>
      <c r="T85" s="173" t="str">
        <f t="shared" si="34"/>
        <v/>
      </c>
      <c r="U85" s="173" t="str">
        <f t="shared" si="35"/>
        <v/>
      </c>
      <c r="V85" s="173" t="str">
        <f t="shared" si="36"/>
        <v/>
      </c>
      <c r="W85" s="173" t="str">
        <f t="shared" si="37"/>
        <v/>
      </c>
      <c r="X85" s="173" t="str">
        <f t="shared" si="38"/>
        <v/>
      </c>
      <c r="Y85" s="173" t="str">
        <f t="shared" si="39"/>
        <v/>
      </c>
      <c r="Z85" s="151"/>
      <c r="AD85" s="55" t="str">
        <f t="shared" si="29"/>
        <v/>
      </c>
      <c r="AE85" s="55" t="str">
        <f t="shared" si="30"/>
        <v/>
      </c>
      <c r="AF85" s="55" t="str">
        <f t="shared" si="31"/>
        <v/>
      </c>
      <c r="AG85" s="137" t="str">
        <f t="shared" si="32"/>
        <v/>
      </c>
      <c r="AH85" s="137" t="str">
        <f t="shared" si="33"/>
        <v/>
      </c>
      <c r="AI85" s="170">
        <f t="shared" si="24"/>
        <v>0</v>
      </c>
      <c r="AJ85" s="137" t="str">
        <f t="shared" si="22"/>
        <v/>
      </c>
      <c r="AK85" s="137" t="str">
        <f t="shared" si="23"/>
        <v/>
      </c>
    </row>
    <row r="86" spans="1:37" ht="14.25" thickBot="1">
      <c r="A86" s="21">
        <v>77</v>
      </c>
      <c r="B86" s="24"/>
      <c r="C86" s="24"/>
      <c r="D86" s="24"/>
      <c r="E86" s="25"/>
      <c r="F86" s="56"/>
      <c r="G86" s="63"/>
      <c r="H86" s="67"/>
      <c r="I86" s="110"/>
      <c r="J86" s="73"/>
      <c r="K86" s="162"/>
      <c r="L86" s="56"/>
      <c r="M86" s="145"/>
      <c r="N86" s="145"/>
      <c r="O86" s="164">
        <f t="shared" si="25"/>
        <v>0</v>
      </c>
      <c r="P86" s="164" t="str">
        <f t="shared" si="26"/>
        <v/>
      </c>
      <c r="Q86" s="164" t="str">
        <f t="shared" si="27"/>
        <v/>
      </c>
      <c r="R86" s="173"/>
      <c r="S86" s="173" t="str">
        <f t="shared" si="28"/>
        <v/>
      </c>
      <c r="T86" s="173" t="str">
        <f t="shared" si="34"/>
        <v/>
      </c>
      <c r="U86" s="173" t="str">
        <f t="shared" si="35"/>
        <v/>
      </c>
      <c r="V86" s="173" t="str">
        <f t="shared" si="36"/>
        <v/>
      </c>
      <c r="W86" s="173" t="str">
        <f t="shared" si="37"/>
        <v/>
      </c>
      <c r="X86" s="173" t="str">
        <f t="shared" si="38"/>
        <v/>
      </c>
      <c r="Y86" s="173" t="str">
        <f t="shared" si="39"/>
        <v/>
      </c>
      <c r="Z86" s="151"/>
      <c r="AD86" s="55" t="str">
        <f t="shared" si="29"/>
        <v/>
      </c>
      <c r="AE86" s="55" t="str">
        <f t="shared" si="30"/>
        <v/>
      </c>
      <c r="AF86" s="55" t="str">
        <f t="shared" si="31"/>
        <v/>
      </c>
      <c r="AG86" s="137" t="str">
        <f t="shared" si="32"/>
        <v/>
      </c>
      <c r="AH86" s="137" t="str">
        <f t="shared" si="33"/>
        <v/>
      </c>
      <c r="AI86" s="170">
        <f t="shared" si="24"/>
        <v>0</v>
      </c>
      <c r="AJ86" s="137" t="str">
        <f t="shared" ref="AJ86:AJ99" si="40">IF(K86="",AE86,0)</f>
        <v/>
      </c>
      <c r="AK86" s="137" t="str">
        <f t="shared" ref="AK86:AK99" si="41">IF(K86="",AF86,0)</f>
        <v/>
      </c>
    </row>
    <row r="87" spans="1:37" ht="14.25" thickBot="1">
      <c r="A87" s="21">
        <v>78</v>
      </c>
      <c r="B87" s="24"/>
      <c r="C87" s="24"/>
      <c r="D87" s="24"/>
      <c r="E87" s="25"/>
      <c r="F87" s="56"/>
      <c r="G87" s="63"/>
      <c r="H87" s="67"/>
      <c r="I87" s="110"/>
      <c r="J87" s="73"/>
      <c r="K87" s="162"/>
      <c r="L87" s="56"/>
      <c r="M87" s="145"/>
      <c r="N87" s="145"/>
      <c r="O87" s="164">
        <f t="shared" si="25"/>
        <v>0</v>
      </c>
      <c r="P87" s="164" t="str">
        <f t="shared" si="26"/>
        <v/>
      </c>
      <c r="Q87" s="164" t="str">
        <f t="shared" si="27"/>
        <v/>
      </c>
      <c r="R87" s="173"/>
      <c r="S87" s="173" t="str">
        <f t="shared" si="28"/>
        <v/>
      </c>
      <c r="T87" s="173" t="str">
        <f t="shared" si="34"/>
        <v/>
      </c>
      <c r="U87" s="173" t="str">
        <f t="shared" si="35"/>
        <v/>
      </c>
      <c r="V87" s="173" t="str">
        <f t="shared" si="36"/>
        <v/>
      </c>
      <c r="W87" s="173" t="str">
        <f t="shared" si="37"/>
        <v/>
      </c>
      <c r="X87" s="173" t="str">
        <f t="shared" si="38"/>
        <v/>
      </c>
      <c r="Y87" s="173" t="str">
        <f t="shared" si="39"/>
        <v/>
      </c>
      <c r="Z87" s="151"/>
      <c r="AD87" s="55" t="str">
        <f t="shared" si="29"/>
        <v/>
      </c>
      <c r="AE87" s="55" t="str">
        <f t="shared" si="30"/>
        <v/>
      </c>
      <c r="AF87" s="55" t="str">
        <f t="shared" si="31"/>
        <v/>
      </c>
      <c r="AG87" s="137" t="str">
        <f t="shared" si="32"/>
        <v/>
      </c>
      <c r="AH87" s="137" t="str">
        <f t="shared" si="33"/>
        <v/>
      </c>
      <c r="AI87" s="170">
        <f t="shared" si="24"/>
        <v>0</v>
      </c>
      <c r="AJ87" s="137" t="str">
        <f t="shared" si="40"/>
        <v/>
      </c>
      <c r="AK87" s="137" t="str">
        <f t="shared" si="41"/>
        <v/>
      </c>
    </row>
    <row r="88" spans="1:37" ht="14.25" thickBot="1">
      <c r="A88" s="21">
        <v>79</v>
      </c>
      <c r="B88" s="24"/>
      <c r="C88" s="24"/>
      <c r="D88" s="24"/>
      <c r="E88" s="25"/>
      <c r="F88" s="56"/>
      <c r="G88" s="63"/>
      <c r="H88" s="67"/>
      <c r="I88" s="110"/>
      <c r="J88" s="73"/>
      <c r="K88" s="162"/>
      <c r="L88" s="56"/>
      <c r="M88" s="145"/>
      <c r="N88" s="145"/>
      <c r="O88" s="164">
        <f t="shared" si="25"/>
        <v>0</v>
      </c>
      <c r="P88" s="164" t="str">
        <f t="shared" si="26"/>
        <v/>
      </c>
      <c r="Q88" s="164" t="str">
        <f t="shared" si="27"/>
        <v/>
      </c>
      <c r="R88" s="173"/>
      <c r="S88" s="173" t="str">
        <f t="shared" si="28"/>
        <v/>
      </c>
      <c r="T88" s="173" t="str">
        <f t="shared" si="34"/>
        <v/>
      </c>
      <c r="U88" s="173" t="str">
        <f t="shared" si="35"/>
        <v/>
      </c>
      <c r="V88" s="173" t="str">
        <f t="shared" si="36"/>
        <v/>
      </c>
      <c r="W88" s="173" t="str">
        <f t="shared" si="37"/>
        <v/>
      </c>
      <c r="X88" s="173" t="str">
        <f t="shared" si="38"/>
        <v/>
      </c>
      <c r="Y88" s="173" t="str">
        <f t="shared" si="39"/>
        <v/>
      </c>
      <c r="Z88" s="151"/>
      <c r="AD88" s="55" t="str">
        <f t="shared" si="29"/>
        <v/>
      </c>
      <c r="AE88" s="55" t="str">
        <f t="shared" si="30"/>
        <v/>
      </c>
      <c r="AF88" s="55" t="str">
        <f t="shared" si="31"/>
        <v/>
      </c>
      <c r="AG88" s="137" t="str">
        <f t="shared" si="32"/>
        <v/>
      </c>
      <c r="AH88" s="137" t="str">
        <f t="shared" si="33"/>
        <v/>
      </c>
      <c r="AI88" s="170">
        <f t="shared" si="24"/>
        <v>0</v>
      </c>
      <c r="AJ88" s="137" t="str">
        <f t="shared" si="40"/>
        <v/>
      </c>
      <c r="AK88" s="137" t="str">
        <f t="shared" si="41"/>
        <v/>
      </c>
    </row>
    <row r="89" spans="1:37" ht="14.25" thickBot="1">
      <c r="A89" s="21">
        <v>80</v>
      </c>
      <c r="B89" s="24"/>
      <c r="C89" s="24"/>
      <c r="D89" s="24"/>
      <c r="E89" s="25"/>
      <c r="F89" s="56"/>
      <c r="G89" s="63"/>
      <c r="H89" s="67"/>
      <c r="I89" s="110"/>
      <c r="J89" s="73"/>
      <c r="K89" s="162"/>
      <c r="L89" s="56"/>
      <c r="M89" s="145"/>
      <c r="N89" s="145"/>
      <c r="O89" s="164">
        <f t="shared" si="25"/>
        <v>0</v>
      </c>
      <c r="P89" s="164" t="str">
        <f t="shared" si="26"/>
        <v/>
      </c>
      <c r="Q89" s="164" t="str">
        <f t="shared" si="27"/>
        <v/>
      </c>
      <c r="R89" s="173"/>
      <c r="S89" s="173" t="str">
        <f t="shared" si="28"/>
        <v/>
      </c>
      <c r="T89" s="173" t="str">
        <f t="shared" si="34"/>
        <v/>
      </c>
      <c r="U89" s="173" t="str">
        <f t="shared" si="35"/>
        <v/>
      </c>
      <c r="V89" s="173" t="str">
        <f t="shared" si="36"/>
        <v/>
      </c>
      <c r="W89" s="173" t="str">
        <f t="shared" si="37"/>
        <v/>
      </c>
      <c r="X89" s="173" t="str">
        <f t="shared" si="38"/>
        <v/>
      </c>
      <c r="Y89" s="173" t="str">
        <f t="shared" si="39"/>
        <v/>
      </c>
      <c r="Z89" s="151"/>
      <c r="AD89" s="55" t="str">
        <f t="shared" si="29"/>
        <v/>
      </c>
      <c r="AE89" s="55" t="str">
        <f t="shared" si="30"/>
        <v/>
      </c>
      <c r="AF89" s="55" t="str">
        <f t="shared" si="31"/>
        <v/>
      </c>
      <c r="AG89" s="137" t="str">
        <f t="shared" si="32"/>
        <v/>
      </c>
      <c r="AH89" s="137" t="str">
        <f t="shared" si="33"/>
        <v/>
      </c>
      <c r="AI89" s="170">
        <f t="shared" si="24"/>
        <v>0</v>
      </c>
      <c r="AJ89" s="137" t="str">
        <f t="shared" si="40"/>
        <v/>
      </c>
      <c r="AK89" s="137" t="str">
        <f t="shared" si="41"/>
        <v/>
      </c>
    </row>
    <row r="90" spans="1:37" ht="14.25" thickBot="1">
      <c r="A90" s="21">
        <v>81</v>
      </c>
      <c r="B90" s="24"/>
      <c r="C90" s="24"/>
      <c r="D90" s="24"/>
      <c r="E90" s="25"/>
      <c r="F90" s="56"/>
      <c r="G90" s="63"/>
      <c r="H90" s="67"/>
      <c r="I90" s="110"/>
      <c r="J90" s="73"/>
      <c r="K90" s="162"/>
      <c r="L90" s="56"/>
      <c r="M90" s="145"/>
      <c r="N90" s="145"/>
      <c r="O90" s="164">
        <f t="shared" si="25"/>
        <v>0</v>
      </c>
      <c r="P90" s="164" t="str">
        <f t="shared" si="26"/>
        <v/>
      </c>
      <c r="Q90" s="164" t="str">
        <f t="shared" si="27"/>
        <v/>
      </c>
      <c r="R90" s="173"/>
      <c r="S90" s="173" t="str">
        <f t="shared" si="28"/>
        <v/>
      </c>
      <c r="T90" s="173" t="str">
        <f t="shared" si="34"/>
        <v/>
      </c>
      <c r="U90" s="173" t="str">
        <f t="shared" si="35"/>
        <v/>
      </c>
      <c r="V90" s="173" t="str">
        <f t="shared" si="36"/>
        <v/>
      </c>
      <c r="W90" s="173" t="str">
        <f t="shared" si="37"/>
        <v/>
      </c>
      <c r="X90" s="173" t="str">
        <f t="shared" si="38"/>
        <v/>
      </c>
      <c r="Y90" s="173" t="str">
        <f t="shared" si="39"/>
        <v/>
      </c>
      <c r="Z90" s="151"/>
      <c r="AD90" s="55" t="str">
        <f t="shared" si="29"/>
        <v/>
      </c>
      <c r="AE90" s="55" t="str">
        <f t="shared" si="30"/>
        <v/>
      </c>
      <c r="AF90" s="55" t="str">
        <f t="shared" si="31"/>
        <v/>
      </c>
      <c r="AG90" s="137" t="str">
        <f t="shared" si="32"/>
        <v/>
      </c>
      <c r="AH90" s="137" t="str">
        <f t="shared" si="33"/>
        <v/>
      </c>
      <c r="AI90" s="170">
        <f t="shared" si="24"/>
        <v>0</v>
      </c>
      <c r="AJ90" s="137" t="str">
        <f t="shared" si="40"/>
        <v/>
      </c>
      <c r="AK90" s="137" t="str">
        <f t="shared" si="41"/>
        <v/>
      </c>
    </row>
    <row r="91" spans="1:37" ht="14.25" thickBot="1">
      <c r="A91" s="21">
        <v>82</v>
      </c>
      <c r="B91" s="24"/>
      <c r="C91" s="24"/>
      <c r="D91" s="24"/>
      <c r="E91" s="25"/>
      <c r="F91" s="56"/>
      <c r="G91" s="63"/>
      <c r="H91" s="67"/>
      <c r="I91" s="110"/>
      <c r="J91" s="73"/>
      <c r="K91" s="162"/>
      <c r="L91" s="56"/>
      <c r="M91" s="145"/>
      <c r="N91" s="145"/>
      <c r="O91" s="164">
        <f t="shared" si="25"/>
        <v>0</v>
      </c>
      <c r="P91" s="164" t="str">
        <f t="shared" si="26"/>
        <v/>
      </c>
      <c r="Q91" s="164" t="str">
        <f t="shared" si="27"/>
        <v/>
      </c>
      <c r="R91" s="173"/>
      <c r="S91" s="173" t="str">
        <f t="shared" si="28"/>
        <v/>
      </c>
      <c r="T91" s="173" t="str">
        <f t="shared" si="34"/>
        <v/>
      </c>
      <c r="U91" s="173" t="str">
        <f t="shared" si="35"/>
        <v/>
      </c>
      <c r="V91" s="173" t="str">
        <f t="shared" si="36"/>
        <v/>
      </c>
      <c r="W91" s="173" t="str">
        <f t="shared" si="37"/>
        <v/>
      </c>
      <c r="X91" s="173" t="str">
        <f t="shared" si="38"/>
        <v/>
      </c>
      <c r="Y91" s="173" t="str">
        <f t="shared" si="39"/>
        <v/>
      </c>
      <c r="Z91" s="151"/>
      <c r="AD91" s="55" t="str">
        <f t="shared" si="29"/>
        <v/>
      </c>
      <c r="AE91" s="55" t="str">
        <f t="shared" si="30"/>
        <v/>
      </c>
      <c r="AF91" s="55" t="str">
        <f t="shared" si="31"/>
        <v/>
      </c>
      <c r="AG91" s="137" t="str">
        <f t="shared" si="32"/>
        <v/>
      </c>
      <c r="AH91" s="137" t="str">
        <f t="shared" si="33"/>
        <v/>
      </c>
      <c r="AI91" s="170">
        <f t="shared" si="24"/>
        <v>0</v>
      </c>
      <c r="AJ91" s="137" t="str">
        <f t="shared" si="40"/>
        <v/>
      </c>
      <c r="AK91" s="137" t="str">
        <f t="shared" si="41"/>
        <v/>
      </c>
    </row>
    <row r="92" spans="1:37" ht="14.25" thickBot="1">
      <c r="A92" s="21">
        <v>83</v>
      </c>
      <c r="B92" s="24"/>
      <c r="C92" s="24"/>
      <c r="D92" s="24"/>
      <c r="E92" s="25"/>
      <c r="F92" s="56"/>
      <c r="G92" s="63"/>
      <c r="H92" s="67"/>
      <c r="I92" s="110"/>
      <c r="J92" s="73"/>
      <c r="K92" s="162"/>
      <c r="L92" s="56"/>
      <c r="M92" s="145"/>
      <c r="N92" s="145"/>
      <c r="O92" s="164">
        <f t="shared" si="25"/>
        <v>0</v>
      </c>
      <c r="P92" s="164" t="str">
        <f t="shared" si="26"/>
        <v/>
      </c>
      <c r="Q92" s="164" t="str">
        <f t="shared" si="27"/>
        <v/>
      </c>
      <c r="R92" s="173"/>
      <c r="S92" s="173" t="str">
        <f t="shared" si="28"/>
        <v/>
      </c>
      <c r="T92" s="173" t="str">
        <f t="shared" si="34"/>
        <v/>
      </c>
      <c r="U92" s="173" t="str">
        <f t="shared" si="35"/>
        <v/>
      </c>
      <c r="V92" s="173" t="str">
        <f t="shared" si="36"/>
        <v/>
      </c>
      <c r="W92" s="173" t="str">
        <f t="shared" si="37"/>
        <v/>
      </c>
      <c r="X92" s="173" t="str">
        <f t="shared" si="38"/>
        <v/>
      </c>
      <c r="Y92" s="173" t="str">
        <f t="shared" si="39"/>
        <v/>
      </c>
      <c r="Z92" s="151"/>
      <c r="AD92" s="55" t="str">
        <f t="shared" si="29"/>
        <v/>
      </c>
      <c r="AE92" s="55" t="str">
        <f t="shared" si="30"/>
        <v/>
      </c>
      <c r="AF92" s="55" t="str">
        <f t="shared" si="31"/>
        <v/>
      </c>
      <c r="AG92" s="137" t="str">
        <f t="shared" si="32"/>
        <v/>
      </c>
      <c r="AH92" s="137" t="str">
        <f t="shared" si="33"/>
        <v/>
      </c>
      <c r="AI92" s="170">
        <f t="shared" si="24"/>
        <v>0</v>
      </c>
      <c r="AJ92" s="137" t="str">
        <f t="shared" si="40"/>
        <v/>
      </c>
      <c r="AK92" s="137" t="str">
        <f t="shared" si="41"/>
        <v/>
      </c>
    </row>
    <row r="93" spans="1:37" ht="14.25" thickBot="1">
      <c r="A93" s="21">
        <v>84</v>
      </c>
      <c r="B93" s="24"/>
      <c r="C93" s="24"/>
      <c r="D93" s="24"/>
      <c r="E93" s="25"/>
      <c r="F93" s="56"/>
      <c r="G93" s="63"/>
      <c r="H93" s="67"/>
      <c r="I93" s="110"/>
      <c r="J93" s="73"/>
      <c r="K93" s="162"/>
      <c r="L93" s="56"/>
      <c r="M93" s="145"/>
      <c r="N93" s="145"/>
      <c r="O93" s="164">
        <f t="shared" si="25"/>
        <v>0</v>
      </c>
      <c r="P93" s="164" t="str">
        <f t="shared" si="26"/>
        <v/>
      </c>
      <c r="Q93" s="164" t="str">
        <f t="shared" si="27"/>
        <v/>
      </c>
      <c r="R93" s="173"/>
      <c r="S93" s="173" t="str">
        <f t="shared" si="28"/>
        <v/>
      </c>
      <c r="T93" s="173" t="str">
        <f t="shared" si="34"/>
        <v/>
      </c>
      <c r="U93" s="173" t="str">
        <f t="shared" si="35"/>
        <v/>
      </c>
      <c r="V93" s="173" t="str">
        <f t="shared" si="36"/>
        <v/>
      </c>
      <c r="W93" s="173" t="str">
        <f t="shared" si="37"/>
        <v/>
      </c>
      <c r="X93" s="173" t="str">
        <f t="shared" si="38"/>
        <v/>
      </c>
      <c r="Y93" s="173" t="str">
        <f t="shared" si="39"/>
        <v/>
      </c>
      <c r="Z93" s="151"/>
      <c r="AD93" s="55" t="str">
        <f t="shared" si="29"/>
        <v/>
      </c>
      <c r="AE93" s="55" t="str">
        <f t="shared" si="30"/>
        <v/>
      </c>
      <c r="AF93" s="55" t="str">
        <f t="shared" si="31"/>
        <v/>
      </c>
      <c r="AG93" s="137" t="str">
        <f t="shared" si="32"/>
        <v/>
      </c>
      <c r="AH93" s="137" t="str">
        <f t="shared" si="33"/>
        <v/>
      </c>
      <c r="AI93" s="170">
        <f t="shared" si="24"/>
        <v>0</v>
      </c>
      <c r="AJ93" s="137" t="str">
        <f t="shared" si="40"/>
        <v/>
      </c>
      <c r="AK93" s="137" t="str">
        <f t="shared" si="41"/>
        <v/>
      </c>
    </row>
    <row r="94" spans="1:37" ht="14.25" thickBot="1">
      <c r="A94" s="21">
        <v>85</v>
      </c>
      <c r="B94" s="24"/>
      <c r="C94" s="24"/>
      <c r="D94" s="24"/>
      <c r="E94" s="25"/>
      <c r="F94" s="56"/>
      <c r="G94" s="63"/>
      <c r="H94" s="67"/>
      <c r="I94" s="110"/>
      <c r="J94" s="73"/>
      <c r="K94" s="162"/>
      <c r="L94" s="56"/>
      <c r="M94" s="145"/>
      <c r="N94" s="145"/>
      <c r="O94" s="164">
        <f t="shared" si="25"/>
        <v>0</v>
      </c>
      <c r="P94" s="164" t="str">
        <f t="shared" si="26"/>
        <v/>
      </c>
      <c r="Q94" s="164" t="str">
        <f t="shared" si="27"/>
        <v/>
      </c>
      <c r="R94" s="173"/>
      <c r="S94" s="173" t="str">
        <f t="shared" si="28"/>
        <v/>
      </c>
      <c r="T94" s="173" t="str">
        <f t="shared" si="34"/>
        <v/>
      </c>
      <c r="U94" s="173" t="str">
        <f t="shared" si="35"/>
        <v/>
      </c>
      <c r="V94" s="173" t="str">
        <f t="shared" si="36"/>
        <v/>
      </c>
      <c r="W94" s="173" t="str">
        <f t="shared" si="37"/>
        <v/>
      </c>
      <c r="X94" s="173" t="str">
        <f t="shared" si="38"/>
        <v/>
      </c>
      <c r="Y94" s="173" t="str">
        <f t="shared" si="39"/>
        <v/>
      </c>
      <c r="Z94" s="151"/>
      <c r="AD94" s="55" t="str">
        <f t="shared" si="29"/>
        <v/>
      </c>
      <c r="AE94" s="55" t="str">
        <f t="shared" si="30"/>
        <v/>
      </c>
      <c r="AF94" s="55" t="str">
        <f t="shared" si="31"/>
        <v/>
      </c>
      <c r="AG94" s="137" t="str">
        <f t="shared" si="32"/>
        <v/>
      </c>
      <c r="AH94" s="137" t="str">
        <f t="shared" si="33"/>
        <v/>
      </c>
      <c r="AI94" s="170">
        <f t="shared" si="24"/>
        <v>0</v>
      </c>
      <c r="AJ94" s="137" t="str">
        <f t="shared" si="40"/>
        <v/>
      </c>
      <c r="AK94" s="137" t="str">
        <f t="shared" si="41"/>
        <v/>
      </c>
    </row>
    <row r="95" spans="1:37" ht="14.25" thickBot="1">
      <c r="A95" s="21">
        <v>86</v>
      </c>
      <c r="B95" s="24"/>
      <c r="C95" s="24"/>
      <c r="D95" s="24"/>
      <c r="E95" s="25"/>
      <c r="F95" s="56"/>
      <c r="G95" s="63"/>
      <c r="H95" s="67"/>
      <c r="I95" s="110"/>
      <c r="J95" s="73"/>
      <c r="K95" s="162"/>
      <c r="L95" s="56"/>
      <c r="M95" s="145"/>
      <c r="N95" s="145"/>
      <c r="O95" s="164">
        <f t="shared" si="25"/>
        <v>0</v>
      </c>
      <c r="P95" s="164" t="str">
        <f t="shared" si="26"/>
        <v/>
      </c>
      <c r="Q95" s="164" t="str">
        <f t="shared" si="27"/>
        <v/>
      </c>
      <c r="R95" s="173"/>
      <c r="S95" s="173" t="str">
        <f t="shared" si="28"/>
        <v/>
      </c>
      <c r="T95" s="173" t="str">
        <f t="shared" si="34"/>
        <v/>
      </c>
      <c r="U95" s="173" t="str">
        <f t="shared" si="35"/>
        <v/>
      </c>
      <c r="V95" s="173" t="str">
        <f t="shared" si="36"/>
        <v/>
      </c>
      <c r="W95" s="173" t="str">
        <f t="shared" si="37"/>
        <v/>
      </c>
      <c r="X95" s="173" t="str">
        <f t="shared" si="38"/>
        <v/>
      </c>
      <c r="Y95" s="173" t="str">
        <f t="shared" si="39"/>
        <v/>
      </c>
      <c r="Z95" s="151"/>
      <c r="AD95" s="55" t="str">
        <f t="shared" si="29"/>
        <v/>
      </c>
      <c r="AE95" s="55" t="str">
        <f t="shared" si="30"/>
        <v/>
      </c>
      <c r="AF95" s="55" t="str">
        <f t="shared" si="31"/>
        <v/>
      </c>
      <c r="AG95" s="137" t="str">
        <f t="shared" si="32"/>
        <v/>
      </c>
      <c r="AH95" s="137" t="str">
        <f t="shared" si="33"/>
        <v/>
      </c>
      <c r="AI95" s="170">
        <f t="shared" si="24"/>
        <v>0</v>
      </c>
      <c r="AJ95" s="137" t="str">
        <f t="shared" si="40"/>
        <v/>
      </c>
      <c r="AK95" s="137" t="str">
        <f t="shared" si="41"/>
        <v/>
      </c>
    </row>
    <row r="96" spans="1:37" ht="14.25" thickBot="1">
      <c r="A96" s="21">
        <v>87</v>
      </c>
      <c r="B96" s="24"/>
      <c r="C96" s="24"/>
      <c r="D96" s="24"/>
      <c r="E96" s="25"/>
      <c r="F96" s="56"/>
      <c r="G96" s="63"/>
      <c r="H96" s="67"/>
      <c r="I96" s="110"/>
      <c r="J96" s="73"/>
      <c r="K96" s="162"/>
      <c r="L96" s="56"/>
      <c r="M96" s="145"/>
      <c r="N96" s="145"/>
      <c r="O96" s="164">
        <f t="shared" si="25"/>
        <v>0</v>
      </c>
      <c r="P96" s="164" t="str">
        <f t="shared" si="26"/>
        <v/>
      </c>
      <c r="Q96" s="164" t="str">
        <f t="shared" si="27"/>
        <v/>
      </c>
      <c r="R96" s="173"/>
      <c r="S96" s="173" t="str">
        <f t="shared" si="28"/>
        <v/>
      </c>
      <c r="T96" s="173" t="str">
        <f t="shared" si="34"/>
        <v/>
      </c>
      <c r="U96" s="173" t="str">
        <f t="shared" si="35"/>
        <v/>
      </c>
      <c r="V96" s="173" t="str">
        <f t="shared" si="36"/>
        <v/>
      </c>
      <c r="W96" s="173" t="str">
        <f t="shared" si="37"/>
        <v/>
      </c>
      <c r="X96" s="173" t="str">
        <f t="shared" si="38"/>
        <v/>
      </c>
      <c r="Y96" s="173" t="str">
        <f t="shared" si="39"/>
        <v/>
      </c>
      <c r="Z96" s="151"/>
      <c r="AD96" s="55" t="str">
        <f t="shared" si="29"/>
        <v/>
      </c>
      <c r="AE96" s="55" t="str">
        <f t="shared" si="30"/>
        <v/>
      </c>
      <c r="AF96" s="55" t="str">
        <f t="shared" si="31"/>
        <v/>
      </c>
      <c r="AG96" s="137" t="str">
        <f t="shared" si="32"/>
        <v/>
      </c>
      <c r="AH96" s="137" t="str">
        <f t="shared" si="33"/>
        <v/>
      </c>
      <c r="AI96" s="170">
        <f t="shared" si="24"/>
        <v>0</v>
      </c>
      <c r="AJ96" s="137" t="str">
        <f t="shared" si="40"/>
        <v/>
      </c>
      <c r="AK96" s="137" t="str">
        <f t="shared" si="41"/>
        <v/>
      </c>
    </row>
    <row r="97" spans="1:37" ht="14.25" thickBot="1">
      <c r="A97" s="21">
        <v>88</v>
      </c>
      <c r="B97" s="24"/>
      <c r="C97" s="24"/>
      <c r="D97" s="24"/>
      <c r="E97" s="25"/>
      <c r="F97" s="56"/>
      <c r="G97" s="63"/>
      <c r="H97" s="67"/>
      <c r="I97" s="110"/>
      <c r="J97" s="73"/>
      <c r="K97" s="162"/>
      <c r="L97" s="56"/>
      <c r="M97" s="145"/>
      <c r="N97" s="145"/>
      <c r="O97" s="164">
        <f t="shared" si="25"/>
        <v>0</v>
      </c>
      <c r="P97" s="164" t="str">
        <f t="shared" si="26"/>
        <v/>
      </c>
      <c r="Q97" s="164" t="str">
        <f t="shared" si="27"/>
        <v/>
      </c>
      <c r="R97" s="173"/>
      <c r="S97" s="173" t="str">
        <f t="shared" si="28"/>
        <v/>
      </c>
      <c r="T97" s="173" t="str">
        <f t="shared" si="34"/>
        <v/>
      </c>
      <c r="U97" s="173" t="str">
        <f t="shared" si="35"/>
        <v/>
      </c>
      <c r="V97" s="173" t="str">
        <f t="shared" si="36"/>
        <v/>
      </c>
      <c r="W97" s="173" t="str">
        <f t="shared" si="37"/>
        <v/>
      </c>
      <c r="X97" s="173" t="str">
        <f t="shared" si="38"/>
        <v/>
      </c>
      <c r="Y97" s="173" t="str">
        <f t="shared" si="39"/>
        <v/>
      </c>
      <c r="Z97" s="151"/>
      <c r="AD97" s="55" t="str">
        <f t="shared" si="29"/>
        <v/>
      </c>
      <c r="AE97" s="55" t="str">
        <f t="shared" si="30"/>
        <v/>
      </c>
      <c r="AF97" s="55" t="str">
        <f t="shared" si="31"/>
        <v/>
      </c>
      <c r="AG97" s="137" t="str">
        <f t="shared" si="32"/>
        <v/>
      </c>
      <c r="AH97" s="137" t="str">
        <f t="shared" si="33"/>
        <v/>
      </c>
      <c r="AI97" s="170">
        <f t="shared" si="24"/>
        <v>0</v>
      </c>
      <c r="AJ97" s="137" t="str">
        <f t="shared" si="40"/>
        <v/>
      </c>
      <c r="AK97" s="137" t="str">
        <f t="shared" si="41"/>
        <v/>
      </c>
    </row>
    <row r="98" spans="1:37" ht="14.25" thickBot="1">
      <c r="A98" s="21">
        <v>89</v>
      </c>
      <c r="B98" s="24"/>
      <c r="C98" s="24"/>
      <c r="D98" s="24"/>
      <c r="E98" s="25"/>
      <c r="F98" s="56"/>
      <c r="G98" s="63"/>
      <c r="H98" s="67"/>
      <c r="I98" s="110"/>
      <c r="J98" s="73"/>
      <c r="K98" s="162"/>
      <c r="L98" s="56"/>
      <c r="M98" s="145"/>
      <c r="N98" s="145"/>
      <c r="O98" s="164">
        <f t="shared" si="25"/>
        <v>0</v>
      </c>
      <c r="P98" s="164" t="str">
        <f t="shared" si="26"/>
        <v/>
      </c>
      <c r="Q98" s="164" t="str">
        <f t="shared" si="27"/>
        <v/>
      </c>
      <c r="R98" s="173"/>
      <c r="S98" s="173" t="str">
        <f t="shared" si="28"/>
        <v/>
      </c>
      <c r="T98" s="173" t="str">
        <f t="shared" si="34"/>
        <v/>
      </c>
      <c r="U98" s="173" t="str">
        <f t="shared" si="35"/>
        <v/>
      </c>
      <c r="V98" s="173" t="str">
        <f t="shared" si="36"/>
        <v/>
      </c>
      <c r="W98" s="173" t="str">
        <f t="shared" si="37"/>
        <v/>
      </c>
      <c r="X98" s="173" t="str">
        <f t="shared" si="38"/>
        <v/>
      </c>
      <c r="Y98" s="173" t="str">
        <f t="shared" si="39"/>
        <v/>
      </c>
      <c r="Z98" s="151"/>
      <c r="AD98" s="55" t="str">
        <f t="shared" si="29"/>
        <v/>
      </c>
      <c r="AE98" s="55" t="str">
        <f t="shared" si="30"/>
        <v/>
      </c>
      <c r="AF98" s="55" t="str">
        <f t="shared" si="31"/>
        <v/>
      </c>
      <c r="AG98" s="137" t="str">
        <f t="shared" si="32"/>
        <v/>
      </c>
      <c r="AH98" s="137" t="str">
        <f t="shared" si="33"/>
        <v/>
      </c>
      <c r="AI98" s="170">
        <f t="shared" si="24"/>
        <v>0</v>
      </c>
      <c r="AJ98" s="137" t="str">
        <f t="shared" si="40"/>
        <v/>
      </c>
      <c r="AK98" s="137" t="str">
        <f t="shared" si="41"/>
        <v/>
      </c>
    </row>
    <row r="99" spans="1:37" ht="13.5" customHeight="1" thickBot="1">
      <c r="A99" s="11">
        <v>90</v>
      </c>
      <c r="B99" s="26"/>
      <c r="C99" s="26"/>
      <c r="D99" s="26"/>
      <c r="E99" s="27"/>
      <c r="F99" s="57"/>
      <c r="G99" s="64"/>
      <c r="H99" s="68"/>
      <c r="I99" s="111"/>
      <c r="J99" s="74"/>
      <c r="K99" s="163"/>
      <c r="L99" s="57"/>
      <c r="M99" s="146"/>
      <c r="N99" s="146"/>
      <c r="O99" s="169">
        <f t="shared" si="25"/>
        <v>0</v>
      </c>
      <c r="P99" s="169" t="str">
        <f t="shared" si="26"/>
        <v/>
      </c>
      <c r="Q99" s="169" t="str">
        <f t="shared" si="27"/>
        <v/>
      </c>
      <c r="R99" s="173"/>
      <c r="S99" s="173" t="str">
        <f t="shared" si="28"/>
        <v/>
      </c>
      <c r="T99" s="173" t="str">
        <f t="shared" si="34"/>
        <v/>
      </c>
      <c r="U99" s="173" t="str">
        <f t="shared" si="35"/>
        <v/>
      </c>
      <c r="V99" s="173" t="str">
        <f t="shared" si="36"/>
        <v/>
      </c>
      <c r="W99" s="173" t="str">
        <f t="shared" si="37"/>
        <v/>
      </c>
      <c r="X99" s="173" t="str">
        <f t="shared" si="38"/>
        <v/>
      </c>
      <c r="Y99" s="173" t="str">
        <f t="shared" si="39"/>
        <v/>
      </c>
      <c r="Z99" s="151"/>
      <c r="AD99" s="55" t="str">
        <f t="shared" si="29"/>
        <v/>
      </c>
      <c r="AE99" s="55" t="str">
        <f t="shared" si="30"/>
        <v/>
      </c>
      <c r="AF99" s="55" t="str">
        <f t="shared" si="31"/>
        <v/>
      </c>
      <c r="AG99" s="137" t="str">
        <f t="shared" si="32"/>
        <v/>
      </c>
      <c r="AH99" s="137" t="str">
        <f t="shared" si="33"/>
        <v/>
      </c>
      <c r="AI99" s="170">
        <f t="shared" si="24"/>
        <v>0</v>
      </c>
      <c r="AJ99" s="137" t="str">
        <f t="shared" si="40"/>
        <v/>
      </c>
      <c r="AK99" s="137" t="str">
        <f t="shared" si="41"/>
        <v/>
      </c>
    </row>
    <row r="100" spans="1:37">
      <c r="D100" s="1">
        <f>COUNTIF(D10:D99,"女")</f>
        <v>0</v>
      </c>
      <c r="I100" s="61">
        <f>COUNTA(I10:I99)</f>
        <v>0</v>
      </c>
      <c r="L100" s="65"/>
      <c r="M100" s="65"/>
      <c r="N100" s="65"/>
      <c r="O100" s="1" t="str">
        <f t="shared" ref="O100:O104" si="42">IF(AF100=0,"",AF100)</f>
        <v/>
      </c>
      <c r="AD100" s="53" t="str">
        <f t="shared" ref="AD100:AD101" si="43">IF(L100="","","400")</f>
        <v/>
      </c>
    </row>
    <row r="101" spans="1:37">
      <c r="D101" s="1">
        <f>COUNTIF(D10:D99,"男")</f>
        <v>0</v>
      </c>
      <c r="E101" s="1">
        <f>COUNTIF(E$10:E$99,1)</f>
        <v>0</v>
      </c>
      <c r="F101" s="54" t="s">
        <v>188</v>
      </c>
      <c r="O101" s="1" t="str">
        <f t="shared" si="42"/>
        <v/>
      </c>
      <c r="S101" s="1">
        <f>COUNTIF(S10:S99,"男◯")</f>
        <v>0</v>
      </c>
      <c r="AD101" s="53" t="str">
        <f t="shared" si="43"/>
        <v/>
      </c>
    </row>
    <row r="102" spans="1:37">
      <c r="D102" s="1">
        <f>SUM(D100:D101)</f>
        <v>0</v>
      </c>
      <c r="E102" s="1">
        <f>COUNTIF(E$10:E$99,2)</f>
        <v>0</v>
      </c>
      <c r="F102" s="61" t="s">
        <v>189</v>
      </c>
      <c r="L102" s="54">
        <f>COUNTIF(L10:L99,"")</f>
        <v>90</v>
      </c>
      <c r="M102" s="61">
        <f t="shared" ref="M102:N102" si="44">COUNTIF(M10:M99,"")</f>
        <v>90</v>
      </c>
      <c r="N102" s="61">
        <f t="shared" si="44"/>
        <v>90</v>
      </c>
      <c r="O102" s="1" t="str">
        <f t="shared" si="42"/>
        <v/>
      </c>
    </row>
    <row r="103" spans="1:37">
      <c r="E103" s="1">
        <f>COUNTIF(E$10:E$99,3)</f>
        <v>0</v>
      </c>
      <c r="F103" s="61" t="s">
        <v>190</v>
      </c>
      <c r="L103" s="54">
        <f>90-L102</f>
        <v>0</v>
      </c>
      <c r="M103" s="61">
        <f t="shared" ref="M103:N103" si="45">90-M102</f>
        <v>0</v>
      </c>
      <c r="N103" s="61">
        <f t="shared" si="45"/>
        <v>0</v>
      </c>
      <c r="O103" s="1" t="str">
        <f t="shared" si="42"/>
        <v/>
      </c>
    </row>
    <row r="104" spans="1:37">
      <c r="E104" s="1">
        <f>COUNTIF(E$10:E$99,4)</f>
        <v>0</v>
      </c>
      <c r="F104" s="61" t="s">
        <v>191</v>
      </c>
      <c r="L104" s="54">
        <f>COUNTIF(L10:L99,"○")</f>
        <v>0</v>
      </c>
      <c r="M104" s="61">
        <f t="shared" ref="M104:N104" si="46">COUNTIF(M10:M99,"○")</f>
        <v>0</v>
      </c>
      <c r="N104" s="61">
        <f t="shared" si="46"/>
        <v>0</v>
      </c>
      <c r="O104" s="1" t="str">
        <f t="shared" si="42"/>
        <v/>
      </c>
    </row>
    <row r="105" spans="1:37">
      <c r="E105" s="1">
        <f>COUNTIF(E$10:E$99,5)</f>
        <v>0</v>
      </c>
      <c r="F105" s="61" t="s">
        <v>192</v>
      </c>
      <c r="L105" s="54">
        <f>COUNTIF(L10:L99,"1日")</f>
        <v>0</v>
      </c>
      <c r="M105" s="61">
        <f t="shared" ref="M105:N105" si="47">COUNTIF(M10:M99,"1日")</f>
        <v>0</v>
      </c>
      <c r="N105" s="61">
        <f t="shared" si="47"/>
        <v>0</v>
      </c>
    </row>
    <row r="106" spans="1:37">
      <c r="E106" s="1">
        <f>COUNTIF(E$10:E$99,6)</f>
        <v>0</v>
      </c>
      <c r="F106" s="61" t="s">
        <v>193</v>
      </c>
    </row>
  </sheetData>
  <sheetProtection selectLockedCells="1"/>
  <mergeCells count="20">
    <mergeCell ref="F8:H8"/>
    <mergeCell ref="J2:Q2"/>
    <mergeCell ref="V1:V2"/>
    <mergeCell ref="V3:V4"/>
    <mergeCell ref="V5:V6"/>
    <mergeCell ref="L8:N8"/>
    <mergeCell ref="O8:Q8"/>
    <mergeCell ref="L3:N4"/>
    <mergeCell ref="D1:H1"/>
    <mergeCell ref="A1:B1"/>
    <mergeCell ref="A6:B6"/>
    <mergeCell ref="C6:O6"/>
    <mergeCell ref="A3:B3"/>
    <mergeCell ref="A2:B2"/>
    <mergeCell ref="A4:B4"/>
    <mergeCell ref="A5:B5"/>
    <mergeCell ref="C2:H2"/>
    <mergeCell ref="C3:H3"/>
    <mergeCell ref="C4:H4"/>
    <mergeCell ref="C5:H5"/>
  </mergeCells>
  <phoneticPr fontId="5"/>
  <dataValidations xWindow="508" yWindow="607" count="9">
    <dataValidation type="list" imeMode="on" allowBlank="1" showInputMessage="1" showErrorMessage="1" sqref="D10:D99">
      <formula1>$AC$11:$AC$12</formula1>
    </dataValidation>
    <dataValidation imeMode="on" allowBlank="1" showInputMessage="1" showErrorMessage="1" sqref="B10:B99 B3:B5"/>
    <dataValidation imeMode="halfKatakana" allowBlank="1" showInputMessage="1" showErrorMessage="1" sqref="C9:C99 C3:H3 C6"/>
    <dataValidation type="list" imeMode="off" allowBlank="1" showInputMessage="1" showErrorMessage="1" error="．やｍを使用しないでください！_x000a_" sqref="G10:G99">
      <formula1>$AN$10:$AN$21</formula1>
    </dataValidation>
    <dataValidation imeMode="off" allowBlank="1" showInputMessage="1" showErrorMessage="1" prompt="参加予定日を入力すると、自動計算します。_x000a_" sqref="O10:Z104"/>
    <dataValidation type="list" allowBlank="1" showInputMessage="1" showErrorMessage="1" sqref="J10:J99">
      <formula1>$AC$18:$AC$23</formula1>
    </dataValidation>
    <dataValidation type="list" allowBlank="1" showInputMessage="1" showErrorMessage="1" sqref="D1:H1">
      <formula1>$AA$22:$AA$23</formula1>
    </dataValidation>
    <dataValidation type="list" allowBlank="1" showInputMessage="1" showErrorMessage="1" sqref="L10:N99">
      <formula1>$AM$11</formula1>
    </dataValidation>
    <dataValidation type="list" allowBlank="1" showInputMessage="1" showErrorMessage="1" sqref="K10:K99">
      <formula1>$AB$20:$AB$23</formula1>
    </dataValidation>
  </dataValidations>
  <pageMargins left="0.31496062992125984" right="0.31496062992125984" top="0.74803149606299213" bottom="0.74803149606299213" header="0.31496062992125984" footer="0.31496062992125984"/>
  <pageSetup paperSize="9" scale="52" orientation="portrait" r:id="rId1"/>
  <ignoredErrors>
    <ignoredError sqref="O19:Q99 Y10:Y11 T12:Y99 T11:X1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P61"/>
  <sheetViews>
    <sheetView zoomScaleNormal="100" workbookViewId="0">
      <selection activeCell="A2" sqref="A2:J2"/>
    </sheetView>
  </sheetViews>
  <sheetFormatPr defaultColWidth="9" defaultRowHeight="13.5"/>
  <cols>
    <col min="1" max="1" width="3.75" style="38" customWidth="1"/>
    <col min="2" max="2" width="26.25" style="38" customWidth="1"/>
    <col min="3" max="5" width="7.875" style="38" customWidth="1"/>
    <col min="6" max="6" width="30.875" style="38" customWidth="1"/>
    <col min="7" max="7" width="8.5" style="38" bestFit="1" customWidth="1"/>
    <col min="8" max="8" width="7" style="38" customWidth="1"/>
    <col min="9" max="9" width="13.25" style="38" customWidth="1"/>
    <col min="10" max="10" width="3.75" style="38" customWidth="1"/>
    <col min="11" max="11" width="9" style="38"/>
    <col min="12" max="12" width="9" style="38" customWidth="1"/>
    <col min="13" max="16" width="9" style="38" hidden="1" customWidth="1"/>
    <col min="17" max="18" width="9" style="38" customWidth="1"/>
    <col min="19" max="16384" width="9" style="38"/>
  </cols>
  <sheetData>
    <row r="1" spans="1:10" ht="17.25">
      <c r="A1" s="22" t="s">
        <v>76</v>
      </c>
      <c r="B1" s="36"/>
      <c r="C1" s="37"/>
      <c r="D1" s="306" t="str">
        <f>注意事項!J3</f>
        <v>小学生</v>
      </c>
      <c r="E1" s="306"/>
      <c r="F1" s="306"/>
      <c r="G1" s="306"/>
      <c r="H1" s="306"/>
      <c r="I1" s="306"/>
      <c r="J1" s="306"/>
    </row>
    <row r="2" spans="1:10" ht="24.75" customHeight="1">
      <c r="A2" s="307" t="s">
        <v>71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5.75" customHeight="1">
      <c r="A3" s="308" t="str">
        <f>IF(①参加者一覧表!C2="","",①参加者一覧表!C2)</f>
        <v/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 ht="19.5" thickBot="1">
      <c r="A4" s="309" t="s">
        <v>48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0" ht="29.25" customHeight="1" thickBot="1">
      <c r="A5" s="39"/>
      <c r="B5" s="121" t="s">
        <v>26</v>
      </c>
      <c r="C5" s="204" t="s">
        <v>49</v>
      </c>
      <c r="D5" s="314" t="str">
        <f>IF(①参加者一覧表!C5="","",①参加者一覧表!C5)</f>
        <v/>
      </c>
      <c r="E5" s="314"/>
      <c r="F5" s="315"/>
      <c r="G5" s="107"/>
      <c r="H5" s="107"/>
      <c r="I5" s="40" t="s">
        <v>3</v>
      </c>
      <c r="J5" s="37"/>
    </row>
    <row r="6" spans="1:10" ht="29.25" customHeight="1" thickBot="1">
      <c r="A6" s="37"/>
      <c r="B6" s="49" t="str">
        <f>IF(①参加者一覧表!C4="","",①参加者一覧表!C4)</f>
        <v/>
      </c>
      <c r="C6" s="72" t="s">
        <v>32</v>
      </c>
      <c r="D6" s="311" t="str">
        <f>IF(①参加者一覧表!C2="","",①参加者一覧表!C2)</f>
        <v/>
      </c>
      <c r="E6" s="312"/>
      <c r="F6" s="312"/>
      <c r="G6" s="312"/>
      <c r="H6" s="312"/>
      <c r="I6" s="313"/>
      <c r="J6" s="41"/>
    </row>
    <row r="7" spans="1:10" ht="5.25" customHeight="1">
      <c r="A7" s="37"/>
      <c r="B7" s="310"/>
      <c r="C7" s="310"/>
      <c r="D7" s="48"/>
      <c r="E7" s="42"/>
      <c r="F7" s="208"/>
      <c r="G7" s="209"/>
      <c r="H7" s="209"/>
      <c r="I7" s="210"/>
      <c r="J7" s="37"/>
    </row>
    <row r="8" spans="1:10" ht="5.25" customHeight="1">
      <c r="A8" s="37"/>
      <c r="F8" s="211"/>
      <c r="G8" s="212"/>
      <c r="H8" s="212"/>
      <c r="I8" s="212"/>
    </row>
    <row r="9" spans="1:10" ht="5.25" customHeight="1">
      <c r="A9" s="37"/>
      <c r="F9" s="211"/>
      <c r="G9" s="212"/>
      <c r="H9" s="212"/>
      <c r="I9" s="212"/>
    </row>
    <row r="10" spans="1:10" ht="5.25" customHeight="1" thickBot="1">
      <c r="A10" s="37"/>
      <c r="F10" s="213"/>
      <c r="G10" s="214"/>
      <c r="H10" s="215"/>
      <c r="I10" s="216"/>
    </row>
    <row r="11" spans="1:10" ht="29.25" customHeight="1" thickBot="1">
      <c r="A11" s="37"/>
      <c r="B11" s="207" t="s">
        <v>131</v>
      </c>
      <c r="C11" s="205" t="s">
        <v>184</v>
      </c>
      <c r="D11" s="206" t="s">
        <v>183</v>
      </c>
      <c r="F11" s="316" t="s">
        <v>127</v>
      </c>
      <c r="G11" s="185" t="s">
        <v>178</v>
      </c>
      <c r="H11" s="186">
        <f>IF(①参加者一覧表!$AD$1="","",①参加者一覧表!$AD$1)</f>
        <v>0</v>
      </c>
      <c r="I11" s="195">
        <f t="shared" ref="I11:I16" si="0">IF(H11="","",H11*1800)</f>
        <v>0</v>
      </c>
    </row>
    <row r="12" spans="1:10" ht="29.25" customHeight="1">
      <c r="A12" s="37"/>
      <c r="B12" s="326">
        <f>①参加者一覧表!L9</f>
        <v>44898</v>
      </c>
      <c r="C12" s="324">
        <f>IF(①参加者一覧表!L103="","",①参加者一覧表!L103)</f>
        <v>0</v>
      </c>
      <c r="D12" s="226">
        <f>IF(①参加者一覧表!W1="",0,①参加者一覧表!W1)</f>
        <v>0</v>
      </c>
      <c r="F12" s="317"/>
      <c r="G12" s="187" t="s">
        <v>119</v>
      </c>
      <c r="H12" s="188">
        <f>IF(①参加者一覧表!$AD$2="","",①参加者一覧表!$AD$2)</f>
        <v>0</v>
      </c>
      <c r="I12" s="196">
        <f t="shared" si="0"/>
        <v>0</v>
      </c>
      <c r="J12" s="37"/>
    </row>
    <row r="13" spans="1:10" ht="29.25" customHeight="1" thickBot="1">
      <c r="A13" s="37"/>
      <c r="B13" s="327"/>
      <c r="C13" s="325"/>
      <c r="D13" s="229">
        <f>IF(①参加者一覧表!W2="",0,①参加者一覧表!W2)</f>
        <v>0</v>
      </c>
      <c r="F13" s="317"/>
      <c r="G13" s="189" t="s">
        <v>124</v>
      </c>
      <c r="H13" s="190">
        <f>IF(①参加者一覧表!$AD$3="","",①参加者一覧表!$AD$3)</f>
        <v>0</v>
      </c>
      <c r="I13" s="197">
        <f t="shared" si="0"/>
        <v>0</v>
      </c>
      <c r="J13" s="37"/>
    </row>
    <row r="14" spans="1:10" ht="29.25" customHeight="1">
      <c r="A14" s="37"/>
      <c r="B14" s="328">
        <f>①参加者一覧表!M9</f>
        <v>44941</v>
      </c>
      <c r="C14" s="329">
        <f>IF(①参加者一覧表!M104="","",①参加者一覧表!M104)</f>
        <v>0</v>
      </c>
      <c r="D14" s="228">
        <f>IF(①参加者一覧表!X3="","",①参加者一覧表!X3)</f>
        <v>0</v>
      </c>
      <c r="F14" s="317"/>
      <c r="G14" s="189" t="s">
        <v>121</v>
      </c>
      <c r="H14" s="190">
        <f>IF(①参加者一覧表!$AD$4="","",①参加者一覧表!$AD$4)</f>
        <v>0</v>
      </c>
      <c r="I14" s="197">
        <f t="shared" si="0"/>
        <v>0</v>
      </c>
      <c r="J14" s="37"/>
    </row>
    <row r="15" spans="1:10" ht="29.25" customHeight="1" thickBot="1">
      <c r="A15" s="37"/>
      <c r="B15" s="328"/>
      <c r="C15" s="329"/>
      <c r="D15" s="230">
        <f>IF(①参加者一覧表!X4="","",①参加者一覧表!X4)</f>
        <v>0</v>
      </c>
      <c r="F15" s="317"/>
      <c r="G15" s="189" t="s">
        <v>125</v>
      </c>
      <c r="H15" s="190">
        <f>IF(①参加者一覧表!$AD$5="","",①参加者一覧表!$AD$5)</f>
        <v>0</v>
      </c>
      <c r="I15" s="197">
        <f t="shared" si="0"/>
        <v>0</v>
      </c>
      <c r="J15" s="37"/>
    </row>
    <row r="16" spans="1:10" ht="29.25" customHeight="1">
      <c r="A16" s="37"/>
      <c r="B16" s="326">
        <f>①参加者一覧表!N9</f>
        <v>44968</v>
      </c>
      <c r="C16" s="324">
        <f>IF(①参加者一覧表!N104="","",①参加者一覧表!N104)</f>
        <v>0</v>
      </c>
      <c r="D16" s="227">
        <f>IF(①参加者一覧表!Y5="","",①参加者一覧表!Y5)</f>
        <v>0</v>
      </c>
      <c r="F16" s="317"/>
      <c r="G16" s="191" t="s">
        <v>126</v>
      </c>
      <c r="H16" s="192">
        <f>IF(①参加者一覧表!$AD$6="","",①参加者一覧表!$AD$6)</f>
        <v>0</v>
      </c>
      <c r="I16" s="198">
        <f t="shared" si="0"/>
        <v>0</v>
      </c>
      <c r="J16" s="37"/>
    </row>
    <row r="17" spans="1:10" ht="29.25" customHeight="1" thickBot="1">
      <c r="A17" s="37"/>
      <c r="B17" s="327"/>
      <c r="C17" s="325"/>
      <c r="D17" s="238">
        <f>IF(①参加者一覧表!Y6="","",①参加者一覧表!Y6)</f>
        <v>0</v>
      </c>
      <c r="E17" s="69"/>
      <c r="F17" s="318"/>
      <c r="G17" s="193" t="s">
        <v>181</v>
      </c>
      <c r="H17" s="194">
        <f>SUM(H11:H16)</f>
        <v>0</v>
      </c>
      <c r="I17" s="199">
        <f>SUM(I11:I16)</f>
        <v>0</v>
      </c>
      <c r="J17" s="37"/>
    </row>
    <row r="18" spans="1:10" ht="23.25" customHeight="1">
      <c r="A18" s="37"/>
      <c r="B18" s="172"/>
      <c r="C18" s="171"/>
      <c r="D18" s="330" t="s">
        <v>194</v>
      </c>
      <c r="E18" s="331"/>
      <c r="F18" s="184" t="s">
        <v>149</v>
      </c>
      <c r="G18" s="184" t="s">
        <v>113</v>
      </c>
      <c r="H18" s="184">
        <f>①参加者一覧表!L104</f>
        <v>0</v>
      </c>
      <c r="I18" s="200">
        <f>COUNTIF(①参加者一覧表!AG10:AG99,400)*400</f>
        <v>0</v>
      </c>
      <c r="J18" s="37"/>
    </row>
    <row r="19" spans="1:10" ht="23.25" customHeight="1" thickBot="1">
      <c r="A19" s="37"/>
      <c r="B19" s="233"/>
      <c r="C19" s="234"/>
      <c r="D19" s="239" t="s">
        <v>188</v>
      </c>
      <c r="E19" s="239">
        <f>IF(①参加者一覧表!E101=0,0,①参加者一覧表!E101)</f>
        <v>0</v>
      </c>
      <c r="F19" s="217"/>
      <c r="G19" s="217"/>
      <c r="H19" s="217"/>
      <c r="I19" s="218"/>
      <c r="J19" s="37"/>
    </row>
    <row r="20" spans="1:10" ht="23.25" customHeight="1" thickTop="1" thickBot="1">
      <c r="A20" s="37"/>
      <c r="B20" s="233"/>
      <c r="C20" s="234"/>
      <c r="D20" s="239" t="s">
        <v>189</v>
      </c>
      <c r="E20" s="239">
        <f>IF(①参加者一覧表!E102=0,0,①参加者一覧表!E102)</f>
        <v>0</v>
      </c>
      <c r="F20" s="319" t="s">
        <v>182</v>
      </c>
      <c r="G20" s="319"/>
      <c r="H20" s="319"/>
      <c r="I20" s="201">
        <f>SUM(I17:I18)</f>
        <v>0</v>
      </c>
      <c r="J20" s="37"/>
    </row>
    <row r="21" spans="1:10" ht="23.25" customHeight="1" thickBot="1">
      <c r="A21" s="37"/>
      <c r="B21" s="235"/>
      <c r="C21" s="234"/>
      <c r="D21" s="240" t="s">
        <v>190</v>
      </c>
      <c r="E21" s="240">
        <f>IF(①参加者一覧表!E103=0,0,①参加者一覧表!E103)</f>
        <v>0</v>
      </c>
      <c r="F21" s="183" t="s">
        <v>150</v>
      </c>
      <c r="G21" s="183" t="s">
        <v>113</v>
      </c>
      <c r="H21" s="183">
        <f>①参加者一覧表!M103</f>
        <v>0</v>
      </c>
      <c r="I21" s="202">
        <f>①参加者一覧表!P4</f>
        <v>0</v>
      </c>
      <c r="J21" s="37"/>
    </row>
    <row r="22" spans="1:10" ht="23.25" customHeight="1" thickBot="1">
      <c r="A22" s="37"/>
      <c r="B22" s="233"/>
      <c r="C22" s="234"/>
      <c r="D22" s="240" t="s">
        <v>191</v>
      </c>
      <c r="E22" s="240">
        <f>IF(①参加者一覧表!E104=0,0,①参加者一覧表!E104)</f>
        <v>0</v>
      </c>
      <c r="F22" s="220"/>
      <c r="G22" s="220"/>
      <c r="H22" s="220"/>
      <c r="I22" s="221"/>
      <c r="J22" s="37"/>
    </row>
    <row r="23" spans="1:10" ht="23.25" customHeight="1" thickBot="1">
      <c r="A23" s="37"/>
      <c r="B23" s="233"/>
      <c r="C23" s="236"/>
      <c r="D23" s="240" t="s">
        <v>192</v>
      </c>
      <c r="E23" s="240">
        <f>IF(①参加者一覧表!E105=0,0,①参加者一覧表!E105)</f>
        <v>0</v>
      </c>
      <c r="F23" s="219" t="s">
        <v>179</v>
      </c>
      <c r="G23" s="182" t="s">
        <v>180</v>
      </c>
      <c r="H23" s="182">
        <f>①参加者一覧表!N103</f>
        <v>0</v>
      </c>
      <c r="I23" s="203">
        <f>①参加者一覧表!Q4</f>
        <v>0</v>
      </c>
      <c r="J23" s="37"/>
    </row>
    <row r="24" spans="1:10" ht="24" customHeight="1" thickBot="1">
      <c r="B24" s="233"/>
      <c r="C24" s="236"/>
      <c r="D24" s="241" t="s">
        <v>193</v>
      </c>
      <c r="E24" s="242">
        <f>IF(①参加者一覧表!E106=0,0,①参加者一覧表!E106)</f>
        <v>0</v>
      </c>
      <c r="F24" s="220"/>
      <c r="G24" s="222"/>
      <c r="H24" s="222"/>
      <c r="I24" s="221"/>
      <c r="J24" s="37"/>
    </row>
    <row r="25" spans="1:10" ht="18" thickBot="1">
      <c r="B25" s="235"/>
      <c r="C25" s="236"/>
      <c r="D25" s="106"/>
      <c r="E25" s="106"/>
      <c r="F25" s="223" t="s">
        <v>185</v>
      </c>
      <c r="G25" s="224">
        <f>COUNTA(①参加者一覧表!K10:K99)</f>
        <v>0</v>
      </c>
      <c r="H25" s="225" t="s">
        <v>186</v>
      </c>
      <c r="J25" s="106"/>
    </row>
    <row r="26" spans="1:10" ht="17.25">
      <c r="A26" s="124"/>
      <c r="B26" s="233"/>
      <c r="C26" s="237"/>
      <c r="D26" s="44"/>
      <c r="E26" s="44"/>
      <c r="J26" s="37"/>
    </row>
    <row r="27" spans="1:10" ht="14.25">
      <c r="A27" s="37"/>
      <c r="B27" s="231" t="s">
        <v>167</v>
      </c>
      <c r="C27" s="232">
        <f>①参加者一覧表!D102</f>
        <v>0</v>
      </c>
      <c r="D27" s="43"/>
      <c r="E27" s="43"/>
      <c r="F27" s="131" t="s">
        <v>136</v>
      </c>
      <c r="G27" s="323">
        <f ca="1">TODAY()</f>
        <v>44864</v>
      </c>
      <c r="H27" s="323"/>
      <c r="I27" s="323"/>
      <c r="J27" s="37"/>
    </row>
    <row r="28" spans="1:10" ht="18.75">
      <c r="A28" s="37"/>
      <c r="B28" s="45"/>
      <c r="C28" s="45"/>
      <c r="D28" s="45"/>
      <c r="E28" s="45"/>
      <c r="J28" s="37"/>
    </row>
    <row r="29" spans="1:10" ht="18.75">
      <c r="A29" s="37"/>
      <c r="B29" s="45"/>
      <c r="C29" s="45"/>
      <c r="D29" s="45"/>
      <c r="E29" s="45"/>
      <c r="J29" s="37"/>
    </row>
    <row r="30" spans="1:10" ht="18.75">
      <c r="B30" s="46"/>
      <c r="C30" s="43"/>
      <c r="D30" s="43"/>
      <c r="E30" s="43"/>
      <c r="F30" s="45"/>
      <c r="G30" s="45"/>
      <c r="H30" s="45"/>
      <c r="I30" s="45"/>
    </row>
    <row r="31" spans="1:10" ht="14.25">
      <c r="B31" s="46"/>
      <c r="C31" s="43"/>
      <c r="D31" s="43"/>
      <c r="E31" s="43"/>
      <c r="F31" s="47"/>
      <c r="G31" s="47"/>
      <c r="H31" s="47"/>
      <c r="I31" s="43"/>
    </row>
    <row r="32" spans="1:10" ht="14.25">
      <c r="B32" s="46"/>
      <c r="C32" s="43"/>
      <c r="D32" s="43"/>
      <c r="E32" s="43"/>
      <c r="F32" s="47"/>
      <c r="G32" s="47"/>
      <c r="H32" s="47"/>
      <c r="I32" s="43"/>
    </row>
    <row r="33" spans="2:9" ht="14.25">
      <c r="B33" s="46"/>
      <c r="C33" s="43"/>
      <c r="D33" s="43"/>
      <c r="E33" s="43"/>
      <c r="F33" s="47"/>
      <c r="G33" s="47"/>
      <c r="H33" s="47"/>
      <c r="I33" s="43"/>
    </row>
    <row r="34" spans="2:9" ht="14.25">
      <c r="B34" s="46"/>
      <c r="C34" s="43"/>
      <c r="D34" s="43"/>
      <c r="E34" s="43"/>
      <c r="F34" s="47"/>
      <c r="G34" s="47"/>
      <c r="H34" s="47"/>
      <c r="I34" s="43"/>
    </row>
    <row r="35" spans="2:9" ht="14.25">
      <c r="B35" s="46"/>
      <c r="C35" s="43"/>
      <c r="D35" s="43"/>
      <c r="E35" s="43"/>
      <c r="F35" s="47"/>
      <c r="G35" s="47"/>
      <c r="H35" s="47"/>
      <c r="I35" s="43"/>
    </row>
    <row r="36" spans="2:9" ht="14.25">
      <c r="B36" s="46"/>
      <c r="C36" s="43"/>
      <c r="D36" s="43"/>
      <c r="E36" s="43"/>
      <c r="F36" s="47"/>
      <c r="G36" s="47"/>
      <c r="H36" s="47"/>
      <c r="I36" s="43"/>
    </row>
    <row r="37" spans="2:9" ht="14.25">
      <c r="B37" s="46"/>
      <c r="C37" s="43"/>
      <c r="D37" s="43"/>
      <c r="E37" s="43"/>
      <c r="F37" s="47"/>
      <c r="G37" s="47"/>
      <c r="H37" s="47"/>
      <c r="I37" s="43"/>
    </row>
    <row r="38" spans="2:9" ht="14.25">
      <c r="B38" s="46"/>
      <c r="C38" s="43"/>
      <c r="D38" s="43"/>
      <c r="E38" s="43"/>
      <c r="F38" s="47"/>
      <c r="G38" s="47"/>
      <c r="H38" s="47"/>
      <c r="I38" s="43"/>
    </row>
    <row r="39" spans="2:9" ht="14.25">
      <c r="B39" s="46"/>
      <c r="C39" s="43"/>
      <c r="D39" s="43"/>
      <c r="E39" s="43"/>
      <c r="F39" s="47"/>
      <c r="G39" s="47"/>
      <c r="H39" s="47"/>
      <c r="I39" s="43"/>
    </row>
    <row r="40" spans="2:9" ht="14.25">
      <c r="B40" s="46"/>
      <c r="C40" s="43"/>
      <c r="D40" s="43"/>
      <c r="E40" s="43"/>
      <c r="F40" s="47"/>
      <c r="G40" s="47"/>
      <c r="H40" s="47"/>
      <c r="I40" s="43"/>
    </row>
    <row r="41" spans="2:9" ht="14.25">
      <c r="B41" s="46"/>
      <c r="C41" s="43"/>
      <c r="D41" s="43"/>
      <c r="E41" s="43"/>
      <c r="F41" s="47"/>
      <c r="G41" s="47"/>
      <c r="H41" s="47"/>
      <c r="I41" s="43"/>
    </row>
    <row r="42" spans="2:9" ht="14.25">
      <c r="B42" s="46"/>
      <c r="C42" s="43"/>
      <c r="D42" s="43"/>
      <c r="E42" s="43"/>
      <c r="F42" s="47"/>
      <c r="G42" s="47"/>
      <c r="H42" s="47"/>
      <c r="I42" s="43"/>
    </row>
    <row r="43" spans="2:9" ht="14.25">
      <c r="B43" s="46"/>
      <c r="C43" s="43"/>
      <c r="D43" s="43"/>
      <c r="E43" s="43"/>
      <c r="F43" s="47"/>
      <c r="G43" s="47"/>
      <c r="H43" s="47"/>
      <c r="I43" s="43"/>
    </row>
    <row r="44" spans="2:9" ht="14.25">
      <c r="B44" s="46"/>
      <c r="C44" s="43"/>
      <c r="D44" s="43"/>
      <c r="E44" s="43"/>
      <c r="F44" s="47"/>
      <c r="G44" s="47"/>
      <c r="H44" s="47"/>
      <c r="I44" s="43"/>
    </row>
    <row r="45" spans="2:9" ht="14.25">
      <c r="B45" s="46"/>
      <c r="C45" s="43"/>
      <c r="D45" s="43"/>
      <c r="E45" s="43"/>
      <c r="F45" s="47"/>
      <c r="G45" s="47"/>
      <c r="H45" s="47"/>
      <c r="I45" s="43"/>
    </row>
    <row r="46" spans="2:9" ht="14.25">
      <c r="B46" s="46"/>
      <c r="C46" s="43"/>
      <c r="D46" s="43"/>
      <c r="E46" s="43"/>
      <c r="F46" s="47"/>
      <c r="G46" s="47"/>
      <c r="H46" s="47"/>
      <c r="I46" s="43"/>
    </row>
    <row r="47" spans="2:9" ht="14.25">
      <c r="B47" s="46"/>
      <c r="C47" s="43"/>
      <c r="D47" s="43"/>
      <c r="E47" s="43"/>
      <c r="F47" s="47"/>
      <c r="G47" s="47"/>
      <c r="H47" s="47"/>
      <c r="I47" s="43"/>
    </row>
    <row r="48" spans="2:9" ht="14.25">
      <c r="F48" s="47"/>
      <c r="G48" s="47"/>
      <c r="H48" s="47"/>
      <c r="I48" s="43"/>
    </row>
    <row r="54" spans="1:8" ht="14.25" thickBot="1">
      <c r="A54" s="120"/>
      <c r="B54" s="120"/>
      <c r="C54" s="120"/>
      <c r="D54" s="120"/>
      <c r="E54" s="120"/>
    </row>
    <row r="55" spans="1:8" ht="14.25" thickBot="1">
      <c r="F55" s="120"/>
      <c r="G55" s="120"/>
      <c r="H55" s="120"/>
    </row>
    <row r="56" spans="1:8" ht="18" thickBot="1">
      <c r="B56" s="119" t="s">
        <v>32</v>
      </c>
      <c r="C56" s="126" t="str">
        <f>D6</f>
        <v/>
      </c>
      <c r="D56" s="127"/>
      <c r="E56" s="127"/>
    </row>
    <row r="57" spans="1:8" ht="18" thickBot="1">
      <c r="B57" s="320" t="s">
        <v>128</v>
      </c>
      <c r="C57" s="113" t="s">
        <v>119</v>
      </c>
      <c r="D57" s="116">
        <f>IF(①参加者一覧表!$AD$2="","",①参加者一覧表!$AD$2)</f>
        <v>0</v>
      </c>
      <c r="F57" s="127"/>
      <c r="G57" s="127"/>
      <c r="H57" s="128"/>
    </row>
    <row r="58" spans="1:8" ht="14.25">
      <c r="B58" s="321"/>
      <c r="C58" s="114" t="s">
        <v>124</v>
      </c>
      <c r="D58" s="117">
        <f>IF(①参加者一覧表!$AD$3="","",①参加者一覧表!$AD$3)</f>
        <v>0</v>
      </c>
    </row>
    <row r="59" spans="1:8" ht="14.25">
      <c r="B59" s="321"/>
      <c r="C59" s="114" t="s">
        <v>121</v>
      </c>
      <c r="D59" s="117">
        <f>IF(①参加者一覧表!$AD$4="","",①参加者一覧表!$AD$4)</f>
        <v>0</v>
      </c>
    </row>
    <row r="60" spans="1:8" ht="14.25">
      <c r="B60" s="321"/>
      <c r="C60" s="114" t="s">
        <v>125</v>
      </c>
      <c r="D60" s="117">
        <f>IF(①参加者一覧表!$AD$5="","",①参加者一覧表!$AD$5)</f>
        <v>0</v>
      </c>
    </row>
    <row r="61" spans="1:8" ht="15" thickBot="1">
      <c r="B61" s="322"/>
      <c r="C61" s="115" t="s">
        <v>126</v>
      </c>
      <c r="D61" s="118">
        <f>IF(①参加者一覧表!$AD$6="","",①参加者一覧表!$AD$6)</f>
        <v>0</v>
      </c>
    </row>
  </sheetData>
  <sheetProtection selectLockedCells="1" selectUnlockedCells="1"/>
  <mergeCells count="18">
    <mergeCell ref="F11:F17"/>
    <mergeCell ref="F20:H20"/>
    <mergeCell ref="B57:B61"/>
    <mergeCell ref="G27:I27"/>
    <mergeCell ref="C12:C13"/>
    <mergeCell ref="B12:B13"/>
    <mergeCell ref="B14:B15"/>
    <mergeCell ref="C14:C15"/>
    <mergeCell ref="B16:B17"/>
    <mergeCell ref="C16:C17"/>
    <mergeCell ref="D18:E18"/>
    <mergeCell ref="D1:J1"/>
    <mergeCell ref="A2:J2"/>
    <mergeCell ref="A3:J3"/>
    <mergeCell ref="A4:J4"/>
    <mergeCell ref="B7:C7"/>
    <mergeCell ref="D6:I6"/>
    <mergeCell ref="D5:F5"/>
  </mergeCells>
  <phoneticPr fontId="5"/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rowBreaks count="1" manualBreakCount="1">
    <brk id="54" max="9" man="1"/>
  </rowBreaks>
  <ignoredErrors>
    <ignoredError sqref="E19:E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2"/>
  <sheetViews>
    <sheetView workbookViewId="0">
      <selection activeCell="A2" sqref="A2"/>
    </sheetView>
  </sheetViews>
  <sheetFormatPr defaultRowHeight="13.5"/>
  <cols>
    <col min="1" max="1" width="12.75" bestFit="1" customWidth="1"/>
    <col min="6" max="6" width="13.125" bestFit="1" customWidth="1"/>
    <col min="8" max="8" width="13.875" bestFit="1" customWidth="1"/>
  </cols>
  <sheetData>
    <row r="1" spans="1:9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</row>
    <row r="2" spans="1:9">
      <c r="A2" t="e">
        <f>IF(H2="","",RIGHT(#REF!,4))&amp;(D2&amp;"0000")+H2</f>
        <v>#VALUE!</v>
      </c>
      <c r="B2" t="str">
        <f>IF(H2="","",①参加者一覧表!B10)</f>
        <v/>
      </c>
      <c r="C2" t="str">
        <f>IF(H2="","",①参加者一覧表!C10)</f>
        <v/>
      </c>
      <c r="D2" t="str">
        <f>IF(H2="","",IF(①参加者一覧表!D10="男",1,2))</f>
        <v/>
      </c>
      <c r="E2" t="str">
        <f>IF(H2="","",23)</f>
        <v/>
      </c>
      <c r="F2" t="str">
        <f>IF(H2="","",#REF!)</f>
        <v/>
      </c>
      <c r="G2" t="str">
        <f>IF(H2="","",①参加者一覧表!$C$3)</f>
        <v/>
      </c>
      <c r="H2" t="str">
        <f>IF(①参加者一覧表!O10="","",①参加者一覧表!O10)</f>
        <v/>
      </c>
      <c r="I2" t="str">
        <f>IF(H2="","",IF(①参加者一覧表!F10="","",IF(D2=1,VLOOKUP(①参加者一覧表!F10,#REF!,2,FALSE),VLOOKUP(①参加者一覧表!F10,#REF!,2,FALSE)))&amp;" "&amp;①参加者一覧表!G10)</f>
        <v/>
      </c>
    </row>
    <row r="3" spans="1:9">
      <c r="A3" t="e">
        <f>IF(H3="","",RIGHT(#REF!,4))&amp;(D3&amp;"0000")+H3</f>
        <v>#VALUE!</v>
      </c>
      <c r="B3" t="str">
        <f>IF(H3="","",①参加者一覧表!B11)</f>
        <v/>
      </c>
      <c r="C3" t="str">
        <f>IF(H3="","",①参加者一覧表!C11)</f>
        <v/>
      </c>
      <c r="D3" t="str">
        <f>IF(H3="","",IF(①参加者一覧表!D11="男",1,2))</f>
        <v/>
      </c>
      <c r="E3" t="str">
        <f t="shared" ref="E3:E66" si="0">IF(H3="","",23)</f>
        <v/>
      </c>
      <c r="F3" t="str">
        <f>IF(H3="","",#REF!)</f>
        <v/>
      </c>
      <c r="G3" t="str">
        <f>IF(H3="","",①参加者一覧表!$C$3)</f>
        <v/>
      </c>
      <c r="H3" t="str">
        <f>IF(①参加者一覧表!O11="","",①参加者一覧表!O11)</f>
        <v/>
      </c>
      <c r="I3" t="str">
        <f>IF(H3="","",IF(①参加者一覧表!F11="","",IF(D3=1,VLOOKUP(①参加者一覧表!F11,#REF!,2,FALSE),VLOOKUP(①参加者一覧表!F11,#REF!,2,FALSE)))&amp;" "&amp;①参加者一覧表!G11)</f>
        <v/>
      </c>
    </row>
    <row r="4" spans="1:9">
      <c r="A4" t="e">
        <f>IF(H4="","",RIGHT(#REF!,4))&amp;(D4&amp;"0000")+H4</f>
        <v>#VALUE!</v>
      </c>
      <c r="B4" t="str">
        <f>IF(H4="","",①参加者一覧表!B12)</f>
        <v/>
      </c>
      <c r="C4" t="str">
        <f>IF(H4="","",①参加者一覧表!C12)</f>
        <v/>
      </c>
      <c r="D4" t="str">
        <f>IF(H4="","",IF(①参加者一覧表!D12="男",1,2))</f>
        <v/>
      </c>
      <c r="E4" t="str">
        <f t="shared" si="0"/>
        <v/>
      </c>
      <c r="F4" t="str">
        <f>IF(H4="","",#REF!)</f>
        <v/>
      </c>
      <c r="G4" t="str">
        <f>IF(H4="","",①参加者一覧表!$C$3)</f>
        <v/>
      </c>
      <c r="H4" t="str">
        <f>IF(①参加者一覧表!O12="","",①参加者一覧表!O12)</f>
        <v/>
      </c>
      <c r="I4" t="str">
        <f>IF(H4="","",IF(①参加者一覧表!F12="","",IF(D4=1,VLOOKUP(①参加者一覧表!F12,#REF!,2,FALSE),VLOOKUP(①参加者一覧表!F12,#REF!,2,FALSE)))&amp;" "&amp;①参加者一覧表!G12)</f>
        <v/>
      </c>
    </row>
    <row r="5" spans="1:9">
      <c r="A5" t="e">
        <f>IF(H5="","",RIGHT(#REF!,4))&amp;(D5&amp;"0000")+H5</f>
        <v>#VALUE!</v>
      </c>
      <c r="B5" t="str">
        <f>IF(H5="","",①参加者一覧表!B13)</f>
        <v/>
      </c>
      <c r="C5" t="str">
        <f>IF(H5="","",①参加者一覧表!C13)</f>
        <v/>
      </c>
      <c r="D5" t="str">
        <f>IF(H5="","",IF(①参加者一覧表!D13="男",1,2))</f>
        <v/>
      </c>
      <c r="E5" t="str">
        <f t="shared" si="0"/>
        <v/>
      </c>
      <c r="F5" t="str">
        <f>IF(H5="","",#REF!)</f>
        <v/>
      </c>
      <c r="G5" t="str">
        <f>IF(H5="","",①参加者一覧表!$C$3)</f>
        <v/>
      </c>
      <c r="H5" t="str">
        <f>IF(①参加者一覧表!O13="","",①参加者一覧表!O13)</f>
        <v/>
      </c>
      <c r="I5" t="str">
        <f>IF(H5="","",IF(①参加者一覧表!F13="","",IF(D5=1,VLOOKUP(①参加者一覧表!F13,#REF!,2,FALSE),VLOOKUP(①参加者一覧表!F13,#REF!,2,FALSE)))&amp;" "&amp;①参加者一覧表!G13)</f>
        <v/>
      </c>
    </row>
    <row r="6" spans="1:9">
      <c r="A6" t="e">
        <f>IF(H6="","",RIGHT(#REF!,4))&amp;(D6&amp;"0000")+H6</f>
        <v>#VALUE!</v>
      </c>
      <c r="B6" t="str">
        <f>IF(H6="","",①参加者一覧表!B14)</f>
        <v/>
      </c>
      <c r="C6" t="str">
        <f>IF(H6="","",①参加者一覧表!C14)</f>
        <v/>
      </c>
      <c r="D6" t="str">
        <f>IF(H6="","",IF(①参加者一覧表!D14="男",1,2))</f>
        <v/>
      </c>
      <c r="E6" t="str">
        <f t="shared" si="0"/>
        <v/>
      </c>
      <c r="F6" t="str">
        <f>IF(H6="","",#REF!)</f>
        <v/>
      </c>
      <c r="G6" t="str">
        <f>IF(H6="","",①参加者一覧表!$C$3)</f>
        <v/>
      </c>
      <c r="H6" t="str">
        <f>IF(①参加者一覧表!O14="","",①参加者一覧表!O14)</f>
        <v/>
      </c>
      <c r="I6" t="str">
        <f>IF(H6="","",IF(①参加者一覧表!F14="","",IF(D6=1,VLOOKUP(①参加者一覧表!F14,#REF!,2,FALSE),VLOOKUP(①参加者一覧表!F14,#REF!,2,FALSE)))&amp;" "&amp;①参加者一覧表!G14)</f>
        <v/>
      </c>
    </row>
    <row r="7" spans="1:9">
      <c r="A7" t="e">
        <f>IF(H7="","",RIGHT(#REF!,4))&amp;(D7&amp;"0000")+H7</f>
        <v>#VALUE!</v>
      </c>
      <c r="B7" t="str">
        <f>IF(H7="","",①参加者一覧表!B15)</f>
        <v/>
      </c>
      <c r="C7" t="str">
        <f>IF(H7="","",①参加者一覧表!C15)</f>
        <v/>
      </c>
      <c r="D7" t="str">
        <f>IF(H7="","",IF(①参加者一覧表!D15="男",1,2))</f>
        <v/>
      </c>
      <c r="E7" t="str">
        <f t="shared" si="0"/>
        <v/>
      </c>
      <c r="F7" t="str">
        <f>IF(H7="","",#REF!)</f>
        <v/>
      </c>
      <c r="G7" t="str">
        <f>IF(H7="","",①参加者一覧表!$C$3)</f>
        <v/>
      </c>
      <c r="H7" t="str">
        <f>IF(①参加者一覧表!O15="","",①参加者一覧表!O15)</f>
        <v/>
      </c>
      <c r="I7" t="str">
        <f>IF(H7="","",IF(①参加者一覧表!F15="","",IF(D7=1,VLOOKUP(①参加者一覧表!F15,#REF!,2,FALSE),VLOOKUP(①参加者一覧表!F15,#REF!,2,FALSE)))&amp;" "&amp;①参加者一覧表!G15)</f>
        <v/>
      </c>
    </row>
    <row r="8" spans="1:9">
      <c r="A8" t="e">
        <f>IF(H8="","",RIGHT(#REF!,4))&amp;(D8&amp;"0000")+H8</f>
        <v>#VALUE!</v>
      </c>
      <c r="B8" t="str">
        <f>IF(H8="","",①参加者一覧表!B16)</f>
        <v/>
      </c>
      <c r="C8" t="str">
        <f>IF(H8="","",①参加者一覧表!C16)</f>
        <v/>
      </c>
      <c r="D8" t="str">
        <f>IF(H8="","",IF(①参加者一覧表!D16="男",1,2))</f>
        <v/>
      </c>
      <c r="E8" t="str">
        <f t="shared" si="0"/>
        <v/>
      </c>
      <c r="F8" t="str">
        <f>IF(H8="","",#REF!)</f>
        <v/>
      </c>
      <c r="G8" t="str">
        <f>IF(H8="","",①参加者一覧表!$C$3)</f>
        <v/>
      </c>
      <c r="H8" t="str">
        <f>IF(①参加者一覧表!O16="","",①参加者一覧表!O16)</f>
        <v/>
      </c>
      <c r="I8" t="str">
        <f>IF(H8="","",IF(①参加者一覧表!F16="","",IF(D8=1,VLOOKUP(①参加者一覧表!F16,#REF!,2,FALSE),VLOOKUP(①参加者一覧表!F16,#REF!,2,FALSE)))&amp;" "&amp;①参加者一覧表!G16)</f>
        <v/>
      </c>
    </row>
    <row r="9" spans="1:9">
      <c r="A9" t="e">
        <f>IF(H9="","",RIGHT(#REF!,4))&amp;(D9&amp;"0000")+H9</f>
        <v>#VALUE!</v>
      </c>
      <c r="B9" t="str">
        <f>IF(H9="","",①参加者一覧表!B17)</f>
        <v/>
      </c>
      <c r="C9" t="str">
        <f>IF(H9="","",①参加者一覧表!C17)</f>
        <v/>
      </c>
      <c r="D9" t="str">
        <f>IF(H9="","",IF(①参加者一覧表!D17="男",1,2))</f>
        <v/>
      </c>
      <c r="E9" t="str">
        <f t="shared" si="0"/>
        <v/>
      </c>
      <c r="F9" t="str">
        <f>IF(H9="","",#REF!)</f>
        <v/>
      </c>
      <c r="G9" t="str">
        <f>IF(H9="","",①参加者一覧表!$C$3)</f>
        <v/>
      </c>
      <c r="H9" t="str">
        <f>IF(①参加者一覧表!O17="","",①参加者一覧表!O17)</f>
        <v/>
      </c>
      <c r="I9" t="str">
        <f>IF(H9="","",IF(①参加者一覧表!F17="","",IF(D9=1,VLOOKUP(①参加者一覧表!F17,#REF!,2,FALSE),VLOOKUP(①参加者一覧表!F17,#REF!,2,FALSE)))&amp;" "&amp;①参加者一覧表!G17)</f>
        <v/>
      </c>
    </row>
    <row r="10" spans="1:9">
      <c r="A10" t="e">
        <f>IF(H10="","",RIGHT(#REF!,4))&amp;(D10&amp;"0000")+H10</f>
        <v>#VALUE!</v>
      </c>
      <c r="B10" t="str">
        <f>IF(H10="","",①参加者一覧表!B18)</f>
        <v/>
      </c>
      <c r="C10" t="str">
        <f>IF(H10="","",①参加者一覧表!C18)</f>
        <v/>
      </c>
      <c r="D10" t="str">
        <f>IF(H10="","",IF(①参加者一覧表!D18="男",1,2))</f>
        <v/>
      </c>
      <c r="E10" t="str">
        <f t="shared" si="0"/>
        <v/>
      </c>
      <c r="F10" t="str">
        <f>IF(H10="","",#REF!)</f>
        <v/>
      </c>
      <c r="G10" t="str">
        <f>IF(H10="","",①参加者一覧表!$C$3)</f>
        <v/>
      </c>
      <c r="H10" t="str">
        <f>IF(①参加者一覧表!O18="","",①参加者一覧表!O18)</f>
        <v/>
      </c>
      <c r="I10" t="str">
        <f>IF(H10="","",IF(①参加者一覧表!F18="","",IF(D10=1,VLOOKUP(①参加者一覧表!F18,#REF!,2,FALSE),VLOOKUP(①参加者一覧表!F18,#REF!,2,FALSE)))&amp;" "&amp;①参加者一覧表!G18)</f>
        <v/>
      </c>
    </row>
    <row r="11" spans="1:9">
      <c r="A11" t="e">
        <f>IF(H11="","",RIGHT(#REF!,4))&amp;(D11&amp;"0000")+H11</f>
        <v>#REF!</v>
      </c>
      <c r="B11">
        <f>IF(H11="","",①参加者一覧表!B19)</f>
        <v>0</v>
      </c>
      <c r="C11">
        <f>IF(H11="","",①参加者一覧表!C19)</f>
        <v>0</v>
      </c>
      <c r="D11">
        <f>IF(H11="","",IF(①参加者一覧表!D19="男",1,2))</f>
        <v>2</v>
      </c>
      <c r="E11">
        <f t="shared" si="0"/>
        <v>23</v>
      </c>
      <c r="F11" t="e">
        <f>IF(H11="","",#REF!)</f>
        <v>#REF!</v>
      </c>
      <c r="G11">
        <f>IF(H11="","",①参加者一覧表!$C$3)</f>
        <v>0</v>
      </c>
      <c r="H11">
        <f>IF(①参加者一覧表!O19="","",①参加者一覧表!O19)</f>
        <v>0</v>
      </c>
      <c r="I11" t="str">
        <f>IF(H11="","",IF(①参加者一覧表!F19="","",IF(D11=1,VLOOKUP(①参加者一覧表!F19,#REF!,2,FALSE),VLOOKUP(①参加者一覧表!F19,#REF!,2,FALSE)))&amp;" "&amp;①参加者一覧表!G19)</f>
        <v xml:space="preserve"> </v>
      </c>
    </row>
    <row r="12" spans="1:9">
      <c r="A12" t="e">
        <f>IF(H12="","",RIGHT(#REF!,4))&amp;(D12&amp;"0000")+H12</f>
        <v>#REF!</v>
      </c>
      <c r="B12">
        <f>IF(H12="","",①参加者一覧表!B20)</f>
        <v>0</v>
      </c>
      <c r="C12">
        <f>IF(H12="","",①参加者一覧表!C20)</f>
        <v>0</v>
      </c>
      <c r="D12">
        <f>IF(H12="","",IF(①参加者一覧表!D20="男",1,2))</f>
        <v>2</v>
      </c>
      <c r="E12">
        <f t="shared" si="0"/>
        <v>23</v>
      </c>
      <c r="F12" t="e">
        <f>IF(H12="","",#REF!)</f>
        <v>#REF!</v>
      </c>
      <c r="G12">
        <f>IF(H12="","",①参加者一覧表!$C$3)</f>
        <v>0</v>
      </c>
      <c r="H12">
        <f>IF(①参加者一覧表!O20="","",①参加者一覧表!O20)</f>
        <v>0</v>
      </c>
      <c r="I12" t="str">
        <f>IF(H12="","",IF(①参加者一覧表!F20="","",IF(D12=1,VLOOKUP(①参加者一覧表!F20,#REF!,2,FALSE),VLOOKUP(①参加者一覧表!F20,#REF!,2,FALSE)))&amp;" "&amp;①参加者一覧表!G20)</f>
        <v xml:space="preserve"> </v>
      </c>
    </row>
    <row r="13" spans="1:9">
      <c r="A13" t="e">
        <f>IF(H13="","",RIGHT(#REF!,4))&amp;(D13&amp;"0000")+H13</f>
        <v>#REF!</v>
      </c>
      <c r="B13">
        <f>IF(H13="","",①参加者一覧表!B21)</f>
        <v>0</v>
      </c>
      <c r="C13">
        <f>IF(H13="","",①参加者一覧表!C21)</f>
        <v>0</v>
      </c>
      <c r="D13">
        <f>IF(H13="","",IF(①参加者一覧表!D21="男",1,2))</f>
        <v>2</v>
      </c>
      <c r="E13">
        <f t="shared" si="0"/>
        <v>23</v>
      </c>
      <c r="F13" t="e">
        <f>IF(H13="","",#REF!)</f>
        <v>#REF!</v>
      </c>
      <c r="G13">
        <f>IF(H13="","",①参加者一覧表!$C$3)</f>
        <v>0</v>
      </c>
      <c r="H13">
        <f>IF(①参加者一覧表!O21="","",①参加者一覧表!O21)</f>
        <v>0</v>
      </c>
      <c r="I13" t="str">
        <f>IF(H13="","",IF(①参加者一覧表!F21="","",IF(D13=1,VLOOKUP(①参加者一覧表!F21,#REF!,2,FALSE),VLOOKUP(①参加者一覧表!F21,#REF!,2,FALSE)))&amp;" "&amp;①参加者一覧表!G21)</f>
        <v xml:space="preserve"> </v>
      </c>
    </row>
    <row r="14" spans="1:9">
      <c r="A14" t="e">
        <f>IF(H14="","",RIGHT(#REF!,4))&amp;(D14&amp;"0000")+H14</f>
        <v>#REF!</v>
      </c>
      <c r="B14">
        <f>IF(H14="","",①参加者一覧表!B22)</f>
        <v>0</v>
      </c>
      <c r="C14">
        <f>IF(H14="","",①参加者一覧表!C22)</f>
        <v>0</v>
      </c>
      <c r="D14">
        <f>IF(H14="","",IF(①参加者一覧表!D22="男",1,2))</f>
        <v>2</v>
      </c>
      <c r="E14">
        <f t="shared" si="0"/>
        <v>23</v>
      </c>
      <c r="F14" t="e">
        <f>IF(H14="","",#REF!)</f>
        <v>#REF!</v>
      </c>
      <c r="G14">
        <f>IF(H14="","",①参加者一覧表!$C$3)</f>
        <v>0</v>
      </c>
      <c r="H14">
        <f>IF(①参加者一覧表!O22="","",①参加者一覧表!O22)</f>
        <v>0</v>
      </c>
      <c r="I14" t="str">
        <f>IF(H14="","",IF(①参加者一覧表!F22="","",IF(D14=1,VLOOKUP(①参加者一覧表!F22,#REF!,2,FALSE),VLOOKUP(①参加者一覧表!F22,#REF!,2,FALSE)))&amp;" "&amp;①参加者一覧表!G22)</f>
        <v xml:space="preserve"> </v>
      </c>
    </row>
    <row r="15" spans="1:9">
      <c r="A15" t="e">
        <f>IF(H15="","",RIGHT(#REF!,4))&amp;(D15&amp;"0000")+H15</f>
        <v>#REF!</v>
      </c>
      <c r="B15">
        <f>IF(H15="","",①参加者一覧表!B23)</f>
        <v>0</v>
      </c>
      <c r="C15">
        <f>IF(H15="","",①参加者一覧表!C23)</f>
        <v>0</v>
      </c>
      <c r="D15">
        <f>IF(H15="","",IF(①参加者一覧表!D23="男",1,2))</f>
        <v>2</v>
      </c>
      <c r="E15">
        <f t="shared" si="0"/>
        <v>23</v>
      </c>
      <c r="F15" t="e">
        <f>IF(H15="","",#REF!)</f>
        <v>#REF!</v>
      </c>
      <c r="G15">
        <f>IF(H15="","",①参加者一覧表!$C$3)</f>
        <v>0</v>
      </c>
      <c r="H15">
        <f>IF(①参加者一覧表!O23="","",①参加者一覧表!O23)</f>
        <v>0</v>
      </c>
      <c r="I15" t="str">
        <f>IF(H15="","",IF(①参加者一覧表!F23="","",IF(D15=1,VLOOKUP(①参加者一覧表!F23,#REF!,2,FALSE),VLOOKUP(①参加者一覧表!F23,#REF!,2,FALSE)))&amp;" "&amp;①参加者一覧表!G23)</f>
        <v xml:space="preserve"> </v>
      </c>
    </row>
    <row r="16" spans="1:9">
      <c r="A16" t="e">
        <f>IF(H16="","",RIGHT(#REF!,4))&amp;(D16&amp;"0000")+H16</f>
        <v>#REF!</v>
      </c>
      <c r="B16">
        <f>IF(H16="","",①参加者一覧表!B24)</f>
        <v>0</v>
      </c>
      <c r="C16">
        <f>IF(H16="","",①参加者一覧表!C24)</f>
        <v>0</v>
      </c>
      <c r="D16">
        <f>IF(H16="","",IF(①参加者一覧表!D24="男",1,2))</f>
        <v>2</v>
      </c>
      <c r="E16">
        <f t="shared" si="0"/>
        <v>23</v>
      </c>
      <c r="F16" t="e">
        <f>IF(H16="","",#REF!)</f>
        <v>#REF!</v>
      </c>
      <c r="G16">
        <f>IF(H16="","",①参加者一覧表!$C$3)</f>
        <v>0</v>
      </c>
      <c r="H16">
        <f>IF(①参加者一覧表!O24="","",①参加者一覧表!O24)</f>
        <v>0</v>
      </c>
      <c r="I16" t="str">
        <f>IF(H16="","",IF(①参加者一覧表!F24="","",IF(D16=1,VLOOKUP(①参加者一覧表!F24,#REF!,2,FALSE),VLOOKUP(①参加者一覧表!F24,#REF!,2,FALSE)))&amp;" "&amp;①参加者一覧表!G24)</f>
        <v xml:space="preserve"> </v>
      </c>
    </row>
    <row r="17" spans="1:9">
      <c r="A17" t="e">
        <f>IF(H17="","",RIGHT(#REF!,4))&amp;(D17&amp;"0000")+H17</f>
        <v>#REF!</v>
      </c>
      <c r="B17">
        <f>IF(H17="","",①参加者一覧表!B25)</f>
        <v>0</v>
      </c>
      <c r="C17">
        <f>IF(H17="","",①参加者一覧表!C25)</f>
        <v>0</v>
      </c>
      <c r="D17">
        <f>IF(H17="","",IF(①参加者一覧表!D25="男",1,2))</f>
        <v>2</v>
      </c>
      <c r="E17">
        <f t="shared" si="0"/>
        <v>23</v>
      </c>
      <c r="F17" t="e">
        <f>IF(H17="","",#REF!)</f>
        <v>#REF!</v>
      </c>
      <c r="G17">
        <f>IF(H17="","",①参加者一覧表!$C$3)</f>
        <v>0</v>
      </c>
      <c r="H17">
        <f>IF(①参加者一覧表!O25="","",①参加者一覧表!O25)</f>
        <v>0</v>
      </c>
      <c r="I17" t="str">
        <f>IF(H17="","",IF(①参加者一覧表!F25="","",IF(D17=1,VLOOKUP(①参加者一覧表!F25,#REF!,2,FALSE),VLOOKUP(①参加者一覧表!F25,#REF!,2,FALSE)))&amp;" "&amp;①参加者一覧表!G25)</f>
        <v xml:space="preserve"> </v>
      </c>
    </row>
    <row r="18" spans="1:9">
      <c r="A18" t="e">
        <f>IF(H18="","",RIGHT(#REF!,4))&amp;(D18&amp;"0000")+H18</f>
        <v>#REF!</v>
      </c>
      <c r="B18">
        <f>IF(H18="","",①参加者一覧表!B26)</f>
        <v>0</v>
      </c>
      <c r="C18">
        <f>IF(H18="","",①参加者一覧表!C26)</f>
        <v>0</v>
      </c>
      <c r="D18">
        <f>IF(H18="","",IF(①参加者一覧表!D26="男",1,2))</f>
        <v>2</v>
      </c>
      <c r="E18">
        <f t="shared" si="0"/>
        <v>23</v>
      </c>
      <c r="F18" t="e">
        <f>IF(H18="","",#REF!)</f>
        <v>#REF!</v>
      </c>
      <c r="G18">
        <f>IF(H18="","",①参加者一覧表!$C$3)</f>
        <v>0</v>
      </c>
      <c r="H18">
        <f>IF(①参加者一覧表!O26="","",①参加者一覧表!O26)</f>
        <v>0</v>
      </c>
      <c r="I18" t="str">
        <f>IF(H18="","",IF(①参加者一覧表!F26="","",IF(D18=1,VLOOKUP(①参加者一覧表!F26,#REF!,2,FALSE),VLOOKUP(①参加者一覧表!F26,#REF!,2,FALSE)))&amp;" "&amp;①参加者一覧表!G26)</f>
        <v xml:space="preserve"> </v>
      </c>
    </row>
    <row r="19" spans="1:9">
      <c r="A19" t="e">
        <f>IF(H19="","",RIGHT(#REF!,4))&amp;(D19&amp;"0000")+H19</f>
        <v>#REF!</v>
      </c>
      <c r="B19">
        <f>IF(H19="","",①参加者一覧表!B27)</f>
        <v>0</v>
      </c>
      <c r="C19">
        <f>IF(H19="","",①参加者一覧表!C27)</f>
        <v>0</v>
      </c>
      <c r="D19">
        <f>IF(H19="","",IF(①参加者一覧表!D27="男",1,2))</f>
        <v>2</v>
      </c>
      <c r="E19">
        <f t="shared" si="0"/>
        <v>23</v>
      </c>
      <c r="F19" t="e">
        <f>IF(H19="","",#REF!)</f>
        <v>#REF!</v>
      </c>
      <c r="G19">
        <f>IF(H19="","",①参加者一覧表!$C$3)</f>
        <v>0</v>
      </c>
      <c r="H19">
        <f>IF(①参加者一覧表!O27="","",①参加者一覧表!O27)</f>
        <v>0</v>
      </c>
      <c r="I19" t="str">
        <f>IF(H19="","",IF(①参加者一覧表!F27="","",IF(D19=1,VLOOKUP(①参加者一覧表!F27,#REF!,2,FALSE),VLOOKUP(①参加者一覧表!F27,#REF!,2,FALSE)))&amp;" "&amp;①参加者一覧表!G27)</f>
        <v xml:space="preserve"> </v>
      </c>
    </row>
    <row r="20" spans="1:9">
      <c r="A20" t="e">
        <f>IF(H20="","",RIGHT(#REF!,4))&amp;(D20&amp;"0000")+H20</f>
        <v>#REF!</v>
      </c>
      <c r="B20">
        <f>IF(H20="","",①参加者一覧表!B28)</f>
        <v>0</v>
      </c>
      <c r="C20">
        <f>IF(H20="","",①参加者一覧表!C28)</f>
        <v>0</v>
      </c>
      <c r="D20">
        <f>IF(H20="","",IF(①参加者一覧表!D28="男",1,2))</f>
        <v>2</v>
      </c>
      <c r="E20">
        <f t="shared" si="0"/>
        <v>23</v>
      </c>
      <c r="F20" t="e">
        <f>IF(H20="","",#REF!)</f>
        <v>#REF!</v>
      </c>
      <c r="G20">
        <f>IF(H20="","",①参加者一覧表!$C$3)</f>
        <v>0</v>
      </c>
      <c r="H20">
        <f>IF(①参加者一覧表!O28="","",①参加者一覧表!O28)</f>
        <v>0</v>
      </c>
      <c r="I20" t="str">
        <f>IF(H20="","",IF(①参加者一覧表!F28="","",IF(D20=1,VLOOKUP(①参加者一覧表!F28,#REF!,2,FALSE),VLOOKUP(①参加者一覧表!F28,#REF!,2,FALSE)))&amp;" "&amp;①参加者一覧表!G28)</f>
        <v xml:space="preserve"> </v>
      </c>
    </row>
    <row r="21" spans="1:9">
      <c r="A21" t="e">
        <f>IF(H21="","",RIGHT(#REF!,4))&amp;(D21&amp;"0000")+H21</f>
        <v>#REF!</v>
      </c>
      <c r="B21">
        <f>IF(H21="","",①参加者一覧表!B29)</f>
        <v>0</v>
      </c>
      <c r="C21">
        <f>IF(H21="","",①参加者一覧表!C29)</f>
        <v>0</v>
      </c>
      <c r="D21">
        <f>IF(H21="","",IF(①参加者一覧表!D29="男",1,2))</f>
        <v>2</v>
      </c>
      <c r="E21">
        <f t="shared" si="0"/>
        <v>23</v>
      </c>
      <c r="F21" t="e">
        <f>IF(H21="","",#REF!)</f>
        <v>#REF!</v>
      </c>
      <c r="G21">
        <f>IF(H21="","",①参加者一覧表!$C$3)</f>
        <v>0</v>
      </c>
      <c r="H21">
        <f>IF(①参加者一覧表!O29="","",①参加者一覧表!O29)</f>
        <v>0</v>
      </c>
      <c r="I21" t="str">
        <f>IF(H21="","",IF(①参加者一覧表!F29="","",IF(D21=1,VLOOKUP(①参加者一覧表!F29,#REF!,2,FALSE),VLOOKUP(①参加者一覧表!F29,#REF!,2,FALSE)))&amp;" "&amp;①参加者一覧表!G29)</f>
        <v xml:space="preserve"> </v>
      </c>
    </row>
    <row r="22" spans="1:9">
      <c r="A22" t="e">
        <f>IF(H22="","",RIGHT(#REF!,4))&amp;(D22&amp;"0000")+H22</f>
        <v>#REF!</v>
      </c>
      <c r="B22">
        <f>IF(H22="","",①参加者一覧表!B30)</f>
        <v>0</v>
      </c>
      <c r="C22">
        <f>IF(H22="","",①参加者一覧表!C30)</f>
        <v>0</v>
      </c>
      <c r="D22">
        <f>IF(H22="","",IF(①参加者一覧表!D30="男",1,2))</f>
        <v>2</v>
      </c>
      <c r="E22">
        <f t="shared" si="0"/>
        <v>23</v>
      </c>
      <c r="F22" t="e">
        <f>IF(H22="","",#REF!)</f>
        <v>#REF!</v>
      </c>
      <c r="G22">
        <f>IF(H22="","",①参加者一覧表!$C$3)</f>
        <v>0</v>
      </c>
      <c r="H22">
        <f>IF(①参加者一覧表!O30="","",①参加者一覧表!O30)</f>
        <v>0</v>
      </c>
      <c r="I22" t="str">
        <f>IF(H22="","",IF(①参加者一覧表!F30="","",IF(D22=1,VLOOKUP(①参加者一覧表!F30,#REF!,2,FALSE),VLOOKUP(①参加者一覧表!F30,#REF!,2,FALSE)))&amp;" "&amp;①参加者一覧表!G30)</f>
        <v xml:space="preserve"> </v>
      </c>
    </row>
    <row r="23" spans="1:9">
      <c r="A23" t="e">
        <f>IF(H23="","",RIGHT(#REF!,4))&amp;(D23&amp;"0000")+H23</f>
        <v>#REF!</v>
      </c>
      <c r="B23">
        <f>IF(H23="","",①参加者一覧表!B31)</f>
        <v>0</v>
      </c>
      <c r="C23">
        <f>IF(H23="","",①参加者一覧表!C31)</f>
        <v>0</v>
      </c>
      <c r="D23">
        <f>IF(H23="","",IF(①参加者一覧表!D31="男",1,2))</f>
        <v>2</v>
      </c>
      <c r="E23">
        <f t="shared" si="0"/>
        <v>23</v>
      </c>
      <c r="F23" t="e">
        <f>IF(H23="","",#REF!)</f>
        <v>#REF!</v>
      </c>
      <c r="G23">
        <f>IF(H23="","",①参加者一覧表!$C$3)</f>
        <v>0</v>
      </c>
      <c r="H23">
        <f>IF(①参加者一覧表!O31="","",①参加者一覧表!O31)</f>
        <v>0</v>
      </c>
      <c r="I23" t="str">
        <f>IF(H23="","",IF(①参加者一覧表!F31="","",IF(D23=1,VLOOKUP(①参加者一覧表!F31,#REF!,2,FALSE),VLOOKUP(①参加者一覧表!F31,#REF!,2,FALSE)))&amp;" "&amp;①参加者一覧表!G31)</f>
        <v xml:space="preserve"> </v>
      </c>
    </row>
    <row r="24" spans="1:9">
      <c r="A24" t="e">
        <f>IF(H24="","",RIGHT(#REF!,4))&amp;(D24&amp;"0000")+H24</f>
        <v>#REF!</v>
      </c>
      <c r="B24">
        <f>IF(H24="","",①参加者一覧表!B32)</f>
        <v>0</v>
      </c>
      <c r="C24">
        <f>IF(H24="","",①参加者一覧表!C32)</f>
        <v>0</v>
      </c>
      <c r="D24">
        <f>IF(H24="","",IF(①参加者一覧表!D32="男",1,2))</f>
        <v>2</v>
      </c>
      <c r="E24">
        <f t="shared" si="0"/>
        <v>23</v>
      </c>
      <c r="F24" t="e">
        <f>IF(H24="","",#REF!)</f>
        <v>#REF!</v>
      </c>
      <c r="G24">
        <f>IF(H24="","",①参加者一覧表!$C$3)</f>
        <v>0</v>
      </c>
      <c r="H24">
        <f>IF(①参加者一覧表!O32="","",①参加者一覧表!O32)</f>
        <v>0</v>
      </c>
      <c r="I24" t="str">
        <f>IF(H24="","",IF(①参加者一覧表!F32="","",IF(D24=1,VLOOKUP(①参加者一覧表!F32,#REF!,2,FALSE),VLOOKUP(①参加者一覧表!F32,#REF!,2,FALSE)))&amp;" "&amp;①参加者一覧表!G32)</f>
        <v xml:space="preserve"> </v>
      </c>
    </row>
    <row r="25" spans="1:9">
      <c r="A25" t="e">
        <f>IF(H25="","",RIGHT(#REF!,4))&amp;(D25&amp;"0000")+H25</f>
        <v>#REF!</v>
      </c>
      <c r="B25">
        <f>IF(H25="","",①参加者一覧表!B33)</f>
        <v>0</v>
      </c>
      <c r="C25">
        <f>IF(H25="","",①参加者一覧表!C33)</f>
        <v>0</v>
      </c>
      <c r="D25">
        <f>IF(H25="","",IF(①参加者一覧表!D33="男",1,2))</f>
        <v>2</v>
      </c>
      <c r="E25">
        <f t="shared" si="0"/>
        <v>23</v>
      </c>
      <c r="F25" t="e">
        <f>IF(H25="","",#REF!)</f>
        <v>#REF!</v>
      </c>
      <c r="G25">
        <f>IF(H25="","",①参加者一覧表!$C$3)</f>
        <v>0</v>
      </c>
      <c r="H25">
        <f>IF(①参加者一覧表!O33="","",①参加者一覧表!O33)</f>
        <v>0</v>
      </c>
      <c r="I25" t="str">
        <f>IF(H25="","",IF(①参加者一覧表!F33="","",IF(D25=1,VLOOKUP(①参加者一覧表!F33,#REF!,2,FALSE),VLOOKUP(①参加者一覧表!F33,#REF!,2,FALSE)))&amp;" "&amp;①参加者一覧表!G33)</f>
        <v xml:space="preserve"> </v>
      </c>
    </row>
    <row r="26" spans="1:9">
      <c r="A26" t="e">
        <f>IF(H26="","",RIGHT(#REF!,4))&amp;(D26&amp;"0000")+H26</f>
        <v>#REF!</v>
      </c>
      <c r="B26">
        <f>IF(H26="","",①参加者一覧表!B34)</f>
        <v>0</v>
      </c>
      <c r="C26">
        <f>IF(H26="","",①参加者一覧表!C34)</f>
        <v>0</v>
      </c>
      <c r="D26">
        <f>IF(H26="","",IF(①参加者一覧表!D34="男",1,2))</f>
        <v>2</v>
      </c>
      <c r="E26">
        <f t="shared" si="0"/>
        <v>23</v>
      </c>
      <c r="F26" t="e">
        <f>IF(H26="","",#REF!)</f>
        <v>#REF!</v>
      </c>
      <c r="G26">
        <f>IF(H26="","",①参加者一覧表!$C$3)</f>
        <v>0</v>
      </c>
      <c r="H26">
        <f>IF(①参加者一覧表!O34="","",①参加者一覧表!O34)</f>
        <v>0</v>
      </c>
      <c r="I26" t="str">
        <f>IF(H26="","",IF(①参加者一覧表!F34="","",IF(D26=1,VLOOKUP(①参加者一覧表!F34,#REF!,2,FALSE),VLOOKUP(①参加者一覧表!F34,#REF!,2,FALSE)))&amp;" "&amp;①参加者一覧表!G34)</f>
        <v xml:space="preserve"> </v>
      </c>
    </row>
    <row r="27" spans="1:9">
      <c r="A27" t="e">
        <f>IF(H27="","",RIGHT(#REF!,4))&amp;(D27&amp;"0000")+H27</f>
        <v>#REF!</v>
      </c>
      <c r="B27">
        <f>IF(H27="","",①参加者一覧表!B35)</f>
        <v>0</v>
      </c>
      <c r="C27">
        <f>IF(H27="","",①参加者一覧表!C35)</f>
        <v>0</v>
      </c>
      <c r="D27">
        <f>IF(H27="","",IF(①参加者一覧表!D35="男",1,2))</f>
        <v>2</v>
      </c>
      <c r="E27">
        <f t="shared" si="0"/>
        <v>23</v>
      </c>
      <c r="F27" t="e">
        <f>IF(H27="","",#REF!)</f>
        <v>#REF!</v>
      </c>
      <c r="G27">
        <f>IF(H27="","",①参加者一覧表!$C$3)</f>
        <v>0</v>
      </c>
      <c r="H27">
        <f>IF(①参加者一覧表!O35="","",①参加者一覧表!O35)</f>
        <v>0</v>
      </c>
      <c r="I27" t="str">
        <f>IF(H27="","",IF(①参加者一覧表!F35="","",IF(D27=1,VLOOKUP(①参加者一覧表!F35,#REF!,2,FALSE),VLOOKUP(①参加者一覧表!F35,#REF!,2,FALSE)))&amp;" "&amp;①参加者一覧表!G35)</f>
        <v xml:space="preserve"> </v>
      </c>
    </row>
    <row r="28" spans="1:9">
      <c r="A28" t="e">
        <f>IF(H28="","",RIGHT(#REF!,4))&amp;(D28&amp;"0000")+H28</f>
        <v>#REF!</v>
      </c>
      <c r="B28">
        <f>IF(H28="","",①参加者一覧表!B36)</f>
        <v>0</v>
      </c>
      <c r="C28">
        <f>IF(H28="","",①参加者一覧表!C36)</f>
        <v>0</v>
      </c>
      <c r="D28">
        <f>IF(H28="","",IF(①参加者一覧表!D36="男",1,2))</f>
        <v>2</v>
      </c>
      <c r="E28">
        <f t="shared" si="0"/>
        <v>23</v>
      </c>
      <c r="F28" t="e">
        <f>IF(H28="","",#REF!)</f>
        <v>#REF!</v>
      </c>
      <c r="G28">
        <f>IF(H28="","",①参加者一覧表!$C$3)</f>
        <v>0</v>
      </c>
      <c r="H28">
        <f>IF(①参加者一覧表!O36="","",①参加者一覧表!O36)</f>
        <v>0</v>
      </c>
      <c r="I28" t="str">
        <f>IF(H28="","",IF(①参加者一覧表!F36="","",IF(D28=1,VLOOKUP(①参加者一覧表!F36,#REF!,2,FALSE),VLOOKUP(①参加者一覧表!F36,#REF!,2,FALSE)))&amp;" "&amp;①参加者一覧表!G36)</f>
        <v xml:space="preserve"> </v>
      </c>
    </row>
    <row r="29" spans="1:9">
      <c r="A29" t="e">
        <f>IF(H29="","",RIGHT(#REF!,4))&amp;(D29&amp;"0000")+H29</f>
        <v>#REF!</v>
      </c>
      <c r="B29">
        <f>IF(H29="","",①参加者一覧表!B37)</f>
        <v>0</v>
      </c>
      <c r="C29">
        <f>IF(H29="","",①参加者一覧表!C37)</f>
        <v>0</v>
      </c>
      <c r="D29">
        <f>IF(H29="","",IF(①参加者一覧表!D37="男",1,2))</f>
        <v>2</v>
      </c>
      <c r="E29">
        <f t="shared" si="0"/>
        <v>23</v>
      </c>
      <c r="F29" t="e">
        <f>IF(H29="","",#REF!)</f>
        <v>#REF!</v>
      </c>
      <c r="G29">
        <f>IF(H29="","",①参加者一覧表!$C$3)</f>
        <v>0</v>
      </c>
      <c r="H29">
        <f>IF(①参加者一覧表!O37="","",①参加者一覧表!O37)</f>
        <v>0</v>
      </c>
      <c r="I29" t="str">
        <f>IF(H29="","",IF(①参加者一覧表!F37="","",IF(D29=1,VLOOKUP(①参加者一覧表!F37,#REF!,2,FALSE),VLOOKUP(①参加者一覧表!F37,#REF!,2,FALSE)))&amp;" "&amp;①参加者一覧表!G37)</f>
        <v xml:space="preserve"> </v>
      </c>
    </row>
    <row r="30" spans="1:9">
      <c r="A30" t="e">
        <f>IF(H30="","",RIGHT(#REF!,4))&amp;(D30&amp;"0000")+H30</f>
        <v>#REF!</v>
      </c>
      <c r="B30">
        <f>IF(H30="","",①参加者一覧表!B38)</f>
        <v>0</v>
      </c>
      <c r="C30">
        <f>IF(H30="","",①参加者一覧表!C38)</f>
        <v>0</v>
      </c>
      <c r="D30">
        <f>IF(H30="","",IF(①参加者一覧表!D38="男",1,2))</f>
        <v>2</v>
      </c>
      <c r="E30">
        <f t="shared" si="0"/>
        <v>23</v>
      </c>
      <c r="F30" t="e">
        <f>IF(H30="","",#REF!)</f>
        <v>#REF!</v>
      </c>
      <c r="G30">
        <f>IF(H30="","",①参加者一覧表!$C$3)</f>
        <v>0</v>
      </c>
      <c r="H30">
        <f>IF(①参加者一覧表!O38="","",①参加者一覧表!O38)</f>
        <v>0</v>
      </c>
      <c r="I30" t="str">
        <f>IF(H30="","",IF(①参加者一覧表!F38="","",IF(D30=1,VLOOKUP(①参加者一覧表!F38,#REF!,2,FALSE),VLOOKUP(①参加者一覧表!F38,#REF!,2,FALSE)))&amp;" "&amp;①参加者一覧表!G38)</f>
        <v xml:space="preserve"> </v>
      </c>
    </row>
    <row r="31" spans="1:9">
      <c r="A31" t="e">
        <f>IF(H31="","",RIGHT(#REF!,4))&amp;(D31&amp;"0000")+H31</f>
        <v>#REF!</v>
      </c>
      <c r="B31">
        <f>IF(H31="","",①参加者一覧表!B39)</f>
        <v>0</v>
      </c>
      <c r="C31">
        <f>IF(H31="","",①参加者一覧表!C39)</f>
        <v>0</v>
      </c>
      <c r="D31">
        <f>IF(H31="","",IF(①参加者一覧表!D39="男",1,2))</f>
        <v>2</v>
      </c>
      <c r="E31">
        <f t="shared" si="0"/>
        <v>23</v>
      </c>
      <c r="F31" t="e">
        <f>IF(H31="","",#REF!)</f>
        <v>#REF!</v>
      </c>
      <c r="G31">
        <f>IF(H31="","",①参加者一覧表!$C$3)</f>
        <v>0</v>
      </c>
      <c r="H31">
        <f>IF(①参加者一覧表!O39="","",①参加者一覧表!O39)</f>
        <v>0</v>
      </c>
      <c r="I31" t="str">
        <f>IF(H31="","",IF(①参加者一覧表!F39="","",IF(D31=1,VLOOKUP(①参加者一覧表!F39,#REF!,2,FALSE),VLOOKUP(①参加者一覧表!F39,#REF!,2,FALSE)))&amp;" "&amp;①参加者一覧表!G39)</f>
        <v xml:space="preserve"> </v>
      </c>
    </row>
    <row r="32" spans="1:9">
      <c r="A32" t="e">
        <f>IF(H32="","",RIGHT(#REF!,4))&amp;(D32&amp;"0000")+H32</f>
        <v>#REF!</v>
      </c>
      <c r="B32">
        <f>IF(H32="","",①参加者一覧表!B40)</f>
        <v>0</v>
      </c>
      <c r="C32">
        <f>IF(H32="","",①参加者一覧表!C40)</f>
        <v>0</v>
      </c>
      <c r="D32">
        <f>IF(H32="","",IF(①参加者一覧表!D40="男",1,2))</f>
        <v>2</v>
      </c>
      <c r="E32">
        <f t="shared" si="0"/>
        <v>23</v>
      </c>
      <c r="F32" t="e">
        <f>IF(H32="","",#REF!)</f>
        <v>#REF!</v>
      </c>
      <c r="G32">
        <f>IF(H32="","",①参加者一覧表!$C$3)</f>
        <v>0</v>
      </c>
      <c r="H32">
        <f>IF(①参加者一覧表!O40="","",①参加者一覧表!O40)</f>
        <v>0</v>
      </c>
      <c r="I32" t="str">
        <f>IF(H32="","",IF(①参加者一覧表!F40="","",IF(D32=1,VLOOKUP(①参加者一覧表!F40,#REF!,2,FALSE),VLOOKUP(①参加者一覧表!F40,#REF!,2,FALSE)))&amp;" "&amp;①参加者一覧表!G40)</f>
        <v xml:space="preserve"> </v>
      </c>
    </row>
    <row r="33" spans="1:9">
      <c r="A33" t="e">
        <f>IF(H33="","",RIGHT(#REF!,4))&amp;(D33&amp;"0000")+H33</f>
        <v>#REF!</v>
      </c>
      <c r="B33">
        <f>IF(H33="","",①参加者一覧表!B41)</f>
        <v>0</v>
      </c>
      <c r="C33">
        <f>IF(H33="","",①参加者一覧表!C41)</f>
        <v>0</v>
      </c>
      <c r="D33">
        <f>IF(H33="","",IF(①参加者一覧表!D41="男",1,2))</f>
        <v>2</v>
      </c>
      <c r="E33">
        <f t="shared" si="0"/>
        <v>23</v>
      </c>
      <c r="F33" t="e">
        <f>IF(H33="","",#REF!)</f>
        <v>#REF!</v>
      </c>
      <c r="G33">
        <f>IF(H33="","",①参加者一覧表!$C$3)</f>
        <v>0</v>
      </c>
      <c r="H33">
        <f>IF(①参加者一覧表!O41="","",①参加者一覧表!O41)</f>
        <v>0</v>
      </c>
      <c r="I33" t="str">
        <f>IF(H33="","",IF(①参加者一覧表!F41="","",IF(D33=1,VLOOKUP(①参加者一覧表!F41,#REF!,2,FALSE),VLOOKUP(①参加者一覧表!F41,#REF!,2,FALSE)))&amp;" "&amp;①参加者一覧表!G41)</f>
        <v xml:space="preserve"> </v>
      </c>
    </row>
    <row r="34" spans="1:9">
      <c r="A34" t="e">
        <f>IF(H34="","",RIGHT(#REF!,4))&amp;(D34&amp;"0000")+H34</f>
        <v>#REF!</v>
      </c>
      <c r="B34">
        <f>IF(H34="","",①参加者一覧表!B42)</f>
        <v>0</v>
      </c>
      <c r="C34">
        <f>IF(H34="","",①参加者一覧表!C42)</f>
        <v>0</v>
      </c>
      <c r="D34">
        <f>IF(H34="","",IF(①参加者一覧表!D42="男",1,2))</f>
        <v>2</v>
      </c>
      <c r="E34">
        <f t="shared" si="0"/>
        <v>23</v>
      </c>
      <c r="F34" t="e">
        <f>IF(H34="","",#REF!)</f>
        <v>#REF!</v>
      </c>
      <c r="G34">
        <f>IF(H34="","",①参加者一覧表!$C$3)</f>
        <v>0</v>
      </c>
      <c r="H34">
        <f>IF(①参加者一覧表!O42="","",①参加者一覧表!O42)</f>
        <v>0</v>
      </c>
      <c r="I34" t="str">
        <f>IF(H34="","",IF(①参加者一覧表!F42="","",IF(D34=1,VLOOKUP(①参加者一覧表!F42,#REF!,2,FALSE),VLOOKUP(①参加者一覧表!F42,#REF!,2,FALSE)))&amp;" "&amp;①参加者一覧表!G42)</f>
        <v xml:space="preserve"> </v>
      </c>
    </row>
    <row r="35" spans="1:9">
      <c r="A35" t="e">
        <f>IF(H35="","",RIGHT(#REF!,4))&amp;(D35&amp;"0000")+H35</f>
        <v>#REF!</v>
      </c>
      <c r="B35">
        <f>IF(H35="","",①参加者一覧表!B43)</f>
        <v>0</v>
      </c>
      <c r="C35">
        <f>IF(H35="","",①参加者一覧表!C43)</f>
        <v>0</v>
      </c>
      <c r="D35">
        <f>IF(H35="","",IF(①参加者一覧表!D43="男",1,2))</f>
        <v>2</v>
      </c>
      <c r="E35">
        <f t="shared" si="0"/>
        <v>23</v>
      </c>
      <c r="F35" t="e">
        <f>IF(H35="","",#REF!)</f>
        <v>#REF!</v>
      </c>
      <c r="G35">
        <f>IF(H35="","",①参加者一覧表!$C$3)</f>
        <v>0</v>
      </c>
      <c r="H35">
        <f>IF(①参加者一覧表!O43="","",①参加者一覧表!O43)</f>
        <v>0</v>
      </c>
      <c r="I35" t="str">
        <f>IF(H35="","",IF(①参加者一覧表!F43="","",IF(D35=1,VLOOKUP(①参加者一覧表!F43,#REF!,2,FALSE),VLOOKUP(①参加者一覧表!F43,#REF!,2,FALSE)))&amp;" "&amp;①参加者一覧表!G43)</f>
        <v xml:space="preserve"> </v>
      </c>
    </row>
    <row r="36" spans="1:9">
      <c r="A36" t="e">
        <f>IF(H36="","",RIGHT(#REF!,4))&amp;(D36&amp;"0000")+H36</f>
        <v>#REF!</v>
      </c>
      <c r="B36">
        <f>IF(H36="","",①参加者一覧表!B44)</f>
        <v>0</v>
      </c>
      <c r="C36">
        <f>IF(H36="","",①参加者一覧表!C44)</f>
        <v>0</v>
      </c>
      <c r="D36">
        <f>IF(H36="","",IF(①参加者一覧表!D44="男",1,2))</f>
        <v>2</v>
      </c>
      <c r="E36">
        <f t="shared" si="0"/>
        <v>23</v>
      </c>
      <c r="F36" t="e">
        <f>IF(H36="","",#REF!)</f>
        <v>#REF!</v>
      </c>
      <c r="G36">
        <f>IF(H36="","",①参加者一覧表!$C$3)</f>
        <v>0</v>
      </c>
      <c r="H36">
        <f>IF(①参加者一覧表!O44="","",①参加者一覧表!O44)</f>
        <v>0</v>
      </c>
      <c r="I36" t="str">
        <f>IF(H36="","",IF(①参加者一覧表!F44="","",IF(D36=1,VLOOKUP(①参加者一覧表!F44,#REF!,2,FALSE),VLOOKUP(①参加者一覧表!F44,#REF!,2,FALSE)))&amp;" "&amp;①参加者一覧表!G44)</f>
        <v xml:space="preserve"> </v>
      </c>
    </row>
    <row r="37" spans="1:9">
      <c r="A37" t="e">
        <f>IF(H37="","",RIGHT(#REF!,4))&amp;(D37&amp;"0000")+H37</f>
        <v>#REF!</v>
      </c>
      <c r="B37">
        <f>IF(H37="","",①参加者一覧表!B45)</f>
        <v>0</v>
      </c>
      <c r="C37">
        <f>IF(H37="","",①参加者一覧表!C45)</f>
        <v>0</v>
      </c>
      <c r="D37">
        <f>IF(H37="","",IF(①参加者一覧表!D45="男",1,2))</f>
        <v>2</v>
      </c>
      <c r="E37">
        <f t="shared" si="0"/>
        <v>23</v>
      </c>
      <c r="F37" t="e">
        <f>IF(H37="","",#REF!)</f>
        <v>#REF!</v>
      </c>
      <c r="G37">
        <f>IF(H37="","",①参加者一覧表!$C$3)</f>
        <v>0</v>
      </c>
      <c r="H37">
        <f>IF(①参加者一覧表!O45="","",①参加者一覧表!O45)</f>
        <v>0</v>
      </c>
      <c r="I37" t="str">
        <f>IF(H37="","",IF(①参加者一覧表!F45="","",IF(D37=1,VLOOKUP(①参加者一覧表!F45,#REF!,2,FALSE),VLOOKUP(①参加者一覧表!F45,#REF!,2,FALSE)))&amp;" "&amp;①参加者一覧表!G45)</f>
        <v xml:space="preserve"> </v>
      </c>
    </row>
    <row r="38" spans="1:9">
      <c r="A38" t="e">
        <f>IF(H38="","",RIGHT(#REF!,4))&amp;(D38&amp;"0000")+H38</f>
        <v>#REF!</v>
      </c>
      <c r="B38">
        <f>IF(H38="","",①参加者一覧表!B46)</f>
        <v>0</v>
      </c>
      <c r="C38">
        <f>IF(H38="","",①参加者一覧表!C46)</f>
        <v>0</v>
      </c>
      <c r="D38">
        <f>IF(H38="","",IF(①参加者一覧表!D46="男",1,2))</f>
        <v>2</v>
      </c>
      <c r="E38">
        <f t="shared" si="0"/>
        <v>23</v>
      </c>
      <c r="F38" t="e">
        <f>IF(H38="","",#REF!)</f>
        <v>#REF!</v>
      </c>
      <c r="G38">
        <f>IF(H38="","",①参加者一覧表!$C$3)</f>
        <v>0</v>
      </c>
      <c r="H38">
        <f>IF(①参加者一覧表!O46="","",①参加者一覧表!O46)</f>
        <v>0</v>
      </c>
      <c r="I38" t="str">
        <f>IF(H38="","",IF(①参加者一覧表!F46="","",IF(D38=1,VLOOKUP(①参加者一覧表!F46,#REF!,2,FALSE),VLOOKUP(①参加者一覧表!F46,#REF!,2,FALSE)))&amp;" "&amp;①参加者一覧表!G46)</f>
        <v xml:space="preserve"> </v>
      </c>
    </row>
    <row r="39" spans="1:9">
      <c r="A39" t="e">
        <f>IF(H39="","",RIGHT(#REF!,4))&amp;(D39&amp;"0000")+H39</f>
        <v>#REF!</v>
      </c>
      <c r="B39">
        <f>IF(H39="","",①参加者一覧表!B47)</f>
        <v>0</v>
      </c>
      <c r="C39">
        <f>IF(H39="","",①参加者一覧表!C47)</f>
        <v>0</v>
      </c>
      <c r="D39">
        <f>IF(H39="","",IF(①参加者一覧表!D47="男",1,2))</f>
        <v>2</v>
      </c>
      <c r="E39">
        <f t="shared" si="0"/>
        <v>23</v>
      </c>
      <c r="F39" t="e">
        <f>IF(H39="","",#REF!)</f>
        <v>#REF!</v>
      </c>
      <c r="G39">
        <f>IF(H39="","",①参加者一覧表!$C$3)</f>
        <v>0</v>
      </c>
      <c r="H39">
        <f>IF(①参加者一覧表!O47="","",①参加者一覧表!O47)</f>
        <v>0</v>
      </c>
      <c r="I39" t="str">
        <f>IF(H39="","",IF(①参加者一覧表!F47="","",IF(D39=1,VLOOKUP(①参加者一覧表!F47,#REF!,2,FALSE),VLOOKUP(①参加者一覧表!F47,#REF!,2,FALSE)))&amp;" "&amp;①参加者一覧表!G47)</f>
        <v xml:space="preserve"> </v>
      </c>
    </row>
    <row r="40" spans="1:9">
      <c r="A40" t="e">
        <f>IF(H40="","",RIGHT(#REF!,4))&amp;(D40&amp;"0000")+H40</f>
        <v>#REF!</v>
      </c>
      <c r="B40">
        <f>IF(H40="","",①参加者一覧表!B48)</f>
        <v>0</v>
      </c>
      <c r="C40">
        <f>IF(H40="","",①参加者一覧表!C48)</f>
        <v>0</v>
      </c>
      <c r="D40">
        <f>IF(H40="","",IF(①参加者一覧表!D48="男",1,2))</f>
        <v>2</v>
      </c>
      <c r="E40">
        <f t="shared" si="0"/>
        <v>23</v>
      </c>
      <c r="F40" t="e">
        <f>IF(H40="","",#REF!)</f>
        <v>#REF!</v>
      </c>
      <c r="G40">
        <f>IF(H40="","",①参加者一覧表!$C$3)</f>
        <v>0</v>
      </c>
      <c r="H40">
        <f>IF(①参加者一覧表!O48="","",①参加者一覧表!O48)</f>
        <v>0</v>
      </c>
      <c r="I40" t="str">
        <f>IF(H40="","",IF(①参加者一覧表!F48="","",IF(D40=1,VLOOKUP(①参加者一覧表!F48,#REF!,2,FALSE),VLOOKUP(①参加者一覧表!F48,#REF!,2,FALSE)))&amp;" "&amp;①参加者一覧表!G48)</f>
        <v xml:space="preserve"> </v>
      </c>
    </row>
    <row r="41" spans="1:9">
      <c r="A41" t="e">
        <f>IF(H41="","",RIGHT(#REF!,4))&amp;(D41&amp;"0000")+H41</f>
        <v>#REF!</v>
      </c>
      <c r="B41">
        <f>IF(H41="","",①参加者一覧表!B49)</f>
        <v>0</v>
      </c>
      <c r="C41">
        <f>IF(H41="","",①参加者一覧表!C49)</f>
        <v>0</v>
      </c>
      <c r="D41">
        <f>IF(H41="","",IF(①参加者一覧表!D49="男",1,2))</f>
        <v>2</v>
      </c>
      <c r="E41">
        <f t="shared" si="0"/>
        <v>23</v>
      </c>
      <c r="F41" t="e">
        <f>IF(H41="","",#REF!)</f>
        <v>#REF!</v>
      </c>
      <c r="G41">
        <f>IF(H41="","",①参加者一覧表!$C$3)</f>
        <v>0</v>
      </c>
      <c r="H41">
        <f>IF(①参加者一覧表!O49="","",①参加者一覧表!O49)</f>
        <v>0</v>
      </c>
      <c r="I41" t="str">
        <f>IF(H41="","",IF(①参加者一覧表!F49="","",IF(D41=1,VLOOKUP(①参加者一覧表!F49,#REF!,2,FALSE),VLOOKUP(①参加者一覧表!F49,#REF!,2,FALSE)))&amp;" "&amp;①参加者一覧表!G49)</f>
        <v xml:space="preserve"> </v>
      </c>
    </row>
    <row r="42" spans="1:9">
      <c r="A42" t="e">
        <f>IF(H42="","",RIGHT(#REF!,4))&amp;(D42&amp;"0000")+H42</f>
        <v>#REF!</v>
      </c>
      <c r="B42">
        <f>IF(H42="","",①参加者一覧表!B50)</f>
        <v>0</v>
      </c>
      <c r="C42">
        <f>IF(H42="","",①参加者一覧表!C50)</f>
        <v>0</v>
      </c>
      <c r="D42">
        <f>IF(H42="","",IF(①参加者一覧表!D50="男",1,2))</f>
        <v>2</v>
      </c>
      <c r="E42">
        <f t="shared" si="0"/>
        <v>23</v>
      </c>
      <c r="F42" t="e">
        <f>IF(H42="","",#REF!)</f>
        <v>#REF!</v>
      </c>
      <c r="G42">
        <f>IF(H42="","",①参加者一覧表!$C$3)</f>
        <v>0</v>
      </c>
      <c r="H42">
        <f>IF(①参加者一覧表!O50="","",①参加者一覧表!O50)</f>
        <v>0</v>
      </c>
      <c r="I42" t="str">
        <f>IF(H42="","",IF(①参加者一覧表!F50="","",IF(D42=1,VLOOKUP(①参加者一覧表!F50,#REF!,2,FALSE),VLOOKUP(①参加者一覧表!F50,#REF!,2,FALSE)))&amp;" "&amp;①参加者一覧表!G50)</f>
        <v xml:space="preserve"> </v>
      </c>
    </row>
    <row r="43" spans="1:9">
      <c r="A43" t="e">
        <f>IF(H43="","",RIGHT(#REF!,4))&amp;(D43&amp;"0000")+H43</f>
        <v>#REF!</v>
      </c>
      <c r="B43">
        <f>IF(H43="","",①参加者一覧表!B51)</f>
        <v>0</v>
      </c>
      <c r="C43">
        <f>IF(H43="","",①参加者一覧表!C51)</f>
        <v>0</v>
      </c>
      <c r="D43">
        <f>IF(H43="","",IF(①参加者一覧表!D51="男",1,2))</f>
        <v>2</v>
      </c>
      <c r="E43">
        <f t="shared" si="0"/>
        <v>23</v>
      </c>
      <c r="F43" t="e">
        <f>IF(H43="","",#REF!)</f>
        <v>#REF!</v>
      </c>
      <c r="G43">
        <f>IF(H43="","",①参加者一覧表!$C$3)</f>
        <v>0</v>
      </c>
      <c r="H43">
        <f>IF(①参加者一覧表!O51="","",①参加者一覧表!O51)</f>
        <v>0</v>
      </c>
      <c r="I43" t="str">
        <f>IF(H43="","",IF(①参加者一覧表!F51="","",IF(D43=1,VLOOKUP(①参加者一覧表!F51,#REF!,2,FALSE),VLOOKUP(①参加者一覧表!F51,#REF!,2,FALSE)))&amp;" "&amp;①参加者一覧表!G51)</f>
        <v xml:space="preserve"> </v>
      </c>
    </row>
    <row r="44" spans="1:9">
      <c r="A44" t="e">
        <f>IF(H44="","",RIGHT(#REF!,4))&amp;(D44&amp;"0000")+H44</f>
        <v>#REF!</v>
      </c>
      <c r="B44">
        <f>IF(H44="","",①参加者一覧表!B52)</f>
        <v>0</v>
      </c>
      <c r="C44">
        <f>IF(H44="","",①参加者一覧表!C52)</f>
        <v>0</v>
      </c>
      <c r="D44">
        <f>IF(H44="","",IF(①参加者一覧表!D52="男",1,2))</f>
        <v>2</v>
      </c>
      <c r="E44">
        <f t="shared" si="0"/>
        <v>23</v>
      </c>
      <c r="F44" t="e">
        <f>IF(H44="","",#REF!)</f>
        <v>#REF!</v>
      </c>
      <c r="G44">
        <f>IF(H44="","",①参加者一覧表!$C$3)</f>
        <v>0</v>
      </c>
      <c r="H44">
        <f>IF(①参加者一覧表!O52="","",①参加者一覧表!O52)</f>
        <v>0</v>
      </c>
      <c r="I44" t="str">
        <f>IF(H44="","",IF(①参加者一覧表!F52="","",IF(D44=1,VLOOKUP(①参加者一覧表!F52,#REF!,2,FALSE),VLOOKUP(①参加者一覧表!F52,#REF!,2,FALSE)))&amp;" "&amp;①参加者一覧表!G52)</f>
        <v xml:space="preserve"> </v>
      </c>
    </row>
    <row r="45" spans="1:9">
      <c r="A45" t="e">
        <f>IF(H45="","",RIGHT(#REF!,4))&amp;(D45&amp;"0000")+H45</f>
        <v>#REF!</v>
      </c>
      <c r="B45">
        <f>IF(H45="","",①参加者一覧表!B53)</f>
        <v>0</v>
      </c>
      <c r="C45">
        <f>IF(H45="","",①参加者一覧表!C53)</f>
        <v>0</v>
      </c>
      <c r="D45">
        <f>IF(H45="","",IF(①参加者一覧表!D53="男",1,2))</f>
        <v>2</v>
      </c>
      <c r="E45">
        <f t="shared" si="0"/>
        <v>23</v>
      </c>
      <c r="F45" t="e">
        <f>IF(H45="","",#REF!)</f>
        <v>#REF!</v>
      </c>
      <c r="G45">
        <f>IF(H45="","",①参加者一覧表!$C$3)</f>
        <v>0</v>
      </c>
      <c r="H45">
        <f>IF(①参加者一覧表!O53="","",①参加者一覧表!O53)</f>
        <v>0</v>
      </c>
      <c r="I45" t="str">
        <f>IF(H45="","",IF(①参加者一覧表!F53="","",IF(D45=1,VLOOKUP(①参加者一覧表!F53,#REF!,2,FALSE),VLOOKUP(①参加者一覧表!F53,#REF!,2,FALSE)))&amp;" "&amp;①参加者一覧表!G53)</f>
        <v xml:space="preserve"> </v>
      </c>
    </row>
    <row r="46" spans="1:9">
      <c r="A46" t="e">
        <f>IF(H46="","",RIGHT(#REF!,4))&amp;(D46&amp;"0000")+H46</f>
        <v>#REF!</v>
      </c>
      <c r="B46">
        <f>IF(H46="","",①参加者一覧表!B54)</f>
        <v>0</v>
      </c>
      <c r="C46">
        <f>IF(H46="","",①参加者一覧表!C54)</f>
        <v>0</v>
      </c>
      <c r="D46">
        <f>IF(H46="","",IF(①参加者一覧表!D54="男",1,2))</f>
        <v>2</v>
      </c>
      <c r="E46">
        <f t="shared" si="0"/>
        <v>23</v>
      </c>
      <c r="F46" t="e">
        <f>IF(H46="","",#REF!)</f>
        <v>#REF!</v>
      </c>
      <c r="G46">
        <f>IF(H46="","",①参加者一覧表!$C$3)</f>
        <v>0</v>
      </c>
      <c r="H46">
        <f>IF(①参加者一覧表!O54="","",①参加者一覧表!O54)</f>
        <v>0</v>
      </c>
      <c r="I46" t="str">
        <f>IF(H46="","",IF(①参加者一覧表!F54="","",IF(D46=1,VLOOKUP(①参加者一覧表!F54,#REF!,2,FALSE),VLOOKUP(①参加者一覧表!F54,#REF!,2,FALSE)))&amp;" "&amp;①参加者一覧表!G54)</f>
        <v xml:space="preserve"> </v>
      </c>
    </row>
    <row r="47" spans="1:9">
      <c r="A47" t="e">
        <f>IF(H47="","",RIGHT(#REF!,4))&amp;(D47&amp;"0000")+H47</f>
        <v>#REF!</v>
      </c>
      <c r="B47">
        <f>IF(H47="","",①参加者一覧表!B55)</f>
        <v>0</v>
      </c>
      <c r="C47">
        <f>IF(H47="","",①参加者一覧表!C55)</f>
        <v>0</v>
      </c>
      <c r="D47">
        <f>IF(H47="","",IF(①参加者一覧表!D55="男",1,2))</f>
        <v>2</v>
      </c>
      <c r="E47">
        <f t="shared" si="0"/>
        <v>23</v>
      </c>
      <c r="F47" t="e">
        <f>IF(H47="","",#REF!)</f>
        <v>#REF!</v>
      </c>
      <c r="G47">
        <f>IF(H47="","",①参加者一覧表!$C$3)</f>
        <v>0</v>
      </c>
      <c r="H47">
        <f>IF(①参加者一覧表!O55="","",①参加者一覧表!O55)</f>
        <v>0</v>
      </c>
      <c r="I47" t="str">
        <f>IF(H47="","",IF(①参加者一覧表!F55="","",IF(D47=1,VLOOKUP(①参加者一覧表!F55,#REF!,2,FALSE),VLOOKUP(①参加者一覧表!F55,#REF!,2,FALSE)))&amp;" "&amp;①参加者一覧表!G55)</f>
        <v xml:space="preserve"> </v>
      </c>
    </row>
    <row r="48" spans="1:9">
      <c r="A48" t="e">
        <f>IF(H48="","",RIGHT(#REF!,4))&amp;(D48&amp;"0000")+H48</f>
        <v>#REF!</v>
      </c>
      <c r="B48">
        <f>IF(H48="","",①参加者一覧表!B56)</f>
        <v>0</v>
      </c>
      <c r="C48">
        <f>IF(H48="","",①参加者一覧表!C56)</f>
        <v>0</v>
      </c>
      <c r="D48">
        <f>IF(H48="","",IF(①参加者一覧表!D56="男",1,2))</f>
        <v>2</v>
      </c>
      <c r="E48">
        <f t="shared" si="0"/>
        <v>23</v>
      </c>
      <c r="F48" t="e">
        <f>IF(H48="","",#REF!)</f>
        <v>#REF!</v>
      </c>
      <c r="G48">
        <f>IF(H48="","",①参加者一覧表!$C$3)</f>
        <v>0</v>
      </c>
      <c r="H48">
        <f>IF(①参加者一覧表!O56="","",①参加者一覧表!O56)</f>
        <v>0</v>
      </c>
      <c r="I48" t="str">
        <f>IF(H48="","",IF(①参加者一覧表!F56="","",IF(D48=1,VLOOKUP(①参加者一覧表!F56,#REF!,2,FALSE),VLOOKUP(①参加者一覧表!F56,#REF!,2,FALSE)))&amp;" "&amp;①参加者一覧表!G56)</f>
        <v xml:space="preserve"> </v>
      </c>
    </row>
    <row r="49" spans="1:9">
      <c r="A49" t="e">
        <f>IF(H49="","",RIGHT(#REF!,4))&amp;(D49&amp;"0000")+H49</f>
        <v>#REF!</v>
      </c>
      <c r="B49">
        <f>IF(H49="","",①参加者一覧表!B57)</f>
        <v>0</v>
      </c>
      <c r="C49">
        <f>IF(H49="","",①参加者一覧表!C57)</f>
        <v>0</v>
      </c>
      <c r="D49">
        <f>IF(H49="","",IF(①参加者一覧表!D57="男",1,2))</f>
        <v>2</v>
      </c>
      <c r="E49">
        <f t="shared" si="0"/>
        <v>23</v>
      </c>
      <c r="F49" t="e">
        <f>IF(H49="","",#REF!)</f>
        <v>#REF!</v>
      </c>
      <c r="G49">
        <f>IF(H49="","",①参加者一覧表!$C$3)</f>
        <v>0</v>
      </c>
      <c r="H49">
        <f>IF(①参加者一覧表!O57="","",①参加者一覧表!O57)</f>
        <v>0</v>
      </c>
      <c r="I49" t="str">
        <f>IF(H49="","",IF(①参加者一覧表!F57="","",IF(D49=1,VLOOKUP(①参加者一覧表!F57,#REF!,2,FALSE),VLOOKUP(①参加者一覧表!F57,#REF!,2,FALSE)))&amp;" "&amp;①参加者一覧表!G57)</f>
        <v xml:space="preserve"> </v>
      </c>
    </row>
    <row r="50" spans="1:9">
      <c r="A50" t="e">
        <f>IF(H50="","",RIGHT(#REF!,4))&amp;(D50&amp;"0000")+H50</f>
        <v>#REF!</v>
      </c>
      <c r="B50">
        <f>IF(H50="","",①参加者一覧表!B58)</f>
        <v>0</v>
      </c>
      <c r="C50">
        <f>IF(H50="","",①参加者一覧表!C58)</f>
        <v>0</v>
      </c>
      <c r="D50">
        <f>IF(H50="","",IF(①参加者一覧表!D58="男",1,2))</f>
        <v>2</v>
      </c>
      <c r="E50">
        <f t="shared" si="0"/>
        <v>23</v>
      </c>
      <c r="F50" t="e">
        <f>IF(H50="","",#REF!)</f>
        <v>#REF!</v>
      </c>
      <c r="G50">
        <f>IF(H50="","",①参加者一覧表!$C$3)</f>
        <v>0</v>
      </c>
      <c r="H50">
        <f>IF(①参加者一覧表!O58="","",①参加者一覧表!O58)</f>
        <v>0</v>
      </c>
      <c r="I50" t="str">
        <f>IF(H50="","",IF(①参加者一覧表!F58="","",IF(D50=1,VLOOKUP(①参加者一覧表!F58,#REF!,2,FALSE),VLOOKUP(①参加者一覧表!F58,#REF!,2,FALSE)))&amp;" "&amp;①参加者一覧表!G58)</f>
        <v xml:space="preserve"> </v>
      </c>
    </row>
    <row r="51" spans="1:9">
      <c r="A51" t="e">
        <f>IF(H51="","",RIGHT(#REF!,4))&amp;(D51&amp;"0000")+H51</f>
        <v>#REF!</v>
      </c>
      <c r="B51">
        <f>IF(H51="","",①参加者一覧表!B59)</f>
        <v>0</v>
      </c>
      <c r="C51">
        <f>IF(H51="","",①参加者一覧表!C59)</f>
        <v>0</v>
      </c>
      <c r="D51">
        <f>IF(H51="","",IF(①参加者一覧表!D59="男",1,2))</f>
        <v>2</v>
      </c>
      <c r="E51">
        <f t="shared" si="0"/>
        <v>23</v>
      </c>
      <c r="F51" t="e">
        <f>IF(H51="","",#REF!)</f>
        <v>#REF!</v>
      </c>
      <c r="G51">
        <f>IF(H51="","",①参加者一覧表!$C$3)</f>
        <v>0</v>
      </c>
      <c r="H51">
        <f>IF(①参加者一覧表!O59="","",①参加者一覧表!O59)</f>
        <v>0</v>
      </c>
      <c r="I51" t="str">
        <f>IF(H51="","",IF(①参加者一覧表!F59="","",IF(D51=1,VLOOKUP(①参加者一覧表!F59,#REF!,2,FALSE),VLOOKUP(①参加者一覧表!F59,#REF!,2,FALSE)))&amp;" "&amp;①参加者一覧表!G59)</f>
        <v xml:space="preserve"> </v>
      </c>
    </row>
    <row r="52" spans="1:9">
      <c r="A52" t="e">
        <f>IF(H52="","",RIGHT(#REF!,4))&amp;(D52&amp;"0000")+H52</f>
        <v>#REF!</v>
      </c>
      <c r="B52">
        <f>IF(H52="","",①参加者一覧表!B60)</f>
        <v>0</v>
      </c>
      <c r="C52">
        <f>IF(H52="","",①参加者一覧表!C60)</f>
        <v>0</v>
      </c>
      <c r="D52">
        <f>IF(H52="","",IF(①参加者一覧表!D60="男",1,2))</f>
        <v>2</v>
      </c>
      <c r="E52">
        <f t="shared" si="0"/>
        <v>23</v>
      </c>
      <c r="F52" t="e">
        <f>IF(H52="","",#REF!)</f>
        <v>#REF!</v>
      </c>
      <c r="G52">
        <f>IF(H52="","",①参加者一覧表!$C$3)</f>
        <v>0</v>
      </c>
      <c r="H52">
        <f>IF(①参加者一覧表!O60="","",①参加者一覧表!O60)</f>
        <v>0</v>
      </c>
      <c r="I52" t="str">
        <f>IF(H52="","",IF(①参加者一覧表!F60="","",IF(D52=1,VLOOKUP(①参加者一覧表!F60,#REF!,2,FALSE),VLOOKUP(①参加者一覧表!F60,#REF!,2,FALSE)))&amp;" "&amp;①参加者一覧表!G60)</f>
        <v xml:space="preserve"> </v>
      </c>
    </row>
    <row r="53" spans="1:9">
      <c r="A53" t="e">
        <f>IF(H53="","",RIGHT(#REF!,4))&amp;(D53&amp;"0000")+H53</f>
        <v>#REF!</v>
      </c>
      <c r="B53">
        <f>IF(H53="","",①参加者一覧表!B61)</f>
        <v>0</v>
      </c>
      <c r="C53">
        <f>IF(H53="","",①参加者一覧表!C61)</f>
        <v>0</v>
      </c>
      <c r="D53">
        <f>IF(H53="","",IF(①参加者一覧表!D61="男",1,2))</f>
        <v>2</v>
      </c>
      <c r="E53">
        <f t="shared" si="0"/>
        <v>23</v>
      </c>
      <c r="F53" t="e">
        <f>IF(H53="","",#REF!)</f>
        <v>#REF!</v>
      </c>
      <c r="G53">
        <f>IF(H53="","",①参加者一覧表!$C$3)</f>
        <v>0</v>
      </c>
      <c r="H53">
        <f>IF(①参加者一覧表!O61="","",①参加者一覧表!O61)</f>
        <v>0</v>
      </c>
      <c r="I53" t="str">
        <f>IF(H53="","",IF(①参加者一覧表!F61="","",IF(D53=1,VLOOKUP(①参加者一覧表!F61,#REF!,2,FALSE),VLOOKUP(①参加者一覧表!F61,#REF!,2,FALSE)))&amp;" "&amp;①参加者一覧表!G61)</f>
        <v xml:space="preserve"> </v>
      </c>
    </row>
    <row r="54" spans="1:9">
      <c r="A54" t="e">
        <f>IF(H54="","",RIGHT(#REF!,4))&amp;(D54&amp;"0000")+H54</f>
        <v>#REF!</v>
      </c>
      <c r="B54">
        <f>IF(H54="","",①参加者一覧表!B62)</f>
        <v>0</v>
      </c>
      <c r="C54">
        <f>IF(H54="","",①参加者一覧表!C62)</f>
        <v>0</v>
      </c>
      <c r="D54">
        <f>IF(H54="","",IF(①参加者一覧表!D62="男",1,2))</f>
        <v>2</v>
      </c>
      <c r="E54">
        <f t="shared" si="0"/>
        <v>23</v>
      </c>
      <c r="F54" t="e">
        <f>IF(H54="","",#REF!)</f>
        <v>#REF!</v>
      </c>
      <c r="G54">
        <f>IF(H54="","",①参加者一覧表!$C$3)</f>
        <v>0</v>
      </c>
      <c r="H54">
        <f>IF(①参加者一覧表!O62="","",①参加者一覧表!O62)</f>
        <v>0</v>
      </c>
      <c r="I54" t="str">
        <f>IF(H54="","",IF(①参加者一覧表!F62="","",IF(D54=1,VLOOKUP(①参加者一覧表!F62,#REF!,2,FALSE),VLOOKUP(①参加者一覧表!F62,#REF!,2,FALSE)))&amp;" "&amp;①参加者一覧表!G62)</f>
        <v xml:space="preserve"> </v>
      </c>
    </row>
    <row r="55" spans="1:9">
      <c r="A55" t="e">
        <f>IF(H55="","",RIGHT(#REF!,4))&amp;(D55&amp;"0000")+H55</f>
        <v>#REF!</v>
      </c>
      <c r="B55">
        <f>IF(H55="","",①参加者一覧表!B63)</f>
        <v>0</v>
      </c>
      <c r="C55">
        <f>IF(H55="","",①参加者一覧表!C63)</f>
        <v>0</v>
      </c>
      <c r="D55">
        <f>IF(H55="","",IF(①参加者一覧表!D63="男",1,2))</f>
        <v>2</v>
      </c>
      <c r="E55">
        <f t="shared" si="0"/>
        <v>23</v>
      </c>
      <c r="F55" t="e">
        <f>IF(H55="","",#REF!)</f>
        <v>#REF!</v>
      </c>
      <c r="G55">
        <f>IF(H55="","",①参加者一覧表!$C$3)</f>
        <v>0</v>
      </c>
      <c r="H55">
        <f>IF(①参加者一覧表!O63="","",①参加者一覧表!O63)</f>
        <v>0</v>
      </c>
      <c r="I55" t="str">
        <f>IF(H55="","",IF(①参加者一覧表!F63="","",IF(D55=1,VLOOKUP(①参加者一覧表!F63,#REF!,2,FALSE),VLOOKUP(①参加者一覧表!F63,#REF!,2,FALSE)))&amp;" "&amp;①参加者一覧表!G63)</f>
        <v xml:space="preserve"> </v>
      </c>
    </row>
    <row r="56" spans="1:9">
      <c r="A56" t="e">
        <f>IF(H56="","",RIGHT(#REF!,4))&amp;(D56&amp;"0000")+H56</f>
        <v>#REF!</v>
      </c>
      <c r="B56">
        <f>IF(H56="","",①参加者一覧表!B64)</f>
        <v>0</v>
      </c>
      <c r="C56">
        <f>IF(H56="","",①参加者一覧表!C64)</f>
        <v>0</v>
      </c>
      <c r="D56">
        <f>IF(H56="","",IF(①参加者一覧表!D64="男",1,2))</f>
        <v>2</v>
      </c>
      <c r="E56">
        <f t="shared" si="0"/>
        <v>23</v>
      </c>
      <c r="F56" t="e">
        <f>IF(H56="","",#REF!)</f>
        <v>#REF!</v>
      </c>
      <c r="G56">
        <f>IF(H56="","",①参加者一覧表!$C$3)</f>
        <v>0</v>
      </c>
      <c r="H56">
        <f>IF(①参加者一覧表!O64="","",①参加者一覧表!O64)</f>
        <v>0</v>
      </c>
      <c r="I56" t="str">
        <f>IF(H56="","",IF(①参加者一覧表!F64="","",IF(D56=1,VLOOKUP(①参加者一覧表!F64,#REF!,2,FALSE),VLOOKUP(①参加者一覧表!F64,#REF!,2,FALSE)))&amp;" "&amp;①参加者一覧表!G64)</f>
        <v xml:space="preserve"> </v>
      </c>
    </row>
    <row r="57" spans="1:9">
      <c r="A57" t="e">
        <f>IF(H57="","",RIGHT(#REF!,4))&amp;(D57&amp;"0000")+H57</f>
        <v>#REF!</v>
      </c>
      <c r="B57">
        <f>IF(H57="","",①参加者一覧表!B65)</f>
        <v>0</v>
      </c>
      <c r="C57">
        <f>IF(H57="","",①参加者一覧表!C65)</f>
        <v>0</v>
      </c>
      <c r="D57">
        <f>IF(H57="","",IF(①参加者一覧表!D65="男",1,2))</f>
        <v>2</v>
      </c>
      <c r="E57">
        <f t="shared" si="0"/>
        <v>23</v>
      </c>
      <c r="F57" t="e">
        <f>IF(H57="","",#REF!)</f>
        <v>#REF!</v>
      </c>
      <c r="G57">
        <f>IF(H57="","",①参加者一覧表!$C$3)</f>
        <v>0</v>
      </c>
      <c r="H57">
        <f>IF(①参加者一覧表!O65="","",①参加者一覧表!O65)</f>
        <v>0</v>
      </c>
      <c r="I57" t="str">
        <f>IF(H57="","",IF(①参加者一覧表!F65="","",IF(D57=1,VLOOKUP(①参加者一覧表!F65,#REF!,2,FALSE),VLOOKUP(①参加者一覧表!F65,#REF!,2,FALSE)))&amp;" "&amp;①参加者一覧表!G65)</f>
        <v xml:space="preserve"> </v>
      </c>
    </row>
    <row r="58" spans="1:9">
      <c r="A58" t="e">
        <f>IF(H58="","",RIGHT(#REF!,4))&amp;(D58&amp;"0000")+H58</f>
        <v>#REF!</v>
      </c>
      <c r="B58">
        <f>IF(H58="","",①参加者一覧表!B66)</f>
        <v>0</v>
      </c>
      <c r="C58">
        <f>IF(H58="","",①参加者一覧表!C66)</f>
        <v>0</v>
      </c>
      <c r="D58">
        <f>IF(H58="","",IF(①参加者一覧表!D66="男",1,2))</f>
        <v>2</v>
      </c>
      <c r="E58">
        <f t="shared" si="0"/>
        <v>23</v>
      </c>
      <c r="F58" t="e">
        <f>IF(H58="","",#REF!)</f>
        <v>#REF!</v>
      </c>
      <c r="G58">
        <f>IF(H58="","",①参加者一覧表!$C$3)</f>
        <v>0</v>
      </c>
      <c r="H58">
        <f>IF(①参加者一覧表!O66="","",①参加者一覧表!O66)</f>
        <v>0</v>
      </c>
      <c r="I58" t="str">
        <f>IF(H58="","",IF(①参加者一覧表!F66="","",IF(D58=1,VLOOKUP(①参加者一覧表!F66,#REF!,2,FALSE),VLOOKUP(①参加者一覧表!F66,#REF!,2,FALSE)))&amp;" "&amp;①参加者一覧表!G66)</f>
        <v xml:space="preserve"> </v>
      </c>
    </row>
    <row r="59" spans="1:9">
      <c r="A59" t="e">
        <f>IF(H59="","",RIGHT(#REF!,4))&amp;(D59&amp;"0000")+H59</f>
        <v>#REF!</v>
      </c>
      <c r="B59">
        <f>IF(H59="","",①参加者一覧表!B67)</f>
        <v>0</v>
      </c>
      <c r="C59">
        <f>IF(H59="","",①参加者一覧表!C67)</f>
        <v>0</v>
      </c>
      <c r="D59">
        <f>IF(H59="","",IF(①参加者一覧表!D67="男",1,2))</f>
        <v>2</v>
      </c>
      <c r="E59">
        <f t="shared" si="0"/>
        <v>23</v>
      </c>
      <c r="F59" t="e">
        <f>IF(H59="","",#REF!)</f>
        <v>#REF!</v>
      </c>
      <c r="G59">
        <f>IF(H59="","",①参加者一覧表!$C$3)</f>
        <v>0</v>
      </c>
      <c r="H59">
        <f>IF(①参加者一覧表!O67="","",①参加者一覧表!O67)</f>
        <v>0</v>
      </c>
      <c r="I59" t="str">
        <f>IF(H59="","",IF(①参加者一覧表!F67="","",IF(D59=1,VLOOKUP(①参加者一覧表!F67,#REF!,2,FALSE),VLOOKUP(①参加者一覧表!F67,#REF!,2,FALSE)))&amp;" "&amp;①参加者一覧表!G67)</f>
        <v xml:space="preserve"> </v>
      </c>
    </row>
    <row r="60" spans="1:9">
      <c r="A60" t="e">
        <f>IF(H60="","",RIGHT(#REF!,4))&amp;(D60&amp;"0000")+H60</f>
        <v>#REF!</v>
      </c>
      <c r="B60">
        <f>IF(H60="","",①参加者一覧表!B68)</f>
        <v>0</v>
      </c>
      <c r="C60">
        <f>IF(H60="","",①参加者一覧表!C68)</f>
        <v>0</v>
      </c>
      <c r="D60">
        <f>IF(H60="","",IF(①参加者一覧表!D68="男",1,2))</f>
        <v>2</v>
      </c>
      <c r="E60">
        <f t="shared" si="0"/>
        <v>23</v>
      </c>
      <c r="F60" t="e">
        <f>IF(H60="","",#REF!)</f>
        <v>#REF!</v>
      </c>
      <c r="G60">
        <f>IF(H60="","",①参加者一覧表!$C$3)</f>
        <v>0</v>
      </c>
      <c r="H60">
        <f>IF(①参加者一覧表!O68="","",①参加者一覧表!O68)</f>
        <v>0</v>
      </c>
      <c r="I60" t="str">
        <f>IF(H60="","",IF(①参加者一覧表!F68="","",IF(D60=1,VLOOKUP(①参加者一覧表!F68,#REF!,2,FALSE),VLOOKUP(①参加者一覧表!F68,#REF!,2,FALSE)))&amp;" "&amp;①参加者一覧表!G68)</f>
        <v xml:space="preserve"> </v>
      </c>
    </row>
    <row r="61" spans="1:9">
      <c r="A61" t="e">
        <f>IF(H61="","",RIGHT(#REF!,4))&amp;(D61&amp;"0000")+H61</f>
        <v>#REF!</v>
      </c>
      <c r="B61">
        <f>IF(H61="","",①参加者一覧表!B69)</f>
        <v>0</v>
      </c>
      <c r="C61">
        <f>IF(H61="","",①参加者一覧表!C69)</f>
        <v>0</v>
      </c>
      <c r="D61">
        <f>IF(H61="","",IF(①参加者一覧表!D69="男",1,2))</f>
        <v>2</v>
      </c>
      <c r="E61">
        <f t="shared" si="0"/>
        <v>23</v>
      </c>
      <c r="F61" t="e">
        <f>IF(H61="","",#REF!)</f>
        <v>#REF!</v>
      </c>
      <c r="G61">
        <f>IF(H61="","",①参加者一覧表!$C$3)</f>
        <v>0</v>
      </c>
      <c r="H61">
        <f>IF(①参加者一覧表!O69="","",①参加者一覧表!O69)</f>
        <v>0</v>
      </c>
      <c r="I61" t="str">
        <f>IF(H61="","",IF(①参加者一覧表!F69="","",IF(D61=1,VLOOKUP(①参加者一覧表!F69,#REF!,2,FALSE),VLOOKUP(①参加者一覧表!F69,#REF!,2,FALSE)))&amp;" "&amp;①参加者一覧表!G69)</f>
        <v xml:space="preserve"> </v>
      </c>
    </row>
    <row r="62" spans="1:9">
      <c r="A62" t="e">
        <f>IF(H62="","",RIGHT(#REF!,4))&amp;(D62&amp;"0000")+H62</f>
        <v>#REF!</v>
      </c>
      <c r="B62">
        <f>IF(H62="","",①参加者一覧表!B70)</f>
        <v>0</v>
      </c>
      <c r="C62">
        <f>IF(H62="","",①参加者一覧表!C70)</f>
        <v>0</v>
      </c>
      <c r="D62">
        <f>IF(H62="","",IF(①参加者一覧表!D70="男",1,2))</f>
        <v>2</v>
      </c>
      <c r="E62">
        <f t="shared" si="0"/>
        <v>23</v>
      </c>
      <c r="F62" t="e">
        <f>IF(H62="","",#REF!)</f>
        <v>#REF!</v>
      </c>
      <c r="G62">
        <f>IF(H62="","",①参加者一覧表!$C$3)</f>
        <v>0</v>
      </c>
      <c r="H62">
        <f>IF(①参加者一覧表!O70="","",①参加者一覧表!O70)</f>
        <v>0</v>
      </c>
      <c r="I62" t="str">
        <f>IF(H62="","",IF(①参加者一覧表!F70="","",IF(D62=1,VLOOKUP(①参加者一覧表!F70,#REF!,2,FALSE),VLOOKUP(①参加者一覧表!F70,#REF!,2,FALSE)))&amp;" "&amp;①参加者一覧表!G70)</f>
        <v xml:space="preserve"> </v>
      </c>
    </row>
    <row r="63" spans="1:9">
      <c r="A63" t="e">
        <f>IF(H63="","",RIGHT(#REF!,4))&amp;(D63&amp;"0000")+H63</f>
        <v>#REF!</v>
      </c>
      <c r="B63">
        <f>IF(H63="","",①参加者一覧表!B71)</f>
        <v>0</v>
      </c>
      <c r="C63">
        <f>IF(H63="","",①参加者一覧表!C71)</f>
        <v>0</v>
      </c>
      <c r="D63">
        <f>IF(H63="","",IF(①参加者一覧表!D71="男",1,2))</f>
        <v>2</v>
      </c>
      <c r="E63">
        <f t="shared" si="0"/>
        <v>23</v>
      </c>
      <c r="F63" t="e">
        <f>IF(H63="","",#REF!)</f>
        <v>#REF!</v>
      </c>
      <c r="G63">
        <f>IF(H63="","",①参加者一覧表!$C$3)</f>
        <v>0</v>
      </c>
      <c r="H63">
        <f>IF(①参加者一覧表!O71="","",①参加者一覧表!O71)</f>
        <v>0</v>
      </c>
      <c r="I63" t="str">
        <f>IF(H63="","",IF(①参加者一覧表!F71="","",IF(D63=1,VLOOKUP(①参加者一覧表!F71,#REF!,2,FALSE),VLOOKUP(①参加者一覧表!F71,#REF!,2,FALSE)))&amp;" "&amp;①参加者一覧表!G71)</f>
        <v xml:space="preserve"> </v>
      </c>
    </row>
    <row r="64" spans="1:9">
      <c r="A64" t="e">
        <f>IF(H64="","",RIGHT(#REF!,4))&amp;(D64&amp;"0000")+H64</f>
        <v>#REF!</v>
      </c>
      <c r="B64">
        <f>IF(H64="","",①参加者一覧表!B72)</f>
        <v>0</v>
      </c>
      <c r="C64">
        <f>IF(H64="","",①参加者一覧表!C72)</f>
        <v>0</v>
      </c>
      <c r="D64">
        <f>IF(H64="","",IF(①参加者一覧表!D72="男",1,2))</f>
        <v>2</v>
      </c>
      <c r="E64">
        <f t="shared" si="0"/>
        <v>23</v>
      </c>
      <c r="F64" t="e">
        <f>IF(H64="","",#REF!)</f>
        <v>#REF!</v>
      </c>
      <c r="G64">
        <f>IF(H64="","",①参加者一覧表!$C$3)</f>
        <v>0</v>
      </c>
      <c r="H64">
        <f>IF(①参加者一覧表!O72="","",①参加者一覧表!O72)</f>
        <v>0</v>
      </c>
      <c r="I64" t="str">
        <f>IF(H64="","",IF(①参加者一覧表!F72="","",IF(D64=1,VLOOKUP(①参加者一覧表!F72,#REF!,2,FALSE),VLOOKUP(①参加者一覧表!F72,#REF!,2,FALSE)))&amp;" "&amp;①参加者一覧表!G72)</f>
        <v xml:space="preserve"> </v>
      </c>
    </row>
    <row r="65" spans="1:9">
      <c r="A65" t="e">
        <f>IF(H65="","",RIGHT(#REF!,4))&amp;(D65&amp;"0000")+H65</f>
        <v>#REF!</v>
      </c>
      <c r="B65">
        <f>IF(H65="","",①参加者一覧表!B73)</f>
        <v>0</v>
      </c>
      <c r="C65">
        <f>IF(H65="","",①参加者一覧表!C73)</f>
        <v>0</v>
      </c>
      <c r="D65">
        <f>IF(H65="","",IF(①参加者一覧表!D73="男",1,2))</f>
        <v>2</v>
      </c>
      <c r="E65">
        <f t="shared" si="0"/>
        <v>23</v>
      </c>
      <c r="F65" t="e">
        <f>IF(H65="","",#REF!)</f>
        <v>#REF!</v>
      </c>
      <c r="G65">
        <f>IF(H65="","",①参加者一覧表!$C$3)</f>
        <v>0</v>
      </c>
      <c r="H65">
        <f>IF(①参加者一覧表!O73="","",①参加者一覧表!O73)</f>
        <v>0</v>
      </c>
      <c r="I65" t="str">
        <f>IF(H65="","",IF(①参加者一覧表!F73="","",IF(D65=1,VLOOKUP(①参加者一覧表!F73,#REF!,2,FALSE),VLOOKUP(①参加者一覧表!F73,#REF!,2,FALSE)))&amp;" "&amp;①参加者一覧表!G73)</f>
        <v xml:space="preserve"> </v>
      </c>
    </row>
    <row r="66" spans="1:9">
      <c r="A66" t="e">
        <f>IF(H66="","",RIGHT(#REF!,4))&amp;(D66&amp;"0000")+H66</f>
        <v>#REF!</v>
      </c>
      <c r="B66">
        <f>IF(H66="","",①参加者一覧表!B74)</f>
        <v>0</v>
      </c>
      <c r="C66">
        <f>IF(H66="","",①参加者一覧表!C74)</f>
        <v>0</v>
      </c>
      <c r="D66">
        <f>IF(H66="","",IF(①参加者一覧表!D74="男",1,2))</f>
        <v>2</v>
      </c>
      <c r="E66">
        <f t="shared" si="0"/>
        <v>23</v>
      </c>
      <c r="F66" t="e">
        <f>IF(H66="","",#REF!)</f>
        <v>#REF!</v>
      </c>
      <c r="G66">
        <f>IF(H66="","",①参加者一覧表!$C$3)</f>
        <v>0</v>
      </c>
      <c r="H66">
        <f>IF(①参加者一覧表!O74="","",①参加者一覧表!O74)</f>
        <v>0</v>
      </c>
      <c r="I66" t="str">
        <f>IF(H66="","",IF(①参加者一覧表!F74="","",IF(D66=1,VLOOKUP(①参加者一覧表!F74,#REF!,2,FALSE),VLOOKUP(①参加者一覧表!F74,#REF!,2,FALSE)))&amp;" "&amp;①参加者一覧表!G74)</f>
        <v xml:space="preserve"> </v>
      </c>
    </row>
    <row r="67" spans="1:9">
      <c r="A67" t="e">
        <f>IF(H67="","",RIGHT(#REF!,4))&amp;(D67&amp;"0000")+H67</f>
        <v>#REF!</v>
      </c>
      <c r="B67">
        <f>IF(H67="","",①参加者一覧表!B75)</f>
        <v>0</v>
      </c>
      <c r="C67">
        <f>IF(H67="","",①参加者一覧表!C75)</f>
        <v>0</v>
      </c>
      <c r="D67">
        <f>IF(H67="","",IF(①参加者一覧表!D75="男",1,2))</f>
        <v>2</v>
      </c>
      <c r="E67">
        <f t="shared" ref="E67:E91" si="1">IF(H67="","",23)</f>
        <v>23</v>
      </c>
      <c r="F67" t="e">
        <f>IF(H67="","",#REF!)</f>
        <v>#REF!</v>
      </c>
      <c r="G67">
        <f>IF(H67="","",①参加者一覧表!$C$3)</f>
        <v>0</v>
      </c>
      <c r="H67">
        <f>IF(①参加者一覧表!O75="","",①参加者一覧表!O75)</f>
        <v>0</v>
      </c>
      <c r="I67" t="str">
        <f>IF(H67="","",IF(①参加者一覧表!F75="","",IF(D67=1,VLOOKUP(①参加者一覧表!F75,#REF!,2,FALSE),VLOOKUP(①参加者一覧表!F75,#REF!,2,FALSE)))&amp;" "&amp;①参加者一覧表!G75)</f>
        <v xml:space="preserve"> </v>
      </c>
    </row>
    <row r="68" spans="1:9">
      <c r="A68" t="e">
        <f>IF(H68="","",RIGHT(#REF!,4))&amp;(D68&amp;"0000")+H68</f>
        <v>#REF!</v>
      </c>
      <c r="B68">
        <f>IF(H68="","",①参加者一覧表!B76)</f>
        <v>0</v>
      </c>
      <c r="C68">
        <f>IF(H68="","",①参加者一覧表!C76)</f>
        <v>0</v>
      </c>
      <c r="D68">
        <f>IF(H68="","",IF(①参加者一覧表!D76="男",1,2))</f>
        <v>2</v>
      </c>
      <c r="E68">
        <f t="shared" si="1"/>
        <v>23</v>
      </c>
      <c r="F68" t="e">
        <f>IF(H68="","",#REF!)</f>
        <v>#REF!</v>
      </c>
      <c r="G68">
        <f>IF(H68="","",①参加者一覧表!$C$3)</f>
        <v>0</v>
      </c>
      <c r="H68">
        <f>IF(①参加者一覧表!O76="","",①参加者一覧表!O76)</f>
        <v>0</v>
      </c>
      <c r="I68" t="str">
        <f>IF(H68="","",IF(①参加者一覧表!F76="","",IF(D68=1,VLOOKUP(①参加者一覧表!F76,#REF!,2,FALSE),VLOOKUP(①参加者一覧表!F76,#REF!,2,FALSE)))&amp;" "&amp;①参加者一覧表!G76)</f>
        <v xml:space="preserve"> </v>
      </c>
    </row>
    <row r="69" spans="1:9">
      <c r="A69" t="e">
        <f>IF(H69="","",RIGHT(#REF!,4))&amp;(D69&amp;"0000")+H69</f>
        <v>#REF!</v>
      </c>
      <c r="B69">
        <f>IF(H69="","",①参加者一覧表!B77)</f>
        <v>0</v>
      </c>
      <c r="C69">
        <f>IF(H69="","",①参加者一覧表!C77)</f>
        <v>0</v>
      </c>
      <c r="D69">
        <f>IF(H69="","",IF(①参加者一覧表!D77="男",1,2))</f>
        <v>2</v>
      </c>
      <c r="E69">
        <f t="shared" si="1"/>
        <v>23</v>
      </c>
      <c r="F69" t="e">
        <f>IF(H69="","",#REF!)</f>
        <v>#REF!</v>
      </c>
      <c r="G69">
        <f>IF(H69="","",①参加者一覧表!$C$3)</f>
        <v>0</v>
      </c>
      <c r="H69">
        <f>IF(①参加者一覧表!O77="","",①参加者一覧表!O77)</f>
        <v>0</v>
      </c>
      <c r="I69" t="str">
        <f>IF(H69="","",IF(①参加者一覧表!F77="","",IF(D69=1,VLOOKUP(①参加者一覧表!F77,#REF!,2,FALSE),VLOOKUP(①参加者一覧表!F77,#REF!,2,FALSE)))&amp;" "&amp;①参加者一覧表!G77)</f>
        <v xml:space="preserve"> </v>
      </c>
    </row>
    <row r="70" spans="1:9">
      <c r="A70" t="e">
        <f>IF(H70="","",RIGHT(#REF!,4))&amp;(D70&amp;"0000")+H70</f>
        <v>#REF!</v>
      </c>
      <c r="B70">
        <f>IF(H70="","",①参加者一覧表!B78)</f>
        <v>0</v>
      </c>
      <c r="C70">
        <f>IF(H70="","",①参加者一覧表!C78)</f>
        <v>0</v>
      </c>
      <c r="D70">
        <f>IF(H70="","",IF(①参加者一覧表!D78="男",1,2))</f>
        <v>2</v>
      </c>
      <c r="E70">
        <f t="shared" si="1"/>
        <v>23</v>
      </c>
      <c r="F70" t="e">
        <f>IF(H70="","",#REF!)</f>
        <v>#REF!</v>
      </c>
      <c r="G70">
        <f>IF(H70="","",①参加者一覧表!$C$3)</f>
        <v>0</v>
      </c>
      <c r="H70">
        <f>IF(①参加者一覧表!O78="","",①参加者一覧表!O78)</f>
        <v>0</v>
      </c>
      <c r="I70" t="str">
        <f>IF(H70="","",IF(①参加者一覧表!F78="","",IF(D70=1,VLOOKUP(①参加者一覧表!F78,#REF!,2,FALSE),VLOOKUP(①参加者一覧表!F78,#REF!,2,FALSE)))&amp;" "&amp;①参加者一覧表!G78)</f>
        <v xml:space="preserve"> </v>
      </c>
    </row>
    <row r="71" spans="1:9">
      <c r="A71" t="e">
        <f>IF(H71="","",RIGHT(#REF!,4))&amp;(D71&amp;"0000")+H71</f>
        <v>#REF!</v>
      </c>
      <c r="B71">
        <f>IF(H71="","",①参加者一覧表!B79)</f>
        <v>0</v>
      </c>
      <c r="C71">
        <f>IF(H71="","",①参加者一覧表!C79)</f>
        <v>0</v>
      </c>
      <c r="D71">
        <f>IF(H71="","",IF(①参加者一覧表!D79="男",1,2))</f>
        <v>2</v>
      </c>
      <c r="E71">
        <f t="shared" si="1"/>
        <v>23</v>
      </c>
      <c r="F71" t="e">
        <f>IF(H71="","",#REF!)</f>
        <v>#REF!</v>
      </c>
      <c r="G71">
        <f>IF(H71="","",①参加者一覧表!$C$3)</f>
        <v>0</v>
      </c>
      <c r="H71">
        <f>IF(①参加者一覧表!O79="","",①参加者一覧表!O79)</f>
        <v>0</v>
      </c>
      <c r="I71" t="str">
        <f>IF(H71="","",IF(①参加者一覧表!F79="","",IF(D71=1,VLOOKUP(①参加者一覧表!F79,#REF!,2,FALSE),VLOOKUP(①参加者一覧表!F79,#REF!,2,FALSE)))&amp;" "&amp;①参加者一覧表!G79)</f>
        <v xml:space="preserve"> </v>
      </c>
    </row>
    <row r="72" spans="1:9">
      <c r="A72" t="e">
        <f>IF(H72="","",RIGHT(#REF!,4))&amp;(D72&amp;"0000")+H72</f>
        <v>#REF!</v>
      </c>
      <c r="B72">
        <f>IF(H72="","",①参加者一覧表!B80)</f>
        <v>0</v>
      </c>
      <c r="C72">
        <f>IF(H72="","",①参加者一覧表!C80)</f>
        <v>0</v>
      </c>
      <c r="D72">
        <f>IF(H72="","",IF(①参加者一覧表!D80="男",1,2))</f>
        <v>2</v>
      </c>
      <c r="E72">
        <f t="shared" si="1"/>
        <v>23</v>
      </c>
      <c r="F72" t="e">
        <f>IF(H72="","",#REF!)</f>
        <v>#REF!</v>
      </c>
      <c r="G72">
        <f>IF(H72="","",①参加者一覧表!$C$3)</f>
        <v>0</v>
      </c>
      <c r="H72">
        <f>IF(①参加者一覧表!O80="","",①参加者一覧表!O80)</f>
        <v>0</v>
      </c>
      <c r="I72" t="str">
        <f>IF(H72="","",IF(①参加者一覧表!F80="","",IF(D72=1,VLOOKUP(①参加者一覧表!F80,#REF!,2,FALSE),VLOOKUP(①参加者一覧表!F80,#REF!,2,FALSE)))&amp;" "&amp;①参加者一覧表!G80)</f>
        <v xml:space="preserve"> </v>
      </c>
    </row>
    <row r="73" spans="1:9">
      <c r="A73" t="e">
        <f>IF(H73="","",RIGHT(#REF!,4))&amp;(D73&amp;"0000")+H73</f>
        <v>#REF!</v>
      </c>
      <c r="B73">
        <f>IF(H73="","",①参加者一覧表!B81)</f>
        <v>0</v>
      </c>
      <c r="C73">
        <f>IF(H73="","",①参加者一覧表!C81)</f>
        <v>0</v>
      </c>
      <c r="D73">
        <f>IF(H73="","",IF(①参加者一覧表!D81="男",1,2))</f>
        <v>2</v>
      </c>
      <c r="E73">
        <f t="shared" si="1"/>
        <v>23</v>
      </c>
      <c r="F73" t="e">
        <f>IF(H73="","",#REF!)</f>
        <v>#REF!</v>
      </c>
      <c r="G73">
        <f>IF(H73="","",①参加者一覧表!$C$3)</f>
        <v>0</v>
      </c>
      <c r="H73">
        <f>IF(①参加者一覧表!O81="","",①参加者一覧表!O81)</f>
        <v>0</v>
      </c>
      <c r="I73" t="str">
        <f>IF(H73="","",IF(①参加者一覧表!F81="","",IF(D73=1,VLOOKUP(①参加者一覧表!F81,#REF!,2,FALSE),VLOOKUP(①参加者一覧表!F81,#REF!,2,FALSE)))&amp;" "&amp;①参加者一覧表!G81)</f>
        <v xml:space="preserve"> </v>
      </c>
    </row>
    <row r="74" spans="1:9">
      <c r="A74" t="e">
        <f>IF(H74="","",RIGHT(#REF!,4))&amp;(D74&amp;"0000")+H74</f>
        <v>#REF!</v>
      </c>
      <c r="B74">
        <f>IF(H74="","",①参加者一覧表!B82)</f>
        <v>0</v>
      </c>
      <c r="C74">
        <f>IF(H74="","",①参加者一覧表!C82)</f>
        <v>0</v>
      </c>
      <c r="D74">
        <f>IF(H74="","",IF(①参加者一覧表!D82="男",1,2))</f>
        <v>2</v>
      </c>
      <c r="E74">
        <f t="shared" si="1"/>
        <v>23</v>
      </c>
      <c r="F74" t="e">
        <f>IF(H74="","",#REF!)</f>
        <v>#REF!</v>
      </c>
      <c r="G74">
        <f>IF(H74="","",①参加者一覧表!$C$3)</f>
        <v>0</v>
      </c>
      <c r="H74">
        <f>IF(①参加者一覧表!O82="","",①参加者一覧表!O82)</f>
        <v>0</v>
      </c>
      <c r="I74" t="str">
        <f>IF(H74="","",IF(①参加者一覧表!F82="","",IF(D74=1,VLOOKUP(①参加者一覧表!F82,#REF!,2,FALSE),VLOOKUP(①参加者一覧表!F82,#REF!,2,FALSE)))&amp;" "&amp;①参加者一覧表!G82)</f>
        <v xml:space="preserve"> </v>
      </c>
    </row>
    <row r="75" spans="1:9">
      <c r="A75" t="e">
        <f>IF(H75="","",RIGHT(#REF!,4))&amp;(D75&amp;"0000")+H75</f>
        <v>#REF!</v>
      </c>
      <c r="B75">
        <f>IF(H75="","",①参加者一覧表!B83)</f>
        <v>0</v>
      </c>
      <c r="C75">
        <f>IF(H75="","",①参加者一覧表!C83)</f>
        <v>0</v>
      </c>
      <c r="D75">
        <f>IF(H75="","",IF(①参加者一覧表!D83="男",1,2))</f>
        <v>2</v>
      </c>
      <c r="E75">
        <f t="shared" si="1"/>
        <v>23</v>
      </c>
      <c r="F75" t="e">
        <f>IF(H75="","",#REF!)</f>
        <v>#REF!</v>
      </c>
      <c r="G75">
        <f>IF(H75="","",①参加者一覧表!$C$3)</f>
        <v>0</v>
      </c>
      <c r="H75">
        <f>IF(①参加者一覧表!O83="","",①参加者一覧表!O83)</f>
        <v>0</v>
      </c>
      <c r="I75" t="str">
        <f>IF(H75="","",IF(①参加者一覧表!F83="","",IF(D75=1,VLOOKUP(①参加者一覧表!F83,#REF!,2,FALSE),VLOOKUP(①参加者一覧表!F83,#REF!,2,FALSE)))&amp;" "&amp;①参加者一覧表!G83)</f>
        <v xml:space="preserve"> </v>
      </c>
    </row>
    <row r="76" spans="1:9">
      <c r="A76" t="e">
        <f>IF(H76="","",RIGHT(#REF!,4))&amp;(D76&amp;"0000")+H76</f>
        <v>#REF!</v>
      </c>
      <c r="B76">
        <f>IF(H76="","",①参加者一覧表!B84)</f>
        <v>0</v>
      </c>
      <c r="C76">
        <f>IF(H76="","",①参加者一覧表!C84)</f>
        <v>0</v>
      </c>
      <c r="D76">
        <f>IF(H76="","",IF(①参加者一覧表!D84="男",1,2))</f>
        <v>2</v>
      </c>
      <c r="E76">
        <f t="shared" si="1"/>
        <v>23</v>
      </c>
      <c r="F76" t="e">
        <f>IF(H76="","",#REF!)</f>
        <v>#REF!</v>
      </c>
      <c r="G76">
        <f>IF(H76="","",①参加者一覧表!$C$3)</f>
        <v>0</v>
      </c>
      <c r="H76">
        <f>IF(①参加者一覧表!O84="","",①参加者一覧表!O84)</f>
        <v>0</v>
      </c>
      <c r="I76" t="str">
        <f>IF(H76="","",IF(①参加者一覧表!F84="","",IF(D76=1,VLOOKUP(①参加者一覧表!F84,#REF!,2,FALSE),VLOOKUP(①参加者一覧表!F84,#REF!,2,FALSE)))&amp;" "&amp;①参加者一覧表!G84)</f>
        <v xml:space="preserve"> </v>
      </c>
    </row>
    <row r="77" spans="1:9">
      <c r="A77" t="e">
        <f>IF(H77="","",RIGHT(#REF!,4))&amp;(D77&amp;"0000")+H77</f>
        <v>#REF!</v>
      </c>
      <c r="B77">
        <f>IF(H77="","",①参加者一覧表!B85)</f>
        <v>0</v>
      </c>
      <c r="C77">
        <f>IF(H77="","",①参加者一覧表!C85)</f>
        <v>0</v>
      </c>
      <c r="D77">
        <f>IF(H77="","",IF(①参加者一覧表!D85="男",1,2))</f>
        <v>2</v>
      </c>
      <c r="E77">
        <f t="shared" si="1"/>
        <v>23</v>
      </c>
      <c r="F77" t="e">
        <f>IF(H77="","",#REF!)</f>
        <v>#REF!</v>
      </c>
      <c r="G77">
        <f>IF(H77="","",①参加者一覧表!$C$3)</f>
        <v>0</v>
      </c>
      <c r="H77">
        <f>IF(①参加者一覧表!O85="","",①参加者一覧表!O85)</f>
        <v>0</v>
      </c>
      <c r="I77" t="str">
        <f>IF(H77="","",IF(①参加者一覧表!F85="","",IF(D77=1,VLOOKUP(①参加者一覧表!F85,#REF!,2,FALSE),VLOOKUP(①参加者一覧表!F85,#REF!,2,FALSE)))&amp;" "&amp;①参加者一覧表!G85)</f>
        <v xml:space="preserve"> </v>
      </c>
    </row>
    <row r="78" spans="1:9">
      <c r="A78" t="e">
        <f>IF(H78="","",RIGHT(#REF!,4))&amp;(D78&amp;"0000")+H78</f>
        <v>#REF!</v>
      </c>
      <c r="B78">
        <f>IF(H78="","",①参加者一覧表!B86)</f>
        <v>0</v>
      </c>
      <c r="C78">
        <f>IF(H78="","",①参加者一覧表!C86)</f>
        <v>0</v>
      </c>
      <c r="D78">
        <f>IF(H78="","",IF(①参加者一覧表!D86="男",1,2))</f>
        <v>2</v>
      </c>
      <c r="E78">
        <f t="shared" si="1"/>
        <v>23</v>
      </c>
      <c r="F78" t="e">
        <f>IF(H78="","",#REF!)</f>
        <v>#REF!</v>
      </c>
      <c r="G78">
        <f>IF(H78="","",①参加者一覧表!$C$3)</f>
        <v>0</v>
      </c>
      <c r="H78">
        <f>IF(①参加者一覧表!O86="","",①参加者一覧表!O86)</f>
        <v>0</v>
      </c>
      <c r="I78" t="str">
        <f>IF(H78="","",IF(①参加者一覧表!F86="","",IF(D78=1,VLOOKUP(①参加者一覧表!F86,#REF!,2,FALSE),VLOOKUP(①参加者一覧表!F86,#REF!,2,FALSE)))&amp;" "&amp;①参加者一覧表!G86)</f>
        <v xml:space="preserve"> </v>
      </c>
    </row>
    <row r="79" spans="1:9">
      <c r="A79" t="e">
        <f>IF(H79="","",RIGHT(#REF!,4))&amp;(D79&amp;"0000")+H79</f>
        <v>#REF!</v>
      </c>
      <c r="B79">
        <f>IF(H79="","",①参加者一覧表!B87)</f>
        <v>0</v>
      </c>
      <c r="C79">
        <f>IF(H79="","",①参加者一覧表!C87)</f>
        <v>0</v>
      </c>
      <c r="D79">
        <f>IF(H79="","",IF(①参加者一覧表!D87="男",1,2))</f>
        <v>2</v>
      </c>
      <c r="E79">
        <f t="shared" si="1"/>
        <v>23</v>
      </c>
      <c r="F79" t="e">
        <f>IF(H79="","",#REF!)</f>
        <v>#REF!</v>
      </c>
      <c r="G79">
        <f>IF(H79="","",①参加者一覧表!$C$3)</f>
        <v>0</v>
      </c>
      <c r="H79">
        <f>IF(①参加者一覧表!O87="","",①参加者一覧表!O87)</f>
        <v>0</v>
      </c>
      <c r="I79" t="str">
        <f>IF(H79="","",IF(①参加者一覧表!F87="","",IF(D79=1,VLOOKUP(①参加者一覧表!F87,#REF!,2,FALSE),VLOOKUP(①参加者一覧表!F87,#REF!,2,FALSE)))&amp;" "&amp;①参加者一覧表!G87)</f>
        <v xml:space="preserve"> </v>
      </c>
    </row>
    <row r="80" spans="1:9">
      <c r="A80" t="e">
        <f>IF(H80="","",RIGHT(#REF!,4))&amp;(D80&amp;"0000")+H80</f>
        <v>#REF!</v>
      </c>
      <c r="B80">
        <f>IF(H80="","",①参加者一覧表!B88)</f>
        <v>0</v>
      </c>
      <c r="C80">
        <f>IF(H80="","",①参加者一覧表!C88)</f>
        <v>0</v>
      </c>
      <c r="D80">
        <f>IF(H80="","",IF(①参加者一覧表!D88="男",1,2))</f>
        <v>2</v>
      </c>
      <c r="E80">
        <f t="shared" si="1"/>
        <v>23</v>
      </c>
      <c r="F80" t="e">
        <f>IF(H80="","",#REF!)</f>
        <v>#REF!</v>
      </c>
      <c r="G80">
        <f>IF(H80="","",①参加者一覧表!$C$3)</f>
        <v>0</v>
      </c>
      <c r="H80">
        <f>IF(①参加者一覧表!O88="","",①参加者一覧表!O88)</f>
        <v>0</v>
      </c>
      <c r="I80" t="str">
        <f>IF(H80="","",IF(①参加者一覧表!F88="","",IF(D80=1,VLOOKUP(①参加者一覧表!F88,#REF!,2,FALSE),VLOOKUP(①参加者一覧表!F88,#REF!,2,FALSE)))&amp;" "&amp;①参加者一覧表!G88)</f>
        <v xml:space="preserve"> </v>
      </c>
    </row>
    <row r="81" spans="1:9">
      <c r="A81" t="e">
        <f>IF(H81="","",RIGHT(#REF!,4))&amp;(D81&amp;"0000")+H81</f>
        <v>#REF!</v>
      </c>
      <c r="B81">
        <f>IF(H81="","",①参加者一覧表!B89)</f>
        <v>0</v>
      </c>
      <c r="C81">
        <f>IF(H81="","",①参加者一覧表!C89)</f>
        <v>0</v>
      </c>
      <c r="D81">
        <f>IF(H81="","",IF(①参加者一覧表!D89="男",1,2))</f>
        <v>2</v>
      </c>
      <c r="E81">
        <f t="shared" si="1"/>
        <v>23</v>
      </c>
      <c r="F81" t="e">
        <f>IF(H81="","",#REF!)</f>
        <v>#REF!</v>
      </c>
      <c r="G81">
        <f>IF(H81="","",①参加者一覧表!$C$3)</f>
        <v>0</v>
      </c>
      <c r="H81">
        <f>IF(①参加者一覧表!O89="","",①参加者一覧表!O89)</f>
        <v>0</v>
      </c>
      <c r="I81" t="str">
        <f>IF(H81="","",IF(①参加者一覧表!F89="","",IF(D81=1,VLOOKUP(①参加者一覧表!F89,#REF!,2,FALSE),VLOOKUP(①参加者一覧表!F89,#REF!,2,FALSE)))&amp;" "&amp;①参加者一覧表!G89)</f>
        <v xml:space="preserve"> </v>
      </c>
    </row>
    <row r="82" spans="1:9">
      <c r="A82" t="e">
        <f>IF(H82="","",RIGHT(#REF!,4))&amp;(D82&amp;"0000")+H82</f>
        <v>#REF!</v>
      </c>
      <c r="B82">
        <f>IF(H82="","",①参加者一覧表!B90)</f>
        <v>0</v>
      </c>
      <c r="C82">
        <f>IF(H82="","",①参加者一覧表!C90)</f>
        <v>0</v>
      </c>
      <c r="D82">
        <f>IF(H82="","",IF(①参加者一覧表!D90="男",1,2))</f>
        <v>2</v>
      </c>
      <c r="E82">
        <f t="shared" si="1"/>
        <v>23</v>
      </c>
      <c r="F82" t="e">
        <f>IF(H82="","",#REF!)</f>
        <v>#REF!</v>
      </c>
      <c r="G82">
        <f>IF(H82="","",①参加者一覧表!$C$3)</f>
        <v>0</v>
      </c>
      <c r="H82">
        <f>IF(①参加者一覧表!O90="","",①参加者一覧表!O90)</f>
        <v>0</v>
      </c>
      <c r="I82" t="str">
        <f>IF(H82="","",IF(①参加者一覧表!F90="","",IF(D82=1,VLOOKUP(①参加者一覧表!F90,#REF!,2,FALSE),VLOOKUP(①参加者一覧表!F90,#REF!,2,FALSE)))&amp;" "&amp;①参加者一覧表!G90)</f>
        <v xml:space="preserve"> </v>
      </c>
    </row>
    <row r="83" spans="1:9">
      <c r="A83" t="e">
        <f>IF(H83="","",RIGHT(#REF!,4))&amp;(D83&amp;"0000")+H83</f>
        <v>#REF!</v>
      </c>
      <c r="B83">
        <f>IF(H83="","",①参加者一覧表!B91)</f>
        <v>0</v>
      </c>
      <c r="C83">
        <f>IF(H83="","",①参加者一覧表!C91)</f>
        <v>0</v>
      </c>
      <c r="D83">
        <f>IF(H83="","",IF(①参加者一覧表!D91="男",1,2))</f>
        <v>2</v>
      </c>
      <c r="E83">
        <f t="shared" si="1"/>
        <v>23</v>
      </c>
      <c r="F83" t="e">
        <f>IF(H83="","",#REF!)</f>
        <v>#REF!</v>
      </c>
      <c r="G83">
        <f>IF(H83="","",①参加者一覧表!$C$3)</f>
        <v>0</v>
      </c>
      <c r="H83">
        <f>IF(①参加者一覧表!O91="","",①参加者一覧表!O91)</f>
        <v>0</v>
      </c>
      <c r="I83" t="str">
        <f>IF(H83="","",IF(①参加者一覧表!F91="","",IF(D83=1,VLOOKUP(①参加者一覧表!F91,#REF!,2,FALSE),VLOOKUP(①参加者一覧表!F91,#REF!,2,FALSE)))&amp;" "&amp;①参加者一覧表!G91)</f>
        <v xml:space="preserve"> </v>
      </c>
    </row>
    <row r="84" spans="1:9">
      <c r="A84" t="e">
        <f>IF(H84="","",RIGHT(#REF!,4))&amp;(D84&amp;"0000")+H84</f>
        <v>#REF!</v>
      </c>
      <c r="B84">
        <f>IF(H84="","",①参加者一覧表!B92)</f>
        <v>0</v>
      </c>
      <c r="C84">
        <f>IF(H84="","",①参加者一覧表!C92)</f>
        <v>0</v>
      </c>
      <c r="D84">
        <f>IF(H84="","",IF(①参加者一覧表!D92="男",1,2))</f>
        <v>2</v>
      </c>
      <c r="E84">
        <f t="shared" si="1"/>
        <v>23</v>
      </c>
      <c r="F84" t="e">
        <f>IF(H84="","",#REF!)</f>
        <v>#REF!</v>
      </c>
      <c r="G84">
        <f>IF(H84="","",①参加者一覧表!$C$3)</f>
        <v>0</v>
      </c>
      <c r="H84">
        <f>IF(①参加者一覧表!O92="","",①参加者一覧表!O92)</f>
        <v>0</v>
      </c>
      <c r="I84" t="str">
        <f>IF(H84="","",IF(①参加者一覧表!F92="","",IF(D84=1,VLOOKUP(①参加者一覧表!F92,#REF!,2,FALSE),VLOOKUP(①参加者一覧表!F92,#REF!,2,FALSE)))&amp;" "&amp;①参加者一覧表!G92)</f>
        <v xml:space="preserve"> </v>
      </c>
    </row>
    <row r="85" spans="1:9">
      <c r="A85" t="e">
        <f>IF(H85="","",RIGHT(#REF!,4))&amp;(D85&amp;"0000")+H85</f>
        <v>#REF!</v>
      </c>
      <c r="B85">
        <f>IF(H85="","",①参加者一覧表!B93)</f>
        <v>0</v>
      </c>
      <c r="C85">
        <f>IF(H85="","",①参加者一覧表!C93)</f>
        <v>0</v>
      </c>
      <c r="D85">
        <f>IF(H85="","",IF(①参加者一覧表!D93="男",1,2))</f>
        <v>2</v>
      </c>
      <c r="E85">
        <f t="shared" si="1"/>
        <v>23</v>
      </c>
      <c r="F85" t="e">
        <f>IF(H85="","",#REF!)</f>
        <v>#REF!</v>
      </c>
      <c r="G85">
        <f>IF(H85="","",①参加者一覧表!$C$3)</f>
        <v>0</v>
      </c>
      <c r="H85">
        <f>IF(①参加者一覧表!O93="","",①参加者一覧表!O93)</f>
        <v>0</v>
      </c>
      <c r="I85" t="str">
        <f>IF(H85="","",IF(①参加者一覧表!F93="","",IF(D85=1,VLOOKUP(①参加者一覧表!F93,#REF!,2,FALSE),VLOOKUP(①参加者一覧表!F93,#REF!,2,FALSE)))&amp;" "&amp;①参加者一覧表!G93)</f>
        <v xml:space="preserve"> </v>
      </c>
    </row>
    <row r="86" spans="1:9">
      <c r="A86" t="e">
        <f>IF(H86="","",RIGHT(#REF!,4))&amp;(D86&amp;"0000")+H86</f>
        <v>#REF!</v>
      </c>
      <c r="B86">
        <f>IF(H86="","",①参加者一覧表!B94)</f>
        <v>0</v>
      </c>
      <c r="C86">
        <f>IF(H86="","",①参加者一覧表!C94)</f>
        <v>0</v>
      </c>
      <c r="D86">
        <f>IF(H86="","",IF(①参加者一覧表!D94="男",1,2))</f>
        <v>2</v>
      </c>
      <c r="E86">
        <f t="shared" si="1"/>
        <v>23</v>
      </c>
      <c r="F86" t="e">
        <f>IF(H86="","",#REF!)</f>
        <v>#REF!</v>
      </c>
      <c r="G86">
        <f>IF(H86="","",①参加者一覧表!$C$3)</f>
        <v>0</v>
      </c>
      <c r="H86">
        <f>IF(①参加者一覧表!O94="","",①参加者一覧表!O94)</f>
        <v>0</v>
      </c>
      <c r="I86" t="str">
        <f>IF(H86="","",IF(①参加者一覧表!F94="","",IF(D86=1,VLOOKUP(①参加者一覧表!F94,#REF!,2,FALSE),VLOOKUP(①参加者一覧表!F94,#REF!,2,FALSE)))&amp;" "&amp;①参加者一覧表!G94)</f>
        <v xml:space="preserve"> </v>
      </c>
    </row>
    <row r="87" spans="1:9">
      <c r="A87" t="e">
        <f>IF(H87="","",RIGHT(#REF!,4))&amp;(D87&amp;"0000")+H87</f>
        <v>#REF!</v>
      </c>
      <c r="B87">
        <f>IF(H87="","",①参加者一覧表!B95)</f>
        <v>0</v>
      </c>
      <c r="C87">
        <f>IF(H87="","",①参加者一覧表!C95)</f>
        <v>0</v>
      </c>
      <c r="D87">
        <f>IF(H87="","",IF(①参加者一覧表!D95="男",1,2))</f>
        <v>2</v>
      </c>
      <c r="E87">
        <f t="shared" si="1"/>
        <v>23</v>
      </c>
      <c r="F87" t="e">
        <f>IF(H87="","",#REF!)</f>
        <v>#REF!</v>
      </c>
      <c r="G87">
        <f>IF(H87="","",①参加者一覧表!$C$3)</f>
        <v>0</v>
      </c>
      <c r="H87">
        <f>IF(①参加者一覧表!O95="","",①参加者一覧表!O95)</f>
        <v>0</v>
      </c>
      <c r="I87" t="str">
        <f>IF(H87="","",IF(①参加者一覧表!F95="","",IF(D87=1,VLOOKUP(①参加者一覧表!F95,#REF!,2,FALSE),VLOOKUP(①参加者一覧表!F95,#REF!,2,FALSE)))&amp;" "&amp;①参加者一覧表!G95)</f>
        <v xml:space="preserve"> </v>
      </c>
    </row>
    <row r="88" spans="1:9">
      <c r="A88" t="e">
        <f>IF(H88="","",RIGHT(#REF!,4))&amp;(D88&amp;"0000")+H88</f>
        <v>#REF!</v>
      </c>
      <c r="B88">
        <f>IF(H88="","",①参加者一覧表!B96)</f>
        <v>0</v>
      </c>
      <c r="C88">
        <f>IF(H88="","",①参加者一覧表!C96)</f>
        <v>0</v>
      </c>
      <c r="D88">
        <f>IF(H88="","",IF(①参加者一覧表!D96="男",1,2))</f>
        <v>2</v>
      </c>
      <c r="E88">
        <f t="shared" si="1"/>
        <v>23</v>
      </c>
      <c r="F88" t="e">
        <f>IF(H88="","",#REF!)</f>
        <v>#REF!</v>
      </c>
      <c r="G88">
        <f>IF(H88="","",①参加者一覧表!$C$3)</f>
        <v>0</v>
      </c>
      <c r="H88">
        <f>IF(①参加者一覧表!O96="","",①参加者一覧表!O96)</f>
        <v>0</v>
      </c>
      <c r="I88" t="str">
        <f>IF(H88="","",IF(①参加者一覧表!F96="","",IF(D88=1,VLOOKUP(①参加者一覧表!F96,#REF!,2,FALSE),VLOOKUP(①参加者一覧表!F96,#REF!,2,FALSE)))&amp;" "&amp;①参加者一覧表!G96)</f>
        <v xml:space="preserve"> </v>
      </c>
    </row>
    <row r="89" spans="1:9">
      <c r="A89" t="e">
        <f>IF(H89="","",RIGHT(#REF!,4))&amp;(D89&amp;"0000")+H89</f>
        <v>#REF!</v>
      </c>
      <c r="B89">
        <f>IF(H89="","",①参加者一覧表!B97)</f>
        <v>0</v>
      </c>
      <c r="C89">
        <f>IF(H89="","",①参加者一覧表!C97)</f>
        <v>0</v>
      </c>
      <c r="D89">
        <f>IF(H89="","",IF(①参加者一覧表!D97="男",1,2))</f>
        <v>2</v>
      </c>
      <c r="E89">
        <f t="shared" si="1"/>
        <v>23</v>
      </c>
      <c r="F89" t="e">
        <f>IF(H89="","",#REF!)</f>
        <v>#REF!</v>
      </c>
      <c r="G89">
        <f>IF(H89="","",①参加者一覧表!$C$3)</f>
        <v>0</v>
      </c>
      <c r="H89">
        <f>IF(①参加者一覧表!O97="","",①参加者一覧表!O97)</f>
        <v>0</v>
      </c>
      <c r="I89" t="str">
        <f>IF(H89="","",IF(①参加者一覧表!F97="","",IF(D89=1,VLOOKUP(①参加者一覧表!F97,#REF!,2,FALSE),VLOOKUP(①参加者一覧表!F97,#REF!,2,FALSE)))&amp;" "&amp;①参加者一覧表!G97)</f>
        <v xml:space="preserve"> </v>
      </c>
    </row>
    <row r="90" spans="1:9">
      <c r="A90" t="e">
        <f>IF(H90="","",RIGHT(#REF!,4))&amp;(D90&amp;"0000")+H90</f>
        <v>#REF!</v>
      </c>
      <c r="B90">
        <f>IF(H90="","",①参加者一覧表!B98)</f>
        <v>0</v>
      </c>
      <c r="C90">
        <f>IF(H90="","",①参加者一覧表!C98)</f>
        <v>0</v>
      </c>
      <c r="D90">
        <f>IF(H90="","",IF(①参加者一覧表!D98="男",1,2))</f>
        <v>2</v>
      </c>
      <c r="E90">
        <f t="shared" si="1"/>
        <v>23</v>
      </c>
      <c r="F90" t="e">
        <f>IF(H90="","",#REF!)</f>
        <v>#REF!</v>
      </c>
      <c r="G90">
        <f>IF(H90="","",①参加者一覧表!$C$3)</f>
        <v>0</v>
      </c>
      <c r="H90">
        <f>IF(①参加者一覧表!O98="","",①参加者一覧表!O98)</f>
        <v>0</v>
      </c>
      <c r="I90" t="str">
        <f>IF(H90="","",IF(①参加者一覧表!F98="","",IF(D90=1,VLOOKUP(①参加者一覧表!F98,#REF!,2,FALSE),VLOOKUP(①参加者一覧表!F98,#REF!,2,FALSE)))&amp;" "&amp;①参加者一覧表!G98)</f>
        <v xml:space="preserve"> </v>
      </c>
    </row>
    <row r="91" spans="1:9">
      <c r="A91" t="e">
        <f>IF(H91="","",RIGHT(#REF!,4))&amp;(D91&amp;"0000")+H91</f>
        <v>#REF!</v>
      </c>
      <c r="B91">
        <f>IF(H91="","",①参加者一覧表!B99)</f>
        <v>0</v>
      </c>
      <c r="C91">
        <f>IF(H91="","",①参加者一覧表!C99)</f>
        <v>0</v>
      </c>
      <c r="D91">
        <f>IF(H91="","",IF(①参加者一覧表!D99="男",1,2))</f>
        <v>2</v>
      </c>
      <c r="E91">
        <f t="shared" si="1"/>
        <v>23</v>
      </c>
      <c r="F91" t="e">
        <f>IF(H91="","",#REF!)</f>
        <v>#REF!</v>
      </c>
      <c r="G91">
        <f>IF(H91="","",①参加者一覧表!$C$3)</f>
        <v>0</v>
      </c>
      <c r="H91">
        <f>IF(①参加者一覧表!O99="","",①参加者一覧表!O99)</f>
        <v>0</v>
      </c>
      <c r="I91" t="str">
        <f>IF(H91="","",IF(①参加者一覧表!F99="","",IF(D91=1,VLOOKUP(①参加者一覧表!F99,#REF!,2,FALSE),VLOOKUP(①参加者一覧表!F99,#REF!,2,FALSE)))&amp;" "&amp;①参加者一覧表!G99)</f>
        <v xml:space="preserve"> </v>
      </c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</sheetData>
  <phoneticPr fontId="4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"/>
  <sheetViews>
    <sheetView workbookViewId="0">
      <selection activeCell="C2" sqref="C2:D2"/>
    </sheetView>
  </sheetViews>
  <sheetFormatPr defaultRowHeight="13.5"/>
  <cols>
    <col min="6" max="10" width="10.5" bestFit="1" customWidth="1"/>
  </cols>
  <sheetData>
    <row r="1" spans="1:11">
      <c r="A1" t="s">
        <v>33</v>
      </c>
      <c r="B1" t="s">
        <v>40</v>
      </c>
      <c r="C1" t="s">
        <v>34</v>
      </c>
      <c r="D1" t="s">
        <v>35</v>
      </c>
      <c r="E1" t="s">
        <v>42</v>
      </c>
      <c r="F1" t="s">
        <v>41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</row>
    <row r="2" spans="1:11">
      <c r="A2" t="e">
        <f>IF(#REF!="","",#REF!)</f>
        <v>#REF!</v>
      </c>
      <c r="C2" t="e">
        <f>IF(#REF!="","",#REF!)</f>
        <v>#REF!</v>
      </c>
      <c r="D2" t="e">
        <f>IF(#REF!="","",ASC(①参加者一覧表!C3))</f>
        <v>#REF!</v>
      </c>
      <c r="E2" t="e">
        <f>IF(#REF!="","",①参加者一覧表!#REF!)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</row>
  </sheetData>
  <phoneticPr fontId="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5"/>
  <sheetViews>
    <sheetView workbookViewId="0">
      <pane ySplit="1" topLeftCell="A2" activePane="bottomLeft" state="frozen"/>
      <selection activeCell="M33" sqref="M33"/>
      <selection pane="bottomLeft" activeCell="M33" sqref="M33"/>
    </sheetView>
  </sheetViews>
  <sheetFormatPr defaultRowHeight="13.5"/>
  <sheetData>
    <row r="1" spans="1:1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0</v>
      </c>
      <c r="I1" t="s">
        <v>1</v>
      </c>
      <c r="J1" t="s">
        <v>13</v>
      </c>
      <c r="K1" t="s">
        <v>14</v>
      </c>
      <c r="L1" t="s">
        <v>15</v>
      </c>
      <c r="M1" t="s">
        <v>16</v>
      </c>
    </row>
    <row r="2" spans="1:13">
      <c r="A2" t="e">
        <f>IF(#REF!="","",410000+#REF!*10)</f>
        <v>#REF!</v>
      </c>
      <c r="B2" t="e">
        <f>IF(A2="","",#REF!)</f>
        <v>#REF!</v>
      </c>
      <c r="C2" t="e">
        <f>IF(A2="","",#REF!)</f>
        <v>#REF!</v>
      </c>
      <c r="D2" t="e">
        <f>IF(A2="","",#REF!)</f>
        <v>#REF!</v>
      </c>
      <c r="G2">
        <v>1</v>
      </c>
      <c r="H2" t="e">
        <f>IF(A2="","",#REF!)</f>
        <v>#REF!</v>
      </c>
      <c r="I2" t="e">
        <f>IF(A2="","",#REF!)</f>
        <v>#REF!</v>
      </c>
      <c r="J2" t="e">
        <f>IF(A2="","",#REF!)</f>
        <v>#REF!</v>
      </c>
      <c r="K2" t="e">
        <f>IF(A2="","",#REF!)</f>
        <v>#REF!</v>
      </c>
      <c r="L2" t="e">
        <f t="shared" ref="L2:L25" si="0">IF(A2="","",0)</f>
        <v>#REF!</v>
      </c>
      <c r="M2" t="e">
        <f>IF(A2="","",#REF!)</f>
        <v>#REF!</v>
      </c>
    </row>
    <row r="3" spans="1:13">
      <c r="A3" t="e">
        <f>IF(#REF!="","",410000+#REF!*10)</f>
        <v>#REF!</v>
      </c>
      <c r="B3" t="e">
        <f>IF(A3="","",#REF!)</f>
        <v>#REF!</v>
      </c>
      <c r="C3" t="e">
        <f>IF(A3="","",#REF!)</f>
        <v>#REF!</v>
      </c>
      <c r="D3" t="e">
        <f>IF(A3="","",#REF!)</f>
        <v>#REF!</v>
      </c>
      <c r="G3">
        <v>2</v>
      </c>
      <c r="H3" t="e">
        <f>IF(A3="","",#REF!)</f>
        <v>#REF!</v>
      </c>
      <c r="I3" t="e">
        <f>IF(A3="","",#REF!)</f>
        <v>#REF!</v>
      </c>
      <c r="J3" t="e">
        <f>IF(A3="","",#REF!)</f>
        <v>#REF!</v>
      </c>
      <c r="K3" t="e">
        <f>IF(A3="","",#REF!)</f>
        <v>#REF!</v>
      </c>
      <c r="L3" t="e">
        <f t="shared" si="0"/>
        <v>#REF!</v>
      </c>
      <c r="M3" t="e">
        <f>IF(A3="","",#REF!)</f>
        <v>#REF!</v>
      </c>
    </row>
    <row r="4" spans="1:13">
      <c r="A4" t="e">
        <f>IF(#REF!="","",410000+#REF!*10)</f>
        <v>#REF!</v>
      </c>
      <c r="B4" t="e">
        <f>IF(A4="","",#REF!)</f>
        <v>#REF!</v>
      </c>
      <c r="C4" t="e">
        <f>IF(A4="","",#REF!)</f>
        <v>#REF!</v>
      </c>
      <c r="D4" t="e">
        <f>IF(A4="","",#REF!)</f>
        <v>#REF!</v>
      </c>
      <c r="G4">
        <v>3</v>
      </c>
      <c r="H4" t="e">
        <f>IF(A4="","",#REF!)</f>
        <v>#REF!</v>
      </c>
      <c r="I4" t="e">
        <f>IF(A4="","",#REF!)</f>
        <v>#REF!</v>
      </c>
      <c r="J4" t="e">
        <f>IF(A4="","",#REF!)</f>
        <v>#REF!</v>
      </c>
      <c r="K4" t="e">
        <f>IF(A4="","",#REF!)</f>
        <v>#REF!</v>
      </c>
      <c r="L4" t="e">
        <f t="shared" si="0"/>
        <v>#REF!</v>
      </c>
      <c r="M4" t="e">
        <f>IF(A4="","",#REF!)</f>
        <v>#REF!</v>
      </c>
    </row>
    <row r="5" spans="1:13">
      <c r="A5" t="e">
        <f>IF(#REF!="","",410000+#REF!*10)</f>
        <v>#REF!</v>
      </c>
      <c r="B5" t="e">
        <f>IF(A5="","",#REF!)</f>
        <v>#REF!</v>
      </c>
      <c r="C5" t="e">
        <f>IF(A5="","",#REF!)</f>
        <v>#REF!</v>
      </c>
      <c r="D5" t="e">
        <f>IF(A5="","",#REF!)</f>
        <v>#REF!</v>
      </c>
      <c r="G5">
        <v>4</v>
      </c>
      <c r="H5" t="e">
        <f>IF(A5="","",#REF!)</f>
        <v>#REF!</v>
      </c>
      <c r="I5" t="e">
        <f>IF(A5="","",#REF!)</f>
        <v>#REF!</v>
      </c>
      <c r="J5" t="e">
        <f>IF(A5="","",#REF!)</f>
        <v>#REF!</v>
      </c>
      <c r="K5" t="e">
        <f>IF(A5="","",#REF!)</f>
        <v>#REF!</v>
      </c>
      <c r="L5" t="e">
        <f t="shared" si="0"/>
        <v>#REF!</v>
      </c>
      <c r="M5" t="e">
        <f>IF(A5="","",#REF!)</f>
        <v>#REF!</v>
      </c>
    </row>
    <row r="6" spans="1:13">
      <c r="A6" t="e">
        <f>IF(#REF!="","",410000+#REF!*10)</f>
        <v>#REF!</v>
      </c>
      <c r="B6" t="e">
        <f>IF(A6="","",#REF!)</f>
        <v>#REF!</v>
      </c>
      <c r="C6" t="e">
        <f>IF(A6="","",#REF!)</f>
        <v>#REF!</v>
      </c>
      <c r="D6" t="e">
        <f>IF(A6="","",#REF!)</f>
        <v>#REF!</v>
      </c>
      <c r="G6">
        <v>5</v>
      </c>
      <c r="H6" t="e">
        <f>IF(A6="","",#REF!)</f>
        <v>#REF!</v>
      </c>
      <c r="I6" t="e">
        <f>IF(A6="","",#REF!)</f>
        <v>#REF!</v>
      </c>
      <c r="J6" t="e">
        <f>IF(A6="","",#REF!)</f>
        <v>#REF!</v>
      </c>
      <c r="K6" t="e">
        <f>IF(A6="","",#REF!)</f>
        <v>#REF!</v>
      </c>
      <c r="L6" t="e">
        <f t="shared" si="0"/>
        <v>#REF!</v>
      </c>
      <c r="M6" t="e">
        <f>IF(A6="","",#REF!)</f>
        <v>#REF!</v>
      </c>
    </row>
    <row r="7" spans="1:13">
      <c r="A7" t="e">
        <f>IF(#REF!="","",410000+#REF!*10)</f>
        <v>#REF!</v>
      </c>
      <c r="B7" t="e">
        <f>IF(A7="","",#REF!)</f>
        <v>#REF!</v>
      </c>
      <c r="C7" t="e">
        <f>IF(A7="","",#REF!)</f>
        <v>#REF!</v>
      </c>
      <c r="D7" t="e">
        <f>IF(A7="","",#REF!)</f>
        <v>#REF!</v>
      </c>
      <c r="G7">
        <v>6</v>
      </c>
      <c r="H7" t="e">
        <f>IF(A7="","",#REF!)</f>
        <v>#REF!</v>
      </c>
      <c r="I7" t="e">
        <f>IF(A7="","",#REF!)</f>
        <v>#REF!</v>
      </c>
      <c r="J7" t="e">
        <f>IF(A7="","",#REF!)</f>
        <v>#REF!</v>
      </c>
      <c r="K7" t="e">
        <f>IF(A7="","",#REF!)</f>
        <v>#REF!</v>
      </c>
      <c r="L7" t="e">
        <f t="shared" si="0"/>
        <v>#REF!</v>
      </c>
      <c r="M7" t="e">
        <f>IF(A7="","",#REF!)</f>
        <v>#REF!</v>
      </c>
    </row>
    <row r="8" spans="1:13">
      <c r="A8" s="4" t="e">
        <f>IF(#REF!="","",1610000+#REF!*10)</f>
        <v>#REF!</v>
      </c>
      <c r="B8" s="4" t="e">
        <f>IF(A8="","",#REF!)</f>
        <v>#REF!</v>
      </c>
      <c r="C8" s="4" t="e">
        <f>IF(A8="","",#REF!)</f>
        <v>#REF!</v>
      </c>
      <c r="D8" s="4" t="e">
        <f>IF(A8="","",#REF!)</f>
        <v>#REF!</v>
      </c>
      <c r="E8" s="4"/>
      <c r="F8" s="4"/>
      <c r="G8" s="4">
        <v>1</v>
      </c>
      <c r="H8" s="4" t="e">
        <f>IF(A8="","",#REF!)</f>
        <v>#REF!</v>
      </c>
      <c r="I8" s="4" t="e">
        <f>IF(A8="","",#REF!)</f>
        <v>#REF!</v>
      </c>
      <c r="J8" s="4" t="e">
        <f>IF(A8="","",#REF!)</f>
        <v>#REF!</v>
      </c>
      <c r="K8" s="4" t="e">
        <f>IF(A8="","",#REF!)</f>
        <v>#REF!</v>
      </c>
      <c r="L8" s="4" t="e">
        <f t="shared" si="0"/>
        <v>#REF!</v>
      </c>
      <c r="M8" s="4" t="e">
        <f>IF(A8="","",#REF!)</f>
        <v>#REF!</v>
      </c>
    </row>
    <row r="9" spans="1:13">
      <c r="A9" s="4" t="e">
        <f>IF(#REF!="","",1610000+#REF!*10)</f>
        <v>#REF!</v>
      </c>
      <c r="B9" s="4" t="e">
        <f>IF(A9="","",#REF!)</f>
        <v>#REF!</v>
      </c>
      <c r="C9" s="4" t="e">
        <f>IF(A9="","",#REF!)</f>
        <v>#REF!</v>
      </c>
      <c r="D9" s="4" t="e">
        <f>IF(A9="","",#REF!)</f>
        <v>#REF!</v>
      </c>
      <c r="E9" s="4"/>
      <c r="F9" s="4"/>
      <c r="G9" s="4">
        <v>2</v>
      </c>
      <c r="H9" s="4" t="e">
        <f>IF(A9="","",#REF!)</f>
        <v>#REF!</v>
      </c>
      <c r="I9" s="4" t="e">
        <f>IF(A9="","",#REF!)</f>
        <v>#REF!</v>
      </c>
      <c r="J9" s="4" t="e">
        <f>IF(A9="","",#REF!)</f>
        <v>#REF!</v>
      </c>
      <c r="K9" s="4" t="e">
        <f>IF(A9="","",#REF!)</f>
        <v>#REF!</v>
      </c>
      <c r="L9" s="4" t="e">
        <f t="shared" si="0"/>
        <v>#REF!</v>
      </c>
      <c r="M9" s="4" t="e">
        <f>IF(A9="","",#REF!)</f>
        <v>#REF!</v>
      </c>
    </row>
    <row r="10" spans="1:13">
      <c r="A10" s="4" t="e">
        <f>IF(#REF!="","",1610000+#REF!*10)</f>
        <v>#REF!</v>
      </c>
      <c r="B10" s="4" t="e">
        <f>IF(A10="","",#REF!)</f>
        <v>#REF!</v>
      </c>
      <c r="C10" s="4" t="e">
        <f>IF(A10="","",#REF!)</f>
        <v>#REF!</v>
      </c>
      <c r="D10" s="4" t="e">
        <f>IF(A10="","",#REF!)</f>
        <v>#REF!</v>
      </c>
      <c r="E10" s="4"/>
      <c r="F10" s="4"/>
      <c r="G10" s="4">
        <v>3</v>
      </c>
      <c r="H10" s="4" t="e">
        <f>IF(A10="","",#REF!)</f>
        <v>#REF!</v>
      </c>
      <c r="I10" s="4" t="e">
        <f>IF(A10="","",#REF!)</f>
        <v>#REF!</v>
      </c>
      <c r="J10" s="4" t="e">
        <f>IF(A10="","",#REF!)</f>
        <v>#REF!</v>
      </c>
      <c r="K10" s="4" t="e">
        <f>IF(A10="","",#REF!)</f>
        <v>#REF!</v>
      </c>
      <c r="L10" s="4" t="e">
        <f t="shared" si="0"/>
        <v>#REF!</v>
      </c>
      <c r="M10" s="4" t="e">
        <f>IF(A10="","",#REF!)</f>
        <v>#REF!</v>
      </c>
    </row>
    <row r="11" spans="1:13">
      <c r="A11" s="4" t="e">
        <f>IF(#REF!="","",1610000+#REF!*10)</f>
        <v>#REF!</v>
      </c>
      <c r="B11" s="4" t="e">
        <f>IF(A11="","",#REF!)</f>
        <v>#REF!</v>
      </c>
      <c r="C11" s="4" t="e">
        <f>IF(A11="","",#REF!)</f>
        <v>#REF!</v>
      </c>
      <c r="D11" s="4" t="e">
        <f>IF(A11="","",#REF!)</f>
        <v>#REF!</v>
      </c>
      <c r="E11" s="4"/>
      <c r="F11" s="4"/>
      <c r="G11" s="4">
        <v>4</v>
      </c>
      <c r="H11" s="4" t="e">
        <f>IF(A11="","",#REF!)</f>
        <v>#REF!</v>
      </c>
      <c r="I11" s="4" t="e">
        <f>IF(A11="","",#REF!)</f>
        <v>#REF!</v>
      </c>
      <c r="J11" s="4" t="e">
        <f>IF(A11="","",#REF!)</f>
        <v>#REF!</v>
      </c>
      <c r="K11" s="4" t="e">
        <f>IF(A11="","",#REF!)</f>
        <v>#REF!</v>
      </c>
      <c r="L11" s="4" t="e">
        <f t="shared" si="0"/>
        <v>#REF!</v>
      </c>
      <c r="M11" s="4" t="e">
        <f>IF(A11="","",#REF!)</f>
        <v>#REF!</v>
      </c>
    </row>
    <row r="12" spans="1:13">
      <c r="A12" s="4" t="e">
        <f>IF(#REF!="","",1610000+#REF!*10)</f>
        <v>#REF!</v>
      </c>
      <c r="B12" s="4" t="e">
        <f>IF(A12="","",#REF!)</f>
        <v>#REF!</v>
      </c>
      <c r="C12" s="4" t="e">
        <f>IF(A12="","",#REF!)</f>
        <v>#REF!</v>
      </c>
      <c r="D12" s="4" t="e">
        <f>IF(A12="","",#REF!)</f>
        <v>#REF!</v>
      </c>
      <c r="E12" s="4"/>
      <c r="F12" s="4"/>
      <c r="G12" s="4">
        <v>5</v>
      </c>
      <c r="H12" s="4" t="e">
        <f>IF(A12="","",#REF!)</f>
        <v>#REF!</v>
      </c>
      <c r="I12" s="4" t="e">
        <f>IF(A12="","",#REF!)</f>
        <v>#REF!</v>
      </c>
      <c r="J12" s="4" t="e">
        <f>IF(A12="","",#REF!)</f>
        <v>#REF!</v>
      </c>
      <c r="K12" s="4" t="e">
        <f>IF(A12="","",#REF!)</f>
        <v>#REF!</v>
      </c>
      <c r="L12" s="4" t="e">
        <f t="shared" si="0"/>
        <v>#REF!</v>
      </c>
      <c r="M12" s="4" t="e">
        <f>IF(A12="","",#REF!)</f>
        <v>#REF!</v>
      </c>
    </row>
    <row r="13" spans="1:13">
      <c r="A13" s="4" t="e">
        <f>IF(#REF!="","",1610000+#REF!*10)</f>
        <v>#REF!</v>
      </c>
      <c r="B13" s="4" t="e">
        <f>IF(A13="","",#REF!)</f>
        <v>#REF!</v>
      </c>
      <c r="C13" s="4" t="e">
        <f>IF(A13="","",#REF!)</f>
        <v>#REF!</v>
      </c>
      <c r="D13" s="4" t="e">
        <f>IF(A13="","",#REF!)</f>
        <v>#REF!</v>
      </c>
      <c r="E13" s="4"/>
      <c r="F13" s="4"/>
      <c r="G13" s="4">
        <v>6</v>
      </c>
      <c r="H13" s="4" t="e">
        <f>IF(A13="","",#REF!)</f>
        <v>#REF!</v>
      </c>
      <c r="I13" s="4" t="e">
        <f>IF(A13="","",#REF!)</f>
        <v>#REF!</v>
      </c>
      <c r="J13" s="4" t="e">
        <f>IF(A13="","",#REF!)</f>
        <v>#REF!</v>
      </c>
      <c r="K13" s="4" t="e">
        <f>IF(A13="","",#REF!)</f>
        <v>#REF!</v>
      </c>
      <c r="L13" s="4" t="e">
        <f t="shared" si="0"/>
        <v>#REF!</v>
      </c>
      <c r="M13" s="4" t="e">
        <f>IF(A13="","",#REF!)</f>
        <v>#REF!</v>
      </c>
    </row>
    <row r="14" spans="1:13">
      <c r="A14" t="e">
        <f>IF(#REF!="","",420000+#REF!*10)</f>
        <v>#REF!</v>
      </c>
      <c r="B14" t="e">
        <f>IF(A14="","",#REF!)</f>
        <v>#REF!</v>
      </c>
      <c r="C14" t="e">
        <f>IF(A14="","",#REF!)</f>
        <v>#REF!</v>
      </c>
      <c r="D14" t="e">
        <f>IF(A14="","",#REF!)</f>
        <v>#REF!</v>
      </c>
      <c r="G14">
        <v>1</v>
      </c>
      <c r="H14" t="e">
        <f>IF(A14="","",#REF!)</f>
        <v>#REF!</v>
      </c>
      <c r="I14" t="e">
        <f>IF(A14="","",#REF!)</f>
        <v>#REF!</v>
      </c>
      <c r="J14" t="e">
        <f>IF(A14="","",#REF!)</f>
        <v>#REF!</v>
      </c>
      <c r="K14" t="e">
        <f>IF(A14="","",#REF!)</f>
        <v>#REF!</v>
      </c>
      <c r="L14" t="e">
        <f t="shared" si="0"/>
        <v>#REF!</v>
      </c>
      <c r="M14" t="e">
        <f>IF(A14="","",#REF!)</f>
        <v>#REF!</v>
      </c>
    </row>
    <row r="15" spans="1:13">
      <c r="A15" t="e">
        <f>IF(#REF!="","",420000+#REF!*10)</f>
        <v>#REF!</v>
      </c>
      <c r="B15" t="e">
        <f>IF(A15="","",#REF!)</f>
        <v>#REF!</v>
      </c>
      <c r="C15" t="e">
        <f>IF(A15="","",#REF!)</f>
        <v>#REF!</v>
      </c>
      <c r="D15" t="e">
        <f>IF(A15="","",#REF!)</f>
        <v>#REF!</v>
      </c>
      <c r="G15">
        <v>2</v>
      </c>
      <c r="H15" t="e">
        <f>IF(A15="","",#REF!)</f>
        <v>#REF!</v>
      </c>
      <c r="I15" t="e">
        <f>IF(A15="","",#REF!)</f>
        <v>#REF!</v>
      </c>
      <c r="J15" t="e">
        <f>IF(A15="","",#REF!)</f>
        <v>#REF!</v>
      </c>
      <c r="K15" t="e">
        <f>IF(A15="","",#REF!)</f>
        <v>#REF!</v>
      </c>
      <c r="L15" t="e">
        <f t="shared" si="0"/>
        <v>#REF!</v>
      </c>
      <c r="M15" t="e">
        <f>IF(A15="","",#REF!)</f>
        <v>#REF!</v>
      </c>
    </row>
    <row r="16" spans="1:13">
      <c r="A16" t="e">
        <f>IF(#REF!="","",420000+#REF!*10)</f>
        <v>#REF!</v>
      </c>
      <c r="B16" t="e">
        <f>IF(A16="","",#REF!)</f>
        <v>#REF!</v>
      </c>
      <c r="C16" t="e">
        <f>IF(A16="","",#REF!)</f>
        <v>#REF!</v>
      </c>
      <c r="D16" t="e">
        <f>IF(A16="","",#REF!)</f>
        <v>#REF!</v>
      </c>
      <c r="G16">
        <v>3</v>
      </c>
      <c r="H16" t="e">
        <f>IF(A16="","",#REF!)</f>
        <v>#REF!</v>
      </c>
      <c r="I16" t="e">
        <f>IF(A16="","",#REF!)</f>
        <v>#REF!</v>
      </c>
      <c r="J16" t="e">
        <f>IF(A16="","",#REF!)</f>
        <v>#REF!</v>
      </c>
      <c r="K16" t="e">
        <f>IF(A16="","",#REF!)</f>
        <v>#REF!</v>
      </c>
      <c r="L16" t="e">
        <f t="shared" si="0"/>
        <v>#REF!</v>
      </c>
      <c r="M16" t="e">
        <f>IF(A16="","",#REF!)</f>
        <v>#REF!</v>
      </c>
    </row>
    <row r="17" spans="1:13">
      <c r="A17" t="e">
        <f>IF(#REF!="","",420000+#REF!*10)</f>
        <v>#REF!</v>
      </c>
      <c r="B17" t="e">
        <f>IF(A17="","",#REF!)</f>
        <v>#REF!</v>
      </c>
      <c r="C17" t="e">
        <f>IF(A17="","",#REF!)</f>
        <v>#REF!</v>
      </c>
      <c r="D17" t="e">
        <f>IF(A17="","",#REF!)</f>
        <v>#REF!</v>
      </c>
      <c r="G17">
        <v>4</v>
      </c>
      <c r="H17" t="e">
        <f>IF(A17="","",#REF!)</f>
        <v>#REF!</v>
      </c>
      <c r="I17" t="e">
        <f>IF(A17="","",#REF!)</f>
        <v>#REF!</v>
      </c>
      <c r="J17" t="e">
        <f>IF(A17="","",#REF!)</f>
        <v>#REF!</v>
      </c>
      <c r="K17" t="e">
        <f>IF(A17="","",#REF!)</f>
        <v>#REF!</v>
      </c>
      <c r="L17" t="e">
        <f t="shared" si="0"/>
        <v>#REF!</v>
      </c>
      <c r="M17" t="e">
        <f>IF(A17="","",#REF!)</f>
        <v>#REF!</v>
      </c>
    </row>
    <row r="18" spans="1:13">
      <c r="A18" t="e">
        <f>IF(#REF!="","",420000+#REF!*10)</f>
        <v>#REF!</v>
      </c>
      <c r="B18" t="e">
        <f>IF(A18="","",#REF!)</f>
        <v>#REF!</v>
      </c>
      <c r="C18" t="e">
        <f>IF(A18="","",#REF!)</f>
        <v>#REF!</v>
      </c>
      <c r="D18" t="e">
        <f>IF(A18="","",#REF!)</f>
        <v>#REF!</v>
      </c>
      <c r="G18">
        <v>5</v>
      </c>
      <c r="H18" t="e">
        <f>IF(A18="","",#REF!)</f>
        <v>#REF!</v>
      </c>
      <c r="I18" t="e">
        <f>IF(A18="","",#REF!)</f>
        <v>#REF!</v>
      </c>
      <c r="J18" t="e">
        <f>IF(A18="","",#REF!)</f>
        <v>#REF!</v>
      </c>
      <c r="K18" t="e">
        <f>IF(A18="","",#REF!)</f>
        <v>#REF!</v>
      </c>
      <c r="L18" t="e">
        <f t="shared" si="0"/>
        <v>#REF!</v>
      </c>
      <c r="M18" t="e">
        <f>IF(A18="","",#REF!)</f>
        <v>#REF!</v>
      </c>
    </row>
    <row r="19" spans="1:13">
      <c r="A19" t="e">
        <f>IF(#REF!="","",420000+#REF!*10)</f>
        <v>#REF!</v>
      </c>
      <c r="B19" t="e">
        <f>IF(A19="","",#REF!)</f>
        <v>#REF!</v>
      </c>
      <c r="C19" t="e">
        <f>IF(A19="","",#REF!)</f>
        <v>#REF!</v>
      </c>
      <c r="D19" t="e">
        <f>IF(A19="","",#REF!)</f>
        <v>#REF!</v>
      </c>
      <c r="G19">
        <v>6</v>
      </c>
      <c r="H19" t="e">
        <f>IF(A19="","",#REF!)</f>
        <v>#REF!</v>
      </c>
      <c r="I19" t="e">
        <f>IF(A19="","",#REF!)</f>
        <v>#REF!</v>
      </c>
      <c r="J19" t="e">
        <f>IF(A19="","",#REF!)</f>
        <v>#REF!</v>
      </c>
      <c r="K19" t="e">
        <f>IF(A19="","",#REF!)</f>
        <v>#REF!</v>
      </c>
      <c r="L19" t="e">
        <f t="shared" si="0"/>
        <v>#REF!</v>
      </c>
      <c r="M19" t="e">
        <f>IF(A19="","",#REF!)</f>
        <v>#REF!</v>
      </c>
    </row>
    <row r="20" spans="1:13">
      <c r="A20" s="3" t="e">
        <f>IF(#REF!="","",1620000+#REF!*10)</f>
        <v>#REF!</v>
      </c>
      <c r="B20" s="3" t="e">
        <f>IF(A20="","",#REF!)</f>
        <v>#REF!</v>
      </c>
      <c r="C20" s="3" t="e">
        <f>IF(A20="","",#REF!)</f>
        <v>#REF!</v>
      </c>
      <c r="D20" s="3" t="e">
        <f>IF(A20="","",#REF!)</f>
        <v>#REF!</v>
      </c>
      <c r="E20" s="3"/>
      <c r="F20" s="3"/>
      <c r="G20" s="3">
        <v>1</v>
      </c>
      <c r="H20" s="3" t="e">
        <f>IF(A20="","",#REF!)</f>
        <v>#REF!</v>
      </c>
      <c r="I20" s="3" t="e">
        <f>IF(A20="","",#REF!)</f>
        <v>#REF!</v>
      </c>
      <c r="J20" s="3" t="e">
        <f>IF(A20="","",#REF!)</f>
        <v>#REF!</v>
      </c>
      <c r="K20" s="3" t="e">
        <f>IF(A20="","",#REF!)</f>
        <v>#REF!</v>
      </c>
      <c r="L20" s="3" t="e">
        <f t="shared" si="0"/>
        <v>#REF!</v>
      </c>
      <c r="M20" s="3" t="e">
        <f>IF(A20="","",#REF!)</f>
        <v>#REF!</v>
      </c>
    </row>
    <row r="21" spans="1:13">
      <c r="A21" s="3" t="e">
        <f>IF(#REF!="","",1620000+#REF!*10)</f>
        <v>#REF!</v>
      </c>
      <c r="B21" s="3" t="e">
        <f>IF(A21="","",#REF!)</f>
        <v>#REF!</v>
      </c>
      <c r="C21" s="3" t="e">
        <f>IF(A21="","",#REF!)</f>
        <v>#REF!</v>
      </c>
      <c r="D21" s="3" t="e">
        <f>IF(A21="","",#REF!)</f>
        <v>#REF!</v>
      </c>
      <c r="E21" s="3"/>
      <c r="F21" s="3"/>
      <c r="G21" s="3">
        <v>2</v>
      </c>
      <c r="H21" s="3" t="e">
        <f>IF(A21="","",#REF!)</f>
        <v>#REF!</v>
      </c>
      <c r="I21" s="3" t="e">
        <f>IF(A21="","",#REF!)</f>
        <v>#REF!</v>
      </c>
      <c r="J21" s="3" t="e">
        <f>IF(A21="","",#REF!)</f>
        <v>#REF!</v>
      </c>
      <c r="K21" s="3" t="e">
        <f>IF(A21="","",#REF!)</f>
        <v>#REF!</v>
      </c>
      <c r="L21" s="3" t="e">
        <f t="shared" si="0"/>
        <v>#REF!</v>
      </c>
      <c r="M21" s="3" t="e">
        <f>IF(A21="","",#REF!)</f>
        <v>#REF!</v>
      </c>
    </row>
    <row r="22" spans="1:13">
      <c r="A22" s="3" t="e">
        <f>IF(#REF!="","",1620000+#REF!*10)</f>
        <v>#REF!</v>
      </c>
      <c r="B22" s="3" t="e">
        <f>IF(A22="","",#REF!)</f>
        <v>#REF!</v>
      </c>
      <c r="C22" s="3" t="e">
        <f>IF(A22="","",#REF!)</f>
        <v>#REF!</v>
      </c>
      <c r="D22" s="3" t="e">
        <f>IF(A22="","",#REF!)</f>
        <v>#REF!</v>
      </c>
      <c r="E22" s="3"/>
      <c r="F22" s="3"/>
      <c r="G22" s="3">
        <v>3</v>
      </c>
      <c r="H22" s="3" t="e">
        <f>IF(A22="","",#REF!)</f>
        <v>#REF!</v>
      </c>
      <c r="I22" s="3" t="e">
        <f>IF(A22="","",#REF!)</f>
        <v>#REF!</v>
      </c>
      <c r="J22" s="3" t="e">
        <f>IF(A22="","",#REF!)</f>
        <v>#REF!</v>
      </c>
      <c r="K22" s="3" t="e">
        <f>IF(A22="","",#REF!)</f>
        <v>#REF!</v>
      </c>
      <c r="L22" s="3" t="e">
        <f t="shared" si="0"/>
        <v>#REF!</v>
      </c>
      <c r="M22" s="3" t="e">
        <f>IF(A22="","",#REF!)</f>
        <v>#REF!</v>
      </c>
    </row>
    <row r="23" spans="1:13">
      <c r="A23" s="3" t="e">
        <f>IF(#REF!="","",1620000+#REF!*10)</f>
        <v>#REF!</v>
      </c>
      <c r="B23" s="3" t="e">
        <f>IF(A23="","",#REF!)</f>
        <v>#REF!</v>
      </c>
      <c r="C23" s="3" t="e">
        <f>IF(A23="","",#REF!)</f>
        <v>#REF!</v>
      </c>
      <c r="D23" s="3" t="e">
        <f>IF(A23="","",#REF!)</f>
        <v>#REF!</v>
      </c>
      <c r="E23" s="3"/>
      <c r="F23" s="3"/>
      <c r="G23" s="3">
        <v>4</v>
      </c>
      <c r="H23" s="3" t="e">
        <f>IF(A23="","",#REF!)</f>
        <v>#REF!</v>
      </c>
      <c r="I23" s="3" t="e">
        <f>IF(A23="","",#REF!)</f>
        <v>#REF!</v>
      </c>
      <c r="J23" s="3" t="e">
        <f>IF(A23="","",#REF!)</f>
        <v>#REF!</v>
      </c>
      <c r="K23" s="3" t="e">
        <f>IF(A23="","",#REF!)</f>
        <v>#REF!</v>
      </c>
      <c r="L23" s="3" t="e">
        <f t="shared" si="0"/>
        <v>#REF!</v>
      </c>
      <c r="M23" s="3" t="e">
        <f>IF(A23="","",#REF!)</f>
        <v>#REF!</v>
      </c>
    </row>
    <row r="24" spans="1:13">
      <c r="A24" s="3" t="e">
        <f>IF(#REF!="","",1620000+#REF!*10)</f>
        <v>#REF!</v>
      </c>
      <c r="B24" s="3" t="e">
        <f>IF(A24="","",#REF!)</f>
        <v>#REF!</v>
      </c>
      <c r="C24" s="3" t="e">
        <f>IF(A24="","",#REF!)</f>
        <v>#REF!</v>
      </c>
      <c r="D24" s="3" t="e">
        <f>IF(A24="","",#REF!)</f>
        <v>#REF!</v>
      </c>
      <c r="E24" s="3"/>
      <c r="F24" s="3"/>
      <c r="G24" s="3">
        <v>5</v>
      </c>
      <c r="H24" s="3" t="e">
        <f>IF(A24="","",#REF!)</f>
        <v>#REF!</v>
      </c>
      <c r="I24" s="3" t="e">
        <f>IF(A24="","",#REF!)</f>
        <v>#REF!</v>
      </c>
      <c r="J24" s="3" t="e">
        <f>IF(A24="","",#REF!)</f>
        <v>#REF!</v>
      </c>
      <c r="K24" s="3" t="e">
        <f>IF(A24="","",#REF!)</f>
        <v>#REF!</v>
      </c>
      <c r="L24" s="3" t="e">
        <f t="shared" si="0"/>
        <v>#REF!</v>
      </c>
      <c r="M24" s="3" t="e">
        <f>IF(A24="","",#REF!)</f>
        <v>#REF!</v>
      </c>
    </row>
    <row r="25" spans="1:13">
      <c r="A25" s="3" t="e">
        <f>IF(#REF!="","",1620000+#REF!*10)</f>
        <v>#REF!</v>
      </c>
      <c r="B25" s="3" t="e">
        <f>IF(A25="","",#REF!)</f>
        <v>#REF!</v>
      </c>
      <c r="C25" s="3" t="e">
        <f>IF(A25="","",#REF!)</f>
        <v>#REF!</v>
      </c>
      <c r="D25" s="3" t="e">
        <f>IF(A25="","",#REF!)</f>
        <v>#REF!</v>
      </c>
      <c r="E25" s="3"/>
      <c r="F25" s="3"/>
      <c r="G25" s="3">
        <v>6</v>
      </c>
      <c r="H25" s="3" t="e">
        <f>IF(A25="","",#REF!)</f>
        <v>#REF!</v>
      </c>
      <c r="I25" s="3" t="e">
        <f>IF(A25="","",#REF!)</f>
        <v>#REF!</v>
      </c>
      <c r="J25" s="3" t="e">
        <f>IF(A25="","",#REF!)</f>
        <v>#REF!</v>
      </c>
      <c r="K25" s="3" t="e">
        <f>IF(A25="","",#REF!)</f>
        <v>#REF!</v>
      </c>
      <c r="L25" s="3" t="e">
        <f t="shared" si="0"/>
        <v>#REF!</v>
      </c>
      <c r="M25" s="3" t="e">
        <f>IF(A25="","",#REF!)</f>
        <v>#REF!</v>
      </c>
    </row>
  </sheetData>
  <sheetProtection sheet="1" objects="1" scenarios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陸上教室2022~23</vt:lpstr>
      <vt:lpstr>注意事項</vt:lpstr>
      <vt:lpstr>①参加者一覧表</vt:lpstr>
      <vt:lpstr>②参加人数一覧表</vt:lpstr>
      <vt:lpstr>Sheet5</vt:lpstr>
      <vt:lpstr>W4R</vt:lpstr>
      <vt:lpstr>data_team</vt:lpstr>
      <vt:lpstr>①参加者一覧表!Print_Area</vt:lpstr>
      <vt:lpstr>②参加人数一覧表!Print_Area</vt:lpstr>
      <vt:lpstr>'陸上教室2022~23'!Print_Area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NAGOYA</cp:lastModifiedBy>
  <cp:lastPrinted>2019-08-28T07:59:26Z</cp:lastPrinted>
  <dcterms:created xsi:type="dcterms:W3CDTF">2013-01-03T14:12:28Z</dcterms:created>
  <dcterms:modified xsi:type="dcterms:W3CDTF">2022-10-30T05:29:51Z</dcterms:modified>
</cp:coreProperties>
</file>