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24226"/>
  <mc:AlternateContent xmlns:mc="http://schemas.openxmlformats.org/markup-compatibility/2006">
    <mc:Choice Requires="x15">
      <x15ac:absPath xmlns:x15ac="http://schemas.microsoft.com/office/spreadsheetml/2010/11/ac" url="C:\Users\Nagoya\OneDrive\【陸上教室】\2020陸上教室\"/>
    </mc:Choice>
  </mc:AlternateContent>
  <bookViews>
    <workbookView xWindow="1860" yWindow="57600" windowWidth="20490" windowHeight="7770" tabRatio="925"/>
  </bookViews>
  <sheets>
    <sheet name="要項を必ずお読みください" sheetId="37" r:id="rId1"/>
    <sheet name="注意事項" sheetId="4" r:id="rId2"/>
    <sheet name="①参加者一覧表" sheetId="3" r:id="rId3"/>
    <sheet name="②参加人数一覧表" sheetId="17" r:id="rId4"/>
    <sheet name="健康チェックシート提出用" sheetId="39" r:id="rId5"/>
    <sheet name="教室終了後" sheetId="40" r:id="rId6"/>
    <sheet name="Sheet5" sheetId="27" state="hidden" r:id="rId7"/>
    <sheet name="W4R" sheetId="26" state="hidden" r:id="rId8"/>
    <sheet name="data_team" sheetId="19" state="hidden" r:id="rId9"/>
  </sheets>
  <externalReferences>
    <externalReference r:id="rId10"/>
    <externalReference r:id="rId11"/>
    <externalReference r:id="rId12"/>
    <externalReference r:id="rId13"/>
  </externalReferences>
  <definedNames>
    <definedName name="otoko">[1]一覧表!#REF!</definedName>
    <definedName name="_xlnm.Print_Area" localSheetId="2">①参加者一覧表!$A$1:$P$98</definedName>
    <definedName name="_xlnm.Print_Area" localSheetId="3">②参加人数一覧表!$A$1:$J$56</definedName>
    <definedName name="_xlnm.Print_Area" localSheetId="0">要項を必ずお読みください!$A$1:$M$101</definedName>
    <definedName name="sin">[1]一覧表!#REF!</definedName>
    <definedName name="X">[1]一覧表!#REF!</definedName>
    <definedName name="おもて">[1]一覧表!#REF!</definedName>
    <definedName name="リレー">[2]一覧表!$R$13</definedName>
    <definedName name="学年">[3]個人表!$U$7:$U$12</definedName>
    <definedName name="女子種目">[4]一覧表!$U$13:$U$28</definedName>
    <definedName name="小">[1]一覧表!#REF!</definedName>
    <definedName name="小リレー">[1]一覧表!#REF!</definedName>
    <definedName name="小学校">[1]一覧表!#REF!</definedName>
    <definedName name="小学生">[1]一覧表!#REF!</definedName>
    <definedName name="性別">[2]一覧表!$S$13:$S$14</definedName>
    <definedName name="団体カテゴリー">[1]一覧表!#REF!</definedName>
    <definedName name="団体申し込み">[1]一覧表!#REF!</definedName>
    <definedName name="男子種目">[2]一覧表!$T$13:$T$32</definedName>
    <definedName name="男種目">[4]一覧表!$T$13:$T$32</definedName>
    <definedName name="男女">[3]個人表!$V$5:$V$6</definedName>
  </definedNames>
  <calcPr calcId="152511" concurrentCalc="0"/>
</workbook>
</file>

<file path=xl/calcChain.xml><?xml version="1.0" encoding="utf-8"?>
<calcChain xmlns="http://schemas.openxmlformats.org/spreadsheetml/2006/main">
  <c r="T9" i="3" l="1"/>
  <c r="U9" i="3"/>
  <c r="P9" i="3"/>
  <c r="V9" i="3"/>
  <c r="P10" i="3"/>
  <c r="T10" i="3"/>
  <c r="T11" i="3"/>
  <c r="T12" i="3"/>
  <c r="T13" i="3"/>
  <c r="T14" i="3"/>
  <c r="T15" i="3"/>
  <c r="T16" i="3"/>
  <c r="T17" i="3"/>
  <c r="T18" i="3"/>
  <c r="T19" i="3"/>
  <c r="T20" i="3"/>
  <c r="T21" i="3"/>
  <c r="T22" i="3"/>
  <c r="T23" i="3"/>
  <c r="T24" i="3"/>
  <c r="T25" i="3"/>
  <c r="T26" i="3"/>
  <c r="T27" i="3"/>
  <c r="T28" i="3"/>
  <c r="T29" i="3"/>
  <c r="T30" i="3"/>
  <c r="T31" i="3"/>
  <c r="T32" i="3"/>
  <c r="T33" i="3"/>
  <c r="T34" i="3"/>
  <c r="T35" i="3"/>
  <c r="T36" i="3"/>
  <c r="T37" i="3"/>
  <c r="T38" i="3"/>
  <c r="T39" i="3"/>
  <c r="T40" i="3"/>
  <c r="T41" i="3"/>
  <c r="T42" i="3"/>
  <c r="T43" i="3"/>
  <c r="T44" i="3"/>
  <c r="T45" i="3"/>
  <c r="T46" i="3"/>
  <c r="T47" i="3"/>
  <c r="T48" i="3"/>
  <c r="T49" i="3"/>
  <c r="T50" i="3"/>
  <c r="T51" i="3"/>
  <c r="T52" i="3"/>
  <c r="T53" i="3"/>
  <c r="T54" i="3"/>
  <c r="T55" i="3"/>
  <c r="T56" i="3"/>
  <c r="T57" i="3"/>
  <c r="T58" i="3"/>
  <c r="T59" i="3"/>
  <c r="T60" i="3"/>
  <c r="T61" i="3"/>
  <c r="T62" i="3"/>
  <c r="T63" i="3"/>
  <c r="T64" i="3"/>
  <c r="T65" i="3"/>
  <c r="T66" i="3"/>
  <c r="T67" i="3"/>
  <c r="T68" i="3"/>
  <c r="T69" i="3"/>
  <c r="T70" i="3"/>
  <c r="T71" i="3"/>
  <c r="T72" i="3"/>
  <c r="T73" i="3"/>
  <c r="T74" i="3"/>
  <c r="T75" i="3"/>
  <c r="T76" i="3"/>
  <c r="T77" i="3"/>
  <c r="T78" i="3"/>
  <c r="T79" i="3"/>
  <c r="T80" i="3"/>
  <c r="T81" i="3"/>
  <c r="T82" i="3"/>
  <c r="T83" i="3"/>
  <c r="T84" i="3"/>
  <c r="T85" i="3"/>
  <c r="T86" i="3"/>
  <c r="T87" i="3"/>
  <c r="T88" i="3"/>
  <c r="T89" i="3"/>
  <c r="T90" i="3"/>
  <c r="T91" i="3"/>
  <c r="T92" i="3"/>
  <c r="T93" i="3"/>
  <c r="T94" i="3"/>
  <c r="T95" i="3"/>
  <c r="T96" i="3"/>
  <c r="T97" i="3"/>
  <c r="T98" i="3"/>
  <c r="T5" i="3"/>
  <c r="H15" i="17"/>
  <c r="I15" i="17"/>
  <c r="T4" i="3"/>
  <c r="H14" i="17"/>
  <c r="I14" i="17"/>
  <c r="T3" i="3"/>
  <c r="H13" i="17"/>
  <c r="I13" i="17"/>
  <c r="T2" i="3"/>
  <c r="H12" i="17"/>
  <c r="I12" i="17"/>
  <c r="T1" i="3"/>
  <c r="H11" i="17"/>
  <c r="I11" i="17"/>
  <c r="U10" i="3"/>
  <c r="U11" i="3"/>
  <c r="P11" i="3"/>
  <c r="U12" i="3"/>
  <c r="P12" i="3"/>
  <c r="U13" i="3"/>
  <c r="P13" i="3"/>
  <c r="U14" i="3"/>
  <c r="P14" i="3"/>
  <c r="U15" i="3"/>
  <c r="P15" i="3"/>
  <c r="U16" i="3"/>
  <c r="P16" i="3"/>
  <c r="U17" i="3"/>
  <c r="P17" i="3"/>
  <c r="Q19" i="3"/>
  <c r="Q18" i="3"/>
  <c r="Q17" i="3"/>
  <c r="Q16" i="3"/>
  <c r="Q15" i="3"/>
  <c r="Q14" i="3"/>
  <c r="Q12" i="3"/>
  <c r="Q11" i="3"/>
  <c r="C17" i="17"/>
  <c r="C18" i="17"/>
  <c r="C19" i="17"/>
  <c r="C20" i="17"/>
  <c r="V14" i="3"/>
  <c r="V11" i="3"/>
  <c r="V10" i="3"/>
  <c r="V12" i="3"/>
  <c r="V13" i="3"/>
  <c r="V15" i="3"/>
  <c r="V16" i="3"/>
  <c r="V17" i="3"/>
  <c r="U18" i="3"/>
  <c r="P18" i="3"/>
  <c r="V18" i="3"/>
  <c r="U19" i="3"/>
  <c r="P19" i="3"/>
  <c r="V19" i="3"/>
  <c r="U20" i="3"/>
  <c r="P20" i="3"/>
  <c r="V20" i="3"/>
  <c r="U21" i="3"/>
  <c r="P21" i="3"/>
  <c r="V21" i="3"/>
  <c r="U22" i="3"/>
  <c r="P22" i="3"/>
  <c r="V22" i="3"/>
  <c r="U23" i="3"/>
  <c r="P23" i="3"/>
  <c r="V23" i="3"/>
  <c r="U24" i="3"/>
  <c r="P24" i="3"/>
  <c r="V24" i="3"/>
  <c r="U25" i="3"/>
  <c r="P25" i="3"/>
  <c r="V25" i="3"/>
  <c r="U26" i="3"/>
  <c r="P26" i="3"/>
  <c r="V26" i="3"/>
  <c r="U27" i="3"/>
  <c r="P27" i="3"/>
  <c r="V27" i="3"/>
  <c r="U28" i="3"/>
  <c r="P28" i="3"/>
  <c r="V28" i="3"/>
  <c r="U29" i="3"/>
  <c r="P29" i="3"/>
  <c r="V29" i="3"/>
  <c r="U30" i="3"/>
  <c r="P30" i="3"/>
  <c r="V30" i="3"/>
  <c r="U31" i="3"/>
  <c r="P31" i="3"/>
  <c r="V31" i="3"/>
  <c r="U32" i="3"/>
  <c r="P32" i="3"/>
  <c r="V32" i="3"/>
  <c r="U33" i="3"/>
  <c r="P33" i="3"/>
  <c r="V33" i="3"/>
  <c r="U34" i="3"/>
  <c r="P34" i="3"/>
  <c r="V34" i="3"/>
  <c r="U35" i="3"/>
  <c r="P35" i="3"/>
  <c r="V35" i="3"/>
  <c r="U36" i="3"/>
  <c r="P36" i="3"/>
  <c r="V36" i="3"/>
  <c r="U37" i="3"/>
  <c r="P37" i="3"/>
  <c r="V37" i="3"/>
  <c r="U38" i="3"/>
  <c r="P38" i="3"/>
  <c r="V38" i="3"/>
  <c r="U39" i="3"/>
  <c r="P39" i="3"/>
  <c r="V39" i="3"/>
  <c r="U40" i="3"/>
  <c r="P40" i="3"/>
  <c r="V40" i="3"/>
  <c r="U41" i="3"/>
  <c r="P41" i="3"/>
  <c r="V41" i="3"/>
  <c r="U42" i="3"/>
  <c r="P42" i="3"/>
  <c r="V42" i="3"/>
  <c r="U43" i="3"/>
  <c r="P43" i="3"/>
  <c r="V43" i="3"/>
  <c r="U44" i="3"/>
  <c r="P44" i="3"/>
  <c r="V44" i="3"/>
  <c r="U45" i="3"/>
  <c r="P45" i="3"/>
  <c r="V45" i="3"/>
  <c r="U46" i="3"/>
  <c r="P46" i="3"/>
  <c r="V46" i="3"/>
  <c r="U47" i="3"/>
  <c r="P47" i="3"/>
  <c r="V47" i="3"/>
  <c r="U48" i="3"/>
  <c r="P48" i="3"/>
  <c r="V48" i="3"/>
  <c r="U49" i="3"/>
  <c r="P49" i="3"/>
  <c r="V49" i="3"/>
  <c r="U50" i="3"/>
  <c r="P50" i="3"/>
  <c r="V50" i="3"/>
  <c r="U51" i="3"/>
  <c r="P51" i="3"/>
  <c r="V51" i="3"/>
  <c r="U52" i="3"/>
  <c r="P52" i="3"/>
  <c r="V52" i="3"/>
  <c r="U53" i="3"/>
  <c r="P53" i="3"/>
  <c r="V53" i="3"/>
  <c r="U54" i="3"/>
  <c r="P54" i="3"/>
  <c r="V54" i="3"/>
  <c r="U55" i="3"/>
  <c r="P55" i="3"/>
  <c r="V55" i="3"/>
  <c r="U56" i="3"/>
  <c r="P56" i="3"/>
  <c r="V56" i="3"/>
  <c r="U57" i="3"/>
  <c r="P57" i="3"/>
  <c r="V57" i="3"/>
  <c r="U58" i="3"/>
  <c r="P58" i="3"/>
  <c r="V58" i="3"/>
  <c r="U59" i="3"/>
  <c r="P59" i="3"/>
  <c r="V59" i="3"/>
  <c r="U60" i="3"/>
  <c r="P60" i="3"/>
  <c r="V60" i="3"/>
  <c r="U61" i="3"/>
  <c r="P61" i="3"/>
  <c r="V61" i="3"/>
  <c r="U62" i="3"/>
  <c r="P62" i="3"/>
  <c r="V62" i="3"/>
  <c r="U63" i="3"/>
  <c r="P63" i="3"/>
  <c r="V63" i="3"/>
  <c r="U64" i="3"/>
  <c r="P64" i="3"/>
  <c r="V64" i="3"/>
  <c r="U65" i="3"/>
  <c r="P65" i="3"/>
  <c r="V65" i="3"/>
  <c r="U66" i="3"/>
  <c r="P66" i="3"/>
  <c r="V66" i="3"/>
  <c r="U67" i="3"/>
  <c r="P67" i="3"/>
  <c r="V67" i="3"/>
  <c r="U68" i="3"/>
  <c r="P68" i="3"/>
  <c r="V68" i="3"/>
  <c r="U69" i="3"/>
  <c r="P69" i="3"/>
  <c r="V69" i="3"/>
  <c r="U70" i="3"/>
  <c r="P70" i="3"/>
  <c r="V70" i="3"/>
  <c r="U71" i="3"/>
  <c r="P71" i="3"/>
  <c r="V71" i="3"/>
  <c r="U72" i="3"/>
  <c r="P72" i="3"/>
  <c r="V72" i="3"/>
  <c r="U73" i="3"/>
  <c r="P73" i="3"/>
  <c r="V73" i="3"/>
  <c r="U74" i="3"/>
  <c r="P74" i="3"/>
  <c r="V74" i="3"/>
  <c r="U75" i="3"/>
  <c r="P75" i="3"/>
  <c r="V75" i="3"/>
  <c r="U76" i="3"/>
  <c r="P76" i="3"/>
  <c r="V76" i="3"/>
  <c r="U77" i="3"/>
  <c r="P77" i="3"/>
  <c r="V77" i="3"/>
  <c r="U78" i="3"/>
  <c r="P78" i="3"/>
  <c r="V78" i="3"/>
  <c r="U79" i="3"/>
  <c r="P79" i="3"/>
  <c r="V79" i="3"/>
  <c r="U80" i="3"/>
  <c r="P80" i="3"/>
  <c r="V80" i="3"/>
  <c r="U81" i="3"/>
  <c r="P81" i="3"/>
  <c r="V81" i="3"/>
  <c r="U82" i="3"/>
  <c r="P82" i="3"/>
  <c r="V82" i="3"/>
  <c r="U83" i="3"/>
  <c r="P83" i="3"/>
  <c r="V83" i="3"/>
  <c r="U84" i="3"/>
  <c r="P84" i="3"/>
  <c r="V84" i="3"/>
  <c r="U85" i="3"/>
  <c r="P85" i="3"/>
  <c r="V85" i="3"/>
  <c r="U86" i="3"/>
  <c r="P86" i="3"/>
  <c r="V86" i="3"/>
  <c r="U87" i="3"/>
  <c r="P87" i="3"/>
  <c r="V87" i="3"/>
  <c r="U88" i="3"/>
  <c r="P88" i="3"/>
  <c r="V88" i="3"/>
  <c r="U89" i="3"/>
  <c r="P89" i="3"/>
  <c r="V89" i="3"/>
  <c r="U90" i="3"/>
  <c r="P90" i="3"/>
  <c r="V90" i="3"/>
  <c r="U91" i="3"/>
  <c r="P91" i="3"/>
  <c r="V91" i="3"/>
  <c r="U92" i="3"/>
  <c r="P92" i="3"/>
  <c r="V92" i="3"/>
  <c r="U93" i="3"/>
  <c r="P93" i="3"/>
  <c r="V93" i="3"/>
  <c r="U94" i="3"/>
  <c r="P94" i="3"/>
  <c r="V94" i="3"/>
  <c r="U95" i="3"/>
  <c r="P95" i="3"/>
  <c r="V95" i="3"/>
  <c r="U96" i="3"/>
  <c r="P96" i="3"/>
  <c r="V96" i="3"/>
  <c r="U97" i="3"/>
  <c r="P97" i="3"/>
  <c r="V97" i="3"/>
  <c r="U98" i="3"/>
  <c r="P98" i="3"/>
  <c r="V98" i="3"/>
  <c r="W5" i="3"/>
  <c r="W4" i="3"/>
  <c r="W3" i="3"/>
  <c r="N101" i="3"/>
  <c r="Q13" i="3"/>
  <c r="C13" i="17"/>
  <c r="C14" i="17"/>
  <c r="C15" i="17"/>
  <c r="C16" i="17"/>
  <c r="C12" i="17"/>
  <c r="C11" i="17"/>
  <c r="D6" i="17"/>
  <c r="C52" i="17"/>
  <c r="D58" i="17"/>
  <c r="D57" i="17"/>
  <c r="D56" i="17"/>
  <c r="D55" i="17"/>
  <c r="D54" i="17"/>
  <c r="I99" i="3"/>
  <c r="A3" i="17"/>
  <c r="D100" i="3"/>
  <c r="G8" i="17"/>
  <c r="D99" i="3"/>
  <c r="G9" i="17"/>
  <c r="G10" i="17"/>
  <c r="E10" i="17"/>
  <c r="M101" i="3"/>
  <c r="E9" i="17"/>
  <c r="L101" i="3"/>
  <c r="E8" i="17"/>
  <c r="D5" i="17"/>
  <c r="B6" i="17"/>
  <c r="H91" i="27"/>
  <c r="D91" i="27"/>
  <c r="H90" i="27"/>
  <c r="G90" i="27"/>
  <c r="H89" i="27"/>
  <c r="C89" i="27"/>
  <c r="H88" i="27"/>
  <c r="B88" i="27"/>
  <c r="H87" i="27"/>
  <c r="H86" i="27"/>
  <c r="E86" i="27"/>
  <c r="H85" i="27"/>
  <c r="H84" i="27"/>
  <c r="H83" i="27"/>
  <c r="E83" i="27"/>
  <c r="H82" i="27"/>
  <c r="C82" i="27"/>
  <c r="H81" i="27"/>
  <c r="B81" i="27"/>
  <c r="H80" i="27"/>
  <c r="D80" i="27"/>
  <c r="A80" i="27"/>
  <c r="H79" i="27"/>
  <c r="B79" i="27"/>
  <c r="H78" i="27"/>
  <c r="I78" i="27"/>
  <c r="H77" i="27"/>
  <c r="E77" i="27"/>
  <c r="H76" i="27"/>
  <c r="G76" i="27"/>
  <c r="H75" i="27"/>
  <c r="C75" i="27"/>
  <c r="H74" i="27"/>
  <c r="C74" i="27"/>
  <c r="H73" i="27"/>
  <c r="H72" i="27"/>
  <c r="H71" i="27"/>
  <c r="E71" i="27"/>
  <c r="H70" i="27"/>
  <c r="H69" i="27"/>
  <c r="H68" i="27"/>
  <c r="H67" i="27"/>
  <c r="F67" i="27"/>
  <c r="H66" i="27"/>
  <c r="G66" i="27"/>
  <c r="H65" i="27"/>
  <c r="C65" i="27"/>
  <c r="H64" i="27"/>
  <c r="D64" i="27"/>
  <c r="A64" i="27"/>
  <c r="H63" i="27"/>
  <c r="H62" i="27"/>
  <c r="H61" i="27"/>
  <c r="H60" i="27"/>
  <c r="H59" i="27"/>
  <c r="F59" i="27"/>
  <c r="H58" i="27"/>
  <c r="H57" i="27"/>
  <c r="H56" i="27"/>
  <c r="H55" i="27"/>
  <c r="E55" i="27"/>
  <c r="H54" i="27"/>
  <c r="H53" i="27"/>
  <c r="H52" i="27"/>
  <c r="D52" i="27"/>
  <c r="H51" i="27"/>
  <c r="H50" i="27"/>
  <c r="H49" i="27"/>
  <c r="H48" i="27"/>
  <c r="H47" i="27"/>
  <c r="H46" i="27"/>
  <c r="H45" i="27"/>
  <c r="H44" i="27"/>
  <c r="E44" i="27"/>
  <c r="H43" i="27"/>
  <c r="H42" i="27"/>
  <c r="H41" i="27"/>
  <c r="H40" i="27"/>
  <c r="H39" i="27"/>
  <c r="H38" i="27"/>
  <c r="H37" i="27"/>
  <c r="C37" i="27"/>
  <c r="H36" i="27"/>
  <c r="H35" i="27"/>
  <c r="B35" i="27"/>
  <c r="H34" i="27"/>
  <c r="H33" i="27"/>
  <c r="H32" i="27"/>
  <c r="H31" i="27"/>
  <c r="H30" i="27"/>
  <c r="B30" i="27"/>
  <c r="H29" i="27"/>
  <c r="H28" i="27"/>
  <c r="I28" i="27"/>
  <c r="H27" i="27"/>
  <c r="H26" i="27"/>
  <c r="D26" i="27"/>
  <c r="H25" i="27"/>
  <c r="D25" i="27"/>
  <c r="H24" i="27"/>
  <c r="D24" i="27"/>
  <c r="H23" i="27"/>
  <c r="D23" i="27"/>
  <c r="H22" i="27"/>
  <c r="B22" i="27"/>
  <c r="H21" i="27"/>
  <c r="B21" i="27"/>
  <c r="H20" i="27"/>
  <c r="H19" i="27"/>
  <c r="H18" i="27"/>
  <c r="H17" i="27"/>
  <c r="H16" i="27"/>
  <c r="H15" i="27"/>
  <c r="E15" i="27"/>
  <c r="H14" i="27"/>
  <c r="I14" i="27"/>
  <c r="H13" i="27"/>
  <c r="G13" i="27"/>
  <c r="H12" i="27"/>
  <c r="H11" i="27"/>
  <c r="H10" i="27"/>
  <c r="H9" i="27"/>
  <c r="H8" i="27"/>
  <c r="B8" i="27"/>
  <c r="H7" i="27"/>
  <c r="H6" i="27"/>
  <c r="H5" i="27"/>
  <c r="E5" i="27"/>
  <c r="H4" i="27"/>
  <c r="C4" i="27"/>
  <c r="H3" i="27"/>
  <c r="G21" i="17"/>
  <c r="D18" i="27"/>
  <c r="I18" i="27"/>
  <c r="E22" i="27"/>
  <c r="G70" i="27"/>
  <c r="D14" i="27"/>
  <c r="C38" i="27"/>
  <c r="G50" i="27"/>
  <c r="C50" i="27"/>
  <c r="C70" i="27"/>
  <c r="F90" i="27"/>
  <c r="D22" i="27"/>
  <c r="E34" i="27"/>
  <c r="B66" i="27"/>
  <c r="C66" i="27"/>
  <c r="F66" i="27"/>
  <c r="D66" i="27"/>
  <c r="A66" i="27"/>
  <c r="C18" i="27"/>
  <c r="E18" i="27"/>
  <c r="B18" i="27"/>
  <c r="C30" i="27"/>
  <c r="B54" i="27"/>
  <c r="F74" i="27"/>
  <c r="D74" i="27"/>
  <c r="A74" i="27"/>
  <c r="G74" i="27"/>
  <c r="E66" i="27"/>
  <c r="I66" i="27"/>
  <c r="G54" i="27"/>
  <c r="C22" i="27"/>
  <c r="I74" i="27"/>
  <c r="I80" i="27"/>
  <c r="B68" i="27"/>
  <c r="C44" i="27"/>
  <c r="D84" i="27"/>
  <c r="A84" i="27"/>
  <c r="E64" i="27"/>
  <c r="C80" i="27"/>
  <c r="I44" i="27"/>
  <c r="G52" i="27"/>
  <c r="F79" i="27"/>
  <c r="I81" i="27"/>
  <c r="D79" i="27"/>
  <c r="A79" i="27"/>
  <c r="B91" i="27"/>
  <c r="E41" i="27"/>
  <c r="B41" i="27"/>
  <c r="D45" i="27"/>
  <c r="E45" i="27"/>
  <c r="B45" i="27"/>
  <c r="D49" i="27"/>
  <c r="D53" i="27"/>
  <c r="A53" i="27"/>
  <c r="C53" i="27"/>
  <c r="E53" i="27"/>
  <c r="G53" i="27"/>
  <c r="F57" i="27"/>
  <c r="C57" i="27"/>
  <c r="G57" i="27"/>
  <c r="I57" i="27"/>
  <c r="E57" i="27"/>
  <c r="I61" i="27"/>
  <c r="I65" i="27"/>
  <c r="I85" i="27"/>
  <c r="B85" i="27"/>
  <c r="G89" i="27"/>
  <c r="I89" i="27"/>
  <c r="F89" i="27"/>
  <c r="D89" i="27"/>
  <c r="A89" i="27"/>
  <c r="E89" i="27"/>
  <c r="B89" i="27"/>
  <c r="B83" i="27"/>
  <c r="B67" i="27"/>
  <c r="I79" i="27"/>
  <c r="F83" i="27"/>
  <c r="F87" i="27"/>
  <c r="E35" i="27"/>
  <c r="I63" i="27"/>
  <c r="D87" i="27"/>
  <c r="A87" i="27"/>
  <c r="C35" i="27"/>
  <c r="C83" i="27"/>
  <c r="D83" i="27"/>
  <c r="A83" i="27"/>
  <c r="D35" i="27"/>
  <c r="G83" i="27"/>
  <c r="E39" i="27"/>
  <c r="D43" i="27"/>
  <c r="C43" i="27"/>
  <c r="E43" i="27"/>
  <c r="B43" i="27"/>
  <c r="B47" i="27"/>
  <c r="F51" i="27"/>
  <c r="C55" i="27"/>
  <c r="D55" i="27"/>
  <c r="A55" i="27"/>
  <c r="F55" i="27"/>
  <c r="B55" i="27"/>
  <c r="B59" i="27"/>
  <c r="E59" i="27"/>
  <c r="G55" i="27"/>
  <c r="C76" i="27"/>
  <c r="B76" i="27"/>
  <c r="I76" i="27"/>
  <c r="F76" i="27"/>
  <c r="E76" i="27"/>
  <c r="D76" i="27"/>
  <c r="A76" i="27"/>
  <c r="B84" i="27"/>
  <c r="C84" i="27"/>
  <c r="G88" i="27"/>
  <c r="I88" i="27"/>
  <c r="E88" i="27"/>
  <c r="B25" i="27"/>
  <c r="E29" i="27"/>
  <c r="B29" i="27"/>
  <c r="C33" i="27"/>
  <c r="D33" i="27"/>
  <c r="I73" i="27"/>
  <c r="G73" i="27"/>
  <c r="B73" i="27"/>
  <c r="D73" i="27"/>
  <c r="A73" i="27"/>
  <c r="E73" i="27"/>
  <c r="I55" i="27"/>
  <c r="I26" i="27"/>
  <c r="I22" i="27"/>
  <c r="G64" i="27"/>
  <c r="D78" i="27"/>
  <c r="A78" i="27"/>
  <c r="E49" i="27"/>
  <c r="I64" i="27"/>
  <c r="C49" i="27"/>
  <c r="D41" i="27"/>
  <c r="C41" i="27"/>
  <c r="F71" i="27"/>
  <c r="B7" i="27"/>
  <c r="I53" i="27"/>
  <c r="C45" i="27"/>
  <c r="B49" i="27"/>
  <c r="D38" i="27"/>
  <c r="E11" i="27"/>
  <c r="B11" i="27"/>
  <c r="D27" i="27"/>
  <c r="I27" i="27"/>
  <c r="C27" i="27"/>
  <c r="C87" i="27"/>
  <c r="E87" i="27"/>
  <c r="G91" i="27"/>
  <c r="F91" i="27"/>
  <c r="I91" i="27"/>
  <c r="F80" i="27"/>
  <c r="G80" i="27"/>
  <c r="E80" i="27"/>
  <c r="B80" i="27"/>
  <c r="I34" i="27"/>
  <c r="D37" i="27"/>
  <c r="E37" i="27"/>
  <c r="E40" i="27"/>
  <c r="C48" i="27"/>
  <c r="B48" i="27"/>
  <c r="C52" i="27"/>
  <c r="B56" i="27"/>
  <c r="D67" i="27"/>
  <c r="A67" i="27"/>
  <c r="B74" i="27"/>
  <c r="B64" i="27"/>
  <c r="B23" i="27"/>
  <c r="I49" i="27"/>
  <c r="D42" i="27"/>
  <c r="E74" i="27"/>
  <c r="C77" i="27"/>
  <c r="I77" i="27"/>
  <c r="B53" i="27"/>
  <c r="I83" i="27"/>
  <c r="F77" i="27"/>
  <c r="B27" i="27"/>
  <c r="E27" i="27"/>
  <c r="F53" i="27"/>
  <c r="E42" i="27"/>
  <c r="C67" i="27"/>
  <c r="G79" i="27"/>
  <c r="C79" i="27"/>
  <c r="E79" i="27"/>
  <c r="F85" i="27"/>
  <c r="D85" i="27"/>
  <c r="A85" i="27"/>
  <c r="E85" i="27"/>
  <c r="C85" i="27"/>
  <c r="D57" i="27"/>
  <c r="A57" i="27"/>
  <c r="B57" i="27"/>
  <c r="F64" i="27"/>
  <c r="C64" i="27"/>
  <c r="G77" i="27"/>
  <c r="D77" i="27"/>
  <c r="A77" i="27"/>
  <c r="B77" i="27"/>
  <c r="F73" i="27"/>
  <c r="C73" i="27"/>
  <c r="F81" i="27"/>
  <c r="G81" i="27"/>
  <c r="C81" i="27"/>
  <c r="D81" i="27"/>
  <c r="A81" i="27"/>
  <c r="E81" i="27"/>
  <c r="G85" i="27"/>
  <c r="E91" i="27"/>
  <c r="C91" i="27"/>
  <c r="C23" i="27"/>
  <c r="I23" i="27"/>
  <c r="E23" i="27"/>
  <c r="I50" i="27"/>
  <c r="I45" i="27"/>
  <c r="I46" i="27"/>
  <c r="I41" i="27"/>
  <c r="I42" i="27"/>
  <c r="I43" i="27"/>
  <c r="I38" i="27"/>
  <c r="I33" i="27"/>
  <c r="I37" i="27"/>
  <c r="I35" i="27"/>
  <c r="I11" i="27"/>
  <c r="I30" i="27"/>
  <c r="I20" i="27"/>
  <c r="E75" i="27"/>
  <c r="E67" i="27"/>
  <c r="E90" i="27"/>
  <c r="E63" i="27"/>
  <c r="E56" i="27"/>
  <c r="B52" i="27"/>
  <c r="I48" i="27"/>
  <c r="B40" i="27"/>
  <c r="D82" i="27"/>
  <c r="A82" i="27"/>
  <c r="D75" i="27"/>
  <c r="A75" i="27"/>
  <c r="F82" i="27"/>
  <c r="D71" i="27"/>
  <c r="A71" i="27"/>
  <c r="B75" i="27"/>
  <c r="F78" i="27"/>
  <c r="C59" i="27"/>
  <c r="D59" i="27"/>
  <c r="A59" i="27"/>
  <c r="G71" i="27"/>
  <c r="C71" i="27"/>
  <c r="E28" i="27"/>
  <c r="I90" i="27"/>
  <c r="I82" i="27"/>
  <c r="I56" i="27"/>
  <c r="G75" i="27"/>
  <c r="G63" i="27"/>
  <c r="C56" i="27"/>
  <c r="A52" i="27"/>
  <c r="D48" i="27"/>
  <c r="B78" i="27"/>
  <c r="I75" i="27"/>
  <c r="I59" i="27"/>
  <c r="F75" i="27"/>
  <c r="I71" i="27"/>
  <c r="I67" i="27"/>
  <c r="B63" i="27"/>
  <c r="D28" i="27"/>
  <c r="D44" i="27"/>
  <c r="B44" i="27"/>
  <c r="B82" i="27"/>
  <c r="G82" i="27"/>
  <c r="C90" i="27"/>
  <c r="E82" i="27"/>
  <c r="E52" i="27"/>
  <c r="F56" i="27"/>
  <c r="B90" i="27"/>
  <c r="G67" i="27"/>
  <c r="F52" i="27"/>
  <c r="E48" i="27"/>
  <c r="G59" i="27"/>
  <c r="B71" i="27"/>
  <c r="I52" i="27"/>
  <c r="D90" i="27"/>
  <c r="A90" i="27"/>
  <c r="E24" i="27"/>
  <c r="C24" i="27"/>
  <c r="I24" i="27"/>
  <c r="B24" i="27"/>
  <c r="B36" i="27"/>
  <c r="C36" i="27"/>
  <c r="I36" i="27"/>
  <c r="D36" i="27"/>
  <c r="E36" i="27"/>
  <c r="D32" i="27"/>
  <c r="B32" i="27"/>
  <c r="E32" i="27"/>
  <c r="C32" i="27"/>
  <c r="I32" i="27"/>
  <c r="B28" i="27"/>
  <c r="I29" i="27"/>
  <c r="D29" i="27"/>
  <c r="E25" i="27"/>
  <c r="B33" i="27"/>
  <c r="C29" i="27"/>
  <c r="I25" i="27"/>
  <c r="C25" i="27"/>
  <c r="D30" i="27"/>
  <c r="B37" i="27"/>
  <c r="E30" i="27"/>
  <c r="E33" i="27"/>
  <c r="B26" i="27"/>
  <c r="B38" i="27"/>
  <c r="I21" i="27"/>
  <c r="D21" i="27"/>
  <c r="E21" i="27"/>
  <c r="C21" i="27"/>
  <c r="E13" i="27"/>
  <c r="D6" i="27"/>
  <c r="B42" i="27"/>
  <c r="C42" i="27"/>
  <c r="E46" i="27"/>
  <c r="D46" i="27"/>
  <c r="B46" i="27"/>
  <c r="F50" i="27"/>
  <c r="B50" i="27"/>
  <c r="E50" i="27"/>
  <c r="D50" i="27"/>
  <c r="A50" i="27"/>
  <c r="F61" i="27"/>
  <c r="C61" i="27"/>
  <c r="G61" i="27"/>
  <c r="B61" i="27"/>
  <c r="D61" i="27"/>
  <c r="A61" i="27"/>
  <c r="I84" i="27"/>
  <c r="E84" i="27"/>
  <c r="G84" i="27"/>
  <c r="C58" i="27"/>
  <c r="D62" i="27"/>
  <c r="F62" i="27"/>
  <c r="G62" i="27"/>
  <c r="B62" i="27"/>
  <c r="B65" i="27"/>
  <c r="C46" i="27"/>
  <c r="I62" i="27"/>
  <c r="D3" i="27"/>
  <c r="B3" i="27"/>
  <c r="C11" i="27"/>
  <c r="D11" i="27"/>
  <c r="D40" i="27"/>
  <c r="E61" i="27"/>
  <c r="I54" i="27"/>
  <c r="C62" i="27"/>
  <c r="F84" i="27"/>
  <c r="C26" i="27"/>
  <c r="E26" i="27"/>
  <c r="B87" i="27"/>
  <c r="I87" i="27"/>
  <c r="G87" i="27"/>
  <c r="E38" i="27"/>
  <c r="E62" i="27"/>
  <c r="I8" i="27"/>
  <c r="B16" i="27"/>
  <c r="D8" i="27"/>
  <c r="I16" i="27"/>
  <c r="D19" i="27"/>
  <c r="E19" i="27"/>
  <c r="E16" i="27"/>
  <c r="E9" i="27"/>
  <c r="I13" i="27"/>
  <c r="C5" i="27"/>
  <c r="D13" i="27"/>
  <c r="B9" i="27"/>
  <c r="D17" i="27"/>
  <c r="B13" i="27"/>
  <c r="C13" i="27"/>
  <c r="C14" i="27"/>
  <c r="I6" i="27"/>
  <c r="E3" i="27"/>
  <c r="C3" i="27"/>
  <c r="B6" i="27"/>
  <c r="E14" i="27"/>
  <c r="E7" i="27"/>
  <c r="B14" i="27"/>
  <c r="I15" i="27"/>
  <c r="C8" i="27"/>
  <c r="D12" i="27"/>
  <c r="D15" i="27"/>
  <c r="D4" i="27"/>
  <c r="I4" i="27"/>
  <c r="E8" i="27"/>
  <c r="E4" i="27"/>
  <c r="B4" i="27"/>
  <c r="B15" i="27"/>
  <c r="C15" i="27"/>
  <c r="C9" i="27"/>
  <c r="I9" i="27"/>
  <c r="B5" i="27"/>
  <c r="D9" i="27"/>
  <c r="C6" i="27"/>
  <c r="E6" i="27"/>
  <c r="D5" i="27"/>
  <c r="E10" i="27"/>
  <c r="B10" i="27"/>
  <c r="E20" i="27"/>
  <c r="D20" i="27"/>
  <c r="B20" i="27"/>
  <c r="F72" i="27"/>
  <c r="G72" i="27"/>
  <c r="I72" i="27"/>
  <c r="I17" i="27"/>
  <c r="I39" i="27"/>
  <c r="C86" i="27"/>
  <c r="B86" i="27"/>
  <c r="B17" i="27"/>
  <c r="C17" i="27"/>
  <c r="D39" i="27"/>
  <c r="B39" i="27"/>
  <c r="G65" i="27"/>
  <c r="F65" i="27"/>
  <c r="B72" i="27"/>
  <c r="B31" i="27"/>
  <c r="E65" i="27"/>
  <c r="C20" i="27"/>
  <c r="C12" i="27"/>
  <c r="I12" i="27"/>
  <c r="E12" i="27"/>
  <c r="B12" i="27"/>
  <c r="C28" i="27"/>
  <c r="D70" i="27"/>
  <c r="A70" i="27"/>
  <c r="I70" i="27"/>
  <c r="B70" i="27"/>
  <c r="E70" i="27"/>
  <c r="F70" i="27"/>
  <c r="F88" i="27"/>
  <c r="C88" i="27"/>
  <c r="D88" i="27"/>
  <c r="A88" i="27"/>
  <c r="D60" i="27"/>
  <c r="I60" i="27"/>
  <c r="G68" i="27"/>
  <c r="D68" i="27"/>
  <c r="A68" i="27"/>
  <c r="G86" i="27"/>
  <c r="F86" i="27"/>
  <c r="F60" i="27"/>
  <c r="I86" i="27"/>
  <c r="E17" i="27"/>
  <c r="C39" i="27"/>
  <c r="D65" i="27"/>
  <c r="A65" i="27"/>
  <c r="C68" i="27"/>
  <c r="D72" i="27"/>
  <c r="A72" i="27"/>
  <c r="F68" i="27"/>
  <c r="I68" i="27"/>
  <c r="E68" i="27"/>
  <c r="D10" i="27"/>
  <c r="D86" i="27"/>
  <c r="A86" i="27"/>
  <c r="E78" i="27"/>
  <c r="C78" i="27"/>
  <c r="G78" i="27"/>
  <c r="A62" i="27"/>
  <c r="A91" i="27"/>
  <c r="I3" i="27"/>
  <c r="I5" i="27"/>
  <c r="B19" i="27"/>
  <c r="C19" i="27"/>
  <c r="I19" i="27"/>
  <c r="E72" i="27"/>
  <c r="C72" i="27"/>
  <c r="D16" i="27"/>
  <c r="C16" i="27"/>
  <c r="G56" i="27"/>
  <c r="D56" i="27"/>
  <c r="A56" i="27"/>
  <c r="C63" i="27"/>
  <c r="F63" i="27"/>
  <c r="D63" i="27"/>
  <c r="A63" i="27"/>
  <c r="C69" i="27"/>
  <c r="G69" i="27"/>
  <c r="E69" i="27"/>
  <c r="B69" i="27"/>
  <c r="F69" i="27"/>
  <c r="D69" i="27"/>
  <c r="A69" i="27"/>
  <c r="I69" i="27"/>
  <c r="C31" i="27"/>
  <c r="E31" i="27"/>
  <c r="D31" i="27"/>
  <c r="D58" i="27"/>
  <c r="A58" i="27"/>
  <c r="E58" i="27"/>
  <c r="F58" i="27"/>
  <c r="G58" i="27"/>
  <c r="B58" i="27"/>
  <c r="I58" i="27"/>
  <c r="I31" i="27"/>
  <c r="D7" i="27"/>
  <c r="C7" i="27"/>
  <c r="I7" i="27"/>
  <c r="I10" i="27"/>
  <c r="C10" i="27"/>
  <c r="D34" i="27"/>
  <c r="C34" i="27"/>
  <c r="B34" i="27"/>
  <c r="I40" i="27"/>
  <c r="C40" i="27"/>
  <c r="D47" i="27"/>
  <c r="E47" i="27"/>
  <c r="C47" i="27"/>
  <c r="I47" i="27"/>
  <c r="B51" i="27"/>
  <c r="D51" i="27"/>
  <c r="G51" i="27"/>
  <c r="E51" i="27"/>
  <c r="C51" i="27"/>
  <c r="A51" i="27"/>
  <c r="I51" i="27"/>
  <c r="C54" i="27"/>
  <c r="F54" i="27"/>
  <c r="D54" i="27"/>
  <c r="A54" i="27"/>
  <c r="E54" i="27"/>
  <c r="G60" i="27"/>
  <c r="B60" i="27"/>
  <c r="C60" i="27"/>
  <c r="E60" i="27"/>
  <c r="A60" i="27"/>
  <c r="G39" i="27"/>
  <c r="G34" i="27"/>
  <c r="G30" i="27"/>
  <c r="G8" i="27"/>
  <c r="G48" i="27"/>
  <c r="G7" i="27"/>
  <c r="G18" i="27"/>
  <c r="G20" i="27"/>
  <c r="G4" i="27"/>
  <c r="D2" i="26"/>
  <c r="G16" i="27"/>
  <c r="G23" i="27"/>
  <c r="G3" i="27"/>
  <c r="G37" i="27"/>
  <c r="G36" i="27"/>
  <c r="G42" i="27"/>
  <c r="G41" i="27"/>
  <c r="G35" i="27"/>
  <c r="G26" i="27"/>
  <c r="G17" i="27"/>
  <c r="F26" i="27"/>
  <c r="A35" i="27"/>
  <c r="A7" i="27"/>
  <c r="A47" i="27"/>
  <c r="A33" i="27"/>
  <c r="A41" i="27"/>
  <c r="F27" i="27"/>
  <c r="F30" i="27"/>
  <c r="F19" i="27"/>
  <c r="F40" i="27"/>
  <c r="F44" i="27"/>
  <c r="A36" i="27"/>
  <c r="F32" i="27"/>
  <c r="F36" i="27"/>
  <c r="A29" i="27"/>
  <c r="A46" i="27"/>
  <c r="F7" i="27"/>
  <c r="A11" i="27"/>
  <c r="F6" i="27"/>
  <c r="A6" i="27"/>
  <c r="A8" i="27"/>
  <c r="A12" i="27"/>
  <c r="A17" i="27"/>
  <c r="A34" i="27"/>
  <c r="A4" i="27"/>
  <c r="A15" i="19"/>
  <c r="H15" i="19"/>
  <c r="A2" i="19"/>
  <c r="M2" i="19"/>
  <c r="A16" i="19"/>
  <c r="I15" i="19"/>
  <c r="A3" i="19"/>
  <c r="L3" i="19"/>
  <c r="A25" i="27"/>
  <c r="F4" i="27"/>
  <c r="F41" i="27"/>
  <c r="F3" i="27"/>
  <c r="A43" i="27"/>
  <c r="A27" i="27"/>
  <c r="F23" i="27"/>
  <c r="A44" i="27"/>
  <c r="A32" i="27"/>
  <c r="A3" i="27"/>
  <c r="A40" i="27"/>
  <c r="A19" i="27"/>
  <c r="A13" i="27"/>
  <c r="A15" i="27"/>
  <c r="A20" i="27"/>
  <c r="F17" i="27"/>
  <c r="F28" i="27"/>
  <c r="A10" i="27"/>
  <c r="A2" i="26"/>
  <c r="A5" i="19"/>
  <c r="A23" i="19"/>
  <c r="J23" i="19"/>
  <c r="A7" i="19"/>
  <c r="A25" i="19"/>
  <c r="A28" i="27"/>
  <c r="A42" i="27"/>
  <c r="A37" i="27"/>
  <c r="A45" i="27"/>
  <c r="F47" i="27"/>
  <c r="A19" i="19"/>
  <c r="I19" i="19"/>
  <c r="A21" i="19"/>
  <c r="I21" i="19"/>
  <c r="A22" i="19"/>
  <c r="M22" i="19"/>
  <c r="A4" i="19"/>
  <c r="F31" i="27"/>
  <c r="A39" i="27"/>
  <c r="A5" i="27"/>
  <c r="F5" i="27"/>
  <c r="F42" i="27"/>
  <c r="F21" i="27"/>
  <c r="F43" i="27"/>
  <c r="A23" i="27"/>
  <c r="F33" i="27"/>
  <c r="F49" i="27"/>
  <c r="F34" i="27"/>
  <c r="F11" i="27"/>
  <c r="F38" i="27"/>
  <c r="F45" i="27"/>
  <c r="F18" i="27"/>
  <c r="A22" i="27"/>
  <c r="H19" i="19"/>
  <c r="F48" i="27"/>
  <c r="A21" i="27"/>
  <c r="F37" i="27"/>
  <c r="F24" i="27"/>
  <c r="F8" i="27"/>
  <c r="F15" i="27"/>
  <c r="A6" i="19"/>
  <c r="A14" i="19"/>
  <c r="A18" i="19"/>
  <c r="M18" i="19"/>
  <c r="A24" i="19"/>
  <c r="I24" i="19"/>
  <c r="A17" i="19"/>
  <c r="F10" i="27"/>
  <c r="F9" i="27"/>
  <c r="A9" i="27"/>
  <c r="A14" i="27"/>
  <c r="F14" i="27"/>
  <c r="F13" i="27"/>
  <c r="F16" i="27"/>
  <c r="A16" i="27"/>
  <c r="F46" i="27"/>
  <c r="A30" i="27"/>
  <c r="A48" i="27"/>
  <c r="A38" i="27"/>
  <c r="A31" i="27"/>
  <c r="F25" i="27"/>
  <c r="F35" i="27"/>
  <c r="A49" i="27"/>
  <c r="F22" i="27"/>
  <c r="F20" i="27"/>
  <c r="G10" i="27"/>
  <c r="G12" i="27"/>
  <c r="G19" i="27"/>
  <c r="G21" i="27"/>
  <c r="G25" i="27"/>
  <c r="G31" i="27"/>
  <c r="G47" i="27"/>
  <c r="G45" i="27"/>
  <c r="G44" i="27"/>
  <c r="G46" i="27"/>
  <c r="G22" i="27"/>
  <c r="G6" i="27"/>
  <c r="G28" i="27"/>
  <c r="G5" i="27"/>
  <c r="G15" i="27"/>
  <c r="G14" i="27"/>
  <c r="G29" i="27"/>
  <c r="G24" i="27"/>
  <c r="G27" i="27"/>
  <c r="G11" i="27"/>
  <c r="G43" i="27"/>
  <c r="G49" i="27"/>
  <c r="K7" i="19"/>
  <c r="M7" i="19"/>
  <c r="L5" i="19"/>
  <c r="I4" i="19"/>
  <c r="M5" i="19"/>
  <c r="J4" i="19"/>
  <c r="L19" i="19"/>
  <c r="J5" i="19"/>
  <c r="H2" i="26"/>
  <c r="L6" i="19"/>
  <c r="L15" i="19"/>
  <c r="B6" i="19"/>
  <c r="I14" i="19"/>
  <c r="B19" i="19"/>
  <c r="J2" i="19"/>
  <c r="G33" i="27"/>
  <c r="L14" i="19"/>
  <c r="B2" i="19"/>
  <c r="H16" i="19"/>
  <c r="J15" i="19"/>
  <c r="M6" i="19"/>
  <c r="B14" i="19"/>
  <c r="I16" i="19"/>
  <c r="I2" i="19"/>
  <c r="G32" i="27"/>
  <c r="H7" i="19"/>
  <c r="F2" i="26"/>
  <c r="I2" i="26"/>
  <c r="H17" i="19"/>
  <c r="H2" i="19"/>
  <c r="H6" i="19"/>
  <c r="H5" i="19"/>
  <c r="B15" i="19"/>
  <c r="K15" i="19"/>
  <c r="L24" i="19"/>
  <c r="M14" i="19"/>
  <c r="H14" i="19"/>
  <c r="K22" i="19"/>
  <c r="M19" i="19"/>
  <c r="K16" i="19"/>
  <c r="L2" i="19"/>
  <c r="K2" i="19"/>
  <c r="G9" i="27"/>
  <c r="F12" i="27"/>
  <c r="A24" i="27"/>
  <c r="F29" i="27"/>
  <c r="G38" i="27"/>
  <c r="G40" i="27"/>
  <c r="D16" i="19"/>
  <c r="M15" i="19"/>
  <c r="J6" i="19"/>
  <c r="C14" i="19"/>
  <c r="J19" i="19"/>
  <c r="K19" i="19"/>
  <c r="M16" i="19"/>
  <c r="D2" i="19"/>
  <c r="A18" i="27"/>
  <c r="A26" i="27"/>
  <c r="F39" i="27"/>
  <c r="B24" i="19"/>
  <c r="K24" i="19"/>
  <c r="J22" i="19"/>
  <c r="A20" i="19"/>
  <c r="C23" i="19"/>
  <c r="M24" i="19"/>
  <c r="J24" i="19"/>
  <c r="J21" i="19"/>
  <c r="D24" i="19"/>
  <c r="D25" i="19"/>
  <c r="L25" i="19"/>
  <c r="B22" i="19"/>
  <c r="J25" i="19"/>
  <c r="D22" i="19"/>
  <c r="L22" i="19"/>
  <c r="C25" i="19"/>
  <c r="B25" i="19"/>
  <c r="K25" i="19"/>
  <c r="I25" i="19"/>
  <c r="C22" i="19"/>
  <c r="H22" i="19"/>
  <c r="I22" i="19"/>
  <c r="D21" i="19"/>
  <c r="M25" i="19"/>
  <c r="E2" i="26"/>
  <c r="C2" i="26"/>
  <c r="H24" i="19"/>
  <c r="L23" i="19"/>
  <c r="K2" i="26"/>
  <c r="L18" i="19"/>
  <c r="M23" i="19"/>
  <c r="K21" i="19"/>
  <c r="B23" i="19"/>
  <c r="B3" i="19"/>
  <c r="C21" i="19"/>
  <c r="L21" i="19"/>
  <c r="I23" i="19"/>
  <c r="M21" i="19"/>
  <c r="B21" i="19"/>
  <c r="K23" i="19"/>
  <c r="H23" i="19"/>
  <c r="J18" i="19"/>
  <c r="I17" i="19"/>
  <c r="J17" i="19"/>
  <c r="L17" i="19"/>
  <c r="K17" i="19"/>
  <c r="M17" i="19"/>
  <c r="B17" i="19"/>
  <c r="K6" i="19"/>
  <c r="I6" i="19"/>
  <c r="B4" i="19"/>
  <c r="L4" i="19"/>
  <c r="M4" i="19"/>
  <c r="K4" i="19"/>
  <c r="B16" i="19"/>
  <c r="J16" i="19"/>
  <c r="L16" i="19"/>
  <c r="B7" i="19"/>
  <c r="J7" i="19"/>
  <c r="I7" i="19"/>
  <c r="L7" i="19"/>
  <c r="B18" i="19"/>
  <c r="K18" i="19"/>
  <c r="I18" i="19"/>
  <c r="I3" i="19"/>
  <c r="M3" i="19"/>
  <c r="K3" i="19"/>
  <c r="J3" i="19"/>
  <c r="J14" i="19"/>
  <c r="K14" i="19"/>
  <c r="I5" i="19"/>
  <c r="K5" i="19"/>
  <c r="B5" i="19"/>
  <c r="D23" i="19"/>
  <c r="C17" i="19"/>
  <c r="C5" i="19"/>
  <c r="C18" i="19"/>
  <c r="C4" i="19"/>
  <c r="C15" i="19"/>
  <c r="C3" i="19"/>
  <c r="C7" i="19"/>
  <c r="C2" i="19"/>
  <c r="C6" i="19"/>
  <c r="D17" i="19"/>
  <c r="D3" i="19"/>
  <c r="D7" i="19"/>
  <c r="D18" i="19"/>
  <c r="D14" i="19"/>
  <c r="D15" i="19"/>
  <c r="D4" i="19"/>
  <c r="D5" i="19"/>
  <c r="C19" i="19"/>
  <c r="H21" i="19"/>
  <c r="H3" i="19"/>
  <c r="J2" i="26"/>
  <c r="H18" i="19"/>
  <c r="D19" i="19"/>
  <c r="C24" i="19"/>
  <c r="G2" i="26"/>
  <c r="H4" i="19"/>
  <c r="C16" i="19"/>
  <c r="D6" i="19"/>
  <c r="B20" i="19"/>
  <c r="K20" i="19"/>
  <c r="J20" i="19"/>
  <c r="C20" i="19"/>
  <c r="L20" i="19"/>
  <c r="M20" i="19"/>
  <c r="I20" i="19"/>
  <c r="H20" i="19"/>
  <c r="D20" i="19"/>
  <c r="A13" i="19"/>
  <c r="A10" i="19"/>
  <c r="A12" i="19"/>
  <c r="H25" i="19"/>
  <c r="A9" i="19"/>
  <c r="A11" i="19"/>
  <c r="A8" i="19"/>
  <c r="L8" i="19"/>
  <c r="M8" i="19"/>
  <c r="H8" i="19"/>
  <c r="C8" i="19"/>
  <c r="J8" i="19"/>
  <c r="I8" i="19"/>
  <c r="B8" i="19"/>
  <c r="K8" i="19"/>
  <c r="D8" i="19"/>
  <c r="K11" i="19"/>
  <c r="B11" i="19"/>
  <c r="D11" i="19"/>
  <c r="I11" i="19"/>
  <c r="C11" i="19"/>
  <c r="J11" i="19"/>
  <c r="M11" i="19"/>
  <c r="L11" i="19"/>
  <c r="H11" i="19"/>
  <c r="B12" i="19"/>
  <c r="J12" i="19"/>
  <c r="L12" i="19"/>
  <c r="M12" i="19"/>
  <c r="I12" i="19"/>
  <c r="D12" i="19"/>
  <c r="H12" i="19"/>
  <c r="K12" i="19"/>
  <c r="C12" i="19"/>
  <c r="L10" i="19"/>
  <c r="B10" i="19"/>
  <c r="M10" i="19"/>
  <c r="D10" i="19"/>
  <c r="I10" i="19"/>
  <c r="J10" i="19"/>
  <c r="H10" i="19"/>
  <c r="K10" i="19"/>
  <c r="C10" i="19"/>
  <c r="B9" i="19"/>
  <c r="D9" i="19"/>
  <c r="L9" i="19"/>
  <c r="I9" i="19"/>
  <c r="K9" i="19"/>
  <c r="C9" i="19"/>
  <c r="M9" i="19"/>
  <c r="H9" i="19"/>
  <c r="J9" i="19"/>
  <c r="H13" i="19"/>
  <c r="C13" i="19"/>
  <c r="K13" i="19"/>
  <c r="I13" i="19"/>
  <c r="L13" i="19"/>
  <c r="M13" i="19"/>
  <c r="B13" i="19"/>
  <c r="J13" i="19"/>
  <c r="D13" i="19"/>
  <c r="H2" i="27"/>
  <c r="D2" i="27"/>
  <c r="A2" i="27"/>
  <c r="F2" i="27"/>
  <c r="G2" i="27"/>
  <c r="E2" i="27"/>
  <c r="I2" i="27"/>
  <c r="C2" i="27"/>
  <c r="B2" i="27"/>
  <c r="H16" i="17"/>
  <c r="I16" i="17"/>
  <c r="I17" i="17"/>
  <c r="I18" i="17"/>
  <c r="I19" i="17"/>
  <c r="H18" i="17"/>
  <c r="H17" i="17"/>
</calcChain>
</file>

<file path=xl/comments1.xml><?xml version="1.0" encoding="utf-8"?>
<comments xmlns="http://schemas.openxmlformats.org/spreadsheetml/2006/main">
  <authors>
    <author>nagoya area</author>
    <author>fumiaki</author>
  </authors>
  <commentList>
    <comment ref="F8" authorId="0" shapeId="0">
      <text>
        <r>
          <rPr>
            <b/>
            <sz val="14"/>
            <color indexed="81"/>
            <rFont val="ＭＳ Ｐゴシック"/>
            <family val="3"/>
            <charset val="128"/>
          </rPr>
          <t>生年は西暦で入力してください。</t>
        </r>
      </text>
    </comment>
    <comment ref="O8" authorId="0" shapeId="0">
      <text>
        <r>
          <rPr>
            <b/>
            <sz val="12"/>
            <color indexed="81"/>
            <rFont val="ＭＳ Ｐゴシック"/>
            <family val="3"/>
            <charset val="128"/>
          </rPr>
          <t>県大会３位以内入賞の場合は○を選択してください。</t>
        </r>
      </text>
    </comment>
    <comment ref="F9" authorId="0" shapeId="0">
      <text>
        <r>
          <rPr>
            <b/>
            <sz val="14"/>
            <color indexed="81"/>
            <rFont val="ＭＳ Ｐゴシック"/>
            <family val="3"/>
            <charset val="128"/>
          </rPr>
          <t>生年は西暦で入力してください。</t>
        </r>
      </text>
    </comment>
    <comment ref="K9" authorId="1" shapeId="0">
      <text>
        <r>
          <rPr>
            <b/>
            <sz val="20"/>
            <color indexed="81"/>
            <rFont val="ＭＳ ゴシック"/>
            <family val="3"/>
            <charset val="128"/>
          </rPr>
          <t xml:space="preserve">リストからは、参加希望種目を選択してください。
</t>
        </r>
      </text>
    </comment>
    <comment ref="L9"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9"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9"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O9" authorId="0" shapeId="0">
      <text>
        <r>
          <rPr>
            <b/>
            <sz val="12"/>
            <color indexed="81"/>
            <rFont val="ＭＳ Ｐゴシック"/>
            <family val="3"/>
            <charset val="128"/>
          </rPr>
          <t>県大会３位以内入賞の場合は○を選択してください。</t>
        </r>
      </text>
    </comment>
    <comment ref="K10" authorId="1" shapeId="0">
      <text>
        <r>
          <rPr>
            <b/>
            <sz val="20"/>
            <color indexed="81"/>
            <rFont val="ＭＳ ゴシック"/>
            <family val="3"/>
            <charset val="128"/>
          </rPr>
          <t xml:space="preserve">リストからは、参加希望種目を選択してください。
</t>
        </r>
      </text>
    </comment>
    <comment ref="L10"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10"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10"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O10" authorId="0" shapeId="0">
      <text>
        <r>
          <rPr>
            <b/>
            <sz val="12"/>
            <color indexed="81"/>
            <rFont val="ＭＳ Ｐゴシック"/>
            <family val="3"/>
            <charset val="128"/>
          </rPr>
          <t>県大会３位以内入賞の場合は○を選択してください。</t>
        </r>
      </text>
    </comment>
    <comment ref="K11" authorId="1" shapeId="0">
      <text>
        <r>
          <rPr>
            <b/>
            <sz val="20"/>
            <color indexed="81"/>
            <rFont val="ＭＳ ゴシック"/>
            <family val="3"/>
            <charset val="128"/>
          </rPr>
          <t xml:space="preserve">リストからは、参加希望種目を選択してください。
</t>
        </r>
      </text>
    </comment>
    <comment ref="L11"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11"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11"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O11" authorId="0" shapeId="0">
      <text>
        <r>
          <rPr>
            <b/>
            <sz val="12"/>
            <color indexed="81"/>
            <rFont val="ＭＳ Ｐゴシック"/>
            <family val="3"/>
            <charset val="128"/>
          </rPr>
          <t>県大会３位以内入賞の場合は○を選択してください。</t>
        </r>
      </text>
    </comment>
    <comment ref="K12" authorId="1" shapeId="0">
      <text>
        <r>
          <rPr>
            <b/>
            <sz val="20"/>
            <color indexed="81"/>
            <rFont val="ＭＳ ゴシック"/>
            <family val="3"/>
            <charset val="128"/>
          </rPr>
          <t xml:space="preserve">リストからは、参加希望種目を選択してください。
</t>
        </r>
      </text>
    </comment>
    <comment ref="L12"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12"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12"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O12" authorId="0" shapeId="0">
      <text>
        <r>
          <rPr>
            <b/>
            <sz val="12"/>
            <color indexed="81"/>
            <rFont val="ＭＳ Ｐゴシック"/>
            <family val="3"/>
            <charset val="128"/>
          </rPr>
          <t>県大会３位以内入賞の場合は○を選択してください。</t>
        </r>
      </text>
    </comment>
    <comment ref="K13" authorId="1" shapeId="0">
      <text>
        <r>
          <rPr>
            <b/>
            <sz val="20"/>
            <color indexed="81"/>
            <rFont val="ＭＳ ゴシック"/>
            <family val="3"/>
            <charset val="128"/>
          </rPr>
          <t xml:space="preserve">リストからは、参加希望種目を選択してください。
</t>
        </r>
      </text>
    </comment>
    <comment ref="L13"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13"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13"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O13" authorId="0" shapeId="0">
      <text>
        <r>
          <rPr>
            <b/>
            <sz val="12"/>
            <color indexed="81"/>
            <rFont val="ＭＳ Ｐゴシック"/>
            <family val="3"/>
            <charset val="128"/>
          </rPr>
          <t>県大会３位以内入賞の場合は○を選択してください。</t>
        </r>
      </text>
    </comment>
    <comment ref="K14" authorId="1" shapeId="0">
      <text>
        <r>
          <rPr>
            <b/>
            <sz val="20"/>
            <color indexed="81"/>
            <rFont val="ＭＳ ゴシック"/>
            <family val="3"/>
            <charset val="128"/>
          </rPr>
          <t xml:space="preserve">リストからは、参加希望種目を選択してください。
</t>
        </r>
      </text>
    </comment>
    <comment ref="L14"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14"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14"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O14" authorId="0" shapeId="0">
      <text>
        <r>
          <rPr>
            <b/>
            <sz val="12"/>
            <color indexed="81"/>
            <rFont val="ＭＳ Ｐゴシック"/>
            <family val="3"/>
            <charset val="128"/>
          </rPr>
          <t>県大会３位以内入賞の場合は○を選択してください。</t>
        </r>
      </text>
    </comment>
    <comment ref="K15" authorId="1" shapeId="0">
      <text>
        <r>
          <rPr>
            <b/>
            <sz val="20"/>
            <color indexed="81"/>
            <rFont val="ＭＳ ゴシック"/>
            <family val="3"/>
            <charset val="128"/>
          </rPr>
          <t xml:space="preserve">リストからは、参加希望種目を選択してください。
</t>
        </r>
      </text>
    </comment>
    <comment ref="L15"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15"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15"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O15" authorId="0" shapeId="0">
      <text>
        <r>
          <rPr>
            <b/>
            <sz val="12"/>
            <color indexed="81"/>
            <rFont val="ＭＳ Ｐゴシック"/>
            <family val="3"/>
            <charset val="128"/>
          </rPr>
          <t>県大会３位以内入賞の場合は○を選択してください。</t>
        </r>
      </text>
    </comment>
    <comment ref="K16" authorId="1" shapeId="0">
      <text>
        <r>
          <rPr>
            <b/>
            <sz val="20"/>
            <color indexed="81"/>
            <rFont val="ＭＳ ゴシック"/>
            <family val="3"/>
            <charset val="128"/>
          </rPr>
          <t xml:space="preserve">リストからは、参加希望種目を選択してください。
</t>
        </r>
      </text>
    </comment>
    <comment ref="L16"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16"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16"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O16" authorId="0" shapeId="0">
      <text>
        <r>
          <rPr>
            <b/>
            <sz val="12"/>
            <color indexed="81"/>
            <rFont val="ＭＳ Ｐゴシック"/>
            <family val="3"/>
            <charset val="128"/>
          </rPr>
          <t>県大会３位以内入賞の場合は○を選択してください。</t>
        </r>
      </text>
    </comment>
    <comment ref="K17" authorId="1" shapeId="0">
      <text>
        <r>
          <rPr>
            <b/>
            <sz val="20"/>
            <color indexed="81"/>
            <rFont val="ＭＳ ゴシック"/>
            <family val="3"/>
            <charset val="128"/>
          </rPr>
          <t xml:space="preserve">リストからは、参加希望種目を選択してください。
</t>
        </r>
      </text>
    </comment>
    <comment ref="L17"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17"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17"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O17" authorId="0" shapeId="0">
      <text>
        <r>
          <rPr>
            <b/>
            <sz val="12"/>
            <color indexed="81"/>
            <rFont val="ＭＳ Ｐゴシック"/>
            <family val="3"/>
            <charset val="128"/>
          </rPr>
          <t>県大会３位以内入賞の場合は○を選択してください。</t>
        </r>
      </text>
    </comment>
    <comment ref="K18" authorId="1" shapeId="0">
      <text>
        <r>
          <rPr>
            <b/>
            <sz val="20"/>
            <color indexed="81"/>
            <rFont val="ＭＳ ゴシック"/>
            <family val="3"/>
            <charset val="128"/>
          </rPr>
          <t xml:space="preserve">リストからは、参加希望種目を選択してください。
</t>
        </r>
      </text>
    </comment>
    <comment ref="L18"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18"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18"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O18" authorId="0" shapeId="0">
      <text>
        <r>
          <rPr>
            <b/>
            <sz val="12"/>
            <color indexed="81"/>
            <rFont val="ＭＳ Ｐゴシック"/>
            <family val="3"/>
            <charset val="128"/>
          </rPr>
          <t>県大会３位以内入賞の場合は○を選択してください。</t>
        </r>
      </text>
    </comment>
    <comment ref="K19" authorId="1" shapeId="0">
      <text>
        <r>
          <rPr>
            <b/>
            <sz val="20"/>
            <color indexed="81"/>
            <rFont val="ＭＳ ゴシック"/>
            <family val="3"/>
            <charset val="128"/>
          </rPr>
          <t xml:space="preserve">リストからは、参加希望種目を選択してください。
</t>
        </r>
      </text>
    </comment>
    <comment ref="L19"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19"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19"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O19" authorId="0" shapeId="0">
      <text>
        <r>
          <rPr>
            <b/>
            <sz val="12"/>
            <color indexed="81"/>
            <rFont val="ＭＳ Ｐゴシック"/>
            <family val="3"/>
            <charset val="128"/>
          </rPr>
          <t>県大会３位以内入賞の場合は○を選択してください。</t>
        </r>
      </text>
    </comment>
    <comment ref="K20" authorId="1" shapeId="0">
      <text>
        <r>
          <rPr>
            <b/>
            <sz val="20"/>
            <color indexed="81"/>
            <rFont val="ＭＳ ゴシック"/>
            <family val="3"/>
            <charset val="128"/>
          </rPr>
          <t xml:space="preserve">リストからは、参加希望種目を選択してください。
</t>
        </r>
      </text>
    </comment>
    <comment ref="L20"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20"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20"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O20" authorId="0" shapeId="0">
      <text>
        <r>
          <rPr>
            <b/>
            <sz val="12"/>
            <color indexed="81"/>
            <rFont val="ＭＳ Ｐゴシック"/>
            <family val="3"/>
            <charset val="128"/>
          </rPr>
          <t>県大会３位以内入賞の場合は○を選択してください。</t>
        </r>
      </text>
    </comment>
    <comment ref="K21" authorId="1" shapeId="0">
      <text>
        <r>
          <rPr>
            <b/>
            <sz val="20"/>
            <color indexed="81"/>
            <rFont val="ＭＳ ゴシック"/>
            <family val="3"/>
            <charset val="128"/>
          </rPr>
          <t xml:space="preserve">リストからは、参加希望種目を選択してください。
</t>
        </r>
      </text>
    </comment>
    <comment ref="L21"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21"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21"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O21" authorId="0" shapeId="0">
      <text>
        <r>
          <rPr>
            <b/>
            <sz val="12"/>
            <color indexed="81"/>
            <rFont val="ＭＳ Ｐゴシック"/>
            <family val="3"/>
            <charset val="128"/>
          </rPr>
          <t>県大会３位以内入賞の場合は○を選択してください。</t>
        </r>
      </text>
    </comment>
    <comment ref="K22" authorId="1" shapeId="0">
      <text>
        <r>
          <rPr>
            <b/>
            <sz val="20"/>
            <color indexed="81"/>
            <rFont val="ＭＳ ゴシック"/>
            <family val="3"/>
            <charset val="128"/>
          </rPr>
          <t xml:space="preserve">リストからは、参加希望種目を選択してください。
</t>
        </r>
      </text>
    </comment>
    <comment ref="L22"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22"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22"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O22" authorId="0" shapeId="0">
      <text>
        <r>
          <rPr>
            <b/>
            <sz val="12"/>
            <color indexed="81"/>
            <rFont val="ＭＳ Ｐゴシック"/>
            <family val="3"/>
            <charset val="128"/>
          </rPr>
          <t>県大会３位以内入賞の場合は○を選択してください。</t>
        </r>
      </text>
    </comment>
    <comment ref="K23" authorId="1" shapeId="0">
      <text>
        <r>
          <rPr>
            <b/>
            <sz val="20"/>
            <color indexed="81"/>
            <rFont val="ＭＳ ゴシック"/>
            <family val="3"/>
            <charset val="128"/>
          </rPr>
          <t xml:space="preserve">リストからは、参加希望種目を選択してください。
</t>
        </r>
      </text>
    </comment>
    <comment ref="L23"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23"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23"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O23" authorId="0" shapeId="0">
      <text>
        <r>
          <rPr>
            <b/>
            <sz val="12"/>
            <color indexed="81"/>
            <rFont val="ＭＳ Ｐゴシック"/>
            <family val="3"/>
            <charset val="128"/>
          </rPr>
          <t>県大会３位以内入賞の場合は○を選択してください。</t>
        </r>
      </text>
    </comment>
    <comment ref="K24" authorId="1" shapeId="0">
      <text>
        <r>
          <rPr>
            <b/>
            <sz val="20"/>
            <color indexed="81"/>
            <rFont val="ＭＳ ゴシック"/>
            <family val="3"/>
            <charset val="128"/>
          </rPr>
          <t xml:space="preserve">リストからは、参加希望種目を選択してください。
</t>
        </r>
      </text>
    </comment>
    <comment ref="L24"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24"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24"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O24" authorId="0" shapeId="0">
      <text>
        <r>
          <rPr>
            <b/>
            <sz val="12"/>
            <color indexed="81"/>
            <rFont val="ＭＳ Ｐゴシック"/>
            <family val="3"/>
            <charset val="128"/>
          </rPr>
          <t>県大会３位以内入賞の場合は○を選択してください。</t>
        </r>
      </text>
    </comment>
    <comment ref="K25" authorId="1" shapeId="0">
      <text>
        <r>
          <rPr>
            <b/>
            <sz val="20"/>
            <color indexed="81"/>
            <rFont val="ＭＳ ゴシック"/>
            <family val="3"/>
            <charset val="128"/>
          </rPr>
          <t xml:space="preserve">リストからは、参加希望種目を選択してください。
</t>
        </r>
      </text>
    </comment>
    <comment ref="L25"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25"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25"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O25" authorId="0" shapeId="0">
      <text>
        <r>
          <rPr>
            <b/>
            <sz val="12"/>
            <color indexed="81"/>
            <rFont val="ＭＳ Ｐゴシック"/>
            <family val="3"/>
            <charset val="128"/>
          </rPr>
          <t>県大会３位以内入賞の場合は○を選択してください。</t>
        </r>
      </text>
    </comment>
    <comment ref="K26" authorId="1" shapeId="0">
      <text>
        <r>
          <rPr>
            <b/>
            <sz val="20"/>
            <color indexed="81"/>
            <rFont val="ＭＳ ゴシック"/>
            <family val="3"/>
            <charset val="128"/>
          </rPr>
          <t xml:space="preserve">リストからは、参加希望種目を選択してください。
</t>
        </r>
      </text>
    </comment>
    <comment ref="L26"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26"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26"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O26" authorId="0" shapeId="0">
      <text>
        <r>
          <rPr>
            <b/>
            <sz val="12"/>
            <color indexed="81"/>
            <rFont val="ＭＳ Ｐゴシック"/>
            <family val="3"/>
            <charset val="128"/>
          </rPr>
          <t>県大会３位以内入賞の場合は○を選択してください。</t>
        </r>
      </text>
    </comment>
    <comment ref="K27" authorId="1" shapeId="0">
      <text>
        <r>
          <rPr>
            <b/>
            <sz val="20"/>
            <color indexed="81"/>
            <rFont val="ＭＳ ゴシック"/>
            <family val="3"/>
            <charset val="128"/>
          </rPr>
          <t xml:space="preserve">リストからは、参加希望種目を選択してください。
</t>
        </r>
      </text>
    </comment>
    <comment ref="L27"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27"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27"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O27" authorId="0" shapeId="0">
      <text>
        <r>
          <rPr>
            <b/>
            <sz val="12"/>
            <color indexed="81"/>
            <rFont val="ＭＳ Ｐゴシック"/>
            <family val="3"/>
            <charset val="128"/>
          </rPr>
          <t>県大会３位以内入賞の場合は○を選択してください。</t>
        </r>
      </text>
    </comment>
    <comment ref="K28" authorId="1" shapeId="0">
      <text>
        <r>
          <rPr>
            <b/>
            <sz val="20"/>
            <color indexed="81"/>
            <rFont val="ＭＳ ゴシック"/>
            <family val="3"/>
            <charset val="128"/>
          </rPr>
          <t xml:space="preserve">リストからは、参加希望種目を選択してください。
</t>
        </r>
      </text>
    </comment>
    <comment ref="L28"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28"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28"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O28" authorId="0" shapeId="0">
      <text>
        <r>
          <rPr>
            <b/>
            <sz val="12"/>
            <color indexed="81"/>
            <rFont val="ＭＳ Ｐゴシック"/>
            <family val="3"/>
            <charset val="128"/>
          </rPr>
          <t>県大会３位以内入賞の場合は○を選択してください。</t>
        </r>
      </text>
    </comment>
    <comment ref="K29" authorId="1" shapeId="0">
      <text>
        <r>
          <rPr>
            <b/>
            <sz val="20"/>
            <color indexed="81"/>
            <rFont val="ＭＳ ゴシック"/>
            <family val="3"/>
            <charset val="128"/>
          </rPr>
          <t xml:space="preserve">リストからは、参加希望種目を選択してください。
</t>
        </r>
      </text>
    </comment>
    <comment ref="L29"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29"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29"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O29" authorId="0" shapeId="0">
      <text>
        <r>
          <rPr>
            <b/>
            <sz val="12"/>
            <color indexed="81"/>
            <rFont val="ＭＳ Ｐゴシック"/>
            <family val="3"/>
            <charset val="128"/>
          </rPr>
          <t>県大会３位以内入賞の場合は○を選択してください。</t>
        </r>
      </text>
    </comment>
    <comment ref="K30" authorId="1" shapeId="0">
      <text>
        <r>
          <rPr>
            <b/>
            <sz val="20"/>
            <color indexed="81"/>
            <rFont val="ＭＳ ゴシック"/>
            <family val="3"/>
            <charset val="128"/>
          </rPr>
          <t xml:space="preserve">リストからは、参加希望種目を選択してください。
</t>
        </r>
      </text>
    </comment>
    <comment ref="L30"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30"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30"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O30" authorId="0" shapeId="0">
      <text>
        <r>
          <rPr>
            <b/>
            <sz val="12"/>
            <color indexed="81"/>
            <rFont val="ＭＳ Ｐゴシック"/>
            <family val="3"/>
            <charset val="128"/>
          </rPr>
          <t>県大会３位以内入賞の場合は○を選択してください。</t>
        </r>
      </text>
    </comment>
    <comment ref="K31" authorId="1" shapeId="0">
      <text>
        <r>
          <rPr>
            <b/>
            <sz val="20"/>
            <color indexed="81"/>
            <rFont val="ＭＳ ゴシック"/>
            <family val="3"/>
            <charset val="128"/>
          </rPr>
          <t xml:space="preserve">リストからは、参加希望種目を選択してください。
</t>
        </r>
      </text>
    </comment>
    <comment ref="L31"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31"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31"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O31" authorId="0" shapeId="0">
      <text>
        <r>
          <rPr>
            <b/>
            <sz val="12"/>
            <color indexed="81"/>
            <rFont val="ＭＳ Ｐゴシック"/>
            <family val="3"/>
            <charset val="128"/>
          </rPr>
          <t>県大会３位以内入賞の場合は○を選択してください。</t>
        </r>
      </text>
    </comment>
    <comment ref="K32" authorId="1" shapeId="0">
      <text>
        <r>
          <rPr>
            <b/>
            <sz val="20"/>
            <color indexed="81"/>
            <rFont val="ＭＳ ゴシック"/>
            <family val="3"/>
            <charset val="128"/>
          </rPr>
          <t xml:space="preserve">リストからは、参加希望種目を選択してください。
</t>
        </r>
      </text>
    </comment>
    <comment ref="L32"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32"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32"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O32" authorId="0" shapeId="0">
      <text>
        <r>
          <rPr>
            <b/>
            <sz val="12"/>
            <color indexed="81"/>
            <rFont val="ＭＳ Ｐゴシック"/>
            <family val="3"/>
            <charset val="128"/>
          </rPr>
          <t>県大会３位以内入賞の場合は○を選択してください。</t>
        </r>
      </text>
    </comment>
    <comment ref="K33" authorId="1" shapeId="0">
      <text>
        <r>
          <rPr>
            <b/>
            <sz val="20"/>
            <color indexed="81"/>
            <rFont val="ＭＳ ゴシック"/>
            <family val="3"/>
            <charset val="128"/>
          </rPr>
          <t xml:space="preserve">リストからは、参加希望種目を選択してください。
</t>
        </r>
      </text>
    </comment>
    <comment ref="L33"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33"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33"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O33" authorId="0" shapeId="0">
      <text>
        <r>
          <rPr>
            <b/>
            <sz val="12"/>
            <color indexed="81"/>
            <rFont val="ＭＳ Ｐゴシック"/>
            <family val="3"/>
            <charset val="128"/>
          </rPr>
          <t>県大会３位以内入賞の場合は○を選択してください。</t>
        </r>
      </text>
    </comment>
    <comment ref="K34" authorId="1" shapeId="0">
      <text>
        <r>
          <rPr>
            <b/>
            <sz val="20"/>
            <color indexed="81"/>
            <rFont val="ＭＳ ゴシック"/>
            <family val="3"/>
            <charset val="128"/>
          </rPr>
          <t xml:space="preserve">リストからは、参加希望種目を選択してください。
</t>
        </r>
      </text>
    </comment>
    <comment ref="L34"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34"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34"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O34" authorId="0" shapeId="0">
      <text>
        <r>
          <rPr>
            <b/>
            <sz val="12"/>
            <color indexed="81"/>
            <rFont val="ＭＳ Ｐゴシック"/>
            <family val="3"/>
            <charset val="128"/>
          </rPr>
          <t>県大会３位以内入賞の場合は○を選択してください。</t>
        </r>
      </text>
    </comment>
    <comment ref="K35" authorId="1" shapeId="0">
      <text>
        <r>
          <rPr>
            <b/>
            <sz val="20"/>
            <color indexed="81"/>
            <rFont val="ＭＳ ゴシック"/>
            <family val="3"/>
            <charset val="128"/>
          </rPr>
          <t xml:space="preserve">リストからは、参加希望種目を選択してください。
</t>
        </r>
      </text>
    </comment>
    <comment ref="L35"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35"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35"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O35" authorId="0" shapeId="0">
      <text>
        <r>
          <rPr>
            <b/>
            <sz val="12"/>
            <color indexed="81"/>
            <rFont val="ＭＳ Ｐゴシック"/>
            <family val="3"/>
            <charset val="128"/>
          </rPr>
          <t>県大会３位以内入賞の場合は○を選択してください。</t>
        </r>
      </text>
    </comment>
    <comment ref="K36" authorId="1" shapeId="0">
      <text>
        <r>
          <rPr>
            <b/>
            <sz val="20"/>
            <color indexed="81"/>
            <rFont val="ＭＳ ゴシック"/>
            <family val="3"/>
            <charset val="128"/>
          </rPr>
          <t xml:space="preserve">リストからは、参加希望種目を選択してください。
</t>
        </r>
      </text>
    </comment>
    <comment ref="L36"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36"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36"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O36" authorId="0" shapeId="0">
      <text>
        <r>
          <rPr>
            <b/>
            <sz val="12"/>
            <color indexed="81"/>
            <rFont val="ＭＳ Ｐゴシック"/>
            <family val="3"/>
            <charset val="128"/>
          </rPr>
          <t>県大会３位以内入賞の場合は○を選択してください。</t>
        </r>
      </text>
    </comment>
    <comment ref="K37" authorId="1" shapeId="0">
      <text>
        <r>
          <rPr>
            <b/>
            <sz val="20"/>
            <color indexed="81"/>
            <rFont val="ＭＳ ゴシック"/>
            <family val="3"/>
            <charset val="128"/>
          </rPr>
          <t xml:space="preserve">リストからは、参加希望種目を選択してください。
</t>
        </r>
      </text>
    </comment>
    <comment ref="L37"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37"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37"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O37" authorId="0" shapeId="0">
      <text>
        <r>
          <rPr>
            <b/>
            <sz val="12"/>
            <color indexed="81"/>
            <rFont val="ＭＳ Ｐゴシック"/>
            <family val="3"/>
            <charset val="128"/>
          </rPr>
          <t>県大会３位以内入賞の場合は○を選択してください。</t>
        </r>
      </text>
    </comment>
    <comment ref="K38" authorId="1" shapeId="0">
      <text>
        <r>
          <rPr>
            <b/>
            <sz val="20"/>
            <color indexed="81"/>
            <rFont val="ＭＳ ゴシック"/>
            <family val="3"/>
            <charset val="128"/>
          </rPr>
          <t xml:space="preserve">リストからは、参加希望種目を選択してください。
</t>
        </r>
      </text>
    </comment>
    <comment ref="L38"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38"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38"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O38" authorId="0" shapeId="0">
      <text>
        <r>
          <rPr>
            <b/>
            <sz val="12"/>
            <color indexed="81"/>
            <rFont val="ＭＳ Ｐゴシック"/>
            <family val="3"/>
            <charset val="128"/>
          </rPr>
          <t>県大会３位以内入賞の場合は○を選択してください。</t>
        </r>
      </text>
    </comment>
    <comment ref="K39" authorId="1" shapeId="0">
      <text>
        <r>
          <rPr>
            <b/>
            <sz val="20"/>
            <color indexed="81"/>
            <rFont val="ＭＳ ゴシック"/>
            <family val="3"/>
            <charset val="128"/>
          </rPr>
          <t xml:space="preserve">リストからは、参加希望種目を選択してください。
</t>
        </r>
      </text>
    </comment>
    <comment ref="L39"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39"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39"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O39" authorId="0" shapeId="0">
      <text>
        <r>
          <rPr>
            <b/>
            <sz val="12"/>
            <color indexed="81"/>
            <rFont val="ＭＳ Ｐゴシック"/>
            <family val="3"/>
            <charset val="128"/>
          </rPr>
          <t>県大会３位以内入賞の場合は○を選択してください。</t>
        </r>
      </text>
    </comment>
    <comment ref="K40" authorId="1" shapeId="0">
      <text>
        <r>
          <rPr>
            <b/>
            <sz val="20"/>
            <color indexed="81"/>
            <rFont val="ＭＳ ゴシック"/>
            <family val="3"/>
            <charset val="128"/>
          </rPr>
          <t xml:space="preserve">リストからは、参加希望種目を選択してください。
</t>
        </r>
      </text>
    </comment>
    <comment ref="L40"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40"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40"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O40" authorId="0" shapeId="0">
      <text>
        <r>
          <rPr>
            <b/>
            <sz val="12"/>
            <color indexed="81"/>
            <rFont val="ＭＳ Ｐゴシック"/>
            <family val="3"/>
            <charset val="128"/>
          </rPr>
          <t>県大会３位以内入賞の場合は○を選択してください。</t>
        </r>
      </text>
    </comment>
    <comment ref="K41" authorId="1" shapeId="0">
      <text>
        <r>
          <rPr>
            <b/>
            <sz val="20"/>
            <color indexed="81"/>
            <rFont val="ＭＳ ゴシック"/>
            <family val="3"/>
            <charset val="128"/>
          </rPr>
          <t xml:space="preserve">リストからは、参加希望種目を選択してください。
</t>
        </r>
      </text>
    </comment>
    <comment ref="L41"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41"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41"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O41" authorId="0" shapeId="0">
      <text>
        <r>
          <rPr>
            <b/>
            <sz val="12"/>
            <color indexed="81"/>
            <rFont val="ＭＳ Ｐゴシック"/>
            <family val="3"/>
            <charset val="128"/>
          </rPr>
          <t>県大会３位以内入賞の場合は○を選択してください。</t>
        </r>
      </text>
    </comment>
    <comment ref="K42" authorId="1" shapeId="0">
      <text>
        <r>
          <rPr>
            <b/>
            <sz val="20"/>
            <color indexed="81"/>
            <rFont val="ＭＳ ゴシック"/>
            <family val="3"/>
            <charset val="128"/>
          </rPr>
          <t xml:space="preserve">リストからは、参加希望種目を選択してください。
</t>
        </r>
      </text>
    </comment>
    <comment ref="L42"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42"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42"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O42" authorId="0" shapeId="0">
      <text>
        <r>
          <rPr>
            <b/>
            <sz val="12"/>
            <color indexed="81"/>
            <rFont val="ＭＳ Ｐゴシック"/>
            <family val="3"/>
            <charset val="128"/>
          </rPr>
          <t>県大会３位以内入賞の場合は○を選択してください。</t>
        </r>
      </text>
    </comment>
    <comment ref="K43" authorId="1" shapeId="0">
      <text>
        <r>
          <rPr>
            <b/>
            <sz val="20"/>
            <color indexed="81"/>
            <rFont val="ＭＳ ゴシック"/>
            <family val="3"/>
            <charset val="128"/>
          </rPr>
          <t xml:space="preserve">リストからは、参加希望種目を選択してください。
</t>
        </r>
      </text>
    </comment>
    <comment ref="L43"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43"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43"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O43" authorId="0" shapeId="0">
      <text>
        <r>
          <rPr>
            <b/>
            <sz val="12"/>
            <color indexed="81"/>
            <rFont val="ＭＳ Ｐゴシック"/>
            <family val="3"/>
            <charset val="128"/>
          </rPr>
          <t>県大会３位以内入賞の場合は○を選択してください。</t>
        </r>
      </text>
    </comment>
    <comment ref="K44" authorId="1" shapeId="0">
      <text>
        <r>
          <rPr>
            <b/>
            <sz val="20"/>
            <color indexed="81"/>
            <rFont val="ＭＳ ゴシック"/>
            <family val="3"/>
            <charset val="128"/>
          </rPr>
          <t xml:space="preserve">リストからは、参加希望種目を選択してください。
</t>
        </r>
      </text>
    </comment>
    <comment ref="L44"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44"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44"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O44" authorId="0" shapeId="0">
      <text>
        <r>
          <rPr>
            <b/>
            <sz val="12"/>
            <color indexed="81"/>
            <rFont val="ＭＳ Ｐゴシック"/>
            <family val="3"/>
            <charset val="128"/>
          </rPr>
          <t>県大会３位以内入賞の場合は○を選択してください。</t>
        </r>
      </text>
    </comment>
    <comment ref="K45" authorId="1" shapeId="0">
      <text>
        <r>
          <rPr>
            <b/>
            <sz val="20"/>
            <color indexed="81"/>
            <rFont val="ＭＳ ゴシック"/>
            <family val="3"/>
            <charset val="128"/>
          </rPr>
          <t xml:space="preserve">リストからは、参加希望種目を選択してください。
</t>
        </r>
      </text>
    </comment>
    <comment ref="L45"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45"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45"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O45" authorId="0" shapeId="0">
      <text>
        <r>
          <rPr>
            <b/>
            <sz val="12"/>
            <color indexed="81"/>
            <rFont val="ＭＳ Ｐゴシック"/>
            <family val="3"/>
            <charset val="128"/>
          </rPr>
          <t>県大会３位以内入賞の場合は○を選択してください。</t>
        </r>
      </text>
    </comment>
    <comment ref="K46" authorId="1" shapeId="0">
      <text>
        <r>
          <rPr>
            <b/>
            <sz val="20"/>
            <color indexed="81"/>
            <rFont val="ＭＳ ゴシック"/>
            <family val="3"/>
            <charset val="128"/>
          </rPr>
          <t xml:space="preserve">リストからは、参加希望種目を選択してください。
</t>
        </r>
      </text>
    </comment>
    <comment ref="L46"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46"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46"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O46" authorId="0" shapeId="0">
      <text>
        <r>
          <rPr>
            <b/>
            <sz val="12"/>
            <color indexed="81"/>
            <rFont val="ＭＳ Ｐゴシック"/>
            <family val="3"/>
            <charset val="128"/>
          </rPr>
          <t>県大会３位以内入賞の場合は○を選択してください。</t>
        </r>
      </text>
    </comment>
    <comment ref="K47" authorId="1" shapeId="0">
      <text>
        <r>
          <rPr>
            <b/>
            <sz val="20"/>
            <color indexed="81"/>
            <rFont val="ＭＳ ゴシック"/>
            <family val="3"/>
            <charset val="128"/>
          </rPr>
          <t xml:space="preserve">リストからは、参加希望種目を選択してください。
</t>
        </r>
      </text>
    </comment>
    <comment ref="L47"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47"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47"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O47" authorId="0" shapeId="0">
      <text>
        <r>
          <rPr>
            <b/>
            <sz val="12"/>
            <color indexed="81"/>
            <rFont val="ＭＳ Ｐゴシック"/>
            <family val="3"/>
            <charset val="128"/>
          </rPr>
          <t>県大会３位以内入賞の場合は○を選択してください。</t>
        </r>
      </text>
    </comment>
    <comment ref="K48" authorId="1" shapeId="0">
      <text>
        <r>
          <rPr>
            <b/>
            <sz val="20"/>
            <color indexed="81"/>
            <rFont val="ＭＳ ゴシック"/>
            <family val="3"/>
            <charset val="128"/>
          </rPr>
          <t xml:space="preserve">リストからは、参加希望種目を選択してください。
</t>
        </r>
      </text>
    </comment>
    <comment ref="L48"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48"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48"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O48" authorId="0" shapeId="0">
      <text>
        <r>
          <rPr>
            <b/>
            <sz val="12"/>
            <color indexed="81"/>
            <rFont val="ＭＳ Ｐゴシック"/>
            <family val="3"/>
            <charset val="128"/>
          </rPr>
          <t>県大会３位以内入賞の場合は○を選択してください。</t>
        </r>
      </text>
    </comment>
    <comment ref="K49" authorId="1" shapeId="0">
      <text>
        <r>
          <rPr>
            <b/>
            <sz val="20"/>
            <color indexed="81"/>
            <rFont val="ＭＳ ゴシック"/>
            <family val="3"/>
            <charset val="128"/>
          </rPr>
          <t xml:space="preserve">リストからは、参加希望種目を選択してください。
</t>
        </r>
      </text>
    </comment>
    <comment ref="L49"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49"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49"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O49" authorId="0" shapeId="0">
      <text>
        <r>
          <rPr>
            <b/>
            <sz val="12"/>
            <color indexed="81"/>
            <rFont val="ＭＳ Ｐゴシック"/>
            <family val="3"/>
            <charset val="128"/>
          </rPr>
          <t>県大会３位以内入賞の場合は○を選択してください。</t>
        </r>
      </text>
    </comment>
    <comment ref="K50" authorId="1" shapeId="0">
      <text>
        <r>
          <rPr>
            <b/>
            <sz val="20"/>
            <color indexed="81"/>
            <rFont val="ＭＳ ゴシック"/>
            <family val="3"/>
            <charset val="128"/>
          </rPr>
          <t xml:space="preserve">リストからは、参加希望種目を選択してください。
</t>
        </r>
      </text>
    </comment>
    <comment ref="L50"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50"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50"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O50" authorId="0" shapeId="0">
      <text>
        <r>
          <rPr>
            <b/>
            <sz val="12"/>
            <color indexed="81"/>
            <rFont val="ＭＳ Ｐゴシック"/>
            <family val="3"/>
            <charset val="128"/>
          </rPr>
          <t>県大会３位以内入賞の場合は○を選択してください。</t>
        </r>
      </text>
    </comment>
    <comment ref="K51" authorId="1" shapeId="0">
      <text>
        <r>
          <rPr>
            <b/>
            <sz val="20"/>
            <color indexed="81"/>
            <rFont val="ＭＳ ゴシック"/>
            <family val="3"/>
            <charset val="128"/>
          </rPr>
          <t xml:space="preserve">リストからは、参加希望種目を選択してください。
</t>
        </r>
      </text>
    </comment>
    <comment ref="L51"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51"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51"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O51" authorId="0" shapeId="0">
      <text>
        <r>
          <rPr>
            <b/>
            <sz val="12"/>
            <color indexed="81"/>
            <rFont val="ＭＳ Ｐゴシック"/>
            <family val="3"/>
            <charset val="128"/>
          </rPr>
          <t>県大会３位以内入賞の場合は○を選択してください。</t>
        </r>
      </text>
    </comment>
    <comment ref="K52" authorId="1" shapeId="0">
      <text>
        <r>
          <rPr>
            <b/>
            <sz val="20"/>
            <color indexed="81"/>
            <rFont val="ＭＳ ゴシック"/>
            <family val="3"/>
            <charset val="128"/>
          </rPr>
          <t xml:space="preserve">リストからは、参加希望種目を選択してください。
</t>
        </r>
      </text>
    </comment>
    <comment ref="L52"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52"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52"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O52" authorId="0" shapeId="0">
      <text>
        <r>
          <rPr>
            <b/>
            <sz val="12"/>
            <color indexed="81"/>
            <rFont val="ＭＳ Ｐゴシック"/>
            <family val="3"/>
            <charset val="128"/>
          </rPr>
          <t>県大会３位以内入賞の場合は○を選択してください。</t>
        </r>
      </text>
    </comment>
    <comment ref="K53" authorId="1" shapeId="0">
      <text>
        <r>
          <rPr>
            <b/>
            <sz val="20"/>
            <color indexed="81"/>
            <rFont val="ＭＳ ゴシック"/>
            <family val="3"/>
            <charset val="128"/>
          </rPr>
          <t xml:space="preserve">リストからは、参加希望種目を選択してください。
</t>
        </r>
      </text>
    </comment>
    <comment ref="L53"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53"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53"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O53" authorId="0" shapeId="0">
      <text>
        <r>
          <rPr>
            <b/>
            <sz val="12"/>
            <color indexed="81"/>
            <rFont val="ＭＳ Ｐゴシック"/>
            <family val="3"/>
            <charset val="128"/>
          </rPr>
          <t>県大会３位以内入賞の場合は○を選択してください。</t>
        </r>
      </text>
    </comment>
    <comment ref="K54" authorId="1" shapeId="0">
      <text>
        <r>
          <rPr>
            <b/>
            <sz val="20"/>
            <color indexed="81"/>
            <rFont val="ＭＳ ゴシック"/>
            <family val="3"/>
            <charset val="128"/>
          </rPr>
          <t xml:space="preserve">リストからは、参加希望種目を選択してください。
</t>
        </r>
      </text>
    </comment>
    <comment ref="L54"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54"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54"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O54" authorId="0" shapeId="0">
      <text>
        <r>
          <rPr>
            <b/>
            <sz val="12"/>
            <color indexed="81"/>
            <rFont val="ＭＳ Ｐゴシック"/>
            <family val="3"/>
            <charset val="128"/>
          </rPr>
          <t>県大会３位以内入賞の場合は○を選択してください。</t>
        </r>
      </text>
    </comment>
    <comment ref="K55" authorId="1" shapeId="0">
      <text>
        <r>
          <rPr>
            <b/>
            <sz val="20"/>
            <color indexed="81"/>
            <rFont val="ＭＳ ゴシック"/>
            <family val="3"/>
            <charset val="128"/>
          </rPr>
          <t xml:space="preserve">リストからは、参加希望種目を選択してください。
</t>
        </r>
      </text>
    </comment>
    <comment ref="L55"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55"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55"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O55" authorId="0" shapeId="0">
      <text>
        <r>
          <rPr>
            <b/>
            <sz val="12"/>
            <color indexed="81"/>
            <rFont val="ＭＳ Ｐゴシック"/>
            <family val="3"/>
            <charset val="128"/>
          </rPr>
          <t>県大会３位以内入賞の場合は○を選択してください。</t>
        </r>
      </text>
    </comment>
    <comment ref="K56" authorId="1" shapeId="0">
      <text>
        <r>
          <rPr>
            <b/>
            <sz val="20"/>
            <color indexed="81"/>
            <rFont val="ＭＳ ゴシック"/>
            <family val="3"/>
            <charset val="128"/>
          </rPr>
          <t xml:space="preserve">リストからは、参加希望種目を選択してください。
</t>
        </r>
      </text>
    </comment>
    <comment ref="L56"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56"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56"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O56" authorId="0" shapeId="0">
      <text>
        <r>
          <rPr>
            <b/>
            <sz val="12"/>
            <color indexed="81"/>
            <rFont val="ＭＳ Ｐゴシック"/>
            <family val="3"/>
            <charset val="128"/>
          </rPr>
          <t>県大会３位以内入賞の場合は○を選択してください。</t>
        </r>
      </text>
    </comment>
    <comment ref="K57" authorId="1" shapeId="0">
      <text>
        <r>
          <rPr>
            <b/>
            <sz val="20"/>
            <color indexed="81"/>
            <rFont val="ＭＳ ゴシック"/>
            <family val="3"/>
            <charset val="128"/>
          </rPr>
          <t xml:space="preserve">リストからは、参加希望種目を選択してください。
</t>
        </r>
      </text>
    </comment>
    <comment ref="L57"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57"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57"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O57" authorId="0" shapeId="0">
      <text>
        <r>
          <rPr>
            <b/>
            <sz val="12"/>
            <color indexed="81"/>
            <rFont val="ＭＳ Ｐゴシック"/>
            <family val="3"/>
            <charset val="128"/>
          </rPr>
          <t>県大会３位以内入賞の場合は○を選択してください。</t>
        </r>
      </text>
    </comment>
    <comment ref="K58" authorId="1" shapeId="0">
      <text>
        <r>
          <rPr>
            <b/>
            <sz val="20"/>
            <color indexed="81"/>
            <rFont val="ＭＳ ゴシック"/>
            <family val="3"/>
            <charset val="128"/>
          </rPr>
          <t xml:space="preserve">リストからは、参加希望種目を選択してください。
</t>
        </r>
      </text>
    </comment>
    <comment ref="L58"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58"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58"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O58" authorId="0" shapeId="0">
      <text>
        <r>
          <rPr>
            <b/>
            <sz val="12"/>
            <color indexed="81"/>
            <rFont val="ＭＳ Ｐゴシック"/>
            <family val="3"/>
            <charset val="128"/>
          </rPr>
          <t>県大会３位以内入賞の場合は○を選択してください。</t>
        </r>
      </text>
    </comment>
    <comment ref="K59" authorId="1" shapeId="0">
      <text>
        <r>
          <rPr>
            <b/>
            <sz val="20"/>
            <color indexed="81"/>
            <rFont val="ＭＳ ゴシック"/>
            <family val="3"/>
            <charset val="128"/>
          </rPr>
          <t xml:space="preserve">リストからは、参加希望種目を選択してください。
</t>
        </r>
      </text>
    </comment>
    <comment ref="L59"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59"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59"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O59" authorId="0" shapeId="0">
      <text>
        <r>
          <rPr>
            <b/>
            <sz val="12"/>
            <color indexed="81"/>
            <rFont val="ＭＳ Ｐゴシック"/>
            <family val="3"/>
            <charset val="128"/>
          </rPr>
          <t>県大会３位以内入賞の場合は○を選択してください。</t>
        </r>
      </text>
    </comment>
    <comment ref="K60" authorId="1" shapeId="0">
      <text>
        <r>
          <rPr>
            <b/>
            <sz val="20"/>
            <color indexed="81"/>
            <rFont val="ＭＳ ゴシック"/>
            <family val="3"/>
            <charset val="128"/>
          </rPr>
          <t xml:space="preserve">リストからは、参加希望種目を選択してください。
</t>
        </r>
      </text>
    </comment>
    <comment ref="L60"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60"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60"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O60" authorId="0" shapeId="0">
      <text>
        <r>
          <rPr>
            <b/>
            <sz val="12"/>
            <color indexed="81"/>
            <rFont val="ＭＳ Ｐゴシック"/>
            <family val="3"/>
            <charset val="128"/>
          </rPr>
          <t>県大会３位以内入賞の場合は○を選択してください。</t>
        </r>
      </text>
    </comment>
    <comment ref="K61" authorId="1" shapeId="0">
      <text>
        <r>
          <rPr>
            <b/>
            <sz val="20"/>
            <color indexed="81"/>
            <rFont val="ＭＳ ゴシック"/>
            <family val="3"/>
            <charset val="128"/>
          </rPr>
          <t xml:space="preserve">リストからは、参加希望種目を選択してください。
</t>
        </r>
      </text>
    </comment>
    <comment ref="L61"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61"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61"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O61" authorId="0" shapeId="0">
      <text>
        <r>
          <rPr>
            <b/>
            <sz val="12"/>
            <color indexed="81"/>
            <rFont val="ＭＳ Ｐゴシック"/>
            <family val="3"/>
            <charset val="128"/>
          </rPr>
          <t>県大会３位以内入賞の場合は○を選択してください。</t>
        </r>
      </text>
    </comment>
    <comment ref="K62" authorId="1" shapeId="0">
      <text>
        <r>
          <rPr>
            <b/>
            <sz val="20"/>
            <color indexed="81"/>
            <rFont val="ＭＳ ゴシック"/>
            <family val="3"/>
            <charset val="128"/>
          </rPr>
          <t xml:space="preserve">リストからは、参加希望種目を選択してください。
</t>
        </r>
      </text>
    </comment>
    <comment ref="L62"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62"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62"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O62" authorId="0" shapeId="0">
      <text>
        <r>
          <rPr>
            <b/>
            <sz val="12"/>
            <color indexed="81"/>
            <rFont val="ＭＳ Ｐゴシック"/>
            <family val="3"/>
            <charset val="128"/>
          </rPr>
          <t>県大会３位以内入賞の場合は○を選択してください。</t>
        </r>
      </text>
    </comment>
    <comment ref="K63" authorId="1" shapeId="0">
      <text>
        <r>
          <rPr>
            <b/>
            <sz val="20"/>
            <color indexed="81"/>
            <rFont val="ＭＳ ゴシック"/>
            <family val="3"/>
            <charset val="128"/>
          </rPr>
          <t xml:space="preserve">リストからは、参加希望種目を選択してください。
</t>
        </r>
      </text>
    </comment>
    <comment ref="L63"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63"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63"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O63" authorId="0" shapeId="0">
      <text>
        <r>
          <rPr>
            <b/>
            <sz val="12"/>
            <color indexed="81"/>
            <rFont val="ＭＳ Ｐゴシック"/>
            <family val="3"/>
            <charset val="128"/>
          </rPr>
          <t>県大会３位以内入賞の場合は○を選択してください。</t>
        </r>
      </text>
    </comment>
    <comment ref="K64" authorId="1" shapeId="0">
      <text>
        <r>
          <rPr>
            <b/>
            <sz val="20"/>
            <color indexed="81"/>
            <rFont val="ＭＳ ゴシック"/>
            <family val="3"/>
            <charset val="128"/>
          </rPr>
          <t xml:space="preserve">リストからは、参加希望種目を選択してください。
</t>
        </r>
      </text>
    </comment>
    <comment ref="L64"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64"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64"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O64" authorId="0" shapeId="0">
      <text>
        <r>
          <rPr>
            <b/>
            <sz val="12"/>
            <color indexed="81"/>
            <rFont val="ＭＳ Ｐゴシック"/>
            <family val="3"/>
            <charset val="128"/>
          </rPr>
          <t>県大会３位以内入賞の場合は○を選択してください。</t>
        </r>
      </text>
    </comment>
    <comment ref="K65" authorId="1" shapeId="0">
      <text>
        <r>
          <rPr>
            <b/>
            <sz val="20"/>
            <color indexed="81"/>
            <rFont val="ＭＳ ゴシック"/>
            <family val="3"/>
            <charset val="128"/>
          </rPr>
          <t xml:space="preserve">リストからは、参加希望種目を選択してください。
</t>
        </r>
      </text>
    </comment>
    <comment ref="L65"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65"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65"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O65" authorId="0" shapeId="0">
      <text>
        <r>
          <rPr>
            <b/>
            <sz val="12"/>
            <color indexed="81"/>
            <rFont val="ＭＳ Ｐゴシック"/>
            <family val="3"/>
            <charset val="128"/>
          </rPr>
          <t>県大会３位以内入賞の場合は○を選択してください。</t>
        </r>
      </text>
    </comment>
    <comment ref="K66" authorId="1" shapeId="0">
      <text>
        <r>
          <rPr>
            <b/>
            <sz val="20"/>
            <color indexed="81"/>
            <rFont val="ＭＳ ゴシック"/>
            <family val="3"/>
            <charset val="128"/>
          </rPr>
          <t xml:space="preserve">リストからは、参加希望種目を選択してください。
</t>
        </r>
      </text>
    </comment>
    <comment ref="L66"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66"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66"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O66" authorId="0" shapeId="0">
      <text>
        <r>
          <rPr>
            <b/>
            <sz val="12"/>
            <color indexed="81"/>
            <rFont val="ＭＳ Ｐゴシック"/>
            <family val="3"/>
            <charset val="128"/>
          </rPr>
          <t>県大会３位以内入賞の場合は○を選択してください。</t>
        </r>
      </text>
    </comment>
    <comment ref="K67" authorId="1" shapeId="0">
      <text>
        <r>
          <rPr>
            <b/>
            <sz val="20"/>
            <color indexed="81"/>
            <rFont val="ＭＳ ゴシック"/>
            <family val="3"/>
            <charset val="128"/>
          </rPr>
          <t xml:space="preserve">リストからは、参加希望種目を選択してください。
</t>
        </r>
      </text>
    </comment>
    <comment ref="L67"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67"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67"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O67" authorId="0" shapeId="0">
      <text>
        <r>
          <rPr>
            <b/>
            <sz val="12"/>
            <color indexed="81"/>
            <rFont val="ＭＳ Ｐゴシック"/>
            <family val="3"/>
            <charset val="128"/>
          </rPr>
          <t>県大会３位以内入賞の場合は○を選択してください。</t>
        </r>
      </text>
    </comment>
    <comment ref="K68" authorId="1" shapeId="0">
      <text>
        <r>
          <rPr>
            <b/>
            <sz val="20"/>
            <color indexed="81"/>
            <rFont val="ＭＳ ゴシック"/>
            <family val="3"/>
            <charset val="128"/>
          </rPr>
          <t xml:space="preserve">リストからは、参加希望種目を選択してください。
</t>
        </r>
      </text>
    </comment>
    <comment ref="L68"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68"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68"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O68" authorId="0" shapeId="0">
      <text>
        <r>
          <rPr>
            <b/>
            <sz val="12"/>
            <color indexed="81"/>
            <rFont val="ＭＳ Ｐゴシック"/>
            <family val="3"/>
            <charset val="128"/>
          </rPr>
          <t>県大会３位以内入賞の場合は○を選択してください。</t>
        </r>
      </text>
    </comment>
    <comment ref="K69" authorId="1" shapeId="0">
      <text>
        <r>
          <rPr>
            <b/>
            <sz val="20"/>
            <color indexed="81"/>
            <rFont val="ＭＳ ゴシック"/>
            <family val="3"/>
            <charset val="128"/>
          </rPr>
          <t xml:space="preserve">リストからは、参加希望種目を選択してください。
</t>
        </r>
      </text>
    </comment>
    <comment ref="L69"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69"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69"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O69" authorId="0" shapeId="0">
      <text>
        <r>
          <rPr>
            <b/>
            <sz val="12"/>
            <color indexed="81"/>
            <rFont val="ＭＳ Ｐゴシック"/>
            <family val="3"/>
            <charset val="128"/>
          </rPr>
          <t>県大会３位以内入賞の場合は○を選択してください。</t>
        </r>
      </text>
    </comment>
    <comment ref="K70" authorId="1" shapeId="0">
      <text>
        <r>
          <rPr>
            <b/>
            <sz val="20"/>
            <color indexed="81"/>
            <rFont val="ＭＳ ゴシック"/>
            <family val="3"/>
            <charset val="128"/>
          </rPr>
          <t xml:space="preserve">リストからは、参加希望種目を選択してください。
</t>
        </r>
      </text>
    </comment>
    <comment ref="L70"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70"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70"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O70" authorId="0" shapeId="0">
      <text>
        <r>
          <rPr>
            <b/>
            <sz val="12"/>
            <color indexed="81"/>
            <rFont val="ＭＳ Ｐゴシック"/>
            <family val="3"/>
            <charset val="128"/>
          </rPr>
          <t>県大会３位以内入賞の場合は○を選択してください。</t>
        </r>
      </text>
    </comment>
    <comment ref="K71" authorId="1" shapeId="0">
      <text>
        <r>
          <rPr>
            <b/>
            <sz val="20"/>
            <color indexed="81"/>
            <rFont val="ＭＳ ゴシック"/>
            <family val="3"/>
            <charset val="128"/>
          </rPr>
          <t xml:space="preserve">リストからは、参加希望種目を選択してください。
</t>
        </r>
      </text>
    </comment>
    <comment ref="L71"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71"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71"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O71" authorId="0" shapeId="0">
      <text>
        <r>
          <rPr>
            <b/>
            <sz val="12"/>
            <color indexed="81"/>
            <rFont val="ＭＳ Ｐゴシック"/>
            <family val="3"/>
            <charset val="128"/>
          </rPr>
          <t>県大会３位以内入賞の場合は○を選択してください。</t>
        </r>
      </text>
    </comment>
    <comment ref="K72" authorId="1" shapeId="0">
      <text>
        <r>
          <rPr>
            <b/>
            <sz val="20"/>
            <color indexed="81"/>
            <rFont val="ＭＳ ゴシック"/>
            <family val="3"/>
            <charset val="128"/>
          </rPr>
          <t xml:space="preserve">リストからは、参加希望種目を選択してください。
</t>
        </r>
      </text>
    </comment>
    <comment ref="L72"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72"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72"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O72" authorId="0" shapeId="0">
      <text>
        <r>
          <rPr>
            <b/>
            <sz val="12"/>
            <color indexed="81"/>
            <rFont val="ＭＳ Ｐゴシック"/>
            <family val="3"/>
            <charset val="128"/>
          </rPr>
          <t>県大会３位以内入賞の場合は○を選択してください。</t>
        </r>
      </text>
    </comment>
    <comment ref="K73" authorId="1" shapeId="0">
      <text>
        <r>
          <rPr>
            <b/>
            <sz val="20"/>
            <color indexed="81"/>
            <rFont val="ＭＳ ゴシック"/>
            <family val="3"/>
            <charset val="128"/>
          </rPr>
          <t xml:space="preserve">リストからは、参加希望種目を選択してください。
</t>
        </r>
      </text>
    </comment>
    <comment ref="L73"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73"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73"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O73" authorId="0" shapeId="0">
      <text>
        <r>
          <rPr>
            <b/>
            <sz val="12"/>
            <color indexed="81"/>
            <rFont val="ＭＳ Ｐゴシック"/>
            <family val="3"/>
            <charset val="128"/>
          </rPr>
          <t>県大会３位以内入賞の場合は○を選択してください。</t>
        </r>
      </text>
    </comment>
    <comment ref="K74" authorId="1" shapeId="0">
      <text>
        <r>
          <rPr>
            <b/>
            <sz val="20"/>
            <color indexed="81"/>
            <rFont val="ＭＳ ゴシック"/>
            <family val="3"/>
            <charset val="128"/>
          </rPr>
          <t xml:space="preserve">リストからは、参加希望種目を選択してください。
</t>
        </r>
      </text>
    </comment>
    <comment ref="L74"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74"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74"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O74" authorId="0" shapeId="0">
      <text>
        <r>
          <rPr>
            <b/>
            <sz val="12"/>
            <color indexed="81"/>
            <rFont val="ＭＳ Ｐゴシック"/>
            <family val="3"/>
            <charset val="128"/>
          </rPr>
          <t>県大会３位以内入賞の場合は○を選択してください。</t>
        </r>
      </text>
    </comment>
    <comment ref="K75" authorId="1" shapeId="0">
      <text>
        <r>
          <rPr>
            <b/>
            <sz val="20"/>
            <color indexed="81"/>
            <rFont val="ＭＳ ゴシック"/>
            <family val="3"/>
            <charset val="128"/>
          </rPr>
          <t xml:space="preserve">リストからは、参加希望種目を選択してください。
</t>
        </r>
      </text>
    </comment>
    <comment ref="L75"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75"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75"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O75" authorId="0" shapeId="0">
      <text>
        <r>
          <rPr>
            <b/>
            <sz val="12"/>
            <color indexed="81"/>
            <rFont val="ＭＳ Ｐゴシック"/>
            <family val="3"/>
            <charset val="128"/>
          </rPr>
          <t>県大会３位以内入賞の場合は○を選択してください。</t>
        </r>
      </text>
    </comment>
    <comment ref="K76" authorId="1" shapeId="0">
      <text>
        <r>
          <rPr>
            <b/>
            <sz val="20"/>
            <color indexed="81"/>
            <rFont val="ＭＳ ゴシック"/>
            <family val="3"/>
            <charset val="128"/>
          </rPr>
          <t xml:space="preserve">リストからは、参加希望種目を選択してください。
</t>
        </r>
      </text>
    </comment>
    <comment ref="L76"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76"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76"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O76" authorId="0" shapeId="0">
      <text>
        <r>
          <rPr>
            <b/>
            <sz val="12"/>
            <color indexed="81"/>
            <rFont val="ＭＳ Ｐゴシック"/>
            <family val="3"/>
            <charset val="128"/>
          </rPr>
          <t>県大会３位以内入賞の場合は○を選択してください。</t>
        </r>
      </text>
    </comment>
    <comment ref="K77" authorId="1" shapeId="0">
      <text>
        <r>
          <rPr>
            <b/>
            <sz val="20"/>
            <color indexed="81"/>
            <rFont val="ＭＳ ゴシック"/>
            <family val="3"/>
            <charset val="128"/>
          </rPr>
          <t xml:space="preserve">リストからは、参加希望種目を選択してください。
</t>
        </r>
      </text>
    </comment>
    <comment ref="L77"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77"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77"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O77" authorId="0" shapeId="0">
      <text>
        <r>
          <rPr>
            <b/>
            <sz val="12"/>
            <color indexed="81"/>
            <rFont val="ＭＳ Ｐゴシック"/>
            <family val="3"/>
            <charset val="128"/>
          </rPr>
          <t>県大会３位以内入賞の場合は○を選択してください。</t>
        </r>
      </text>
    </comment>
    <comment ref="K78" authorId="1" shapeId="0">
      <text>
        <r>
          <rPr>
            <b/>
            <sz val="20"/>
            <color indexed="81"/>
            <rFont val="ＭＳ ゴシック"/>
            <family val="3"/>
            <charset val="128"/>
          </rPr>
          <t xml:space="preserve">リストからは、参加希望種目を選択してください。
</t>
        </r>
      </text>
    </comment>
    <comment ref="L78"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78"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78"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O78" authorId="0" shapeId="0">
      <text>
        <r>
          <rPr>
            <b/>
            <sz val="12"/>
            <color indexed="81"/>
            <rFont val="ＭＳ Ｐゴシック"/>
            <family val="3"/>
            <charset val="128"/>
          </rPr>
          <t>県大会３位以内入賞の場合は○を選択してください。</t>
        </r>
      </text>
    </comment>
    <comment ref="K79" authorId="1" shapeId="0">
      <text>
        <r>
          <rPr>
            <b/>
            <sz val="20"/>
            <color indexed="81"/>
            <rFont val="ＭＳ ゴシック"/>
            <family val="3"/>
            <charset val="128"/>
          </rPr>
          <t xml:space="preserve">リストからは、参加希望種目を選択してください。
</t>
        </r>
      </text>
    </comment>
    <comment ref="L79"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79"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79"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O79" authorId="0" shapeId="0">
      <text>
        <r>
          <rPr>
            <b/>
            <sz val="12"/>
            <color indexed="81"/>
            <rFont val="ＭＳ Ｐゴシック"/>
            <family val="3"/>
            <charset val="128"/>
          </rPr>
          <t>県大会３位以内入賞の場合は○を選択してください。</t>
        </r>
      </text>
    </comment>
    <comment ref="K80" authorId="1" shapeId="0">
      <text>
        <r>
          <rPr>
            <b/>
            <sz val="20"/>
            <color indexed="81"/>
            <rFont val="ＭＳ ゴシック"/>
            <family val="3"/>
            <charset val="128"/>
          </rPr>
          <t xml:space="preserve">リストからは、参加希望種目を選択してください。
</t>
        </r>
      </text>
    </comment>
    <comment ref="L80"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80"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80"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O80" authorId="0" shapeId="0">
      <text>
        <r>
          <rPr>
            <b/>
            <sz val="12"/>
            <color indexed="81"/>
            <rFont val="ＭＳ Ｐゴシック"/>
            <family val="3"/>
            <charset val="128"/>
          </rPr>
          <t>県大会３位以内入賞の場合は○を選択してください。</t>
        </r>
      </text>
    </comment>
    <comment ref="K81" authorId="1" shapeId="0">
      <text>
        <r>
          <rPr>
            <b/>
            <sz val="20"/>
            <color indexed="81"/>
            <rFont val="ＭＳ ゴシック"/>
            <family val="3"/>
            <charset val="128"/>
          </rPr>
          <t xml:space="preserve">リストからは、参加希望種目を選択してください。
</t>
        </r>
      </text>
    </comment>
    <comment ref="L81"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81"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81"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O81" authorId="0" shapeId="0">
      <text>
        <r>
          <rPr>
            <b/>
            <sz val="12"/>
            <color indexed="81"/>
            <rFont val="ＭＳ Ｐゴシック"/>
            <family val="3"/>
            <charset val="128"/>
          </rPr>
          <t>県大会３位以内入賞の場合は○を選択してください。</t>
        </r>
      </text>
    </comment>
    <comment ref="K82" authorId="1" shapeId="0">
      <text>
        <r>
          <rPr>
            <b/>
            <sz val="20"/>
            <color indexed="81"/>
            <rFont val="ＭＳ ゴシック"/>
            <family val="3"/>
            <charset val="128"/>
          </rPr>
          <t xml:space="preserve">リストからは、参加希望種目を選択してください。
</t>
        </r>
      </text>
    </comment>
    <comment ref="L82"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82"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82"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O82" authorId="0" shapeId="0">
      <text>
        <r>
          <rPr>
            <b/>
            <sz val="12"/>
            <color indexed="81"/>
            <rFont val="ＭＳ Ｐゴシック"/>
            <family val="3"/>
            <charset val="128"/>
          </rPr>
          <t>県大会３位以内入賞の場合は○を選択してください。</t>
        </r>
      </text>
    </comment>
    <comment ref="K83" authorId="1" shapeId="0">
      <text>
        <r>
          <rPr>
            <b/>
            <sz val="20"/>
            <color indexed="81"/>
            <rFont val="ＭＳ ゴシック"/>
            <family val="3"/>
            <charset val="128"/>
          </rPr>
          <t xml:space="preserve">リストからは、参加希望種目を選択してください。
</t>
        </r>
      </text>
    </comment>
    <comment ref="L83"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83"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83"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O83" authorId="0" shapeId="0">
      <text>
        <r>
          <rPr>
            <b/>
            <sz val="12"/>
            <color indexed="81"/>
            <rFont val="ＭＳ Ｐゴシック"/>
            <family val="3"/>
            <charset val="128"/>
          </rPr>
          <t>県大会３位以内入賞の場合は○を選択してください。</t>
        </r>
      </text>
    </comment>
    <comment ref="K84" authorId="1" shapeId="0">
      <text>
        <r>
          <rPr>
            <b/>
            <sz val="20"/>
            <color indexed="81"/>
            <rFont val="ＭＳ ゴシック"/>
            <family val="3"/>
            <charset val="128"/>
          </rPr>
          <t xml:space="preserve">リストからは、参加希望種目を選択してください。
</t>
        </r>
      </text>
    </comment>
    <comment ref="L84"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84"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84"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O84" authorId="0" shapeId="0">
      <text>
        <r>
          <rPr>
            <b/>
            <sz val="12"/>
            <color indexed="81"/>
            <rFont val="ＭＳ Ｐゴシック"/>
            <family val="3"/>
            <charset val="128"/>
          </rPr>
          <t>県大会３位以内入賞の場合は○を選択してください。</t>
        </r>
      </text>
    </comment>
    <comment ref="K85" authorId="1" shapeId="0">
      <text>
        <r>
          <rPr>
            <b/>
            <sz val="20"/>
            <color indexed="81"/>
            <rFont val="ＭＳ ゴシック"/>
            <family val="3"/>
            <charset val="128"/>
          </rPr>
          <t xml:space="preserve">リストからは、参加希望種目を選択してください。
</t>
        </r>
      </text>
    </comment>
    <comment ref="L85"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85"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85"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O85" authorId="0" shapeId="0">
      <text>
        <r>
          <rPr>
            <b/>
            <sz val="12"/>
            <color indexed="81"/>
            <rFont val="ＭＳ Ｐゴシック"/>
            <family val="3"/>
            <charset val="128"/>
          </rPr>
          <t>県大会３位以内入賞の場合は○を選択してください。</t>
        </r>
      </text>
    </comment>
    <comment ref="K86" authorId="1" shapeId="0">
      <text>
        <r>
          <rPr>
            <b/>
            <sz val="20"/>
            <color indexed="81"/>
            <rFont val="ＭＳ ゴシック"/>
            <family val="3"/>
            <charset val="128"/>
          </rPr>
          <t xml:space="preserve">リストからは、参加希望種目を選択してください。
</t>
        </r>
      </text>
    </comment>
    <comment ref="L86"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86"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86"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O86" authorId="0" shapeId="0">
      <text>
        <r>
          <rPr>
            <b/>
            <sz val="12"/>
            <color indexed="81"/>
            <rFont val="ＭＳ Ｐゴシック"/>
            <family val="3"/>
            <charset val="128"/>
          </rPr>
          <t>県大会３位以内入賞の場合は○を選択してください。</t>
        </r>
      </text>
    </comment>
    <comment ref="K87" authorId="1" shapeId="0">
      <text>
        <r>
          <rPr>
            <b/>
            <sz val="20"/>
            <color indexed="81"/>
            <rFont val="ＭＳ ゴシック"/>
            <family val="3"/>
            <charset val="128"/>
          </rPr>
          <t xml:space="preserve">リストからは、参加希望種目を選択してください。
</t>
        </r>
      </text>
    </comment>
    <comment ref="L87"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87"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87"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O87" authorId="0" shapeId="0">
      <text>
        <r>
          <rPr>
            <b/>
            <sz val="12"/>
            <color indexed="81"/>
            <rFont val="ＭＳ Ｐゴシック"/>
            <family val="3"/>
            <charset val="128"/>
          </rPr>
          <t>県大会３位以内入賞の場合は○を選択してください。</t>
        </r>
      </text>
    </comment>
    <comment ref="K88" authorId="1" shapeId="0">
      <text>
        <r>
          <rPr>
            <b/>
            <sz val="20"/>
            <color indexed="81"/>
            <rFont val="ＭＳ ゴシック"/>
            <family val="3"/>
            <charset val="128"/>
          </rPr>
          <t xml:space="preserve">リストからは、参加希望種目を選択してください。
</t>
        </r>
      </text>
    </comment>
    <comment ref="L88"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88"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88"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O88" authorId="0" shapeId="0">
      <text>
        <r>
          <rPr>
            <b/>
            <sz val="12"/>
            <color indexed="81"/>
            <rFont val="ＭＳ Ｐゴシック"/>
            <family val="3"/>
            <charset val="128"/>
          </rPr>
          <t>県大会３位以内入賞の場合は○を選択してください。</t>
        </r>
      </text>
    </comment>
    <comment ref="K89" authorId="1" shapeId="0">
      <text>
        <r>
          <rPr>
            <b/>
            <sz val="20"/>
            <color indexed="81"/>
            <rFont val="ＭＳ ゴシック"/>
            <family val="3"/>
            <charset val="128"/>
          </rPr>
          <t xml:space="preserve">リストからは、参加希望種目を選択してください。
</t>
        </r>
      </text>
    </comment>
    <comment ref="L89"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89"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89"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O89" authorId="0" shapeId="0">
      <text>
        <r>
          <rPr>
            <b/>
            <sz val="12"/>
            <color indexed="81"/>
            <rFont val="ＭＳ Ｐゴシック"/>
            <family val="3"/>
            <charset val="128"/>
          </rPr>
          <t>県大会３位以内入賞の場合は○を選択してください。</t>
        </r>
      </text>
    </comment>
    <comment ref="K90" authorId="1" shapeId="0">
      <text>
        <r>
          <rPr>
            <b/>
            <sz val="20"/>
            <color indexed="81"/>
            <rFont val="ＭＳ ゴシック"/>
            <family val="3"/>
            <charset val="128"/>
          </rPr>
          <t xml:space="preserve">リストからは、参加希望種目を選択してください。
</t>
        </r>
      </text>
    </comment>
    <comment ref="L90"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90"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90"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O90" authorId="0" shapeId="0">
      <text>
        <r>
          <rPr>
            <b/>
            <sz val="12"/>
            <color indexed="81"/>
            <rFont val="ＭＳ Ｐゴシック"/>
            <family val="3"/>
            <charset val="128"/>
          </rPr>
          <t>県大会３位以内入賞の場合は○を選択してください。</t>
        </r>
      </text>
    </comment>
    <comment ref="K91" authorId="1" shapeId="0">
      <text>
        <r>
          <rPr>
            <b/>
            <sz val="20"/>
            <color indexed="81"/>
            <rFont val="ＭＳ ゴシック"/>
            <family val="3"/>
            <charset val="128"/>
          </rPr>
          <t xml:space="preserve">リストからは、参加希望種目を選択してください。
</t>
        </r>
      </text>
    </comment>
    <comment ref="L91"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91"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91"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O91" authorId="0" shapeId="0">
      <text>
        <r>
          <rPr>
            <b/>
            <sz val="12"/>
            <color indexed="81"/>
            <rFont val="ＭＳ Ｐゴシック"/>
            <family val="3"/>
            <charset val="128"/>
          </rPr>
          <t>県大会３位以内入賞の場合は○を選択してください。</t>
        </r>
      </text>
    </comment>
    <comment ref="K92" authorId="1" shapeId="0">
      <text>
        <r>
          <rPr>
            <b/>
            <sz val="20"/>
            <color indexed="81"/>
            <rFont val="ＭＳ ゴシック"/>
            <family val="3"/>
            <charset val="128"/>
          </rPr>
          <t xml:space="preserve">リストからは、参加希望種目を選択してください。
</t>
        </r>
      </text>
    </comment>
    <comment ref="L92"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92"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92"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O92" authorId="0" shapeId="0">
      <text>
        <r>
          <rPr>
            <b/>
            <sz val="12"/>
            <color indexed="81"/>
            <rFont val="ＭＳ Ｐゴシック"/>
            <family val="3"/>
            <charset val="128"/>
          </rPr>
          <t>県大会３位以内入賞の場合は○を選択してください。</t>
        </r>
      </text>
    </comment>
    <comment ref="K93" authorId="1" shapeId="0">
      <text>
        <r>
          <rPr>
            <b/>
            <sz val="20"/>
            <color indexed="81"/>
            <rFont val="ＭＳ ゴシック"/>
            <family val="3"/>
            <charset val="128"/>
          </rPr>
          <t xml:space="preserve">リストからは、参加希望種目を選択してください。
</t>
        </r>
      </text>
    </comment>
    <comment ref="L93"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93"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93"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O93" authorId="0" shapeId="0">
      <text>
        <r>
          <rPr>
            <b/>
            <sz val="12"/>
            <color indexed="81"/>
            <rFont val="ＭＳ Ｐゴシック"/>
            <family val="3"/>
            <charset val="128"/>
          </rPr>
          <t>県大会３位以内入賞の場合は○を選択してください。</t>
        </r>
      </text>
    </comment>
    <comment ref="K94" authorId="1" shapeId="0">
      <text>
        <r>
          <rPr>
            <b/>
            <sz val="20"/>
            <color indexed="81"/>
            <rFont val="ＭＳ ゴシック"/>
            <family val="3"/>
            <charset val="128"/>
          </rPr>
          <t xml:space="preserve">リストからは、参加希望種目を選択してください。
</t>
        </r>
      </text>
    </comment>
    <comment ref="L94"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94"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94"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O94" authorId="0" shapeId="0">
      <text>
        <r>
          <rPr>
            <b/>
            <sz val="12"/>
            <color indexed="81"/>
            <rFont val="ＭＳ Ｐゴシック"/>
            <family val="3"/>
            <charset val="128"/>
          </rPr>
          <t>県大会３位以内入賞の場合は○を選択してください。</t>
        </r>
      </text>
    </comment>
    <comment ref="K95" authorId="1" shapeId="0">
      <text>
        <r>
          <rPr>
            <b/>
            <sz val="20"/>
            <color indexed="81"/>
            <rFont val="ＭＳ ゴシック"/>
            <family val="3"/>
            <charset val="128"/>
          </rPr>
          <t xml:space="preserve">リストからは、参加希望種目を選択してください。
</t>
        </r>
      </text>
    </comment>
    <comment ref="L95"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95"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95"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O95" authorId="0" shapeId="0">
      <text>
        <r>
          <rPr>
            <b/>
            <sz val="12"/>
            <color indexed="81"/>
            <rFont val="ＭＳ Ｐゴシック"/>
            <family val="3"/>
            <charset val="128"/>
          </rPr>
          <t>県大会３位以内入賞の場合は○を選択してください。</t>
        </r>
      </text>
    </comment>
    <comment ref="K96" authorId="1" shapeId="0">
      <text>
        <r>
          <rPr>
            <b/>
            <sz val="20"/>
            <color indexed="81"/>
            <rFont val="ＭＳ ゴシック"/>
            <family val="3"/>
            <charset val="128"/>
          </rPr>
          <t xml:space="preserve">リストからは、参加希望種目を選択してください。
</t>
        </r>
      </text>
    </comment>
    <comment ref="L96"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96"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96"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O96" authorId="0" shapeId="0">
      <text>
        <r>
          <rPr>
            <b/>
            <sz val="12"/>
            <color indexed="81"/>
            <rFont val="ＭＳ Ｐゴシック"/>
            <family val="3"/>
            <charset val="128"/>
          </rPr>
          <t>県大会３位以内入賞の場合は○を選択してください。</t>
        </r>
      </text>
    </comment>
    <comment ref="K97" authorId="1" shapeId="0">
      <text>
        <r>
          <rPr>
            <b/>
            <sz val="20"/>
            <color indexed="81"/>
            <rFont val="ＭＳ ゴシック"/>
            <family val="3"/>
            <charset val="128"/>
          </rPr>
          <t xml:space="preserve">リストからは、参加希望種目を選択してください。
</t>
        </r>
      </text>
    </comment>
    <comment ref="L97"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97"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97"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O97" authorId="0" shapeId="0">
      <text>
        <r>
          <rPr>
            <b/>
            <sz val="12"/>
            <color indexed="81"/>
            <rFont val="ＭＳ Ｐゴシック"/>
            <family val="3"/>
            <charset val="128"/>
          </rPr>
          <t>県大会３位以内入賞の場合は○を選択してください。</t>
        </r>
      </text>
    </comment>
    <comment ref="K98" authorId="1" shapeId="0">
      <text>
        <r>
          <rPr>
            <b/>
            <sz val="20"/>
            <color indexed="81"/>
            <rFont val="ＭＳ ゴシック"/>
            <family val="3"/>
            <charset val="128"/>
          </rPr>
          <t xml:space="preserve">リストからは、参加希望種目を選択してください。
</t>
        </r>
      </text>
    </comment>
    <comment ref="L98"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98"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98"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O98" authorId="0" shapeId="0">
      <text>
        <r>
          <rPr>
            <b/>
            <sz val="12"/>
            <color indexed="81"/>
            <rFont val="ＭＳ Ｐゴシック"/>
            <family val="3"/>
            <charset val="128"/>
          </rPr>
          <t>県大会３位以内入賞の場合は○を選択してください。</t>
        </r>
      </text>
    </comment>
  </commentList>
</comments>
</file>

<file path=xl/sharedStrings.xml><?xml version="1.0" encoding="utf-8"?>
<sst xmlns="http://schemas.openxmlformats.org/spreadsheetml/2006/main" count="345" uniqueCount="257">
  <si>
    <t>競技者NO</t>
  </si>
  <si>
    <t>競技者名</t>
  </si>
  <si>
    <t>連絡先電話番号</t>
    <rPh sb="0" eb="3">
      <t>レンラクサキ</t>
    </rPh>
    <rPh sb="3" eb="5">
      <t>デンワ</t>
    </rPh>
    <rPh sb="5" eb="7">
      <t>バンゴウ</t>
    </rPh>
    <phoneticPr fontId="3"/>
  </si>
  <si>
    <t>A4サイズ</t>
    <phoneticPr fontId="7"/>
  </si>
  <si>
    <t>女</t>
    <rPh sb="0" eb="1">
      <t>オンナ</t>
    </rPh>
    <phoneticPr fontId="3"/>
  </si>
  <si>
    <t>男</t>
    <rPh sb="0" eb="1">
      <t>オトコ</t>
    </rPh>
    <phoneticPr fontId="3"/>
  </si>
  <si>
    <t>チームNO</t>
  </si>
  <si>
    <t>所属コード</t>
  </si>
  <si>
    <t>チーム名</t>
  </si>
  <si>
    <t>チーム名カナ</t>
  </si>
  <si>
    <t>チーム名略称</t>
  </si>
  <si>
    <t>チーム正式名称</t>
  </si>
  <si>
    <t>ID</t>
  </si>
  <si>
    <t>参加競技-競技コード</t>
  </si>
  <si>
    <t>参加競技-自己記録</t>
  </si>
  <si>
    <t>参加競技-オープン参加FLG</t>
  </si>
  <si>
    <t>参加競技-記録FLG</t>
  </si>
  <si>
    <t>↓</t>
    <phoneticPr fontId="3"/>
  </si>
  <si>
    <t xml:space="preserve">１ </t>
    <phoneticPr fontId="3"/>
  </si>
  <si>
    <t xml:space="preserve">３ </t>
    <phoneticPr fontId="3"/>
  </si>
  <si>
    <t>送付先</t>
    <rPh sb="0" eb="2">
      <t>ソウフ</t>
    </rPh>
    <rPh sb="2" eb="3">
      <t>サキ</t>
    </rPh>
    <phoneticPr fontId="3"/>
  </si>
  <si>
    <t>　★問い合わせ先</t>
    <rPh sb="2" eb="3">
      <t>ト</t>
    </rPh>
    <rPh sb="4" eb="5">
      <t>ア</t>
    </rPh>
    <rPh sb="7" eb="8">
      <t>サキ</t>
    </rPh>
    <phoneticPr fontId="3"/>
  </si>
  <si>
    <t>　★データ入力前にこのページの内容を必ずお読みください。</t>
    <rPh sb="5" eb="7">
      <t>ニュウリョク</t>
    </rPh>
    <rPh sb="7" eb="8">
      <t>マエ</t>
    </rPh>
    <rPh sb="15" eb="17">
      <t>ナイヨウ</t>
    </rPh>
    <rPh sb="18" eb="19">
      <t>カナラ</t>
    </rPh>
    <rPh sb="21" eb="22">
      <t>ヨ</t>
    </rPh>
    <phoneticPr fontId="3"/>
  </si>
  <si>
    <t>←入力</t>
    <rPh sb="1" eb="3">
      <t>ニュウリョク</t>
    </rPh>
    <phoneticPr fontId="3"/>
  </si>
  <si>
    <t>　＜注意事項等＞</t>
    <rPh sb="2" eb="4">
      <t>チュウイ</t>
    </rPh>
    <rPh sb="4" eb="6">
      <t>ジコウ</t>
    </rPh>
    <rPh sb="6" eb="7">
      <t>トウ</t>
    </rPh>
    <phoneticPr fontId="3"/>
  </si>
  <si>
    <r>
      <t>←入力(ハイフンを入れる)　</t>
    </r>
    <r>
      <rPr>
        <b/>
        <sz val="11"/>
        <rFont val="ＭＳ ゴシック"/>
        <family val="3"/>
        <charset val="128"/>
      </rPr>
      <t>※緊急時に連絡がとれる番号</t>
    </r>
    <rPh sb="1" eb="3">
      <t>ニュウリョク</t>
    </rPh>
    <rPh sb="9" eb="10">
      <t>イ</t>
    </rPh>
    <rPh sb="15" eb="18">
      <t>キンキュウジ</t>
    </rPh>
    <rPh sb="19" eb="21">
      <t>レンラク</t>
    </rPh>
    <rPh sb="25" eb="27">
      <t>バンゴウ</t>
    </rPh>
    <phoneticPr fontId="3"/>
  </si>
  <si>
    <t>勝見　昌弘　宛</t>
    <rPh sb="0" eb="2">
      <t>カツミ</t>
    </rPh>
    <rPh sb="3" eb="5">
      <t>マサヒロ</t>
    </rPh>
    <rPh sb="6" eb="7">
      <t>アテ</t>
    </rPh>
    <phoneticPr fontId="3"/>
  </si>
  <si>
    <t>申込責任者</t>
    <rPh sb="0" eb="2">
      <t>モウシコミ</t>
    </rPh>
    <rPh sb="2" eb="5">
      <t>セキニ</t>
    </rPh>
    <phoneticPr fontId="3"/>
  </si>
  <si>
    <r>
      <t>入力したデータを削除・修正する場合は、必ず「Delete」キーで処理してください。</t>
    </r>
    <r>
      <rPr>
        <b/>
        <sz val="14"/>
        <color indexed="10"/>
        <rFont val="ＭＳ 明朝"/>
        <family val="1"/>
        <charset val="128"/>
      </rPr>
      <t>※行削除はしないでください！</t>
    </r>
    <rPh sb="0" eb="2">
      <t>ニュウリョク</t>
    </rPh>
    <rPh sb="8" eb="10">
      <t>サクジョ</t>
    </rPh>
    <rPh sb="11" eb="13">
      <t>シュウセイ</t>
    </rPh>
    <rPh sb="15" eb="17">
      <t>バアイ</t>
    </rPh>
    <rPh sb="19" eb="20">
      <t>カナラ</t>
    </rPh>
    <rPh sb="32" eb="34">
      <t>ショリ</t>
    </rPh>
    <rPh sb="42" eb="43">
      <t>ギョウ</t>
    </rPh>
    <rPh sb="43" eb="45">
      <t>サクジョ</t>
    </rPh>
    <phoneticPr fontId="3"/>
  </si>
  <si>
    <t>メール送信期限</t>
    <rPh sb="3" eb="5">
      <t>ソウシン</t>
    </rPh>
    <rPh sb="5" eb="7">
      <t>キゲン</t>
    </rPh>
    <phoneticPr fontId="3"/>
  </si>
  <si>
    <t>書類郵送期限　</t>
    <rPh sb="0" eb="2">
      <t>ショルイ</t>
    </rPh>
    <rPh sb="2" eb="4">
      <t>ユウソウ</t>
    </rPh>
    <rPh sb="4" eb="6">
      <t>キゲン</t>
    </rPh>
    <phoneticPr fontId="3"/>
  </si>
  <si>
    <t xml:space="preserve">２ </t>
    <phoneticPr fontId="3"/>
  </si>
  <si>
    <r>
      <t>　・入力したファイルを送信してください。</t>
    </r>
    <r>
      <rPr>
        <b/>
        <sz val="12"/>
        <color indexed="8"/>
        <rFont val="ＭＳ 明朝"/>
        <family val="1"/>
        <charset val="128"/>
      </rPr>
      <t/>
    </r>
    <rPh sb="2" eb="4">
      <t>ニュウリョク</t>
    </rPh>
    <phoneticPr fontId="3"/>
  </si>
  <si>
    <t>団体名ﾌﾘｶﾞﾅ</t>
    <rPh sb="0" eb="3">
      <t>ダンタイメイ</t>
    </rPh>
    <phoneticPr fontId="3"/>
  </si>
  <si>
    <t>申込責任者</t>
    <rPh sb="0" eb="2">
      <t>モウシコミ</t>
    </rPh>
    <rPh sb="2" eb="5">
      <t>セキニンシャ</t>
    </rPh>
    <phoneticPr fontId="3"/>
  </si>
  <si>
    <t>支払金額</t>
    <rPh sb="0" eb="4">
      <t>シハライキンガク</t>
    </rPh>
    <phoneticPr fontId="3"/>
  </si>
  <si>
    <t>団体名</t>
    <rPh sb="0" eb="3">
      <t>ダンタイメイ</t>
    </rPh>
    <phoneticPr fontId="7"/>
  </si>
  <si>
    <t>DB</t>
  </si>
  <si>
    <t>N1</t>
  </si>
  <si>
    <t>N2</t>
  </si>
  <si>
    <t>SX</t>
  </si>
  <si>
    <t>KC</t>
  </si>
  <si>
    <t>MC</t>
  </si>
  <si>
    <t>Syozoku</t>
  </si>
  <si>
    <t>ZK</t>
  </si>
  <si>
    <t>S1</t>
  </si>
  <si>
    <t>TM</t>
  </si>
  <si>
    <t>S2</t>
  </si>
  <si>
    <t>S3</t>
  </si>
  <si>
    <t>S4</t>
  </si>
  <si>
    <t>S5</t>
  </si>
  <si>
    <t>S6</t>
  </si>
  <si>
    <t>参加人数一覧表</t>
    <rPh sb="0" eb="2">
      <t>サンカ</t>
    </rPh>
    <rPh sb="2" eb="3">
      <t>ジン</t>
    </rPh>
    <rPh sb="3" eb="4">
      <t>カズ</t>
    </rPh>
    <rPh sb="4" eb="5">
      <t>イチ</t>
    </rPh>
    <rPh sb="5" eb="6">
      <t>ラン</t>
    </rPh>
    <rPh sb="6" eb="7">
      <t>ヒョウ</t>
    </rPh>
    <phoneticPr fontId="7"/>
  </si>
  <si>
    <t>TEL</t>
    <phoneticPr fontId="3"/>
  </si>
  <si>
    <t>　　⑦申込完了</t>
    <rPh sb="3" eb="5">
      <t>モウシコミ</t>
    </rPh>
    <rPh sb="5" eb="7">
      <t>カンリョウ</t>
    </rPh>
    <phoneticPr fontId="3"/>
  </si>
  <si>
    <t>ｾｲｻﾝ ﾀﾛｳ</t>
  </si>
  <si>
    <t>団体名</t>
    <rPh sb="0" eb="2">
      <t>ダンタイ</t>
    </rPh>
    <rPh sb="2" eb="3">
      <t>メイ</t>
    </rPh>
    <phoneticPr fontId="3"/>
  </si>
  <si>
    <r>
      <t xml:space="preserve">氏　名
</t>
    </r>
    <r>
      <rPr>
        <b/>
        <sz val="8"/>
        <color indexed="10"/>
        <rFont val="ＭＳ 明朝"/>
        <family val="1"/>
        <charset val="128"/>
      </rPr>
      <t>姓と名の間に
全角ｽﾍﾟｰｽ1つ</t>
    </r>
    <rPh sb="0" eb="1">
      <t>シ</t>
    </rPh>
    <rPh sb="2" eb="3">
      <t>メイ</t>
    </rPh>
    <rPh sb="4" eb="5">
      <t>セイ</t>
    </rPh>
    <rPh sb="6" eb="7">
      <t>メイ</t>
    </rPh>
    <rPh sb="8" eb="9">
      <t>アイダ</t>
    </rPh>
    <rPh sb="11" eb="13">
      <t>ゼンカク</t>
    </rPh>
    <phoneticPr fontId="4"/>
  </si>
  <si>
    <r>
      <t xml:space="preserve">ﾌﾘｶﾞﾅ
</t>
    </r>
    <r>
      <rPr>
        <b/>
        <sz val="8"/>
        <color indexed="10"/>
        <rFont val="ＭＳ 明朝"/>
        <family val="1"/>
        <charset val="128"/>
      </rPr>
      <t>姓と名の間に
半角ｽﾍﾟｰｽ1つ</t>
    </r>
    <rPh sb="13" eb="15">
      <t>ハンカク</t>
    </rPh>
    <phoneticPr fontId="4"/>
  </si>
  <si>
    <t>性別</t>
    <rPh sb="0" eb="2">
      <t>セイベツ</t>
    </rPh>
    <phoneticPr fontId="4"/>
  </si>
  <si>
    <t>学年</t>
    <rPh sb="0" eb="2">
      <t>ガクネン</t>
    </rPh>
    <phoneticPr fontId="4"/>
  </si>
  <si>
    <t>例</t>
    <rPh sb="0" eb="1">
      <t>レイ</t>
    </rPh>
    <phoneticPr fontId="4"/>
  </si>
  <si>
    <t>西三　太郎</t>
    <rPh sb="0" eb="1">
      <t>セイ</t>
    </rPh>
    <rPh sb="1" eb="2">
      <t>サン</t>
    </rPh>
    <rPh sb="3" eb="5">
      <t>タロウ</t>
    </rPh>
    <phoneticPr fontId="4"/>
  </si>
  <si>
    <t>男</t>
    <rPh sb="0" eb="1">
      <t>オトコ</t>
    </rPh>
    <phoneticPr fontId="4"/>
  </si>
  <si>
    <t>Ａ</t>
    <phoneticPr fontId="3"/>
  </si>
  <si>
    <t>Ｂ</t>
    <phoneticPr fontId="3"/>
  </si>
  <si>
    <t>Ｃ</t>
    <phoneticPr fontId="3"/>
  </si>
  <si>
    <r>
      <t>E-mail：</t>
    </r>
    <r>
      <rPr>
        <b/>
        <sz val="18"/>
        <color indexed="8"/>
        <rFont val="ＭＳ ゴシック"/>
        <family val="3"/>
        <charset val="128"/>
      </rPr>
      <t>rikujokyousitu.kyogikai@gmail.com</t>
    </r>
    <phoneticPr fontId="3"/>
  </si>
  <si>
    <t>生年</t>
    <rPh sb="0" eb="2">
      <t>セイネン</t>
    </rPh>
    <phoneticPr fontId="4"/>
  </si>
  <si>
    <t>生年月日</t>
    <rPh sb="0" eb="4">
      <t>セイネ</t>
    </rPh>
    <phoneticPr fontId="4"/>
  </si>
  <si>
    <t>月</t>
    <rPh sb="0" eb="1">
      <t>ツキ</t>
    </rPh>
    <phoneticPr fontId="3"/>
  </si>
  <si>
    <t>日</t>
    <rPh sb="0" eb="1">
      <t>ヒ</t>
    </rPh>
    <phoneticPr fontId="8"/>
  </si>
  <si>
    <t>種目</t>
    <rPh sb="0" eb="2">
      <t>シュモク</t>
    </rPh>
    <phoneticPr fontId="3"/>
  </si>
  <si>
    <t>中長距離</t>
    <rPh sb="0" eb="4">
      <t>チュウチョウキョリ</t>
    </rPh>
    <phoneticPr fontId="3"/>
  </si>
  <si>
    <t>ハードル</t>
    <phoneticPr fontId="3"/>
  </si>
  <si>
    <t>幅･三段跳</t>
    <rPh sb="0" eb="1">
      <t>ハバ</t>
    </rPh>
    <rPh sb="2" eb="5">
      <t>サンダントビ</t>
    </rPh>
    <phoneticPr fontId="3"/>
  </si>
  <si>
    <t>短 距 離</t>
    <rPh sb="0" eb="1">
      <t>タン</t>
    </rPh>
    <rPh sb="2" eb="3">
      <t>キョ</t>
    </rPh>
    <rPh sb="4" eb="5">
      <t>リ</t>
    </rPh>
    <phoneticPr fontId="3"/>
  </si>
  <si>
    <t>走 高 跳</t>
    <rPh sb="0" eb="1">
      <t>ソウ</t>
    </rPh>
    <rPh sb="2" eb="3">
      <t>コウ</t>
    </rPh>
    <rPh sb="4" eb="5">
      <t>チョウ</t>
    </rPh>
    <phoneticPr fontId="3"/>
  </si>
  <si>
    <t>棒 高 跳</t>
    <rPh sb="0" eb="1">
      <t>ボウ</t>
    </rPh>
    <rPh sb="2" eb="3">
      <t>コウ</t>
    </rPh>
    <rPh sb="4" eb="5">
      <t>チョウ</t>
    </rPh>
    <phoneticPr fontId="3"/>
  </si>
  <si>
    <t>参加予定種目</t>
    <rPh sb="0" eb="4">
      <t>サンカヨテイ</t>
    </rPh>
    <rPh sb="4" eb="6">
      <t>シュモク</t>
    </rPh>
    <phoneticPr fontId="4"/>
  </si>
  <si>
    <t>リストから選択</t>
    <rPh sb="5" eb="7">
      <t>センタク</t>
    </rPh>
    <phoneticPr fontId="3"/>
  </si>
  <si>
    <t>参加予定日(瑞穂会場)</t>
    <rPh sb="0" eb="4">
      <t>サンカヨテイ</t>
    </rPh>
    <rPh sb="4" eb="5">
      <t>ビ</t>
    </rPh>
    <rPh sb="6" eb="8">
      <t>ミズホ</t>
    </rPh>
    <rPh sb="8" eb="10">
      <t>カイジョウ</t>
    </rPh>
    <phoneticPr fontId="3"/>
  </si>
  <si>
    <t>参加料</t>
    <rPh sb="0" eb="3">
      <t>サンカリョウ</t>
    </rPh>
    <phoneticPr fontId="3"/>
  </si>
  <si>
    <t>○</t>
    <phoneticPr fontId="3"/>
  </si>
  <si>
    <t>男子参加数</t>
    <rPh sb="0" eb="2">
      <t>ダンシ</t>
    </rPh>
    <rPh sb="2" eb="5">
      <t>サンカスウ</t>
    </rPh>
    <phoneticPr fontId="3"/>
  </si>
  <si>
    <t>女子参加数</t>
    <rPh sb="0" eb="2">
      <t>ジョシ</t>
    </rPh>
    <rPh sb="2" eb="5">
      <t>サンカスウ</t>
    </rPh>
    <phoneticPr fontId="3"/>
  </si>
  <si>
    <t>参加人数合計</t>
    <rPh sb="0" eb="4">
      <t>サンカニンズウ</t>
    </rPh>
    <rPh sb="4" eb="6">
      <t>ゴウケイ</t>
    </rPh>
    <phoneticPr fontId="3"/>
  </si>
  <si>
    <t>※このファイルをメールに添付して送信してください！</t>
    <rPh sb="12" eb="14">
      <t>テンプ</t>
    </rPh>
    <rPh sb="16" eb="18">
      <t>ソウシン</t>
    </rPh>
    <phoneticPr fontId="3"/>
  </si>
  <si>
    <t>実施要項をよく読んで入力してください。</t>
    <rPh sb="0" eb="2">
      <t>ジッシ</t>
    </rPh>
    <rPh sb="2" eb="4">
      <t>ヨウコウ</t>
    </rPh>
    <rPh sb="7" eb="8">
      <t>ヨ</t>
    </rPh>
    <rPh sb="10" eb="12">
      <t>ニュウリョク</t>
    </rPh>
    <phoneticPr fontId="3"/>
  </si>
  <si>
    <t>①参加者一覧表</t>
    <rPh sb="1" eb="4">
      <t>サンカシャ</t>
    </rPh>
    <rPh sb="4" eb="7">
      <t>イチラン</t>
    </rPh>
    <phoneticPr fontId="3"/>
  </si>
  <si>
    <t>②参加人数一覧表</t>
    <rPh sb="1" eb="3">
      <t>サンカ</t>
    </rPh>
    <rPh sb="3" eb="5">
      <t>ニンズウ</t>
    </rPh>
    <rPh sb="5" eb="7">
      <t>イチラン</t>
    </rPh>
    <rPh sb="7" eb="8">
      <t>ヒョウ</t>
    </rPh>
    <phoneticPr fontId="3"/>
  </si>
  <si>
    <t>氏名・参加日等の入力間違いが無いようにお願いします。</t>
    <rPh sb="0" eb="2">
      <t>シメイ</t>
    </rPh>
    <rPh sb="3" eb="5">
      <t>サンカ</t>
    </rPh>
    <rPh sb="5" eb="6">
      <t>ビ</t>
    </rPh>
    <rPh sb="6" eb="7">
      <t>トウ</t>
    </rPh>
    <rPh sb="8" eb="10">
      <t>ニュウリョク</t>
    </rPh>
    <rPh sb="10" eb="12">
      <t>マチガ</t>
    </rPh>
    <rPh sb="14" eb="15">
      <t>ナ</t>
    </rPh>
    <rPh sb="20" eb="21">
      <t>ネガ</t>
    </rPh>
    <phoneticPr fontId="3"/>
  </si>
  <si>
    <t>県大会３位</t>
    <rPh sb="0" eb="1">
      <t>ケン</t>
    </rPh>
    <rPh sb="1" eb="3">
      <t>タイカイ</t>
    </rPh>
    <rPh sb="4" eb="5">
      <t>イ</t>
    </rPh>
    <phoneticPr fontId="3"/>
  </si>
  <si>
    <t>県大会２位</t>
    <rPh sb="0" eb="1">
      <t>ケン</t>
    </rPh>
    <rPh sb="1" eb="3">
      <t>タイカイ</t>
    </rPh>
    <rPh sb="4" eb="5">
      <t>イ</t>
    </rPh>
    <phoneticPr fontId="3"/>
  </si>
  <si>
    <t>県大会１位</t>
    <rPh sb="0" eb="3">
      <t>ケンタイカ</t>
    </rPh>
    <rPh sb="4" eb="5">
      <t>イ</t>
    </rPh>
    <phoneticPr fontId="3"/>
  </si>
  <si>
    <t>目的</t>
    <rPh sb="0" eb="2">
      <t>モクテキ</t>
    </rPh>
    <phoneticPr fontId="3"/>
  </si>
  <si>
    <t>陸上競技における走・投・跳運動を基本動作と専門的な技術の習得を目指して、ジュニア</t>
    <rPh sb="0" eb="2">
      <t>リクジョウ</t>
    </rPh>
    <rPh sb="2" eb="4">
      <t>キョウギ</t>
    </rPh>
    <rPh sb="8" eb="9">
      <t>ソウ</t>
    </rPh>
    <rPh sb="10" eb="11">
      <t>ナ</t>
    </rPh>
    <rPh sb="12" eb="13">
      <t>チョウ</t>
    </rPh>
    <rPh sb="13" eb="15">
      <t>ウンドウ</t>
    </rPh>
    <rPh sb="16" eb="18">
      <t>キホン</t>
    </rPh>
    <rPh sb="18" eb="20">
      <t>ドウサ</t>
    </rPh>
    <rPh sb="21" eb="23">
      <t>センモン</t>
    </rPh>
    <rPh sb="23" eb="24">
      <t>テキ</t>
    </rPh>
    <rPh sb="25" eb="27">
      <t>ギジュツ</t>
    </rPh>
    <rPh sb="28" eb="30">
      <t>シュウトク</t>
    </rPh>
    <rPh sb="31" eb="33">
      <t>メザ</t>
    </rPh>
    <phoneticPr fontId="3"/>
  </si>
  <si>
    <t>陸上競技者とその指導者の育成と陸上競技の普及を目指す。</t>
    <rPh sb="0" eb="2">
      <t>リクジョウ</t>
    </rPh>
    <rPh sb="2" eb="4">
      <t>キョウギ</t>
    </rPh>
    <rPh sb="4" eb="5">
      <t>シャ</t>
    </rPh>
    <rPh sb="8" eb="11">
      <t>シドウシャ</t>
    </rPh>
    <rPh sb="12" eb="14">
      <t>イクセイ</t>
    </rPh>
    <rPh sb="15" eb="17">
      <t>リクジョウ</t>
    </rPh>
    <rPh sb="17" eb="19">
      <t>キョウギ</t>
    </rPh>
    <rPh sb="20" eb="22">
      <t>フキュウ</t>
    </rPh>
    <rPh sb="23" eb="25">
      <t>メザ</t>
    </rPh>
    <phoneticPr fontId="3"/>
  </si>
  <si>
    <t>主催</t>
    <rPh sb="0" eb="2">
      <t>シュサイ</t>
    </rPh>
    <phoneticPr fontId="3"/>
  </si>
  <si>
    <t>名古屋地区陸上競技協会</t>
    <rPh sb="0" eb="3">
      <t>ナゴヤ</t>
    </rPh>
    <rPh sb="3" eb="5">
      <t>チク</t>
    </rPh>
    <rPh sb="5" eb="7">
      <t>リクジョウ</t>
    </rPh>
    <rPh sb="7" eb="9">
      <t>キョウギ</t>
    </rPh>
    <rPh sb="9" eb="11">
      <t>キョウカイ</t>
    </rPh>
    <phoneticPr fontId="3"/>
  </si>
  <si>
    <t>共催</t>
    <rPh sb="0" eb="2">
      <t>キョウサイ</t>
    </rPh>
    <phoneticPr fontId="3"/>
  </si>
  <si>
    <t>（一財）愛知陸上競技協会</t>
    <rPh sb="1" eb="2">
      <t>イチ</t>
    </rPh>
    <rPh sb="2" eb="3">
      <t>ザイ</t>
    </rPh>
    <rPh sb="4" eb="6">
      <t>アイチ</t>
    </rPh>
    <rPh sb="6" eb="8">
      <t>リクジョウ</t>
    </rPh>
    <rPh sb="8" eb="10">
      <t>キョウギ</t>
    </rPh>
    <rPh sb="10" eb="12">
      <t>キョウカイ</t>
    </rPh>
    <phoneticPr fontId="3"/>
  </si>
  <si>
    <t>協賛</t>
    <rPh sb="0" eb="2">
      <t>キョウサン</t>
    </rPh>
    <phoneticPr fontId="3"/>
  </si>
  <si>
    <t>アシックス ジャパン（株）</t>
    <rPh sb="11" eb="12">
      <t>カブ</t>
    </rPh>
    <phoneticPr fontId="3"/>
  </si>
  <si>
    <t>開催場所</t>
    <rPh sb="0" eb="2">
      <t>カイサイ</t>
    </rPh>
    <rPh sb="2" eb="4">
      <t>バショ</t>
    </rPh>
    <phoneticPr fontId="3"/>
  </si>
  <si>
    <t>実施種目</t>
    <rPh sb="0" eb="2">
      <t>ジッシ</t>
    </rPh>
    <rPh sb="2" eb="4">
      <t>シュモク</t>
    </rPh>
    <phoneticPr fontId="3"/>
  </si>
  <si>
    <t>内容</t>
    <rPh sb="0" eb="2">
      <t>ナイヨウ</t>
    </rPh>
    <phoneticPr fontId="3"/>
  </si>
  <si>
    <t>走・跳運動の基礎となる動き作りの実技指導と説明</t>
    <rPh sb="0" eb="1">
      <t>ソウ</t>
    </rPh>
    <rPh sb="2" eb="3">
      <t>チョウ</t>
    </rPh>
    <rPh sb="3" eb="5">
      <t>ウンドウ</t>
    </rPh>
    <rPh sb="6" eb="8">
      <t>キソ</t>
    </rPh>
    <rPh sb="11" eb="12">
      <t>ウゴ</t>
    </rPh>
    <rPh sb="13" eb="14">
      <t>ツク</t>
    </rPh>
    <rPh sb="16" eb="18">
      <t>ジツギ</t>
    </rPh>
    <rPh sb="18" eb="20">
      <t>シドウ</t>
    </rPh>
    <rPh sb="21" eb="23">
      <t>セツメイ</t>
    </rPh>
    <phoneticPr fontId="3"/>
  </si>
  <si>
    <t>専門的な技術と練習方法についての実技指導と説明</t>
    <rPh sb="0" eb="3">
      <t>センモンテキ</t>
    </rPh>
    <rPh sb="4" eb="6">
      <t>ギジュツ</t>
    </rPh>
    <rPh sb="7" eb="9">
      <t>レンシュウ</t>
    </rPh>
    <rPh sb="9" eb="11">
      <t>ホウホウ</t>
    </rPh>
    <rPh sb="16" eb="18">
      <t>ジツギ</t>
    </rPh>
    <rPh sb="18" eb="20">
      <t>シドウ</t>
    </rPh>
    <rPh sb="21" eb="23">
      <t>セツメイ</t>
    </rPh>
    <phoneticPr fontId="3"/>
  </si>
  <si>
    <t>補助的なトレーニングの紹介と実技指導</t>
    <rPh sb="0" eb="3">
      <t>ホジョテキ</t>
    </rPh>
    <rPh sb="11" eb="13">
      <t>ショウカイ</t>
    </rPh>
    <rPh sb="14" eb="16">
      <t>ジツギ</t>
    </rPh>
    <rPh sb="16" eb="18">
      <t>シドウ</t>
    </rPh>
    <phoneticPr fontId="3"/>
  </si>
  <si>
    <t>対象者</t>
    <rPh sb="0" eb="3">
      <t>タイショウシャ</t>
    </rPh>
    <phoneticPr fontId="3"/>
  </si>
  <si>
    <t>陸上競技に関心のある小学生、中学生、高校生、一般及びその指導者</t>
    <rPh sb="0" eb="2">
      <t>リクジョウ</t>
    </rPh>
    <rPh sb="2" eb="4">
      <t>キョウギ</t>
    </rPh>
    <rPh sb="5" eb="7">
      <t>カンシン</t>
    </rPh>
    <rPh sb="10" eb="13">
      <t>ショウガクセイ</t>
    </rPh>
    <rPh sb="14" eb="17">
      <t>チュウガクセイ</t>
    </rPh>
    <rPh sb="18" eb="21">
      <t>コウコウセイ</t>
    </rPh>
    <rPh sb="22" eb="24">
      <t>イッパン</t>
    </rPh>
    <rPh sb="24" eb="25">
      <t>オヨ</t>
    </rPh>
    <rPh sb="28" eb="31">
      <t>シドウシャ</t>
    </rPh>
    <phoneticPr fontId="3"/>
  </si>
  <si>
    <t>開催日程</t>
    <rPh sb="0" eb="2">
      <t>カイサイ</t>
    </rPh>
    <rPh sb="2" eb="4">
      <t>ニッテイ</t>
    </rPh>
    <phoneticPr fontId="60"/>
  </si>
  <si>
    <t>当日の流れ</t>
    <rPh sb="0" eb="2">
      <t>トウジツ</t>
    </rPh>
    <rPh sb="3" eb="4">
      <t>ナガ</t>
    </rPh>
    <phoneticPr fontId="60"/>
  </si>
  <si>
    <t>午前講習</t>
    <rPh sb="0" eb="2">
      <t>ゴゼン</t>
    </rPh>
    <rPh sb="2" eb="4">
      <t>コウシュウ</t>
    </rPh>
    <phoneticPr fontId="60"/>
  </si>
  <si>
    <t>　受　　付</t>
    <rPh sb="1" eb="2">
      <t>ウケ</t>
    </rPh>
    <rPh sb="4" eb="5">
      <t>ツキ</t>
    </rPh>
    <phoneticPr fontId="60"/>
  </si>
  <si>
    <t>　教　　室</t>
    <rPh sb="1" eb="2">
      <t>キョウ</t>
    </rPh>
    <rPh sb="4" eb="5">
      <t>シツ</t>
    </rPh>
    <phoneticPr fontId="60"/>
  </si>
  <si>
    <t>　競技場完全撤収</t>
    <rPh sb="1" eb="4">
      <t>キョウギジョウ</t>
    </rPh>
    <rPh sb="4" eb="6">
      <t>カンゼン</t>
    </rPh>
    <rPh sb="6" eb="8">
      <t>テッシュウ</t>
    </rPh>
    <phoneticPr fontId="60"/>
  </si>
  <si>
    <t>参加費</t>
    <rPh sb="0" eb="3">
      <t>サンカヒ</t>
    </rPh>
    <phoneticPr fontId="3"/>
  </si>
  <si>
    <t>２回</t>
    <rPh sb="1" eb="2">
      <t>カイ</t>
    </rPh>
    <phoneticPr fontId="60"/>
  </si>
  <si>
    <t>３回</t>
    <rPh sb="1" eb="2">
      <t>カイ</t>
    </rPh>
    <phoneticPr fontId="60"/>
  </si>
  <si>
    <t>小･中学生</t>
    <rPh sb="0" eb="1">
      <t>コ</t>
    </rPh>
    <rPh sb="2" eb="5">
      <t>チュウガクセイ</t>
    </rPh>
    <phoneticPr fontId="3"/>
  </si>
  <si>
    <t>８００円</t>
    <rPh sb="3" eb="4">
      <t>エン</t>
    </rPh>
    <phoneticPr fontId="60"/>
  </si>
  <si>
    <t>１０００円</t>
    <rPh sb="4" eb="5">
      <t>エン</t>
    </rPh>
    <phoneticPr fontId="60"/>
  </si>
  <si>
    <t>高校生以上</t>
    <rPh sb="0" eb="5">
      <t>コウコウセイイジョウ</t>
    </rPh>
    <phoneticPr fontId="3"/>
  </si>
  <si>
    <t>６００円</t>
    <rPh sb="3" eb="4">
      <t>エン</t>
    </rPh>
    <phoneticPr fontId="60"/>
  </si>
  <si>
    <t>１５００円</t>
    <rPh sb="4" eb="5">
      <t>エン</t>
    </rPh>
    <phoneticPr fontId="60"/>
  </si>
  <si>
    <t>注意</t>
    <rPh sb="0" eb="2">
      <t>チュウイ</t>
    </rPh>
    <phoneticPr fontId="60"/>
  </si>
  <si>
    <t>申込方法</t>
    <rPh sb="0" eb="1">
      <t>モウ</t>
    </rPh>
    <rPh sb="1" eb="2">
      <t>コミ</t>
    </rPh>
    <rPh sb="2" eb="4">
      <t>ホウホウ</t>
    </rPh>
    <phoneticPr fontId="3"/>
  </si>
  <si>
    <t>諸連絡がありますので、返信用封筒に82円切手をはり、宛名を記名して同封して下さい。</t>
    <rPh sb="0" eb="1">
      <t>ショ</t>
    </rPh>
    <rPh sb="1" eb="3">
      <t>レンラク</t>
    </rPh>
    <rPh sb="11" eb="14">
      <t>ヘンシンヨウ</t>
    </rPh>
    <rPh sb="14" eb="16">
      <t>フウトウ</t>
    </rPh>
    <rPh sb="19" eb="20">
      <t>エン</t>
    </rPh>
    <rPh sb="20" eb="22">
      <t>キッテ</t>
    </rPh>
    <rPh sb="26" eb="28">
      <t>アテナ</t>
    </rPh>
    <rPh sb="29" eb="31">
      <t>キメイ</t>
    </rPh>
    <rPh sb="33" eb="35">
      <t>ドウフウ</t>
    </rPh>
    <rPh sb="37" eb="38">
      <t>クダ</t>
    </rPh>
    <phoneticPr fontId="3"/>
  </si>
  <si>
    <t>　振込先　　郵便口座　記号12160　　番号　98397591　陸上競技教室（瑞穂会場）</t>
    <rPh sb="1" eb="3">
      <t>フリコミ</t>
    </rPh>
    <rPh sb="3" eb="4">
      <t>サキ</t>
    </rPh>
    <rPh sb="6" eb="8">
      <t>ユウビン</t>
    </rPh>
    <rPh sb="8" eb="10">
      <t>コウザ</t>
    </rPh>
    <rPh sb="11" eb="13">
      <t>キゴウ</t>
    </rPh>
    <rPh sb="20" eb="22">
      <t>バンゴウ</t>
    </rPh>
    <rPh sb="32" eb="34">
      <t>リクジョウ</t>
    </rPh>
    <rPh sb="34" eb="36">
      <t>キョウギ</t>
    </rPh>
    <rPh sb="36" eb="38">
      <t>キョウシツ</t>
    </rPh>
    <rPh sb="39" eb="41">
      <t>ミズホ</t>
    </rPh>
    <rPh sb="41" eb="43">
      <t>カイジョウ</t>
    </rPh>
    <phoneticPr fontId="3"/>
  </si>
  <si>
    <t>事前受付期間</t>
    <rPh sb="0" eb="2">
      <t>ジゼン</t>
    </rPh>
    <rPh sb="2" eb="6">
      <t>ウケ</t>
    </rPh>
    <phoneticPr fontId="3"/>
  </si>
  <si>
    <t>その他</t>
    <rPh sb="2" eb="3">
      <t>ホカ</t>
    </rPh>
    <phoneticPr fontId="60"/>
  </si>
  <si>
    <t>HPから、Facebook・Twitterに変更しました↓</t>
    <rPh sb="22" eb="24">
      <t>ヘンコウ</t>
    </rPh>
    <phoneticPr fontId="3"/>
  </si>
  <si>
    <t>問合わせ</t>
    <rPh sb="0" eb="1">
      <t>トイ</t>
    </rPh>
    <rPh sb="1" eb="2">
      <t>ア</t>
    </rPh>
    <phoneticPr fontId="3"/>
  </si>
  <si>
    <t>会場責任者　　　谷　政人（名城大学附属高校）　　052-481-7436</t>
    <rPh sb="0" eb="2">
      <t>カイジョウ</t>
    </rPh>
    <rPh sb="2" eb="5">
      <t>セキニンシャ</t>
    </rPh>
    <rPh sb="8" eb="9">
      <t>タニ</t>
    </rPh>
    <rPh sb="10" eb="12">
      <t>マサト</t>
    </rPh>
    <rPh sb="13" eb="15">
      <t>メイジョウ</t>
    </rPh>
    <rPh sb="15" eb="17">
      <t>ダイガク</t>
    </rPh>
    <rPh sb="17" eb="19">
      <t>フゾク</t>
    </rPh>
    <rPh sb="19" eb="21">
      <t>コウコウ</t>
    </rPh>
    <phoneticPr fontId="3"/>
  </si>
  <si>
    <t>https://twitter.com/J6Bro</t>
    <phoneticPr fontId="60"/>
  </si>
  <si>
    <t>×</t>
    <phoneticPr fontId="3"/>
  </si>
  <si>
    <r>
      <t>　・</t>
    </r>
    <r>
      <rPr>
        <b/>
        <u/>
        <sz val="11"/>
        <color indexed="10"/>
        <rFont val="ＭＳ ゴシック"/>
        <family val="3"/>
        <charset val="128"/>
      </rPr>
      <t>メールの件名は「陸上教室」と「団体名」にしてください。</t>
    </r>
    <rPh sb="6" eb="8">
      <t>ケンメイ</t>
    </rPh>
    <rPh sb="10" eb="12">
      <t>リクジョウ</t>
    </rPh>
    <rPh sb="12" eb="14">
      <t>キョウシツ</t>
    </rPh>
    <rPh sb="17" eb="19">
      <t>ダン</t>
    </rPh>
    <rPh sb="19" eb="20">
      <t>メイ</t>
    </rPh>
    <phoneticPr fontId="3"/>
  </si>
  <si>
    <t>このファイルの内容は、参加料、参加人数計算・保険加入の目的で使用します。</t>
    <rPh sb="7" eb="9">
      <t>ナイヨウ</t>
    </rPh>
    <rPh sb="11" eb="14">
      <t>サンカリョウ</t>
    </rPh>
    <rPh sb="15" eb="19">
      <t>サンカニンズウ</t>
    </rPh>
    <rPh sb="19" eb="21">
      <t>ケイサン</t>
    </rPh>
    <rPh sb="22" eb="24">
      <t>ホケン</t>
    </rPh>
    <rPh sb="24" eb="26">
      <t>カニュウ</t>
    </rPh>
    <rPh sb="27" eb="29">
      <t>モクテキ</t>
    </rPh>
    <rPh sb="30" eb="32">
      <t>シヨウ</t>
    </rPh>
    <phoneticPr fontId="3"/>
  </si>
  <si>
    <t>Tシャツ購入希望</t>
    <rPh sb="4" eb="8">
      <t>コウニュウキボウ</t>
    </rPh>
    <phoneticPr fontId="3"/>
  </si>
  <si>
    <t>サイズ</t>
    <phoneticPr fontId="3"/>
  </si>
  <si>
    <t>Tシャツの購入希望者は、サイズを選択してください。</t>
    <rPh sb="5" eb="9">
      <t>コウニュウキボウ</t>
    </rPh>
    <rPh sb="9" eb="10">
      <t>シャ</t>
    </rPh>
    <rPh sb="16" eb="18">
      <t>センタク</t>
    </rPh>
    <phoneticPr fontId="3"/>
  </si>
  <si>
    <t>S</t>
    <phoneticPr fontId="3"/>
  </si>
  <si>
    <t>M</t>
    <phoneticPr fontId="3"/>
  </si>
  <si>
    <t>L</t>
    <phoneticPr fontId="3"/>
  </si>
  <si>
    <t>O</t>
    <phoneticPr fontId="3"/>
  </si>
  <si>
    <t>XO</t>
    <phoneticPr fontId="3"/>
  </si>
  <si>
    <t>M</t>
    <phoneticPr fontId="3"/>
  </si>
  <si>
    <t>O</t>
    <phoneticPr fontId="3"/>
  </si>
  <si>
    <t>XO</t>
    <phoneticPr fontId="3"/>
  </si>
  <si>
    <t>Ｔシャツ購入希望数</t>
    <rPh sb="4" eb="8">
      <t>コウニュウキボウ</t>
    </rPh>
    <rPh sb="8" eb="9">
      <t>スウ</t>
    </rPh>
    <phoneticPr fontId="3"/>
  </si>
  <si>
    <t>Ｔシャツ購入数</t>
    <rPh sb="4" eb="7">
      <t>コウニュウスウ</t>
    </rPh>
    <rPh sb="6" eb="7">
      <t>スウ</t>
    </rPh>
    <phoneticPr fontId="3"/>
  </si>
  <si>
    <t>以下の余白に、振込明細書のコピーを貼付けてください</t>
    <rPh sb="0" eb="2">
      <t>イカ</t>
    </rPh>
    <rPh sb="3" eb="5">
      <t>ヨハク</t>
    </rPh>
    <rPh sb="7" eb="9">
      <t>フリコミ</t>
    </rPh>
    <rPh sb="9" eb="12">
      <t>メイサイショ</t>
    </rPh>
    <rPh sb="17" eb="19">
      <t>ハリツ</t>
    </rPh>
    <phoneticPr fontId="3"/>
  </si>
  <si>
    <t>　　①メール送信先</t>
    <rPh sb="8" eb="9">
      <t>サキ</t>
    </rPh>
    <phoneticPr fontId="3"/>
  </si>
  <si>
    <r>
      <t>　・参加数分と希望購入Ｔシャツ分の参加料を振り込み、</t>
    </r>
    <r>
      <rPr>
        <b/>
        <sz val="11"/>
        <color indexed="10"/>
        <rFont val="ＭＳ ゴシック"/>
        <family val="3"/>
        <charset val="128"/>
      </rPr>
      <t>明細書のコピーを「②参加人数一覧表」の表面に添付</t>
    </r>
    <r>
      <rPr>
        <sz val="11"/>
        <color indexed="8"/>
        <rFont val="ＭＳ 明朝"/>
        <family val="1"/>
        <charset val="128"/>
      </rPr>
      <t>してください。</t>
    </r>
    <rPh sb="2" eb="5">
      <t>サンカスウ</t>
    </rPh>
    <rPh sb="5" eb="6">
      <t>ブン</t>
    </rPh>
    <rPh sb="7" eb="9">
      <t>キボウ</t>
    </rPh>
    <rPh sb="9" eb="11">
      <t>コウニュウ</t>
    </rPh>
    <rPh sb="15" eb="16">
      <t>ブン</t>
    </rPh>
    <rPh sb="17" eb="20">
      <t>サンカリョウ</t>
    </rPh>
    <rPh sb="21" eb="22">
      <t>フ</t>
    </rPh>
    <rPh sb="23" eb="24">
      <t>コ</t>
    </rPh>
    <rPh sb="26" eb="29">
      <t>メイサイショ</t>
    </rPh>
    <rPh sb="36" eb="38">
      <t>サンカ</t>
    </rPh>
    <rPh sb="38" eb="40">
      <t>ニンズウ</t>
    </rPh>
    <rPh sb="40" eb="42">
      <t>イチラン</t>
    </rPh>
    <rPh sb="42" eb="43">
      <t>ヒョウ</t>
    </rPh>
    <rPh sb="45" eb="47">
      <t>ヒョウメン</t>
    </rPh>
    <rPh sb="48" eb="50">
      <t>テンプ</t>
    </rPh>
    <phoneticPr fontId="3"/>
  </si>
  <si>
    <t>　　②参加料の振込と郵送</t>
    <rPh sb="3" eb="6">
      <t>サンカリョウ</t>
    </rPh>
    <rPh sb="7" eb="9">
      <t>フリコミ</t>
    </rPh>
    <rPh sb="10" eb="12">
      <t>ユウソウ</t>
    </rPh>
    <phoneticPr fontId="3"/>
  </si>
  <si>
    <t>瑞穂会場 参加予定数</t>
    <rPh sb="0" eb="2">
      <t>ミズホ</t>
    </rPh>
    <rPh sb="2" eb="4">
      <t>カイジョウ</t>
    </rPh>
    <rPh sb="9" eb="10">
      <t>スウ</t>
    </rPh>
    <phoneticPr fontId="3"/>
  </si>
  <si>
    <t>１３：００～１５：４０</t>
    <phoneticPr fontId="60"/>
  </si>
  <si>
    <t>１２：００</t>
    <phoneticPr fontId="60"/>
  </si>
  <si>
    <t>１６：００</t>
    <phoneticPr fontId="60"/>
  </si>
  <si>
    <t>申し込みファイルをダウンロードして、必要事項を入力してください。①参加者一覧表に必要事項を入力し、振込金受領書のコピーを②参加人数一覧表に添付して、期日までに申し込みをお願いします。</t>
    <rPh sb="0" eb="1">
      <t>モウ</t>
    </rPh>
    <rPh sb="2" eb="3">
      <t>コ</t>
    </rPh>
    <rPh sb="18" eb="22">
      <t>ヒツヨウジコウ</t>
    </rPh>
    <rPh sb="23" eb="25">
      <t>ニュウ</t>
    </rPh>
    <rPh sb="33" eb="36">
      <t>サンカシャ</t>
    </rPh>
    <rPh sb="36" eb="38">
      <t>イチラン</t>
    </rPh>
    <rPh sb="38" eb="39">
      <t>ヒョウ</t>
    </rPh>
    <rPh sb="40" eb="42">
      <t>ヒツヨウ</t>
    </rPh>
    <rPh sb="42" eb="44">
      <t>ジコウ</t>
    </rPh>
    <rPh sb="45" eb="47">
      <t>ny</t>
    </rPh>
    <rPh sb="49" eb="51">
      <t>フリコミ</t>
    </rPh>
    <rPh sb="51" eb="52">
      <t>キン</t>
    </rPh>
    <rPh sb="52" eb="55">
      <t>ジュリョウショ</t>
    </rPh>
    <rPh sb="69" eb="71">
      <t>テンプ</t>
    </rPh>
    <phoneticPr fontId="3"/>
  </si>
  <si>
    <r>
      <t>申し込みファイルのダウンロード　</t>
    </r>
    <r>
      <rPr>
        <b/>
        <sz val="13"/>
        <color theme="1"/>
        <rFont val="ＭＳ Ｐゴシック"/>
        <family val="3"/>
        <charset val="128"/>
      </rPr>
      <t>愛知陸協→名古屋→陸上教室申し込みファイル</t>
    </r>
    <rPh sb="0" eb="1">
      <t>モウ</t>
    </rPh>
    <rPh sb="2" eb="3">
      <t>コ</t>
    </rPh>
    <rPh sb="16" eb="20">
      <t>アイチ</t>
    </rPh>
    <rPh sb="21" eb="24">
      <t>ナゴヤ</t>
    </rPh>
    <rPh sb="25" eb="27">
      <t>リクジョウ</t>
    </rPh>
    <rPh sb="27" eb="29">
      <t>キョウシツ</t>
    </rPh>
    <rPh sb="29" eb="30">
      <t>モウ</t>
    </rPh>
    <rPh sb="31" eb="32">
      <t>コ</t>
    </rPh>
    <phoneticPr fontId="60"/>
  </si>
  <si>
    <r>
      <t>　申し込みアドレス　</t>
    </r>
    <r>
      <rPr>
        <b/>
        <sz val="18"/>
        <color theme="1"/>
        <rFont val="ＭＳ Ｐゴシック"/>
        <family val="3"/>
        <charset val="128"/>
      </rPr>
      <t>rikujokyousitu.kyogikai@gmail.com</t>
    </r>
    <rPh sb="1" eb="2">
      <t>モウ</t>
    </rPh>
    <rPh sb="3" eb="4">
      <t>コ</t>
    </rPh>
    <phoneticPr fontId="60"/>
  </si>
  <si>
    <t>天候により、中止となる場合もあります。下記ホームページをご確認ください。</t>
    <rPh sb="0" eb="2">
      <t>テンコウ</t>
    </rPh>
    <rPh sb="6" eb="8">
      <t>チュウシ</t>
    </rPh>
    <rPh sb="11" eb="13">
      <t>バアイ</t>
    </rPh>
    <rPh sb="19" eb="21">
      <t>カキ</t>
    </rPh>
    <rPh sb="29" eb="31">
      <t>カクニン</t>
    </rPh>
    <phoneticPr fontId="3"/>
  </si>
  <si>
    <t>←問合せも、こちらのアドレスにお願いします。</t>
    <rPh sb="1" eb="3">
      <t>トイアワ</t>
    </rPh>
    <rPh sb="16" eb="17">
      <t>ネガ</t>
    </rPh>
    <phoneticPr fontId="60"/>
  </si>
  <si>
    <t>・Tシャツについて・・・1枚1800円で、事前注文となります。</t>
    <rPh sb="13" eb="14">
      <t>マイ</t>
    </rPh>
    <rPh sb="18" eb="19">
      <t>エン</t>
    </rPh>
    <rPh sb="21" eb="23">
      <t>ジゼン</t>
    </rPh>
    <rPh sb="23" eb="25">
      <t>チュウモン</t>
    </rPh>
    <phoneticPr fontId="3"/>
  </si>
  <si>
    <t>・保険について・・・参加者はすべて保険に加入します。</t>
    <rPh sb="1" eb="3">
      <t>ホケン</t>
    </rPh>
    <rPh sb="10" eb="13">
      <t>サンカシャ</t>
    </rPh>
    <rPh sb="17" eb="19">
      <t>ホケン</t>
    </rPh>
    <rPh sb="20" eb="22">
      <t>カニュウ</t>
    </rPh>
    <phoneticPr fontId="3"/>
  </si>
  <si>
    <t>２０００円</t>
    <rPh sb="4" eb="5">
      <t>エン</t>
    </rPh>
    <phoneticPr fontId="60"/>
  </si>
  <si>
    <t>１回分</t>
    <rPh sb="1" eb="2">
      <t>カイ</t>
    </rPh>
    <rPh sb="2" eb="3">
      <t>ブン</t>
    </rPh>
    <phoneticPr fontId="60"/>
  </si>
  <si>
    <t>https://www.facebook.com/rikujokyoshitsu/</t>
    <phoneticPr fontId="60"/>
  </si>
  <si>
    <t>２０２０年１１月２日～１２月４日</t>
    <rPh sb="4" eb="5">
      <t>ネン</t>
    </rPh>
    <rPh sb="7" eb="8">
      <t>ツキ</t>
    </rPh>
    <rPh sb="9" eb="10">
      <t>ビ</t>
    </rPh>
    <rPh sb="13" eb="14">
      <t>ツキ</t>
    </rPh>
    <rPh sb="15" eb="16">
      <t>ビ</t>
    </rPh>
    <phoneticPr fontId="3"/>
  </si>
  <si>
    <t>　　　　　　　　希望者は、参加申し込み書にサイズを記入し、参加費とTシャツ代を一緒に振り込んでください。　　　　　　　　　　　　</t>
    <phoneticPr fontId="3"/>
  </si>
  <si>
    <t xml:space="preserve"> その場合、参加費の返金はできませんのでご了解ください。また、振り替えがなかった場合のグランド開放は行いません。</t>
    <rPh sb="3" eb="5">
      <t>バアイ</t>
    </rPh>
    <rPh sb="6" eb="9">
      <t>サンカヒ</t>
    </rPh>
    <rPh sb="10" eb="12">
      <t>ヘンキン</t>
    </rPh>
    <rPh sb="21" eb="23">
      <t>リョウカイ</t>
    </rPh>
    <rPh sb="31" eb="32">
      <t>フ</t>
    </rPh>
    <rPh sb="33" eb="34">
      <t>カ</t>
    </rPh>
    <rPh sb="40" eb="42">
      <t>バアイ</t>
    </rPh>
    <rPh sb="47" eb="49">
      <t>カイホウ</t>
    </rPh>
    <rPh sb="50" eb="51">
      <t>オコナ</t>
    </rPh>
    <phoneticPr fontId="60"/>
  </si>
  <si>
    <t>･予備日について・・・雨天で中止の場合は、予備日に振り替えます。予備日も雨天の場合は中止とします。</t>
    <rPh sb="1" eb="4">
      <t>ヨビビ</t>
    </rPh>
    <rPh sb="11" eb="13">
      <t>ウテン</t>
    </rPh>
    <rPh sb="14" eb="16">
      <t>チュウシ</t>
    </rPh>
    <rPh sb="17" eb="19">
      <t>バアイ</t>
    </rPh>
    <rPh sb="21" eb="24">
      <t>ヨビビ</t>
    </rPh>
    <rPh sb="25" eb="26">
      <t>フ</t>
    </rPh>
    <rPh sb="27" eb="28">
      <t>カ</t>
    </rPh>
    <rPh sb="32" eb="35">
      <t>ヨビビ</t>
    </rPh>
    <rPh sb="36" eb="38">
      <t>ウテン</t>
    </rPh>
    <rPh sb="39" eb="41">
      <t>バアイ</t>
    </rPh>
    <rPh sb="42" eb="44">
      <t>チュウシ</t>
    </rPh>
    <phoneticPr fontId="60"/>
  </si>
  <si>
    <t>・午前・午後の完全入れ替え制にします。</t>
    <rPh sb="1" eb="3">
      <t>ゴゼン</t>
    </rPh>
    <rPh sb="4" eb="6">
      <t>ゴゴ</t>
    </rPh>
    <rPh sb="7" eb="9">
      <t>カンゼン</t>
    </rPh>
    <rPh sb="9" eb="10">
      <t>イ</t>
    </rPh>
    <rPh sb="11" eb="12">
      <t>カ</t>
    </rPh>
    <rPh sb="13" eb="14">
      <t>セイ</t>
    </rPh>
    <phoneticPr fontId="60"/>
  </si>
  <si>
    <t>個人申込は可能です。</t>
    <rPh sb="0" eb="4">
      <t>コジンモウシコミ</t>
    </rPh>
    <rPh sb="5" eb="7">
      <t>カノウ</t>
    </rPh>
    <phoneticPr fontId="60"/>
  </si>
  <si>
    <t>※小・中学生に限り、県3位以内の生徒は参加費免除となります。</t>
    <phoneticPr fontId="60"/>
  </si>
  <si>
    <t>９：００～１１：４０</t>
    <phoneticPr fontId="60"/>
  </si>
  <si>
    <t>１２：４０～１２：５０</t>
    <phoneticPr fontId="60"/>
  </si>
  <si>
    <t>８：４０～８：５０</t>
    <phoneticPr fontId="60"/>
  </si>
  <si>
    <t>午後講習</t>
    <rPh sb="0" eb="2">
      <t>ゴゴ</t>
    </rPh>
    <rPh sb="2" eb="4">
      <t>コウシュウ</t>
    </rPh>
    <phoneticPr fontId="60"/>
  </si>
  <si>
    <t>短距離・中長距離・障害・跳躍・砲丸・ジャベリック・小学生</t>
    <rPh sb="0" eb="3">
      <t>タンキョリ</t>
    </rPh>
    <rPh sb="4" eb="5">
      <t>チュウ</t>
    </rPh>
    <rPh sb="5" eb="6">
      <t>ナガ</t>
    </rPh>
    <rPh sb="6" eb="8">
      <t>キョリ</t>
    </rPh>
    <rPh sb="9" eb="11">
      <t>ショウガイ</t>
    </rPh>
    <rPh sb="12" eb="14">
      <t>チョウヤク</t>
    </rPh>
    <rPh sb="15" eb="17">
      <t>ホウガン</t>
    </rPh>
    <rPh sb="25" eb="28">
      <t>ショウガクセイ</t>
    </rPh>
    <phoneticPr fontId="3"/>
  </si>
  <si>
    <t>パロマ瑞穂スタジアム陸上競技場</t>
    <phoneticPr fontId="3"/>
  </si>
  <si>
    <t xml:space="preserve">参加者の皆さんへ　新型コロナウィルス感染拡大防止のための措置として、以下の点をお守りください。 </t>
    <rPh sb="40" eb="41">
      <t>マモ</t>
    </rPh>
    <phoneticPr fontId="3"/>
  </si>
  <si>
    <t>なお、ガイダンスの詳細は日本陸連のＨＰを御覧ください　➡　https://www.jaaf.or.jp/news/article/13857/</t>
    <rPh sb="9" eb="11">
      <t>ショウサイ</t>
    </rPh>
    <rPh sb="12" eb="16">
      <t>ニホンリクレン</t>
    </rPh>
    <rPh sb="20" eb="22">
      <t>ゴラン</t>
    </rPh>
    <phoneticPr fontId="3"/>
  </si>
  <si>
    <t>日本陸連の陸上競技活動再開について のガイダンスに基づき、参加者の皆さんに以下の項目を実施します。</t>
    <rPh sb="0" eb="5">
      <t>ニホン</t>
    </rPh>
    <rPh sb="25" eb="28">
      <t>モト</t>
    </rPh>
    <rPh sb="29" eb="33">
      <t>サンカシャ</t>
    </rPh>
    <rPh sb="33" eb="34">
      <t>ミナ</t>
    </rPh>
    <rPh sb="37" eb="39">
      <t>イカ</t>
    </rPh>
    <rPh sb="40" eb="42">
      <t>コウモク</t>
    </rPh>
    <rPh sb="43" eb="45">
      <t>ジッシ</t>
    </rPh>
    <phoneticPr fontId="3"/>
  </si>
  <si>
    <t>２０２０年度　　名古屋地区陸上教室（瑞穂会場）　　実施要項</t>
    <rPh sb="4" eb="6">
      <t>ネンド</t>
    </rPh>
    <rPh sb="8" eb="11">
      <t>ナゴヤ</t>
    </rPh>
    <rPh sb="11" eb="13">
      <t>チク</t>
    </rPh>
    <rPh sb="13" eb="15">
      <t>リクジョウ</t>
    </rPh>
    <rPh sb="15" eb="17">
      <t>キョウシツ</t>
    </rPh>
    <rPh sb="18" eb="20">
      <t>ミズホ</t>
    </rPh>
    <rPh sb="20" eb="22">
      <t>カイジョウ</t>
    </rPh>
    <rPh sb="25" eb="27">
      <t>ジッシ</t>
    </rPh>
    <rPh sb="27" eb="29">
      <t>ヨウコウ</t>
    </rPh>
    <phoneticPr fontId="3"/>
  </si>
  <si>
    <t>【大会前／提出用】新型コロナウイルス感染症についての体調管理チェックシート（第2版8月11日改訂）</t>
    <rPh sb="1" eb="3">
      <t>タイカイ</t>
    </rPh>
    <rPh sb="3" eb="4">
      <t>マエ</t>
    </rPh>
    <rPh sb="5" eb="8">
      <t>テイシュツヨウ</t>
    </rPh>
    <rPh sb="26" eb="28">
      <t>タイチョウ</t>
    </rPh>
    <rPh sb="28" eb="30">
      <t>カンリ</t>
    </rPh>
    <rPh sb="38" eb="39">
      <t>ダイ</t>
    </rPh>
    <rPh sb="40" eb="41">
      <t>ハン</t>
    </rPh>
    <rPh sb="42" eb="43">
      <t>ガツ</t>
    </rPh>
    <rPh sb="45" eb="46">
      <t>ニチ</t>
    </rPh>
    <rPh sb="46" eb="48">
      <t>カイテイ</t>
    </rPh>
    <phoneticPr fontId="60"/>
  </si>
  <si>
    <t>本チェックシートは各種⼤会において新型コロナウイルス感染症の拡⼤を防⽌するため、参加者の健康状態を確認することを⽬的としています。本チェックシートに記⼊いただいた個⼈情報については、厳正なる管理のもとに保管し、健康状態の把握、来場可否の判断および必要なご連絡のためにのみ利⽤します。また、個⼈情報保護法等の法令において認められる場合を除きご本⼈の同意を得ずに第三者に提供いたしません。但し、⼤会会場にて感染症患者またはその疑いのある⽅が発⾒された場合に必要な範囲で保健所等に提供することがあります。　                                                                                                       🔲個人情報の取得・利用・提供に同意する</t>
    <phoneticPr fontId="60"/>
  </si>
  <si>
    <t>※大会1週間前から記入し、大会当日、主催者の指示に従い指定の場所に提出すること</t>
    <rPh sb="1" eb="3">
      <t>タイカイ</t>
    </rPh>
    <rPh sb="4" eb="7">
      <t>シュウカンマエ</t>
    </rPh>
    <rPh sb="9" eb="11">
      <t>キニュウ</t>
    </rPh>
    <rPh sb="13" eb="15">
      <t>タイカイ</t>
    </rPh>
    <rPh sb="15" eb="17">
      <t>トウジツ</t>
    </rPh>
    <rPh sb="18" eb="21">
      <t>シュサイシャ</t>
    </rPh>
    <rPh sb="22" eb="24">
      <t>シジ</t>
    </rPh>
    <rPh sb="25" eb="26">
      <t>シタガ</t>
    </rPh>
    <rPh sb="27" eb="29">
      <t>シテイ</t>
    </rPh>
    <rPh sb="30" eb="32">
      <t>バショ</t>
    </rPh>
    <rPh sb="33" eb="35">
      <t>テイシュツ</t>
    </rPh>
    <phoneticPr fontId="60"/>
  </si>
  <si>
    <t>※該当しない場合は✔を入れ、該当する場合は〇を記入すること（体温0.1℃単位の数字を記入）</t>
  </si>
  <si>
    <t>No.</t>
    <phoneticPr fontId="60"/>
  </si>
  <si>
    <t>チェックリスト</t>
    <phoneticPr fontId="60"/>
  </si>
  <si>
    <t>／</t>
    <phoneticPr fontId="60"/>
  </si>
  <si>
    <t>／</t>
    <phoneticPr fontId="60"/>
  </si>
  <si>
    <t>のどの痛みがある</t>
    <rPh sb="3" eb="4">
      <t>イタ</t>
    </rPh>
    <phoneticPr fontId="60"/>
  </si>
  <si>
    <t>咳（せき）が出る</t>
    <rPh sb="6" eb="7">
      <t>デ</t>
    </rPh>
    <phoneticPr fontId="60"/>
  </si>
  <si>
    <t>痰（たん）がでたり、からんだりする</t>
    <phoneticPr fontId="60"/>
  </si>
  <si>
    <t>鼻水（はなみず）、鼻づまりがある　※アレルギーを除く</t>
    <phoneticPr fontId="60"/>
  </si>
  <si>
    <t>頭が痛い</t>
    <rPh sb="0" eb="1">
      <t>アタマ</t>
    </rPh>
    <rPh sb="2" eb="3">
      <t>イタ</t>
    </rPh>
    <phoneticPr fontId="60"/>
  </si>
  <si>
    <t>体のだるさなどがある</t>
    <rPh sb="0" eb="1">
      <t>カラダ</t>
    </rPh>
    <phoneticPr fontId="60"/>
  </si>
  <si>
    <t>発熱の症状がある</t>
    <rPh sb="0" eb="2">
      <t>ハツネツ</t>
    </rPh>
    <rPh sb="3" eb="5">
      <t>ショウジョウ</t>
    </rPh>
    <phoneticPr fontId="60"/>
  </si>
  <si>
    <t>息苦しさがある</t>
    <phoneticPr fontId="60"/>
  </si>
  <si>
    <t>味覚異常(味がしない)</t>
    <rPh sb="0" eb="2">
      <t>ミカク</t>
    </rPh>
    <rPh sb="2" eb="4">
      <t>イジョウ</t>
    </rPh>
    <rPh sb="5" eb="6">
      <t>アジ</t>
    </rPh>
    <phoneticPr fontId="60"/>
  </si>
  <si>
    <t>嗅覚異常(匂いがしない)</t>
    <phoneticPr fontId="60"/>
  </si>
  <si>
    <t>体温</t>
    <rPh sb="0" eb="2">
      <t>タイオン</t>
    </rPh>
    <phoneticPr fontId="60"/>
  </si>
  <si>
    <t>℃</t>
    <phoneticPr fontId="60"/>
  </si>
  <si>
    <t>℃</t>
    <phoneticPr fontId="60"/>
  </si>
  <si>
    <r>
      <t>薬剤の服用</t>
    </r>
    <r>
      <rPr>
        <sz val="11"/>
        <color theme="1"/>
        <rFont val="ＭＳ Ｐゴシック"/>
        <family val="3"/>
        <charset val="128"/>
        <scheme val="minor"/>
      </rPr>
      <t>(解熱剤を含む上記症状を緩和させる薬剤)</t>
    </r>
    <rPh sb="12" eb="14">
      <t>ジョウキ</t>
    </rPh>
    <phoneticPr fontId="60"/>
  </si>
  <si>
    <t>氏名　　　　　　　　　　　　　　　　　　　　　</t>
    <rPh sb="0" eb="2">
      <t>シメイ</t>
    </rPh>
    <phoneticPr fontId="60"/>
  </si>
  <si>
    <t>所属（学校名など）　　　　　　　　　　　　　　　　　　　　　</t>
    <rPh sb="0" eb="2">
      <t>ショゾク</t>
    </rPh>
    <rPh sb="3" eb="6">
      <t>ガッコウメイ</t>
    </rPh>
    <phoneticPr fontId="60"/>
  </si>
  <si>
    <t>連絡先（電話番号）　　　　　　　　　　　   　　</t>
    <rPh sb="0" eb="3">
      <t>レンラクサキ</t>
    </rPh>
    <rPh sb="4" eb="6">
      <t>デンワ</t>
    </rPh>
    <rPh sb="6" eb="8">
      <t>バンゴウ</t>
    </rPh>
    <phoneticPr fontId="60"/>
  </si>
  <si>
    <t>保護者氏名　　　　　　　　　　　　　　　　　　　　　　　　　</t>
    <phoneticPr fontId="60"/>
  </si>
  <si>
    <t>※参加者が未成年の場合</t>
    <phoneticPr fontId="60"/>
  </si>
  <si>
    <t>陸上教室　瑞穂会場</t>
    <rPh sb="0" eb="2">
      <t>リク</t>
    </rPh>
    <rPh sb="2" eb="4">
      <t>ky</t>
    </rPh>
    <rPh sb="5" eb="9">
      <t>ミズホカ</t>
    </rPh>
    <phoneticPr fontId="45"/>
  </si>
  <si>
    <t>参加毎に提出してください</t>
    <rPh sb="0" eb="2">
      <t>サンカ</t>
    </rPh>
    <rPh sb="2" eb="3">
      <t>ゴト</t>
    </rPh>
    <rPh sb="4" eb="12">
      <t>テイシュツシテクダ</t>
    </rPh>
    <phoneticPr fontId="45"/>
  </si>
  <si>
    <t>① 競技者には競技会１週間前からの検温を義務付ます。指定の体調管理チェック表に記入し提出してください。
② 選手は招集時、その他の方は受付時に体調管理チェック表を提出して頂きます。
　　主催者は、万が一感染が発生した場合に備え、個人情報の取扱いに十分注意しながら、イベント当日に参加者より提出
　　を求めた書面の保存期間（少なくとも１月以上）を定めて保存します。
　　主催者は提出していない競技者を出場不可とする場合があります。
③ 不確かな競技者がいた場合は、その場で検温を実施し、状況により参加を許可しない場合があります。
　(不確かな競技者の事例：一見して体調が悪そうに見える、顔がほてっている、咳、鼻水の症状（風邪の症状）が見られる。)
④ 運動時を除きマスクの着用を義務とし、主催者はマスクをしてない人に対し注意を促します。
⑤ 手洗い・手指の消毒・洗顔の徹底を呼び掛けます。
⑥参加回毎に兼後チェックシートの提出が必要です。</t>
    <rPh sb="54" eb="56">
      <t>センシュ</t>
    </rPh>
    <rPh sb="57" eb="59">
      <t>ショウシュウ</t>
    </rPh>
    <rPh sb="59" eb="60">
      <t>ジ</t>
    </rPh>
    <rPh sb="63" eb="64">
      <t>タ</t>
    </rPh>
    <rPh sb="65" eb="66">
      <t>カタ</t>
    </rPh>
    <rPh sb="81" eb="83">
      <t>テイシュツ</t>
    </rPh>
    <rPh sb="85" eb="86">
      <t>イタダ</t>
    </rPh>
    <rPh sb="206" eb="208">
      <t>バアイ</t>
    </rPh>
    <rPh sb="255" eb="257">
      <t>バアイ</t>
    </rPh>
    <rPh sb="395" eb="397">
      <t>サンカ</t>
    </rPh>
    <rPh sb="397" eb="398">
      <t>カイ</t>
    </rPh>
    <rPh sb="398" eb="399">
      <t>マイ</t>
    </rPh>
    <rPh sb="400" eb="409">
      <t>ケンコウ</t>
    </rPh>
    <rPh sb="410" eb="412">
      <t>テイシュツ</t>
    </rPh>
    <rPh sb="413" eb="415">
      <t>ヒツヨウ</t>
    </rPh>
    <phoneticPr fontId="3"/>
  </si>
  <si>
    <t>今年度は事前申込のみとし、当日受付は一切行いません。</t>
    <rPh sb="0" eb="3">
      <t>コンネンド</t>
    </rPh>
    <rPh sb="4" eb="8">
      <t>ジゼンモウシコミ</t>
    </rPh>
    <rPh sb="13" eb="15">
      <t>トウジツ</t>
    </rPh>
    <rPh sb="15" eb="17">
      <t>ウケツケ</t>
    </rPh>
    <rPh sb="18" eb="20">
      <t>イッサイ</t>
    </rPh>
    <rPh sb="20" eb="21">
      <t>オコナ</t>
    </rPh>
    <phoneticPr fontId="3"/>
  </si>
  <si>
    <t>今年度は事前申込のみとし、当日受付は一切行いません。</t>
    <phoneticPr fontId="45"/>
  </si>
  <si>
    <t>rikujokyousitu.kyogikai@gmail.com</t>
    <phoneticPr fontId="3"/>
  </si>
  <si>
    <t>E-mail</t>
    <phoneticPr fontId="3"/>
  </si>
  <si>
    <t>　・申し込みメールへの返信後に振込を行ってください。</t>
    <rPh sb="2" eb="3">
      <t>モウ</t>
    </rPh>
    <rPh sb="4" eb="5">
      <t>コ</t>
    </rPh>
    <rPh sb="11" eb="13">
      <t>ヘンシン</t>
    </rPh>
    <rPh sb="13" eb="14">
      <t>ゴ</t>
    </rPh>
    <rPh sb="15" eb="17">
      <t>フリコミ</t>
    </rPh>
    <rPh sb="18" eb="19">
      <t>オコナ</t>
    </rPh>
    <phoneticPr fontId="3"/>
  </si>
  <si>
    <t>健康チェックシートは、必要分印刷してください。</t>
    <rPh sb="0" eb="2">
      <t>ケンコウ</t>
    </rPh>
    <rPh sb="11" eb="13">
      <t>ヒツヨウ</t>
    </rPh>
    <rPh sb="13" eb="14">
      <t>ブン</t>
    </rPh>
    <rPh sb="14" eb="16">
      <t>インサツ</t>
    </rPh>
    <phoneticPr fontId="3"/>
  </si>
  <si>
    <t>※保健所、診療所等に相談後、必ず大会主催者に報告してください。</t>
    <phoneticPr fontId="60"/>
  </si>
  <si>
    <t>※症状が４日以上続く場合は必ず最寄りの保健所、診療所等に報告してください。症状には個人差がありますので、強い症状と思う場合にはすぐに報告してください。</t>
    <rPh sb="15" eb="17">
      <t>モヨ</t>
    </rPh>
    <rPh sb="19" eb="22">
      <t>ホケンジョ</t>
    </rPh>
    <rPh sb="23" eb="26">
      <t>シンリョウジョ</t>
    </rPh>
    <rPh sb="26" eb="27">
      <t>トウ</t>
    </rPh>
    <rPh sb="28" eb="30">
      <t>ホウコク</t>
    </rPh>
    <rPh sb="66" eb="68">
      <t>ホウコク</t>
    </rPh>
    <phoneticPr fontId="60"/>
  </si>
  <si>
    <t>℃</t>
    <phoneticPr fontId="60"/>
  </si>
  <si>
    <t>嗅覚異常(匂いがしない)</t>
    <phoneticPr fontId="60"/>
  </si>
  <si>
    <t>息苦しさがある</t>
    <phoneticPr fontId="60"/>
  </si>
  <si>
    <r>
      <t>鼻水、鼻づまりがある　</t>
    </r>
    <r>
      <rPr>
        <sz val="6"/>
        <color theme="1"/>
        <rFont val="ＭＳ Ｐゴシック"/>
        <family val="3"/>
        <charset val="128"/>
        <scheme val="minor"/>
      </rPr>
      <t>※アレルギーを除く</t>
    </r>
    <phoneticPr fontId="60"/>
  </si>
  <si>
    <t>痰（たん）がでたり、からんだりする</t>
    <phoneticPr fontId="60"/>
  </si>
  <si>
    <t>※大会終了後２週間は健康チェックをすること。</t>
    <rPh sb="1" eb="3">
      <t>タイカイ</t>
    </rPh>
    <rPh sb="3" eb="6">
      <t>シュウリョウゴ</t>
    </rPh>
    <rPh sb="7" eb="9">
      <t>シュウカン</t>
    </rPh>
    <rPh sb="10" eb="12">
      <t>ケンコウ</t>
    </rPh>
    <phoneticPr fontId="60"/>
  </si>
  <si>
    <t>【大会後／個人管理用】新型コロナウイルス感染症についての体調管理チェックシート</t>
    <rPh sb="1" eb="3">
      <t>タイカイ</t>
    </rPh>
    <rPh sb="3" eb="4">
      <t>ゴ</t>
    </rPh>
    <rPh sb="5" eb="7">
      <t>コジン</t>
    </rPh>
    <rPh sb="7" eb="9">
      <t>カンリ</t>
    </rPh>
    <rPh sb="9" eb="10">
      <t>ヨウ</t>
    </rPh>
    <rPh sb="28" eb="30">
      <t>タイチョウ</t>
    </rPh>
    <rPh sb="30" eb="32">
      <t>カンリ</t>
    </rPh>
    <phoneticPr fontId="60"/>
  </si>
  <si>
    <t>瑞穂会場</t>
    <rPh sb="0" eb="4">
      <t>ミズホ</t>
    </rPh>
    <phoneticPr fontId="45"/>
  </si>
  <si>
    <t>・参加について・・・新型コロナウィルス感染拡大防止のため、
　事前申し込みのみとします。当日受付は行いません。</t>
    <rPh sb="1" eb="3">
      <t>サンカ</t>
    </rPh>
    <rPh sb="10" eb="12">
      <t>シンガタ</t>
    </rPh>
    <rPh sb="19" eb="21">
      <t>カンセン</t>
    </rPh>
    <rPh sb="21" eb="23">
      <t>カクダイ</t>
    </rPh>
    <rPh sb="23" eb="25">
      <t>ボウシ</t>
    </rPh>
    <rPh sb="31" eb="33">
      <t>ジゼン</t>
    </rPh>
    <rPh sb="33" eb="34">
      <t>モウ</t>
    </rPh>
    <rPh sb="35" eb="36">
      <t>コ</t>
    </rPh>
    <rPh sb="44" eb="46">
      <t>トウジツ</t>
    </rPh>
    <rPh sb="46" eb="48">
      <t>ウケツケ</t>
    </rPh>
    <rPh sb="49" eb="50">
      <t>オコナ</t>
    </rPh>
    <phoneticPr fontId="60"/>
  </si>
  <si>
    <t>　申込先　　467-0063　名古屋市 瑞穂区 市丘町１丁目48　萩山中学校　可知　裕行宛</t>
    <rPh sb="1" eb="3">
      <t>モウシコミ</t>
    </rPh>
    <rPh sb="3" eb="4">
      <t>サキ</t>
    </rPh>
    <rPh sb="15" eb="19">
      <t>ナゴヤシ</t>
    </rPh>
    <rPh sb="20" eb="23">
      <t>ミズホク</t>
    </rPh>
    <rPh sb="24" eb="25">
      <t>シ</t>
    </rPh>
    <rPh sb="25" eb="26">
      <t>オカ</t>
    </rPh>
    <rPh sb="26" eb="27">
      <t>マチ</t>
    </rPh>
    <rPh sb="28" eb="30">
      <t>チョウメ</t>
    </rPh>
    <rPh sb="33" eb="35">
      <t>ハギヤマ</t>
    </rPh>
    <rPh sb="35" eb="38">
      <t>チュウガッコウ</t>
    </rPh>
    <rPh sb="39" eb="41">
      <t>カチ</t>
    </rPh>
    <rPh sb="42" eb="44">
      <t>ヒロユキ</t>
    </rPh>
    <rPh sb="44" eb="45">
      <t>アテ</t>
    </rPh>
    <phoneticPr fontId="3"/>
  </si>
  <si>
    <t>〒467-0063　名古屋市 瑞穂区 市丘町１丁目48　萩山中学校　可知　裕行宛</t>
    <phoneticPr fontId="3"/>
  </si>
  <si>
    <t>①と②のシートを印刷して萩山中まで郵送してください。</t>
    <rPh sb="8" eb="10">
      <t>インサツ</t>
    </rPh>
    <rPh sb="12" eb="14">
      <t>ハギヤマ</t>
    </rPh>
    <rPh sb="14" eb="15">
      <t>チュウ</t>
    </rPh>
    <rPh sb="17" eb="19">
      <t>ユウソウ</t>
    </rPh>
    <phoneticPr fontId="3"/>
  </si>
  <si>
    <t>１５００円</t>
    <rPh sb="4" eb="5">
      <t>エン</t>
    </rPh>
    <phoneticPr fontId="3"/>
  </si>
  <si>
    <t>1回参加・　600円</t>
    <rPh sb="1" eb="2">
      <t>カイ</t>
    </rPh>
    <rPh sb="2" eb="4">
      <t>サンカ</t>
    </rPh>
    <rPh sb="9" eb="10">
      <t>エン</t>
    </rPh>
    <phoneticPr fontId="3"/>
  </si>
  <si>
    <t>2回参加・1000円</t>
    <rPh sb="1" eb="2">
      <t>カイ</t>
    </rPh>
    <rPh sb="2" eb="4">
      <t>サンカ</t>
    </rPh>
    <rPh sb="9" eb="10">
      <t>エン</t>
    </rPh>
    <phoneticPr fontId="3"/>
  </si>
  <si>
    <t>3回参加・1500円</t>
    <rPh sb="1" eb="2">
      <t>カイ</t>
    </rPh>
    <rPh sb="2" eb="4">
      <t>サンカ</t>
    </rPh>
    <rPh sb="9" eb="10">
      <t>エン</t>
    </rPh>
    <phoneticPr fontId="3"/>
  </si>
  <si>
    <t>６００円</t>
    <rPh sb="3" eb="4">
      <t>エン</t>
    </rPh>
    <phoneticPr fontId="3"/>
  </si>
  <si>
    <t>１２００円</t>
    <rPh sb="4" eb="5">
      <t>エン</t>
    </rPh>
    <phoneticPr fontId="3"/>
  </si>
  <si>
    <t>←入力　愛知県立・名古屋市立は省いてください。
　個人の場合は保護者氏名を入力してください。</t>
    <rPh sb="1" eb="3">
      <t>ニュウリョク</t>
    </rPh>
    <rPh sb="4" eb="8">
      <t>アイチケンリ</t>
    </rPh>
    <rPh sb="9" eb="14">
      <t>ナゴヤシリツ</t>
    </rPh>
    <rPh sb="15" eb="16">
      <t>ハブ</t>
    </rPh>
    <rPh sb="25" eb="27">
      <t>コジン</t>
    </rPh>
    <rPh sb="28" eb="30">
      <t>バアイ</t>
    </rPh>
    <rPh sb="31" eb="34">
      <t>ホゴシャ</t>
    </rPh>
    <rPh sb="34" eb="36">
      <t>シメイ</t>
    </rPh>
    <rPh sb="37" eb="41">
      <t>ニュウ</t>
    </rPh>
    <phoneticPr fontId="3"/>
  </si>
  <si>
    <t>県大会３位以内入賞</t>
    <rPh sb="0" eb="3">
      <t>ケンタイ</t>
    </rPh>
    <rPh sb="4" eb="5">
      <t>イ</t>
    </rPh>
    <rPh sb="5" eb="7">
      <t>イナイ</t>
    </rPh>
    <rPh sb="7" eb="9">
      <t>ニュウショウ</t>
    </rPh>
    <phoneticPr fontId="3"/>
  </si>
  <si>
    <t>名</t>
    <rPh sb="0" eb="1">
      <t>ナ</t>
    </rPh>
    <phoneticPr fontId="3"/>
  </si>
  <si>
    <t>県大会３位以内入賞者数</t>
    <rPh sb="0" eb="3">
      <t>ケンタイカイ</t>
    </rPh>
    <rPh sb="4" eb="9">
      <t>イイナイニュウショウ</t>
    </rPh>
    <rPh sb="9" eb="10">
      <t>シャ</t>
    </rPh>
    <rPh sb="10" eb="11">
      <t>スウ</t>
    </rPh>
    <phoneticPr fontId="3"/>
  </si>
  <si>
    <t>※参加回数・参加料・県大会入賞者数等を確認してから印刷をしてください。</t>
    <rPh sb="1" eb="3">
      <t>サンカ</t>
    </rPh>
    <rPh sb="3" eb="5">
      <t>カイスウ</t>
    </rPh>
    <rPh sb="4" eb="5">
      <t>スウ</t>
    </rPh>
    <rPh sb="6" eb="9">
      <t>サンカリョウ</t>
    </rPh>
    <rPh sb="10" eb="13">
      <t>ケンタイカイ</t>
    </rPh>
    <rPh sb="13" eb="16">
      <t>ニュウショウシャ</t>
    </rPh>
    <rPh sb="16" eb="17">
      <t>スウ</t>
    </rPh>
    <rPh sb="17" eb="18">
      <t>トウ</t>
    </rPh>
    <rPh sb="19" eb="21">
      <t>カクニン</t>
    </rPh>
    <rPh sb="25" eb="27">
      <t>インサツ</t>
    </rPh>
    <phoneticPr fontId="3"/>
  </si>
  <si>
    <t>中学砲丸投</t>
    <rPh sb="0" eb="2">
      <t>チュウガク</t>
    </rPh>
    <rPh sb="2" eb="5">
      <t>ホウガンナゲ</t>
    </rPh>
    <phoneticPr fontId="3"/>
  </si>
  <si>
    <t>ジャベリックスロー</t>
  </si>
  <si>
    <t>印刷日</t>
    <rPh sb="0" eb="2">
      <t>インサツ</t>
    </rPh>
    <rPh sb="2" eb="3">
      <t>ビ</t>
    </rPh>
    <phoneticPr fontId="3"/>
  </si>
  <si>
    <t>小学生</t>
    <rPh sb="0" eb="3">
      <t>ショウガク</t>
    </rPh>
    <phoneticPr fontId="3"/>
  </si>
  <si>
    <t>ハードル</t>
  </si>
  <si>
    <t>ジャベリックスロー</t>
    <phoneticPr fontId="3"/>
  </si>
  <si>
    <r>
      <t xml:space="preserve">① 以下の事項に該当する場合は、自主的に参加を見合わせてください。 
ア 体調がよくない場合（例：発熱・咳・咽頭痛などの症状がある場合）
イ 同居家族や身近な知人に感染が疑われる方がいる場合 
ウ 過去 14 日以内に政府から入国制限、入国後の観察期間を必要とされている国、地域等への渡航又は当該在
　 住者との濃厚接触がある場合
② 参加者は受付開始に合わせて来場し、練習会終了後は速やかに帰宅してください。
③ 来場にあたっては、マスク・マイタオルを持参し、運動時を除いては原則としてマスクを着用してください。
④ 石けん等を用いた手洗い・手指消毒、うがい、洗顔を実施してください。
⑤ ウオーミングアップ・練習については、コーチングスタッフの指示に従い、ソーシャルディスタンスを確保する
　（できるだけ２ｍ以上）ことに努めてください。（障がい者の誘導や介助等は除きます。）
⑥ イベント中に大きな声での会話をしないでください。
⑦ 更衣室の滞在は短時間にしてください（シャワールームの使用は禁止します）。
⑧ 飲食等の際は感染リスクが高くなる為、短時間・ソーシャルディスタンス・換気の良い場所で行ってください。
⑨ タオル、ペットボトル、コップ、皿、袋等の共用を控え、個人用を用意してください。
　 また、体液の付着したゴミは各自で持ち帰ってください。
⑩ 感染防止のために主催者が決めたその他の措置の遵守、主催者の指示に従ってください。
⑪ イベント終了後２週間以内に新型コロナウイルス感染症を発症した場合は、主催者に対して速やかに濃厚接
　 触者の有無等について報告を行ってください。
</t>
    </r>
    <r>
      <rPr>
        <b/>
        <i/>
        <sz val="14"/>
        <rFont val="ＭＳ ゴシック"/>
        <family val="3"/>
        <charset val="128"/>
      </rPr>
      <t>これらの項目が守られない場合には退場して頂く場合があります。</t>
    </r>
    <rPh sb="173" eb="175">
      <t>ウケツケ</t>
    </rPh>
    <rPh sb="186" eb="189">
      <t>レンシュウカイ</t>
    </rPh>
    <rPh sb="310" eb="312">
      <t>レンシュウ</t>
    </rPh>
    <rPh sb="366" eb="367">
      <t>ツト</t>
    </rPh>
    <rPh sb="385" eb="386">
      <t>ナド</t>
    </rPh>
    <rPh sb="699" eb="700">
      <t>オコナ</t>
    </rPh>
    <rPh sb="713" eb="715">
      <t>コウモク</t>
    </rPh>
    <rPh sb="716" eb="717">
      <t>マモ</t>
    </rPh>
    <rPh sb="721" eb="723">
      <t>バアイ</t>
    </rPh>
    <rPh sb="725" eb="727">
      <t>タイジョウ</t>
    </rPh>
    <rPh sb="729" eb="730">
      <t>イタダ</t>
    </rPh>
    <rPh sb="731" eb="733">
      <t>バアイ</t>
    </rPh>
    <phoneticPr fontId="3"/>
  </si>
  <si>
    <t>小中学生用</t>
    <rPh sb="0" eb="4">
      <t>ショウチュウ</t>
    </rPh>
    <rPh sb="4" eb="5">
      <t>ヨウ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</si>
</sst>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5" formatCode="&quot;¥&quot;#,##0;&quot;¥&quot;\-#,##0"/>
    <numFmt numFmtId="176" formatCode="[$-411]ggge&quot;年&quot;m&quot;月&quot;d&quot;日&quot;;@"/>
    <numFmt numFmtId="177" formatCode="[$-411]yyyy&quot;年&quot;m&quot;月&quot;d&quot;日(&quot;aaa&quot;)メール必着&quot;"/>
    <numFmt numFmtId="178" formatCode="[$-411]yyyy&quot;年&quot;m&quot;月&quot;d&quot;日(&quot;aaa&quot;)必着&quot;"/>
  </numFmts>
  <fonts count="92">
    <font>
      <sz val="11"/>
      <color theme="1"/>
      <name val="ＭＳ Ｐゴシック"/>
      <family val="3"/>
      <charset val="128"/>
      <scheme val="minor"/>
    </font>
    <font>
      <sz val="11"/>
      <color theme="1"/>
      <name val="ＭＳ ゴシック"/>
      <family val="2"/>
      <charset val="128"/>
    </font>
    <font>
      <sz val="11"/>
      <color theme="1"/>
      <name val="ＭＳ ゴシック"/>
      <family val="2"/>
      <charset val="128"/>
    </font>
    <font>
      <sz val="6"/>
      <name val="ＭＳ Ｐゴシック"/>
      <family val="3"/>
      <charset val="128"/>
    </font>
    <font>
      <sz val="11"/>
      <color indexed="8"/>
      <name val="ＭＳ 明朝"/>
      <family val="1"/>
      <charset val="128"/>
    </font>
    <font>
      <b/>
      <sz val="11"/>
      <color indexed="10"/>
      <name val="ＭＳ ゴシック"/>
      <family val="3"/>
      <charset val="128"/>
    </font>
    <font>
      <b/>
      <sz val="11"/>
      <name val="ＭＳ ゴシック"/>
      <family val="3"/>
      <charset val="128"/>
    </font>
    <font>
      <sz val="6"/>
      <name val="ＭＳ Ｐゴシック"/>
      <family val="3"/>
      <charset val="128"/>
    </font>
    <font>
      <sz val="11"/>
      <name val="ＤＨＰ平成明朝体W7"/>
      <family val="3"/>
      <charset val="128"/>
    </font>
    <font>
      <sz val="14"/>
      <name val="ＤＨＰ平成明朝体W7"/>
      <family val="3"/>
      <charset val="128"/>
    </font>
    <font>
      <sz val="12"/>
      <name val="ＤＨＰ平成明朝体W7"/>
      <family val="3"/>
      <charset val="128"/>
    </font>
    <font>
      <sz val="12"/>
      <name val="ＭＳ ゴシック"/>
      <family val="3"/>
      <charset val="128"/>
    </font>
    <font>
      <sz val="11"/>
      <name val="ＭＳ Ｐゴシック"/>
      <family val="3"/>
      <charset val="128"/>
    </font>
    <font>
      <sz val="11"/>
      <name val="ＤＦ平成明朝体W7"/>
      <family val="3"/>
      <charset val="128"/>
    </font>
    <font>
      <b/>
      <sz val="11"/>
      <name val="ＭＳ 明朝"/>
      <family val="1"/>
      <charset val="128"/>
    </font>
    <font>
      <sz val="11"/>
      <name val="ＭＳ 明朝"/>
      <family val="1"/>
      <charset val="128"/>
    </font>
    <font>
      <sz val="16"/>
      <name val="ＭＳ Ｐゴシック"/>
      <family val="3"/>
      <charset val="128"/>
    </font>
    <font>
      <b/>
      <sz val="8"/>
      <color indexed="10"/>
      <name val="ＭＳ 明朝"/>
      <family val="1"/>
      <charset val="128"/>
    </font>
    <font>
      <sz val="12"/>
      <name val="ＤＨＰ平成明朝体W7"/>
      <family val="3"/>
      <charset val="128"/>
    </font>
    <font>
      <b/>
      <u/>
      <sz val="11"/>
      <color indexed="10"/>
      <name val="ＭＳ ゴシック"/>
      <family val="3"/>
      <charset val="128"/>
    </font>
    <font>
      <b/>
      <sz val="12"/>
      <name val="ＭＳ ゴシック"/>
      <family val="3"/>
      <charset val="128"/>
    </font>
    <font>
      <sz val="6"/>
      <name val="ＭＳ Ｐゴシック"/>
      <family val="3"/>
      <charset val="128"/>
    </font>
    <font>
      <sz val="11"/>
      <name val="ＤＦ平成明朝体W7"/>
      <family val="3"/>
      <charset val="128"/>
    </font>
    <font>
      <sz val="12"/>
      <name val="ＭＳ Ｐ明朝"/>
      <family val="1"/>
      <charset val="128"/>
    </font>
    <font>
      <b/>
      <sz val="16"/>
      <name val="ＭＳ 明朝"/>
      <family val="1"/>
      <charset val="128"/>
    </font>
    <font>
      <b/>
      <sz val="14"/>
      <color indexed="10"/>
      <name val="ＭＳ 明朝"/>
      <family val="1"/>
      <charset val="128"/>
    </font>
    <font>
      <b/>
      <sz val="14"/>
      <name val="ＭＳ ゴシック"/>
      <family val="3"/>
      <charset val="128"/>
    </font>
    <font>
      <b/>
      <sz val="12"/>
      <color indexed="8"/>
      <name val="ＭＳ 明朝"/>
      <family val="1"/>
      <charset val="128"/>
    </font>
    <font>
      <sz val="11"/>
      <color theme="1"/>
      <name val="ＭＳ Ｐゴシック"/>
      <family val="3"/>
      <charset val="128"/>
      <scheme val="minor"/>
    </font>
    <font>
      <sz val="12"/>
      <color theme="1"/>
      <name val="ＭＳ Ｐゴシック"/>
      <family val="3"/>
      <charset val="128"/>
      <scheme val="minor"/>
    </font>
    <font>
      <sz val="11"/>
      <color theme="1"/>
      <name val="ＭＳ 明朝"/>
      <family val="1"/>
      <charset val="128"/>
    </font>
    <font>
      <b/>
      <sz val="11"/>
      <color theme="1"/>
      <name val="ＭＳ ゴシック"/>
      <family val="3"/>
      <charset val="128"/>
    </font>
    <font>
      <b/>
      <sz val="11"/>
      <color rgb="FFFF0000"/>
      <name val="ＭＳ ゴシック"/>
      <family val="3"/>
      <charset val="128"/>
    </font>
    <font>
      <b/>
      <sz val="14"/>
      <color theme="1"/>
      <name val="ＭＳ ゴシック"/>
      <family val="3"/>
      <charset val="128"/>
    </font>
    <font>
      <sz val="11"/>
      <color theme="1"/>
      <name val="ＭＳ ゴシック"/>
      <family val="3"/>
      <charset val="128"/>
    </font>
    <font>
      <b/>
      <sz val="10"/>
      <color theme="1"/>
      <name val="ＭＳ ゴシック"/>
      <family val="3"/>
      <charset val="128"/>
    </font>
    <font>
      <b/>
      <sz val="11"/>
      <color theme="1"/>
      <name val="ＭＳ 明朝"/>
      <family val="1"/>
      <charset val="128"/>
    </font>
    <font>
      <b/>
      <sz val="12"/>
      <color theme="1"/>
      <name val="ＭＳ ゴシック"/>
      <family val="3"/>
      <charset val="128"/>
    </font>
    <font>
      <sz val="18"/>
      <color theme="1"/>
      <name val="ＭＳ ゴシック"/>
      <family val="3"/>
      <charset val="128"/>
    </font>
    <font>
      <sz val="16"/>
      <color theme="1"/>
      <name val="ＭＳ Ｐゴシック"/>
      <family val="3"/>
      <charset val="128"/>
      <scheme val="minor"/>
    </font>
    <font>
      <b/>
      <sz val="14"/>
      <color rgb="FFFF0000"/>
      <name val="ＭＳ ゴシック"/>
      <family val="3"/>
      <charset val="128"/>
    </font>
    <font>
      <b/>
      <sz val="14"/>
      <color theme="1"/>
      <name val="ＭＳ 明朝"/>
      <family val="1"/>
      <charset val="128"/>
    </font>
    <font>
      <b/>
      <sz val="16"/>
      <color theme="1"/>
      <name val="ＭＳ ゴシック"/>
      <family val="3"/>
      <charset val="128"/>
    </font>
    <font>
      <b/>
      <sz val="18"/>
      <color rgb="FFFF0000"/>
      <name val="ＭＳ ゴシック"/>
      <family val="3"/>
      <charset val="128"/>
    </font>
    <font>
      <b/>
      <sz val="12"/>
      <color rgb="FFFF0000"/>
      <name val="ＭＳ ゴシック"/>
      <family val="3"/>
      <charset val="128"/>
    </font>
    <font>
      <sz val="6"/>
      <name val="ＭＳ Ｐゴシック"/>
      <family val="3"/>
      <charset val="128"/>
      <scheme val="minor"/>
    </font>
    <font>
      <sz val="14"/>
      <color theme="1"/>
      <name val="ＭＳ ゴシック"/>
      <family val="3"/>
      <charset val="128"/>
    </font>
    <font>
      <b/>
      <sz val="14"/>
      <name val="ＭＳ Ｐ明朝"/>
      <family val="1"/>
      <charset val="128"/>
    </font>
    <font>
      <b/>
      <sz val="22"/>
      <color theme="1"/>
      <name val="HG創英角ｺﾞｼｯｸUB"/>
      <family val="3"/>
      <charset val="128"/>
    </font>
    <font>
      <b/>
      <sz val="18"/>
      <color indexed="8"/>
      <name val="ＭＳ ゴシック"/>
      <family val="3"/>
      <charset val="128"/>
    </font>
    <font>
      <b/>
      <sz val="20"/>
      <color indexed="81"/>
      <name val="ＭＳ ゴシック"/>
      <family val="3"/>
      <charset val="128"/>
    </font>
    <font>
      <b/>
      <sz val="9"/>
      <color indexed="81"/>
      <name val="ＭＳ Ｐゴシック"/>
      <family val="3"/>
      <charset val="128"/>
    </font>
    <font>
      <b/>
      <sz val="12"/>
      <color indexed="81"/>
      <name val="ＭＳ Ｐゴシック"/>
      <family val="3"/>
      <charset val="128"/>
    </font>
    <font>
      <u/>
      <sz val="11"/>
      <color theme="10"/>
      <name val="ＭＳ Ｐゴシック"/>
      <family val="3"/>
      <charset val="128"/>
      <scheme val="minor"/>
    </font>
    <font>
      <b/>
      <sz val="24"/>
      <color theme="1"/>
      <name val="ＭＳ Ｐ明朝"/>
      <family val="1"/>
      <charset val="128"/>
    </font>
    <font>
      <b/>
      <sz val="20"/>
      <color theme="1"/>
      <name val="ＭＳ Ｐ明朝"/>
      <family val="1"/>
      <charset val="128"/>
    </font>
    <font>
      <sz val="11"/>
      <color theme="1"/>
      <name val="ＭＳ Ｐ明朝"/>
      <family val="1"/>
      <charset val="128"/>
    </font>
    <font>
      <sz val="16"/>
      <color theme="1"/>
      <name val="ＭＳ Ｐ明朝"/>
      <family val="1"/>
      <charset val="128"/>
    </font>
    <font>
      <sz val="12"/>
      <color theme="1"/>
      <name val="ＭＳ Ｐ明朝"/>
      <family val="1"/>
      <charset val="128"/>
    </font>
    <font>
      <sz val="14"/>
      <color theme="1"/>
      <name val="ＭＳ Ｐ明朝"/>
      <family val="1"/>
      <charset val="128"/>
    </font>
    <font>
      <sz val="6"/>
      <name val="ＭＳ Ｐゴシック"/>
      <family val="2"/>
      <charset val="128"/>
      <scheme val="minor"/>
    </font>
    <font>
      <b/>
      <sz val="14"/>
      <color theme="1"/>
      <name val="ＭＳ Ｐ明朝"/>
      <family val="1"/>
      <charset val="128"/>
    </font>
    <font>
      <sz val="13"/>
      <color theme="1"/>
      <name val="ＭＳ Ｐ明朝"/>
      <family val="1"/>
      <charset val="128"/>
    </font>
    <font>
      <sz val="11"/>
      <color theme="1"/>
      <name val="ＭＳ Ｐゴシック"/>
      <family val="2"/>
      <charset val="128"/>
      <scheme val="minor"/>
    </font>
    <font>
      <u/>
      <sz val="18"/>
      <color theme="10"/>
      <name val="ＭＳ Ｐゴシック"/>
      <family val="3"/>
      <charset val="128"/>
      <scheme val="minor"/>
    </font>
    <font>
      <u/>
      <sz val="20"/>
      <color theme="10"/>
      <name val="ＭＳ Ｐゴシック"/>
      <family val="3"/>
      <charset val="128"/>
      <scheme val="minor"/>
    </font>
    <font>
      <sz val="10"/>
      <color theme="1"/>
      <name val="ＭＳ ゴシック"/>
      <family val="3"/>
      <charset val="128"/>
    </font>
    <font>
      <sz val="11"/>
      <name val="ＤＦ平成ゴシック体W5"/>
      <family val="3"/>
      <charset val="128"/>
    </font>
    <font>
      <b/>
      <sz val="13"/>
      <color theme="1"/>
      <name val="ＭＳ Ｐゴシック"/>
      <family val="3"/>
      <charset val="128"/>
    </font>
    <font>
      <sz val="13"/>
      <color theme="1"/>
      <name val="HG丸ｺﾞｼｯｸM-PRO"/>
      <family val="3"/>
      <charset val="128"/>
    </font>
    <font>
      <b/>
      <sz val="18"/>
      <color theme="1"/>
      <name val="ＭＳ Ｐゴシック"/>
      <family val="3"/>
      <charset val="128"/>
    </font>
    <font>
      <b/>
      <i/>
      <sz val="16"/>
      <color theme="1"/>
      <name val="ＭＳ Ｐゴシック"/>
      <family val="3"/>
      <charset val="128"/>
    </font>
    <font>
      <b/>
      <u val="double"/>
      <sz val="14"/>
      <color theme="1"/>
      <name val="ＭＳ Ｐ明朝"/>
      <family val="1"/>
      <charset val="128"/>
    </font>
    <font>
      <sz val="11"/>
      <name val="ＭＳ ゴシック"/>
      <family val="3"/>
      <charset val="128"/>
    </font>
    <font>
      <b/>
      <i/>
      <sz val="14"/>
      <name val="ＭＳ ゴシック"/>
      <family val="3"/>
      <charset val="128"/>
    </font>
    <font>
      <b/>
      <sz val="11"/>
      <name val="ＭＳ Ｐゴシック"/>
      <family val="3"/>
      <charset val="128"/>
    </font>
    <font>
      <sz val="11"/>
      <name val="ＭＳ Ｐ明朝"/>
      <family val="1"/>
      <charset val="128"/>
    </font>
    <font>
      <sz val="11"/>
      <name val="ＭＳ Ｐゴシック"/>
      <family val="2"/>
      <charset val="128"/>
    </font>
    <font>
      <b/>
      <sz val="16"/>
      <color theme="1"/>
      <name val="ＭＳ Ｐゴシック"/>
      <family val="3"/>
      <charset val="128"/>
      <scheme val="minor"/>
    </font>
    <font>
      <sz val="10"/>
      <color theme="1"/>
      <name val="ＭＳ Ｐゴシック"/>
      <family val="3"/>
      <charset val="128"/>
      <scheme val="minor"/>
    </font>
    <font>
      <sz val="10"/>
      <color theme="1"/>
      <name val="ＭＳ Ｐゴシック"/>
      <family val="2"/>
      <charset val="128"/>
      <scheme val="minor"/>
    </font>
    <font>
      <u val="double"/>
      <sz val="12"/>
      <color theme="1"/>
      <name val="ＭＳ Ｐゴシック"/>
      <family val="3"/>
      <charset val="128"/>
      <scheme val="minor"/>
    </font>
    <font>
      <sz val="6"/>
      <color theme="1"/>
      <name val="ＭＳ Ｐゴシック"/>
      <family val="3"/>
      <charset val="128"/>
      <scheme val="minor"/>
    </font>
    <font>
      <sz val="36"/>
      <color theme="1"/>
      <name val="HGS創英角ﾎﾟｯﾌﾟ体"/>
      <family val="3"/>
      <charset val="128"/>
    </font>
    <font>
      <b/>
      <sz val="24"/>
      <color rgb="FFFF0000"/>
      <name val="HGS創英角ｺﾞｼｯｸUB"/>
      <family val="3"/>
      <charset val="128"/>
    </font>
    <font>
      <sz val="20"/>
      <color theme="1"/>
      <name val="ＭＳ ゴシック"/>
      <family val="3"/>
      <charset val="128"/>
    </font>
    <font>
      <sz val="36"/>
      <color rgb="FFFF0000"/>
      <name val="HGS創英角ﾎﾟｯﾌﾟ体"/>
      <family val="3"/>
      <charset val="128"/>
    </font>
    <font>
      <sz val="9"/>
      <color theme="1"/>
      <name val="ＭＳ Ｐゴシック"/>
      <family val="3"/>
      <charset val="128"/>
      <scheme val="minor"/>
    </font>
    <font>
      <sz val="6"/>
      <color theme="1"/>
      <name val="ＭＳ Ｐゴシック"/>
      <family val="2"/>
      <charset val="128"/>
      <scheme val="minor"/>
    </font>
    <font>
      <sz val="9"/>
      <color theme="1"/>
      <name val="ＭＳ Ｐゴシック"/>
      <family val="2"/>
      <charset val="128"/>
      <scheme val="minor"/>
    </font>
    <font>
      <b/>
      <sz val="14"/>
      <color indexed="81"/>
      <name val="ＭＳ Ｐゴシック"/>
      <family val="3"/>
      <charset val="128"/>
    </font>
    <font>
      <sz val="11"/>
      <color theme="1"/>
      <name val="ＤＨＰ平成明朝体W7"/>
      <family val="3"/>
      <charset val="128"/>
    </font>
  </fonts>
  <fills count="7">
    <fill>
      <patternFill patternType="none"/>
    </fill>
    <fill>
      <patternFill patternType="gray125"/>
    </fill>
    <fill>
      <patternFill patternType="solid">
        <fgColor indexed="65"/>
        <bgColor indexed="64"/>
      </patternFill>
    </fill>
    <fill>
      <patternFill patternType="solid">
        <fgColor rgb="FFFFFF99"/>
        <bgColor indexed="64"/>
      </patternFill>
    </fill>
    <fill>
      <patternFill patternType="solid">
        <fgColor rgb="FFCCFFFF"/>
        <bgColor indexed="64"/>
      </patternFill>
    </fill>
    <fill>
      <patternFill patternType="solid">
        <fgColor rgb="FFFFFF00"/>
        <bgColor indexed="64"/>
      </patternFill>
    </fill>
    <fill>
      <patternFill patternType="solid">
        <fgColor theme="3" tint="0.79998168889431442"/>
        <bgColor indexed="64"/>
      </patternFill>
    </fill>
  </fills>
  <borders count="89">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top/>
      <bottom style="double">
        <color indexed="64"/>
      </bottom>
      <diagonal/>
    </border>
    <border>
      <left style="thin">
        <color indexed="64"/>
      </left>
      <right/>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indexed="64"/>
      </left>
      <right style="medium">
        <color indexed="64"/>
      </right>
      <top style="medium">
        <color indexed="64"/>
      </top>
      <bottom style="medium">
        <color indexed="64"/>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dotted">
        <color indexed="64"/>
      </right>
      <top style="medium">
        <color indexed="64"/>
      </top>
      <bottom style="thin">
        <color indexed="64"/>
      </bottom>
      <diagonal/>
    </border>
    <border>
      <left/>
      <right style="dotted">
        <color indexed="64"/>
      </right>
      <top style="thin">
        <color indexed="64"/>
      </top>
      <bottom style="thin">
        <color indexed="64"/>
      </bottom>
      <diagonal/>
    </border>
    <border>
      <left/>
      <right style="dotted">
        <color indexed="64"/>
      </right>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style="medium">
        <color indexed="64"/>
      </bottom>
      <diagonal/>
    </border>
    <border>
      <left style="thin">
        <color auto="1"/>
      </left>
      <right/>
      <top style="thin">
        <color auto="1"/>
      </top>
      <bottom style="dotted">
        <color auto="1"/>
      </bottom>
      <diagonal/>
    </border>
    <border>
      <left/>
      <right style="dotted">
        <color auto="1"/>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style="thin">
        <color auto="1"/>
      </left>
      <right/>
      <top style="dotted">
        <color auto="1"/>
      </top>
      <bottom style="dotted">
        <color auto="1"/>
      </bottom>
      <diagonal/>
    </border>
    <border>
      <left/>
      <right style="dotted">
        <color auto="1"/>
      </right>
      <top style="dotted">
        <color auto="1"/>
      </top>
      <bottom style="dotted">
        <color auto="1"/>
      </bottom>
      <diagonal/>
    </border>
    <border>
      <left/>
      <right/>
      <top style="dotted">
        <color auto="1"/>
      </top>
      <bottom style="dotted">
        <color auto="1"/>
      </bottom>
      <diagonal/>
    </border>
    <border>
      <left style="dotted">
        <color auto="1"/>
      </left>
      <right/>
      <top style="dotted">
        <color auto="1"/>
      </top>
      <bottom style="dotted">
        <color auto="1"/>
      </bottom>
      <diagonal/>
    </border>
    <border>
      <left/>
      <right style="thin">
        <color auto="1"/>
      </right>
      <top style="dotted">
        <color auto="1"/>
      </top>
      <bottom style="dotted">
        <color auto="1"/>
      </bottom>
      <diagonal/>
    </border>
    <border>
      <left style="thin">
        <color auto="1"/>
      </left>
      <right/>
      <top style="dotted">
        <color auto="1"/>
      </top>
      <bottom style="thin">
        <color auto="1"/>
      </bottom>
      <diagonal/>
    </border>
    <border>
      <left/>
      <right style="dotted">
        <color auto="1"/>
      </right>
      <top style="dotted">
        <color auto="1"/>
      </top>
      <bottom style="thin">
        <color auto="1"/>
      </bottom>
      <diagonal/>
    </border>
    <border>
      <left/>
      <right/>
      <top style="dotted">
        <color auto="1"/>
      </top>
      <bottom style="thin">
        <color auto="1"/>
      </bottom>
      <diagonal/>
    </border>
    <border>
      <left style="dotted">
        <color auto="1"/>
      </left>
      <right/>
      <top style="dotted">
        <color auto="1"/>
      </top>
      <bottom style="thin">
        <color auto="1"/>
      </bottom>
      <diagonal/>
    </border>
    <border>
      <left/>
      <right style="thin">
        <color auto="1"/>
      </right>
      <top style="dotted">
        <color auto="1"/>
      </top>
      <bottom style="thin">
        <color auto="1"/>
      </bottom>
      <diagonal/>
    </border>
    <border>
      <left/>
      <right style="thin">
        <color indexed="64"/>
      </right>
      <top style="thin">
        <color indexed="64"/>
      </top>
      <bottom style="thin">
        <color indexed="64"/>
      </bottom>
      <diagonal/>
    </border>
    <border>
      <left/>
      <right/>
      <top/>
      <bottom style="double">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diagonalUp="1" diagonalDown="1">
      <left style="medium">
        <color indexed="64"/>
      </left>
      <right style="medium">
        <color indexed="64"/>
      </right>
      <top style="medium">
        <color indexed="64"/>
      </top>
      <bottom style="thin">
        <color indexed="64"/>
      </bottom>
      <diagonal style="thin">
        <color indexed="64"/>
      </diagonal>
    </border>
    <border diagonalUp="1" diagonalDown="1">
      <left style="medium">
        <color indexed="64"/>
      </left>
      <right style="medium">
        <color indexed="64"/>
      </right>
      <top style="thin">
        <color indexed="64"/>
      </top>
      <bottom style="thin">
        <color indexed="64"/>
      </bottom>
      <diagonal style="thin">
        <color indexed="64"/>
      </diagonal>
    </border>
    <border diagonalUp="1" diagonalDown="1">
      <left style="medium">
        <color indexed="64"/>
      </left>
      <right style="medium">
        <color indexed="64"/>
      </right>
      <top style="thin">
        <color indexed="64"/>
      </top>
      <bottom style="medium">
        <color indexed="64"/>
      </bottom>
      <diagonal style="thin">
        <color indexed="64"/>
      </diagonal>
    </border>
    <border>
      <left/>
      <right style="medium">
        <color indexed="64"/>
      </right>
      <top/>
      <bottom style="double">
        <color indexed="64"/>
      </bottom>
      <diagonal/>
    </border>
    <border>
      <left/>
      <right/>
      <top/>
      <bottom style="mediumDashed">
        <color auto="1"/>
      </bottom>
      <diagonal/>
    </border>
    <border>
      <left/>
      <right style="thin">
        <color indexed="64"/>
      </right>
      <top style="medium">
        <color indexed="64"/>
      </top>
      <bottom style="medium">
        <color indexed="64"/>
      </bottom>
      <diagonal/>
    </border>
    <border>
      <left style="double">
        <color indexed="64"/>
      </left>
      <right/>
      <top/>
      <bottom style="double">
        <color indexed="64"/>
      </bottom>
      <diagonal/>
    </border>
    <border>
      <left/>
      <right style="double">
        <color indexed="64"/>
      </right>
      <top/>
      <bottom style="double">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right/>
      <top/>
      <bottom style="thin">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s>
  <cellStyleXfs count="11">
    <xf numFmtId="0" fontId="0" fillId="0" borderId="0">
      <alignment vertical="center"/>
    </xf>
    <xf numFmtId="0" fontId="29" fillId="0" borderId="0"/>
    <xf numFmtId="0" fontId="12" fillId="0" borderId="0">
      <alignment vertical="center"/>
    </xf>
    <xf numFmtId="0" fontId="28" fillId="0" borderId="0">
      <alignment vertical="center"/>
    </xf>
    <xf numFmtId="0" fontId="2" fillId="0" borderId="0">
      <alignment vertical="center"/>
    </xf>
    <xf numFmtId="0" fontId="1" fillId="0" borderId="0">
      <alignment vertical="center"/>
    </xf>
    <xf numFmtId="0" fontId="53" fillId="0" borderId="0" applyNumberFormat="0" applyFill="0" applyBorder="0" applyAlignment="0" applyProtection="0">
      <alignment vertical="center"/>
    </xf>
    <xf numFmtId="0" fontId="28" fillId="0" borderId="0">
      <alignment vertical="center"/>
    </xf>
    <xf numFmtId="0" fontId="63" fillId="0" borderId="0">
      <alignment vertical="center"/>
    </xf>
    <xf numFmtId="0" fontId="12" fillId="0" borderId="0">
      <alignment vertical="center"/>
    </xf>
    <xf numFmtId="0" fontId="77" fillId="0" borderId="0">
      <alignment vertical="center"/>
    </xf>
  </cellStyleXfs>
  <cellXfs count="356">
    <xf numFmtId="0" fontId="0" fillId="0" borderId="0" xfId="0">
      <alignment vertical="center"/>
    </xf>
    <xf numFmtId="0" fontId="30" fillId="0" borderId="0" xfId="0" applyFont="1" applyAlignment="1">
      <alignment horizontal="center" vertical="center"/>
    </xf>
    <xf numFmtId="0" fontId="31" fillId="0" borderId="0" xfId="0" applyFont="1" applyAlignment="1">
      <alignment vertical="center"/>
    </xf>
    <xf numFmtId="0" fontId="30" fillId="0" borderId="0" xfId="0" applyFont="1" applyBorder="1" applyAlignment="1">
      <alignment horizontal="center" vertical="center"/>
    </xf>
    <xf numFmtId="0" fontId="33" fillId="0" borderId="0" xfId="0" applyFont="1" applyAlignment="1">
      <alignment vertical="center"/>
    </xf>
    <xf numFmtId="0" fontId="0" fillId="3" borderId="0" xfId="0" applyFill="1">
      <alignment vertical="center"/>
    </xf>
    <xf numFmtId="0" fontId="0" fillId="4" borderId="0" xfId="0" applyFill="1">
      <alignment vertical="center"/>
    </xf>
    <xf numFmtId="0" fontId="30" fillId="0" borderId="0" xfId="0" applyFont="1">
      <alignment vertical="center"/>
    </xf>
    <xf numFmtId="49" fontId="30" fillId="0" borderId="0" xfId="0" applyNumberFormat="1" applyFont="1" applyAlignment="1">
      <alignment horizontal="right" vertical="center"/>
    </xf>
    <xf numFmtId="0" fontId="30" fillId="0" borderId="0" xfId="0" applyFont="1" applyAlignment="1">
      <alignment horizontal="right" vertical="center"/>
    </xf>
    <xf numFmtId="0" fontId="31" fillId="0" borderId="0" xfId="0" applyFont="1">
      <alignment vertical="center"/>
    </xf>
    <xf numFmtId="0" fontId="34" fillId="3" borderId="2" xfId="0" applyFont="1" applyFill="1" applyBorder="1" applyAlignment="1">
      <alignment horizontal="center" vertical="center"/>
    </xf>
    <xf numFmtId="0" fontId="30" fillId="5" borderId="0" xfId="0" applyFont="1" applyFill="1">
      <alignment vertical="center"/>
    </xf>
    <xf numFmtId="0" fontId="30" fillId="0" borderId="3" xfId="0" applyFont="1" applyBorder="1" applyAlignment="1">
      <alignment horizontal="center" vertical="center"/>
    </xf>
    <xf numFmtId="0" fontId="30" fillId="0" borderId="4" xfId="0" applyFont="1" applyBorder="1" applyAlignment="1">
      <alignment horizontal="center" vertical="center"/>
    </xf>
    <xf numFmtId="0" fontId="30" fillId="0" borderId="5" xfId="0" applyFont="1" applyBorder="1" applyAlignment="1">
      <alignment horizontal="center" vertical="center"/>
    </xf>
    <xf numFmtId="0" fontId="0" fillId="0" borderId="6" xfId="0" applyBorder="1">
      <alignment vertical="center"/>
    </xf>
    <xf numFmtId="0" fontId="30" fillId="0" borderId="7" xfId="0" applyFont="1" applyBorder="1" applyAlignment="1">
      <alignment horizontal="center" vertical="center"/>
    </xf>
    <xf numFmtId="0" fontId="34" fillId="3" borderId="8" xfId="0" applyFont="1" applyFill="1" applyBorder="1" applyAlignment="1">
      <alignment horizontal="center" vertical="center"/>
    </xf>
    <xf numFmtId="0" fontId="34" fillId="3" borderId="9" xfId="0" applyFont="1" applyFill="1" applyBorder="1" applyAlignment="1">
      <alignment horizontal="center" vertical="center"/>
    </xf>
    <xf numFmtId="0" fontId="34" fillId="3" borderId="11" xfId="0" applyFont="1" applyFill="1" applyBorder="1" applyAlignment="1">
      <alignment horizontal="center" vertical="center"/>
    </xf>
    <xf numFmtId="0" fontId="30" fillId="0" borderId="5" xfId="0" applyFont="1" applyBorder="1" applyAlignment="1">
      <alignment horizontal="center" vertical="center" wrapText="1"/>
    </xf>
    <xf numFmtId="0" fontId="35" fillId="3" borderId="8" xfId="0" applyFont="1" applyFill="1" applyBorder="1" applyAlignment="1">
      <alignment horizontal="center" vertical="center"/>
    </xf>
    <xf numFmtId="0" fontId="30" fillId="0" borderId="8" xfId="0" applyFont="1" applyBorder="1" applyAlignment="1">
      <alignment horizontal="center" vertical="center"/>
    </xf>
    <xf numFmtId="0" fontId="33" fillId="0" borderId="0" xfId="0" applyFont="1" applyFill="1" applyBorder="1" applyAlignment="1" applyProtection="1">
      <alignment vertical="center"/>
    </xf>
    <xf numFmtId="0" fontId="30" fillId="0" borderId="0" xfId="0" applyFont="1" applyProtection="1">
      <alignment vertical="center"/>
    </xf>
    <xf numFmtId="0" fontId="30" fillId="0" borderId="2" xfId="0" applyFont="1" applyBorder="1" applyAlignment="1" applyProtection="1">
      <alignment horizontal="center" vertical="center" shrinkToFit="1"/>
      <protection locked="0"/>
    </xf>
    <xf numFmtId="0" fontId="30" fillId="0" borderId="9" xfId="0" applyFont="1" applyBorder="1" applyAlignment="1" applyProtection="1">
      <alignment horizontal="center" vertical="center" shrinkToFit="1"/>
      <protection locked="0"/>
    </xf>
    <xf numFmtId="0" fontId="30" fillId="0" borderId="12" xfId="0" applyFont="1" applyBorder="1" applyAlignment="1" applyProtection="1">
      <alignment horizontal="center" vertical="center" shrinkToFit="1"/>
      <protection locked="0"/>
    </xf>
    <xf numFmtId="0" fontId="30" fillId="0" borderId="13" xfId="0" applyFont="1" applyBorder="1" applyAlignment="1" applyProtection="1">
      <alignment horizontal="center" vertical="center" shrinkToFit="1"/>
      <protection locked="0"/>
    </xf>
    <xf numFmtId="0" fontId="30" fillId="0" borderId="15" xfId="0" applyFont="1" applyBorder="1">
      <alignment vertical="center"/>
    </xf>
    <xf numFmtId="0" fontId="30" fillId="0" borderId="20" xfId="0" applyFont="1" applyBorder="1">
      <alignment vertical="center"/>
    </xf>
    <xf numFmtId="0" fontId="34" fillId="0" borderId="20" xfId="0" applyFont="1" applyBorder="1">
      <alignment vertical="center"/>
    </xf>
    <xf numFmtId="0" fontId="30" fillId="0" borderId="16" xfId="0" applyFont="1" applyBorder="1">
      <alignment vertical="center"/>
    </xf>
    <xf numFmtId="0" fontId="30" fillId="0" borderId="17" xfId="0" applyFont="1" applyBorder="1">
      <alignment vertical="center"/>
    </xf>
    <xf numFmtId="0" fontId="30" fillId="0" borderId="0" xfId="0" applyFont="1" applyBorder="1">
      <alignment vertical="center"/>
    </xf>
    <xf numFmtId="0" fontId="30" fillId="0" borderId="18" xfId="0" applyFont="1" applyBorder="1">
      <alignment vertical="center"/>
    </xf>
    <xf numFmtId="0" fontId="30" fillId="0" borderId="21" xfId="0" applyFont="1" applyBorder="1">
      <alignment vertical="center"/>
    </xf>
    <xf numFmtId="0" fontId="30" fillId="0" borderId="22" xfId="0" applyFont="1" applyBorder="1">
      <alignment vertical="center"/>
    </xf>
    <xf numFmtId="0" fontId="30" fillId="0" borderId="19" xfId="0" applyFont="1" applyBorder="1">
      <alignment vertical="center"/>
    </xf>
    <xf numFmtId="0" fontId="36" fillId="0" borderId="0" xfId="0" applyFont="1">
      <alignment vertical="center"/>
    </xf>
    <xf numFmtId="0" fontId="36" fillId="0" borderId="2" xfId="0" applyFont="1" applyBorder="1" applyAlignment="1">
      <alignment horizontal="center" vertical="center"/>
    </xf>
    <xf numFmtId="0" fontId="14" fillId="5" borderId="0" xfId="0" applyFont="1" applyFill="1">
      <alignment vertical="center"/>
    </xf>
    <xf numFmtId="0" fontId="32" fillId="0" borderId="0" xfId="0" applyFont="1" applyBorder="1" applyAlignment="1">
      <alignment vertical="center"/>
    </xf>
    <xf numFmtId="0" fontId="31" fillId="0" borderId="0" xfId="3" applyFont="1">
      <alignment vertical="center"/>
    </xf>
    <xf numFmtId="0" fontId="30" fillId="0" borderId="0" xfId="3" applyFont="1">
      <alignment vertical="center"/>
    </xf>
    <xf numFmtId="0" fontId="30" fillId="0" borderId="0" xfId="3" applyFont="1" applyAlignment="1">
      <alignment horizontal="right" vertical="center"/>
    </xf>
    <xf numFmtId="0" fontId="29" fillId="0" borderId="0" xfId="1" applyAlignment="1" applyProtection="1">
      <alignment horizontal="right" vertical="center" shrinkToFit="1"/>
    </xf>
    <xf numFmtId="0" fontId="29" fillId="0" borderId="0" xfId="1" applyAlignment="1" applyProtection="1">
      <alignment vertical="center"/>
    </xf>
    <xf numFmtId="0" fontId="0" fillId="0" borderId="0" xfId="0" applyProtection="1">
      <alignment vertical="center"/>
    </xf>
    <xf numFmtId="0" fontId="29" fillId="0" borderId="0" xfId="1" applyFont="1" applyAlignment="1" applyProtection="1">
      <alignment vertical="center"/>
    </xf>
    <xf numFmtId="0" fontId="8" fillId="0" borderId="0" xfId="1" applyFont="1" applyAlignment="1" applyProtection="1">
      <alignment horizontal="center" shrinkToFit="1"/>
    </xf>
    <xf numFmtId="0" fontId="10" fillId="0" borderId="0" xfId="1" applyFont="1" applyBorder="1" applyAlignment="1" applyProtection="1">
      <alignment vertical="center" shrinkToFit="1"/>
    </xf>
    <xf numFmtId="0" fontId="29" fillId="0" borderId="0" xfId="1" applyFont="1" applyBorder="1" applyAlignment="1" applyProtection="1">
      <alignment vertical="center"/>
    </xf>
    <xf numFmtId="0" fontId="12" fillId="0" borderId="0" xfId="1" applyFont="1" applyAlignment="1" applyProtection="1">
      <alignment horizontal="left" vertical="center"/>
    </xf>
    <xf numFmtId="0" fontId="29" fillId="0" borderId="0" xfId="1" applyBorder="1" applyAlignment="1" applyProtection="1">
      <alignment vertical="center"/>
    </xf>
    <xf numFmtId="0" fontId="37" fillId="0" borderId="0" xfId="1" applyFont="1" applyBorder="1" applyAlignment="1" applyProtection="1">
      <alignment vertical="center" shrinkToFit="1"/>
    </xf>
    <xf numFmtId="0" fontId="16" fillId="0" borderId="0" xfId="1" applyFont="1" applyBorder="1" applyAlignment="1" applyProtection="1"/>
    <xf numFmtId="0" fontId="29" fillId="0" borderId="0" xfId="1" applyBorder="1" applyAlignment="1" applyProtection="1">
      <alignment horizontal="right" shrinkToFit="1"/>
    </xf>
    <xf numFmtId="0" fontId="29" fillId="0" borderId="0" xfId="1" applyBorder="1" applyAlignment="1" applyProtection="1">
      <alignment horizontal="right"/>
    </xf>
    <xf numFmtId="0" fontId="11" fillId="0" borderId="0" xfId="1" applyFont="1" applyBorder="1" applyAlignment="1" applyProtection="1">
      <alignment horizontal="center" vertical="center" shrinkToFit="1"/>
    </xf>
    <xf numFmtId="0" fontId="10" fillId="0" borderId="14" xfId="1" applyFont="1" applyBorder="1" applyAlignment="1" applyProtection="1">
      <alignment horizontal="center" vertical="center" shrinkToFit="1"/>
    </xf>
    <xf numFmtId="0" fontId="13" fillId="0" borderId="15" xfId="1" applyFont="1" applyBorder="1" applyAlignment="1" applyProtection="1">
      <alignment horizontal="distributed" vertical="center" indent="1"/>
    </xf>
    <xf numFmtId="0" fontId="13" fillId="0" borderId="26" xfId="1" applyFont="1" applyBorder="1" applyAlignment="1" applyProtection="1">
      <alignment horizontal="distributed" vertical="center" indent="1"/>
    </xf>
    <xf numFmtId="0" fontId="38" fillId="0" borderId="0" xfId="0" applyFont="1" applyAlignment="1">
      <alignment vertical="center"/>
    </xf>
    <xf numFmtId="0" fontId="13" fillId="0" borderId="28" xfId="1" applyFont="1" applyBorder="1" applyAlignment="1" applyProtection="1">
      <alignment horizontal="distributed" vertical="center" indent="1"/>
    </xf>
    <xf numFmtId="0" fontId="20" fillId="0" borderId="25" xfId="1" applyNumberFormat="1" applyFont="1" applyBorder="1" applyAlignment="1" applyProtection="1">
      <alignment vertical="center"/>
    </xf>
    <xf numFmtId="0" fontId="46" fillId="0" borderId="0" xfId="0" applyFont="1">
      <alignment vertical="center"/>
    </xf>
    <xf numFmtId="0" fontId="30" fillId="0" borderId="0" xfId="0" applyNumberFormat="1" applyFont="1" applyAlignment="1">
      <alignment horizontal="center" vertical="center"/>
    </xf>
    <xf numFmtId="0" fontId="34" fillId="0" borderId="0" xfId="0" applyFont="1" applyAlignment="1">
      <alignment vertical="center"/>
    </xf>
    <xf numFmtId="0" fontId="34" fillId="0" borderId="0" xfId="0" applyFont="1" applyAlignment="1">
      <alignment horizontal="center" vertical="center"/>
    </xf>
    <xf numFmtId="0" fontId="34" fillId="0" borderId="15" xfId="0" applyFont="1" applyBorder="1" applyAlignment="1">
      <alignment vertical="center"/>
    </xf>
    <xf numFmtId="0" fontId="34" fillId="0" borderId="16" xfId="0" applyFont="1" applyBorder="1" applyAlignment="1">
      <alignment horizontal="center" vertical="center"/>
    </xf>
    <xf numFmtId="0" fontId="34" fillId="0" borderId="18" xfId="0" applyFont="1" applyBorder="1" applyAlignment="1">
      <alignment vertical="center"/>
    </xf>
    <xf numFmtId="0" fontId="34" fillId="0" borderId="8" xfId="0" applyFont="1" applyBorder="1" applyAlignment="1" applyProtection="1">
      <alignment horizontal="center" vertical="center" shrinkToFit="1"/>
      <protection locked="0"/>
    </xf>
    <xf numFmtId="0" fontId="34" fillId="0" borderId="3" xfId="0" applyFont="1" applyBorder="1" applyAlignment="1" applyProtection="1">
      <alignment horizontal="center" vertical="center" shrinkToFit="1"/>
      <protection locked="0"/>
    </xf>
    <xf numFmtId="0" fontId="32" fillId="0" borderId="0" xfId="0" applyFont="1" applyFill="1" applyBorder="1" applyAlignment="1">
      <alignment vertical="center"/>
    </xf>
    <xf numFmtId="0" fontId="40" fillId="0" borderId="0" xfId="0" applyFont="1" applyBorder="1" applyAlignment="1">
      <alignment horizontal="center" vertical="center"/>
    </xf>
    <xf numFmtId="0" fontId="32" fillId="0" borderId="0" xfId="0" applyFont="1" applyFill="1" applyBorder="1" applyAlignment="1">
      <alignment vertical="center"/>
    </xf>
    <xf numFmtId="0" fontId="34" fillId="0" borderId="0" xfId="0" applyFont="1" applyAlignment="1">
      <alignment horizontal="center" vertical="center"/>
    </xf>
    <xf numFmtId="0" fontId="34" fillId="3" borderId="2" xfId="0" applyNumberFormat="1" applyFont="1" applyFill="1" applyBorder="1" applyAlignment="1">
      <alignment horizontal="center" vertical="center"/>
    </xf>
    <xf numFmtId="0" fontId="30" fillId="0" borderId="2" xfId="0" applyNumberFormat="1" applyFont="1" applyBorder="1" applyAlignment="1" applyProtection="1">
      <alignment horizontal="center" vertical="center" shrinkToFit="1"/>
      <protection locked="0"/>
    </xf>
    <xf numFmtId="0" fontId="30" fillId="0" borderId="12" xfId="0" applyNumberFormat="1" applyFont="1" applyBorder="1" applyAlignment="1" applyProtection="1">
      <alignment horizontal="center" vertical="center" shrinkToFit="1"/>
      <protection locked="0"/>
    </xf>
    <xf numFmtId="0" fontId="34" fillId="0" borderId="0" xfId="0" applyFont="1" applyBorder="1" applyAlignment="1">
      <alignment horizontal="center" vertical="center"/>
    </xf>
    <xf numFmtId="0" fontId="34" fillId="3" borderId="1" xfId="0" applyFont="1" applyFill="1" applyBorder="1" applyAlignment="1">
      <alignment horizontal="center" vertical="center"/>
    </xf>
    <xf numFmtId="0" fontId="34" fillId="0" borderId="1" xfId="0" applyFont="1" applyBorder="1" applyAlignment="1" applyProtection="1">
      <alignment horizontal="center" vertical="center" shrinkToFit="1"/>
      <protection locked="0"/>
    </xf>
    <xf numFmtId="0" fontId="34" fillId="0" borderId="45" xfId="0" applyFont="1" applyBorder="1" applyAlignment="1" applyProtection="1">
      <alignment horizontal="center" vertical="center" shrinkToFit="1"/>
      <protection locked="0"/>
    </xf>
    <xf numFmtId="0" fontId="30" fillId="0" borderId="10" xfId="0" applyNumberFormat="1" applyFont="1" applyBorder="1" applyAlignment="1">
      <alignment horizontal="center" vertical="center"/>
    </xf>
    <xf numFmtId="2" fontId="30" fillId="0" borderId="11" xfId="0" applyNumberFormat="1" applyFont="1" applyBorder="1" applyAlignment="1" applyProtection="1">
      <alignment horizontal="center" vertical="center" shrinkToFit="1"/>
      <protection locked="0"/>
    </xf>
    <xf numFmtId="2" fontId="30" fillId="0" borderId="14" xfId="0" applyNumberFormat="1" applyFont="1" applyBorder="1" applyAlignment="1" applyProtection="1">
      <alignment horizontal="center" vertical="center" shrinkToFit="1"/>
      <protection locked="0"/>
    </xf>
    <xf numFmtId="56" fontId="34" fillId="3" borderId="8" xfId="0" applyNumberFormat="1" applyFont="1" applyFill="1" applyBorder="1" applyAlignment="1" applyProtection="1">
      <alignment horizontal="center" vertical="center"/>
    </xf>
    <xf numFmtId="56" fontId="34" fillId="3" borderId="9" xfId="0" applyNumberFormat="1" applyFont="1" applyFill="1" applyBorder="1" applyAlignment="1" applyProtection="1">
      <alignment horizontal="center" vertical="center"/>
    </xf>
    <xf numFmtId="56" fontId="34" fillId="3" borderId="33" xfId="0" applyNumberFormat="1" applyFont="1" applyFill="1" applyBorder="1" applyAlignment="1" applyProtection="1">
      <alignment horizontal="center" vertical="center"/>
    </xf>
    <xf numFmtId="0" fontId="30" fillId="0" borderId="10" xfId="0" applyFont="1" applyBorder="1" applyAlignment="1">
      <alignment horizontal="center" vertical="center" wrapText="1"/>
    </xf>
    <xf numFmtId="0" fontId="15" fillId="0" borderId="0" xfId="1" applyFont="1" applyFill="1" applyBorder="1" applyAlignment="1" applyProtection="1">
      <alignment horizontal="left" vertical="center"/>
    </xf>
    <xf numFmtId="0" fontId="13" fillId="0" borderId="0" xfId="1" applyFont="1" applyFill="1" applyBorder="1" applyAlignment="1" applyProtection="1">
      <alignment horizontal="center" vertical="center"/>
    </xf>
    <xf numFmtId="0" fontId="0" fillId="0" borderId="0" xfId="0" applyFill="1" applyBorder="1" applyProtection="1">
      <alignment vertical="center"/>
    </xf>
    <xf numFmtId="56" fontId="34" fillId="0" borderId="0" xfId="0" applyNumberFormat="1" applyFont="1" applyFill="1" applyBorder="1" applyAlignment="1" applyProtection="1">
      <alignment horizontal="center" vertical="center"/>
    </xf>
    <xf numFmtId="0" fontId="11" fillId="0" borderId="38" xfId="1" applyFont="1" applyBorder="1" applyAlignment="1" applyProtection="1">
      <alignment horizontal="center" vertical="center"/>
    </xf>
    <xf numFmtId="0" fontId="11" fillId="0" borderId="23" xfId="1" applyFont="1" applyBorder="1" applyAlignment="1" applyProtection="1">
      <alignment horizontal="center" vertical="center"/>
    </xf>
    <xf numFmtId="0" fontId="11" fillId="0" borderId="19" xfId="1" applyFont="1" applyBorder="1" applyAlignment="1" applyProtection="1">
      <alignment horizontal="center" vertical="center"/>
    </xf>
    <xf numFmtId="0" fontId="26" fillId="0" borderId="0" xfId="1" applyNumberFormat="1" applyFont="1" applyFill="1" applyBorder="1" applyAlignment="1" applyProtection="1">
      <alignment vertical="center"/>
    </xf>
    <xf numFmtId="0" fontId="40" fillId="0" borderId="0" xfId="0" applyFont="1" applyBorder="1" applyAlignment="1">
      <alignment vertical="center"/>
    </xf>
    <xf numFmtId="0" fontId="11" fillId="0" borderId="0" xfId="1" applyFont="1" applyBorder="1" applyAlignment="1" applyProtection="1">
      <alignment horizontal="center" vertical="center"/>
    </xf>
    <xf numFmtId="0" fontId="9" fillId="0" borderId="22" xfId="1" applyFont="1" applyBorder="1" applyAlignment="1" applyProtection="1">
      <alignment horizontal="center" vertical="center" shrinkToFit="1"/>
    </xf>
    <xf numFmtId="0" fontId="34" fillId="0" borderId="11" xfId="0" applyFont="1" applyBorder="1" applyAlignment="1" applyProtection="1">
      <alignment horizontal="center" vertical="center" shrinkToFit="1"/>
      <protection locked="0"/>
    </xf>
    <xf numFmtId="0" fontId="34" fillId="0" borderId="14" xfId="0" applyFont="1" applyBorder="1" applyAlignment="1" applyProtection="1">
      <alignment horizontal="center" vertical="center" shrinkToFit="1"/>
      <protection locked="0"/>
    </xf>
    <xf numFmtId="0" fontId="46" fillId="0" borderId="0" xfId="0" applyFont="1" applyBorder="1">
      <alignment vertical="center"/>
    </xf>
    <xf numFmtId="0" fontId="39" fillId="0" borderId="0" xfId="0" applyFont="1" applyBorder="1" applyAlignment="1">
      <alignment vertical="center"/>
    </xf>
    <xf numFmtId="0" fontId="23" fillId="0" borderId="0" xfId="0" applyFont="1" applyFill="1" applyBorder="1">
      <alignment vertical="center"/>
    </xf>
    <xf numFmtId="0" fontId="54" fillId="0" borderId="0" xfId="7" applyFont="1" applyAlignment="1">
      <alignment vertical="center"/>
    </xf>
    <xf numFmtId="0" fontId="55" fillId="0" borderId="0" xfId="7" applyFont="1" applyAlignment="1">
      <alignment vertical="center"/>
    </xf>
    <xf numFmtId="0" fontId="56" fillId="0" borderId="0" xfId="7" applyFont="1">
      <alignment vertical="center"/>
    </xf>
    <xf numFmtId="0" fontId="57" fillId="0" borderId="0" xfId="7" applyFont="1">
      <alignment vertical="center"/>
    </xf>
    <xf numFmtId="0" fontId="58" fillId="0" borderId="0" xfId="7" applyFont="1">
      <alignment vertical="center"/>
    </xf>
    <xf numFmtId="0" fontId="59" fillId="0" borderId="0" xfId="7" applyFont="1">
      <alignment vertical="center"/>
    </xf>
    <xf numFmtId="0" fontId="59" fillId="0" borderId="0" xfId="7" applyFont="1" applyBorder="1">
      <alignment vertical="center"/>
    </xf>
    <xf numFmtId="0" fontId="59" fillId="0" borderId="53" xfId="7" applyFont="1" applyBorder="1">
      <alignment vertical="center"/>
    </xf>
    <xf numFmtId="0" fontId="56" fillId="0" borderId="54" xfId="7" applyFont="1" applyBorder="1">
      <alignment vertical="center"/>
    </xf>
    <xf numFmtId="0" fontId="59" fillId="0" borderId="55" xfId="7" applyFont="1" applyBorder="1">
      <alignment vertical="center"/>
    </xf>
    <xf numFmtId="0" fontId="59" fillId="0" borderId="55" xfId="7" applyFont="1" applyBorder="1" applyAlignment="1">
      <alignment horizontal="left" vertical="center"/>
    </xf>
    <xf numFmtId="0" fontId="56" fillId="0" borderId="55" xfId="7" applyFont="1" applyBorder="1">
      <alignment vertical="center"/>
    </xf>
    <xf numFmtId="0" fontId="56" fillId="0" borderId="56" xfId="7" applyFont="1" applyBorder="1">
      <alignment vertical="center"/>
    </xf>
    <xf numFmtId="0" fontId="57" fillId="0" borderId="0" xfId="7" applyFont="1" applyBorder="1">
      <alignment vertical="center"/>
    </xf>
    <xf numFmtId="0" fontId="59" fillId="0" borderId="57" xfId="7" applyFont="1" applyBorder="1" applyAlignment="1">
      <alignment horizontal="left" vertical="center"/>
    </xf>
    <xf numFmtId="0" fontId="59" fillId="0" borderId="58" xfId="7" applyFont="1" applyBorder="1" applyAlignment="1">
      <alignment horizontal="left" vertical="center"/>
    </xf>
    <xf numFmtId="0" fontId="56" fillId="0" borderId="0" xfId="7" applyFont="1" applyBorder="1">
      <alignment vertical="center"/>
    </xf>
    <xf numFmtId="20" fontId="59" fillId="0" borderId="57" xfId="7" applyNumberFormat="1" applyFont="1" applyBorder="1" applyAlignment="1">
      <alignment horizontal="left" vertical="center"/>
    </xf>
    <xf numFmtId="20" fontId="59" fillId="0" borderId="58" xfId="7" applyNumberFormat="1" applyFont="1" applyBorder="1" applyAlignment="1">
      <alignment horizontal="left" vertical="center"/>
    </xf>
    <xf numFmtId="20" fontId="59" fillId="0" borderId="59" xfId="7" applyNumberFormat="1" applyFont="1" applyBorder="1" applyAlignment="1">
      <alignment horizontal="left" vertical="center"/>
    </xf>
    <xf numFmtId="0" fontId="59" fillId="0" borderId="58" xfId="7" applyFont="1" applyBorder="1">
      <alignment vertical="center"/>
    </xf>
    <xf numFmtId="49" fontId="59" fillId="0" borderId="62" xfId="7" applyNumberFormat="1" applyFont="1" applyBorder="1" applyAlignment="1">
      <alignment horizontal="left" vertical="center"/>
    </xf>
    <xf numFmtId="20" fontId="59" fillId="0" borderId="63" xfId="7" applyNumberFormat="1" applyFont="1" applyBorder="1" applyAlignment="1">
      <alignment horizontal="left" vertical="center"/>
    </xf>
    <xf numFmtId="49" fontId="59" fillId="0" borderId="64" xfId="7" applyNumberFormat="1" applyFont="1" applyBorder="1" applyAlignment="1">
      <alignment horizontal="left" vertical="center"/>
    </xf>
    <xf numFmtId="0" fontId="59" fillId="0" borderId="63" xfId="7" applyFont="1" applyBorder="1">
      <alignment vertical="center"/>
    </xf>
    <xf numFmtId="0" fontId="59" fillId="0" borderId="0" xfId="7" applyFont="1" applyAlignment="1">
      <alignment horizontal="left" vertical="center"/>
    </xf>
    <xf numFmtId="0" fontId="58" fillId="0" borderId="2" xfId="7" applyFont="1" applyBorder="1" applyAlignment="1">
      <alignment horizontal="center" vertical="center"/>
    </xf>
    <xf numFmtId="0" fontId="59" fillId="0" borderId="0" xfId="7" applyFont="1" applyBorder="1" applyAlignment="1">
      <alignment vertical="center"/>
    </xf>
    <xf numFmtId="0" fontId="62" fillId="0" borderId="0" xfId="7" applyFont="1">
      <alignment vertical="center"/>
    </xf>
    <xf numFmtId="0" fontId="57" fillId="0" borderId="15" xfId="7" applyFont="1" applyBorder="1">
      <alignment vertical="center"/>
    </xf>
    <xf numFmtId="0" fontId="57" fillId="0" borderId="20" xfId="7" applyFont="1" applyBorder="1">
      <alignment vertical="center"/>
    </xf>
    <xf numFmtId="0" fontId="58" fillId="0" borderId="16" xfId="7" applyFont="1" applyBorder="1">
      <alignment vertical="center"/>
    </xf>
    <xf numFmtId="0" fontId="57" fillId="0" borderId="17" xfId="7" applyFont="1" applyBorder="1">
      <alignment vertical="center"/>
    </xf>
    <xf numFmtId="0" fontId="57" fillId="0" borderId="21" xfId="7" applyFont="1" applyBorder="1">
      <alignment vertical="center"/>
    </xf>
    <xf numFmtId="0" fontId="57" fillId="0" borderId="22" xfId="7" applyFont="1" applyBorder="1">
      <alignment vertical="center"/>
    </xf>
    <xf numFmtId="0" fontId="58" fillId="0" borderId="19" xfId="7" applyFont="1" applyBorder="1">
      <alignment vertical="center"/>
    </xf>
    <xf numFmtId="0" fontId="63" fillId="0" borderId="0" xfId="8">
      <alignment vertical="center"/>
    </xf>
    <xf numFmtId="0" fontId="47" fillId="0" borderId="0" xfId="6" applyFont="1">
      <alignment vertical="center"/>
    </xf>
    <xf numFmtId="0" fontId="61" fillId="0" borderId="0" xfId="7" applyFont="1">
      <alignment vertical="center"/>
    </xf>
    <xf numFmtId="0" fontId="64" fillId="0" borderId="0" xfId="6" applyFont="1">
      <alignment vertical="center"/>
    </xf>
    <xf numFmtId="0" fontId="65" fillId="0" borderId="0" xfId="6" applyFont="1">
      <alignment vertical="center"/>
    </xf>
    <xf numFmtId="0" fontId="33" fillId="0" borderId="0" xfId="1" applyFont="1" applyAlignment="1" applyProtection="1">
      <alignment horizontal="center" vertical="center"/>
    </xf>
    <xf numFmtId="0" fontId="11" fillId="0" borderId="0" xfId="1" applyFont="1" applyBorder="1" applyAlignment="1" applyProtection="1">
      <alignment horizontal="center" vertical="center"/>
    </xf>
    <xf numFmtId="0" fontId="18" fillId="0" borderId="0" xfId="1" applyFont="1" applyBorder="1" applyAlignment="1" applyProtection="1">
      <alignment horizontal="center" shrinkToFit="1"/>
    </xf>
    <xf numFmtId="0" fontId="13" fillId="0" borderId="1" xfId="1" applyFont="1" applyBorder="1" applyAlignment="1" applyProtection="1">
      <alignment horizontal="distributed" vertical="center" indent="1"/>
    </xf>
    <xf numFmtId="0" fontId="13" fillId="0" borderId="68" xfId="1" applyFont="1" applyBorder="1" applyAlignment="1" applyProtection="1">
      <alignment horizontal="distributed" vertical="center" indent="1"/>
    </xf>
    <xf numFmtId="0" fontId="34" fillId="0" borderId="71" xfId="0" applyFont="1" applyBorder="1" applyAlignment="1">
      <alignment horizontal="center" vertical="center" wrapText="1"/>
    </xf>
    <xf numFmtId="0" fontId="34" fillId="3" borderId="72" xfId="0" applyFont="1" applyFill="1" applyBorder="1" applyAlignment="1">
      <alignment horizontal="center" vertical="center"/>
    </xf>
    <xf numFmtId="0" fontId="34" fillId="0" borderId="72" xfId="0" applyFont="1" applyBorder="1" applyAlignment="1" applyProtection="1">
      <alignment horizontal="center" vertical="center" shrinkToFit="1"/>
      <protection locked="0"/>
    </xf>
    <xf numFmtId="0" fontId="34" fillId="0" borderId="73" xfId="0" applyFont="1" applyBorder="1" applyAlignment="1" applyProtection="1">
      <alignment horizontal="center" vertical="center" shrinkToFit="1"/>
      <protection locked="0"/>
    </xf>
    <xf numFmtId="5" fontId="20" fillId="0" borderId="23" xfId="1" applyNumberFormat="1" applyFont="1" applyBorder="1" applyAlignment="1" applyProtection="1">
      <alignment vertical="center"/>
    </xf>
    <xf numFmtId="5" fontId="20" fillId="0" borderId="74" xfId="1" applyNumberFormat="1" applyFont="1" applyBorder="1" applyAlignment="1" applyProtection="1">
      <alignment vertical="center"/>
    </xf>
    <xf numFmtId="5" fontId="20" fillId="0" borderId="19" xfId="1" applyNumberFormat="1" applyFont="1" applyBorder="1" applyAlignment="1" applyProtection="1">
      <alignment vertical="center"/>
    </xf>
    <xf numFmtId="0" fontId="13" fillId="0" borderId="23" xfId="1" applyFont="1" applyBorder="1" applyAlignment="1" applyProtection="1">
      <alignment horizontal="distributed" vertical="center" indent="1"/>
    </xf>
    <xf numFmtId="0" fontId="13" fillId="0" borderId="74" xfId="1" applyFont="1" applyBorder="1" applyAlignment="1" applyProtection="1">
      <alignment horizontal="distributed" vertical="center" indent="1"/>
    </xf>
    <xf numFmtId="0" fontId="66" fillId="0" borderId="10" xfId="0" applyFont="1" applyBorder="1" applyAlignment="1">
      <alignment horizontal="center" vertical="center" wrapText="1"/>
    </xf>
    <xf numFmtId="0" fontId="13" fillId="0" borderId="0" xfId="1" applyFont="1" applyBorder="1" applyAlignment="1" applyProtection="1">
      <alignment horizontal="distributed" vertical="center" indent="1"/>
    </xf>
    <xf numFmtId="0" fontId="13" fillId="0" borderId="18" xfId="1" applyFont="1" applyBorder="1" applyAlignment="1" applyProtection="1">
      <alignment horizontal="distributed" vertical="center" indent="1"/>
    </xf>
    <xf numFmtId="5" fontId="20" fillId="0" borderId="18" xfId="1" applyNumberFormat="1" applyFont="1" applyBorder="1" applyAlignment="1" applyProtection="1">
      <alignment vertical="center"/>
    </xf>
    <xf numFmtId="5" fontId="20" fillId="0" borderId="4" xfId="1" applyNumberFormat="1" applyFont="1" applyBorder="1" applyAlignment="1" applyProtection="1">
      <alignment horizontal="center" vertical="center"/>
    </xf>
    <xf numFmtId="5" fontId="20" fillId="0" borderId="8" xfId="1" applyNumberFormat="1" applyFont="1" applyBorder="1" applyAlignment="1" applyProtection="1">
      <alignment horizontal="center" vertical="center"/>
    </xf>
    <xf numFmtId="5" fontId="20" fillId="0" borderId="3" xfId="1" applyNumberFormat="1" applyFont="1" applyBorder="1" applyAlignment="1" applyProtection="1">
      <alignment horizontal="center" vertical="center"/>
    </xf>
    <xf numFmtId="0" fontId="20" fillId="0" borderId="37" xfId="1" applyNumberFormat="1" applyFont="1" applyBorder="1" applyAlignment="1" applyProtection="1">
      <alignment horizontal="center" vertical="center"/>
    </xf>
    <xf numFmtId="0" fontId="20" fillId="0" borderId="33" xfId="1" applyNumberFormat="1" applyFont="1" applyBorder="1" applyAlignment="1" applyProtection="1">
      <alignment horizontal="center" vertical="center"/>
    </xf>
    <xf numFmtId="0" fontId="20" fillId="0" borderId="44" xfId="1" applyNumberFormat="1" applyFont="1" applyBorder="1" applyAlignment="1" applyProtection="1">
      <alignment horizontal="center" vertical="center"/>
    </xf>
    <xf numFmtId="5" fontId="20" fillId="0" borderId="10" xfId="1" applyNumberFormat="1" applyFont="1" applyBorder="1" applyAlignment="1" applyProtection="1">
      <alignment vertical="center"/>
    </xf>
    <xf numFmtId="5" fontId="20" fillId="0" borderId="11" xfId="1" applyNumberFormat="1" applyFont="1" applyBorder="1" applyAlignment="1" applyProtection="1">
      <alignment vertical="center"/>
    </xf>
    <xf numFmtId="5" fontId="20" fillId="0" borderId="14" xfId="1" applyNumberFormat="1" applyFont="1" applyBorder="1" applyAlignment="1" applyProtection="1">
      <alignment vertical="center"/>
    </xf>
    <xf numFmtId="0" fontId="20" fillId="0" borderId="7" xfId="1" applyNumberFormat="1" applyFont="1" applyBorder="1" applyAlignment="1" applyProtection="1">
      <alignment horizontal="center" vertical="center"/>
    </xf>
    <xf numFmtId="0" fontId="20" fillId="0" borderId="9" xfId="1" applyNumberFormat="1" applyFont="1" applyBorder="1" applyAlignment="1" applyProtection="1">
      <alignment horizontal="center" vertical="center"/>
    </xf>
    <xf numFmtId="0" fontId="20" fillId="0" borderId="13" xfId="1" applyNumberFormat="1" applyFont="1" applyBorder="1" applyAlignment="1" applyProtection="1">
      <alignment horizontal="center" vertical="center"/>
    </xf>
    <xf numFmtId="0" fontId="9" fillId="0" borderId="69" xfId="1" applyFont="1" applyBorder="1" applyAlignment="1" applyProtection="1">
      <alignment horizontal="center" vertical="center" shrinkToFit="1"/>
    </xf>
    <xf numFmtId="0" fontId="0" fillId="0" borderId="75" xfId="0" applyBorder="1" applyProtection="1">
      <alignment vertical="center"/>
    </xf>
    <xf numFmtId="0" fontId="10" fillId="0" borderId="76" xfId="1" applyFont="1" applyBorder="1" applyAlignment="1" applyProtection="1">
      <alignment horizontal="center" shrinkToFit="1"/>
    </xf>
    <xf numFmtId="0" fontId="10" fillId="0" borderId="10" xfId="1" applyFont="1" applyBorder="1" applyAlignment="1" applyProtection="1">
      <alignment horizontal="center" vertical="center" shrinkToFit="1"/>
    </xf>
    <xf numFmtId="0" fontId="0" fillId="0" borderId="0" xfId="0" applyFill="1" applyBorder="1" applyAlignment="1" applyProtection="1">
      <alignment vertical="center"/>
      <protection locked="0"/>
    </xf>
    <xf numFmtId="0" fontId="20" fillId="0" borderId="9" xfId="1" applyNumberFormat="1" applyFont="1" applyBorder="1" applyAlignment="1" applyProtection="1">
      <alignment vertical="center"/>
    </xf>
    <xf numFmtId="0" fontId="20" fillId="0" borderId="27" xfId="1" applyNumberFormat="1" applyFont="1" applyBorder="1" applyAlignment="1" applyProtection="1">
      <alignment vertical="center"/>
    </xf>
    <xf numFmtId="0" fontId="67" fillId="0" borderId="15" xfId="1" applyFont="1" applyBorder="1" applyAlignment="1" applyProtection="1">
      <alignment horizontal="distributed" vertical="center" indent="1"/>
    </xf>
    <xf numFmtId="0" fontId="67" fillId="0" borderId="26" xfId="1" applyFont="1" applyBorder="1" applyAlignment="1" applyProtection="1">
      <alignment horizontal="distributed" vertical="center" indent="1"/>
    </xf>
    <xf numFmtId="0" fontId="67" fillId="0" borderId="21" xfId="1" applyFont="1" applyBorder="1" applyAlignment="1" applyProtection="1">
      <alignment horizontal="distributed" vertical="center" indent="1"/>
    </xf>
    <xf numFmtId="0" fontId="11" fillId="0" borderId="0" xfId="1" applyFont="1" applyBorder="1" applyAlignment="1" applyProtection="1">
      <alignment vertical="center"/>
    </xf>
    <xf numFmtId="0" fontId="62" fillId="0" borderId="0" xfId="7" applyFont="1" applyAlignment="1">
      <alignment vertical="center"/>
    </xf>
    <xf numFmtId="0" fontId="69" fillId="0" borderId="0" xfId="7" applyFont="1" applyAlignment="1">
      <alignment vertical="center"/>
    </xf>
    <xf numFmtId="0" fontId="33" fillId="0" borderId="0" xfId="1" applyFont="1" applyAlignment="1" applyProtection="1">
      <alignment vertical="center"/>
    </xf>
    <xf numFmtId="0" fontId="57" fillId="0" borderId="33" xfId="7" applyFont="1" applyBorder="1" applyAlignment="1">
      <alignment horizontal="center" vertical="center"/>
    </xf>
    <xf numFmtId="0" fontId="57" fillId="0" borderId="67" xfId="7" applyFont="1" applyBorder="1" applyAlignment="1">
      <alignment horizontal="center" vertical="center"/>
    </xf>
    <xf numFmtId="0" fontId="54" fillId="0" borderId="0" xfId="7" applyFont="1" applyAlignment="1">
      <alignment horizontal="center" vertical="center"/>
    </xf>
    <xf numFmtId="0" fontId="59" fillId="0" borderId="59" xfId="7" applyFont="1" applyBorder="1" applyAlignment="1">
      <alignment horizontal="left" vertical="center"/>
    </xf>
    <xf numFmtId="0" fontId="62" fillId="0" borderId="0" xfId="7" applyFont="1" applyAlignment="1">
      <alignment vertical="center" wrapText="1"/>
    </xf>
    <xf numFmtId="0" fontId="57" fillId="0" borderId="0" xfId="7" applyFont="1" applyBorder="1" applyAlignment="1">
      <alignment horizontal="center" vertical="center"/>
    </xf>
    <xf numFmtId="0" fontId="9" fillId="0" borderId="32" xfId="1" applyFont="1" applyBorder="1" applyAlignment="1" applyProtection="1">
      <alignment horizontal="center" vertical="center" shrinkToFit="1"/>
    </xf>
    <xf numFmtId="0" fontId="9" fillId="0" borderId="49" xfId="1" applyFont="1" applyBorder="1" applyAlignment="1" applyProtection="1">
      <alignment horizontal="center" vertical="center" shrinkToFit="1"/>
    </xf>
    <xf numFmtId="0" fontId="9" fillId="0" borderId="30" xfId="1" applyFont="1" applyBorder="1" applyAlignment="1" applyProtection="1">
      <alignment horizontal="center" vertical="center" shrinkToFit="1"/>
    </xf>
    <xf numFmtId="0" fontId="71" fillId="0" borderId="0" xfId="7" applyFont="1" applyBorder="1" applyAlignment="1">
      <alignment vertical="center"/>
    </xf>
    <xf numFmtId="0" fontId="23" fillId="0" borderId="0" xfId="9" applyFont="1">
      <alignment vertical="center"/>
    </xf>
    <xf numFmtId="0" fontId="76" fillId="0" borderId="0" xfId="9" applyFont="1">
      <alignment vertical="center"/>
    </xf>
    <xf numFmtId="0" fontId="75" fillId="0" borderId="0" xfId="9" applyFont="1" applyAlignment="1">
      <alignment horizontal="center" vertical="center" wrapText="1"/>
    </xf>
    <xf numFmtId="0" fontId="75" fillId="0" borderId="0" xfId="9" applyFont="1" applyAlignment="1">
      <alignment vertical="center"/>
    </xf>
    <xf numFmtId="0" fontId="78" fillId="0" borderId="0" xfId="8" applyFont="1">
      <alignment vertical="center"/>
    </xf>
    <xf numFmtId="0" fontId="80" fillId="0" borderId="0" xfId="8" applyFont="1">
      <alignment vertical="center"/>
    </xf>
    <xf numFmtId="0" fontId="79" fillId="0" borderId="0" xfId="8" applyFont="1">
      <alignment vertical="center"/>
    </xf>
    <xf numFmtId="0" fontId="63" fillId="0" borderId="2" xfId="8" applyBorder="1" applyAlignment="1">
      <alignment horizontal="center" vertical="center"/>
    </xf>
    <xf numFmtId="0" fontId="63" fillId="0" borderId="2" xfId="8" applyBorder="1" applyAlignment="1">
      <alignment vertical="center" wrapText="1"/>
    </xf>
    <xf numFmtId="0" fontId="63" fillId="0" borderId="2" xfId="8" applyBorder="1">
      <alignment vertical="center"/>
    </xf>
    <xf numFmtId="0" fontId="63" fillId="0" borderId="2" xfId="8" applyBorder="1" applyAlignment="1">
      <alignment horizontal="right" vertical="center"/>
    </xf>
    <xf numFmtId="0" fontId="29" fillId="0" borderId="0" xfId="8" applyFont="1">
      <alignment vertical="center"/>
    </xf>
    <xf numFmtId="0" fontId="82" fillId="0" borderId="0" xfId="8" applyFont="1">
      <alignment vertical="center"/>
    </xf>
    <xf numFmtId="0" fontId="81" fillId="0" borderId="0" xfId="8" applyFont="1">
      <alignment vertical="center"/>
    </xf>
    <xf numFmtId="0" fontId="63" fillId="0" borderId="0" xfId="8" applyAlignment="1">
      <alignment vertical="center"/>
    </xf>
    <xf numFmtId="0" fontId="84" fillId="0" borderId="0" xfId="7" applyFont="1" applyAlignment="1">
      <alignment vertical="center"/>
    </xf>
    <xf numFmtId="0" fontId="85" fillId="0" borderId="0" xfId="0" applyFont="1" applyAlignment="1">
      <alignment vertical="center"/>
    </xf>
    <xf numFmtId="0" fontId="83" fillId="0" borderId="0" xfId="0" applyFont="1" applyAlignment="1">
      <alignment vertical="center"/>
    </xf>
    <xf numFmtId="0" fontId="82" fillId="0" borderId="2" xfId="8" applyFont="1" applyBorder="1" applyAlignment="1">
      <alignment horizontal="right" vertical="center"/>
    </xf>
    <xf numFmtId="0" fontId="88" fillId="0" borderId="2" xfId="8" applyFont="1" applyBorder="1" applyAlignment="1">
      <alignment horizontal="right" vertical="center"/>
    </xf>
    <xf numFmtId="0" fontId="87" fillId="0" borderId="2" xfId="8" applyFont="1" applyBorder="1">
      <alignment vertical="center"/>
    </xf>
    <xf numFmtId="0" fontId="89" fillId="0" borderId="2" xfId="8" applyFont="1" applyBorder="1" applyAlignment="1">
      <alignment vertical="center" wrapText="1"/>
    </xf>
    <xf numFmtId="0" fontId="87" fillId="0" borderId="2" xfId="8" applyFont="1" applyBorder="1" applyAlignment="1">
      <alignment horizontal="center" vertical="center"/>
    </xf>
    <xf numFmtId="0" fontId="89" fillId="0" borderId="2" xfId="8" applyFont="1" applyBorder="1" applyAlignment="1">
      <alignment horizontal="center" vertical="center"/>
    </xf>
    <xf numFmtId="0" fontId="30" fillId="0" borderId="11" xfId="0" applyFont="1" applyBorder="1" applyAlignment="1" applyProtection="1">
      <alignment horizontal="center" vertical="center" shrinkToFit="1"/>
    </xf>
    <xf numFmtId="0" fontId="30" fillId="0" borderId="14" xfId="0" applyFont="1" applyBorder="1" applyAlignment="1" applyProtection="1">
      <alignment horizontal="center" vertical="center" shrinkToFit="1"/>
    </xf>
    <xf numFmtId="1" fontId="30" fillId="2" borderId="33" xfId="0" applyNumberFormat="1" applyFont="1" applyFill="1" applyBorder="1" applyAlignment="1" applyProtection="1">
      <alignment horizontal="center" vertical="center" shrinkToFit="1"/>
      <protection locked="0"/>
    </xf>
    <xf numFmtId="1" fontId="30" fillId="2" borderId="44" xfId="0" applyNumberFormat="1" applyFont="1" applyFill="1" applyBorder="1" applyAlignment="1" applyProtection="1">
      <alignment horizontal="center" vertical="center" shrinkToFit="1"/>
      <protection locked="0"/>
    </xf>
    <xf numFmtId="56" fontId="34" fillId="3" borderId="23" xfId="0" applyNumberFormat="1" applyFont="1" applyFill="1" applyBorder="1" applyAlignment="1" applyProtection="1">
      <alignment horizontal="center" vertical="center"/>
    </xf>
    <xf numFmtId="0" fontId="30" fillId="0" borderId="23" xfId="0" applyFont="1" applyBorder="1" applyAlignment="1" applyProtection="1">
      <alignment horizontal="center" vertical="center" shrinkToFit="1"/>
      <protection locked="0"/>
    </xf>
    <xf numFmtId="0" fontId="30" fillId="0" borderId="86" xfId="0" applyFont="1" applyBorder="1" applyAlignment="1" applyProtection="1">
      <alignment horizontal="center" vertical="center" shrinkToFit="1"/>
      <protection locked="0"/>
    </xf>
    <xf numFmtId="0" fontId="30" fillId="0" borderId="38" xfId="0" applyFont="1" applyBorder="1" applyAlignment="1">
      <alignment horizontal="center" vertical="center" wrapText="1"/>
    </xf>
    <xf numFmtId="0" fontId="34" fillId="0" borderId="0" xfId="0" applyFont="1" applyBorder="1" applyAlignment="1">
      <alignment vertical="center"/>
    </xf>
    <xf numFmtId="0" fontId="13" fillId="0" borderId="21" xfId="1" applyFont="1" applyBorder="1" applyAlignment="1" applyProtection="1">
      <alignment horizontal="distributed" vertical="center" wrapText="1" indent="2"/>
    </xf>
    <xf numFmtId="0" fontId="13" fillId="0" borderId="22" xfId="1" applyFont="1" applyBorder="1" applyAlignment="1" applyProtection="1">
      <alignment horizontal="distributed" vertical="center" wrapText="1" indent="2"/>
    </xf>
    <xf numFmtId="0" fontId="13" fillId="0" borderId="19" xfId="1" applyFont="1" applyBorder="1" applyAlignment="1" applyProtection="1">
      <alignment horizontal="distributed" vertical="center" wrapText="1" indent="2"/>
    </xf>
    <xf numFmtId="0" fontId="13" fillId="0" borderId="32" xfId="1" applyFont="1" applyBorder="1" applyAlignment="1" applyProtection="1">
      <alignment horizontal="distributed" vertical="center" indent="1"/>
    </xf>
    <xf numFmtId="0" fontId="20" fillId="0" borderId="30" xfId="1" applyNumberFormat="1" applyFont="1" applyBorder="1" applyAlignment="1" applyProtection="1">
      <alignment vertical="center"/>
    </xf>
    <xf numFmtId="0" fontId="20" fillId="0" borderId="49" xfId="1" applyNumberFormat="1" applyFont="1" applyBorder="1" applyAlignment="1" applyProtection="1">
      <alignment vertical="center"/>
    </xf>
    <xf numFmtId="0" fontId="34" fillId="0" borderId="20" xfId="0" applyFont="1" applyBorder="1" applyAlignment="1">
      <alignment horizontal="center" vertical="center"/>
    </xf>
    <xf numFmtId="0" fontId="34" fillId="0" borderId="22" xfId="0" applyFont="1" applyBorder="1" applyAlignment="1">
      <alignment vertical="center"/>
    </xf>
    <xf numFmtId="0" fontId="34" fillId="0" borderId="19" xfId="0" applyFont="1" applyBorder="1" applyAlignment="1">
      <alignment vertical="center"/>
    </xf>
    <xf numFmtId="0" fontId="34" fillId="0" borderId="20" xfId="0" applyFont="1" applyBorder="1" applyAlignment="1">
      <alignment vertical="center"/>
    </xf>
    <xf numFmtId="0" fontId="13" fillId="0" borderId="0" xfId="1" applyFont="1" applyBorder="1" applyAlignment="1" applyProtection="1">
      <alignment horizontal="distributed" vertical="center" wrapText="1" indent="2"/>
    </xf>
    <xf numFmtId="5" fontId="20" fillId="0" borderId="0" xfId="1" applyNumberFormat="1" applyFont="1" applyBorder="1" applyAlignment="1" applyProtection="1">
      <alignment vertical="center"/>
    </xf>
    <xf numFmtId="0" fontId="13" fillId="0" borderId="21" xfId="1" applyFont="1" applyBorder="1" applyAlignment="1" applyProtection="1">
      <alignment horizontal="distributed" vertical="center" indent="1"/>
    </xf>
    <xf numFmtId="0" fontId="91" fillId="0" borderId="0" xfId="0" applyFont="1" applyAlignment="1" applyProtection="1">
      <alignment horizontal="right" vertical="center"/>
    </xf>
    <xf numFmtId="0" fontId="13" fillId="0" borderId="87" xfId="1" applyFont="1" applyBorder="1" applyAlignment="1" applyProtection="1">
      <alignment horizontal="distributed" vertical="center" indent="1"/>
    </xf>
    <xf numFmtId="0" fontId="20" fillId="0" borderId="88" xfId="1" applyNumberFormat="1" applyFont="1" applyBorder="1" applyAlignment="1" applyProtection="1">
      <alignment vertical="center"/>
    </xf>
    <xf numFmtId="0" fontId="20" fillId="0" borderId="42" xfId="1" applyNumberFormat="1" applyFont="1" applyBorder="1" applyAlignment="1" applyProtection="1">
      <alignment vertical="center"/>
    </xf>
    <xf numFmtId="0" fontId="34" fillId="0" borderId="17" xfId="0" applyFont="1" applyBorder="1" applyAlignment="1">
      <alignment horizontal="center" vertical="center"/>
    </xf>
    <xf numFmtId="0" fontId="54" fillId="0" borderId="0" xfId="7" applyFont="1" applyAlignment="1">
      <alignment horizontal="center" vertical="center"/>
    </xf>
    <xf numFmtId="0" fontId="59" fillId="0" borderId="60" xfId="7" applyFont="1" applyBorder="1" applyAlignment="1">
      <alignment horizontal="left" vertical="center"/>
    </xf>
    <xf numFmtId="0" fontId="59" fillId="0" borderId="59" xfId="7" applyFont="1" applyBorder="1" applyAlignment="1">
      <alignment horizontal="left" vertical="center"/>
    </xf>
    <xf numFmtId="0" fontId="59" fillId="0" borderId="61" xfId="7" applyFont="1" applyBorder="1" applyAlignment="1">
      <alignment horizontal="left" vertical="center"/>
    </xf>
    <xf numFmtId="0" fontId="59" fillId="0" borderId="65" xfId="7" applyFont="1" applyBorder="1" applyAlignment="1">
      <alignment horizontal="left" vertical="center"/>
    </xf>
    <xf numFmtId="0" fontId="59" fillId="0" borderId="64" xfId="7" applyFont="1" applyBorder="1" applyAlignment="1">
      <alignment horizontal="left" vertical="center"/>
    </xf>
    <xf numFmtId="0" fontId="59" fillId="0" borderId="66" xfId="7" applyFont="1" applyBorder="1" applyAlignment="1">
      <alignment horizontal="left" vertical="center"/>
    </xf>
    <xf numFmtId="0" fontId="57" fillId="0" borderId="33" xfId="7" applyFont="1" applyBorder="1" applyAlignment="1">
      <alignment horizontal="center" vertical="center"/>
    </xf>
    <xf numFmtId="0" fontId="57" fillId="0" borderId="67" xfId="7" applyFont="1" applyBorder="1" applyAlignment="1">
      <alignment horizontal="center" vertical="center"/>
    </xf>
    <xf numFmtId="0" fontId="59" fillId="0" borderId="0" xfId="7" applyFont="1" applyBorder="1" applyAlignment="1">
      <alignment horizontal="left" vertical="center"/>
    </xf>
    <xf numFmtId="0" fontId="59" fillId="0" borderId="18" xfId="7" applyFont="1" applyBorder="1" applyAlignment="1">
      <alignment horizontal="left" vertical="center"/>
    </xf>
    <xf numFmtId="0" fontId="75" fillId="0" borderId="15" xfId="9" applyFont="1" applyBorder="1" applyAlignment="1">
      <alignment vertical="center" wrapText="1"/>
    </xf>
    <xf numFmtId="0" fontId="75" fillId="0" borderId="20" xfId="9" applyFont="1" applyBorder="1" applyAlignment="1">
      <alignment vertical="center" wrapText="1"/>
    </xf>
    <xf numFmtId="0" fontId="75" fillId="0" borderId="16" xfId="9" applyFont="1" applyBorder="1" applyAlignment="1">
      <alignment vertical="center" wrapText="1"/>
    </xf>
    <xf numFmtId="0" fontId="75" fillId="0" borderId="17" xfId="9" applyFont="1" applyBorder="1" applyAlignment="1">
      <alignment vertical="center" wrapText="1"/>
    </xf>
    <xf numFmtId="0" fontId="75" fillId="0" borderId="0" xfId="9" applyFont="1" applyBorder="1" applyAlignment="1">
      <alignment vertical="center" wrapText="1"/>
    </xf>
    <xf numFmtId="0" fontId="75" fillId="0" borderId="18" xfId="9" applyFont="1" applyBorder="1" applyAlignment="1">
      <alignment vertical="center" wrapText="1"/>
    </xf>
    <xf numFmtId="0" fontId="75" fillId="0" borderId="21" xfId="9" applyFont="1" applyBorder="1" applyAlignment="1">
      <alignment vertical="center" wrapText="1"/>
    </xf>
    <xf numFmtId="0" fontId="75" fillId="0" borderId="22" xfId="9" applyFont="1" applyBorder="1" applyAlignment="1">
      <alignment vertical="center" wrapText="1"/>
    </xf>
    <xf numFmtId="0" fontId="75" fillId="0" borderId="19" xfId="9" applyFont="1" applyBorder="1" applyAlignment="1">
      <alignment vertical="center" wrapText="1"/>
    </xf>
    <xf numFmtId="0" fontId="23" fillId="0" borderId="0" xfId="9" applyFont="1" applyBorder="1" applyAlignment="1">
      <alignment horizontal="center" vertical="center"/>
    </xf>
    <xf numFmtId="0" fontId="75" fillId="0" borderId="0" xfId="9" applyFont="1" applyBorder="1" applyAlignment="1">
      <alignment horizontal="center" vertical="center"/>
    </xf>
    <xf numFmtId="0" fontId="73" fillId="0" borderId="17" xfId="9" applyFont="1" applyBorder="1" applyAlignment="1">
      <alignment vertical="top" wrapText="1"/>
    </xf>
    <xf numFmtId="0" fontId="73" fillId="0" borderId="0" xfId="9" applyFont="1" applyBorder="1" applyAlignment="1">
      <alignment vertical="top" wrapText="1"/>
    </xf>
    <xf numFmtId="0" fontId="62" fillId="0" borderId="0" xfId="7" applyFont="1" applyAlignment="1">
      <alignment vertical="center" wrapText="1"/>
    </xf>
    <xf numFmtId="0" fontId="59" fillId="0" borderId="0" xfId="7" applyFont="1" applyAlignment="1">
      <alignment vertical="top" wrapText="1"/>
    </xf>
    <xf numFmtId="0" fontId="72" fillId="0" borderId="0" xfId="7" applyFont="1" applyBorder="1" applyAlignment="1">
      <alignment vertical="center" wrapText="1"/>
    </xf>
    <xf numFmtId="0" fontId="86" fillId="0" borderId="0" xfId="0" applyFont="1" applyAlignment="1">
      <alignment horizontal="center" vertical="center"/>
    </xf>
    <xf numFmtId="0" fontId="83" fillId="0" borderId="0" xfId="0" applyFont="1" applyAlignment="1">
      <alignment horizontal="center" vertical="center"/>
    </xf>
    <xf numFmtId="0" fontId="48" fillId="0" borderId="0" xfId="0" applyFont="1" applyFill="1" applyBorder="1" applyAlignment="1">
      <alignment horizontal="center" vertical="center" wrapText="1" shrinkToFit="1"/>
    </xf>
    <xf numFmtId="0" fontId="43" fillId="0" borderId="34" xfId="0" applyFont="1" applyFill="1" applyBorder="1" applyAlignment="1">
      <alignment horizontal="center" vertical="center" wrapText="1"/>
    </xf>
    <xf numFmtId="0" fontId="43" fillId="0" borderId="35" xfId="0" applyFont="1" applyFill="1" applyBorder="1" applyAlignment="1">
      <alignment horizontal="center" vertical="center" wrapText="1"/>
    </xf>
    <xf numFmtId="0" fontId="43" fillId="0" borderId="36" xfId="0" applyFont="1" applyFill="1" applyBorder="1" applyAlignment="1">
      <alignment horizontal="center" vertical="center" wrapText="1"/>
    </xf>
    <xf numFmtId="0" fontId="43" fillId="0" borderId="77" xfId="0" applyFont="1" applyFill="1" applyBorder="1" applyAlignment="1">
      <alignment horizontal="center" vertical="center" wrapText="1"/>
    </xf>
    <xf numFmtId="0" fontId="43" fillId="0" borderId="68" xfId="0" applyFont="1" applyFill="1" applyBorder="1" applyAlignment="1">
      <alignment horizontal="center" vertical="center" wrapText="1"/>
    </xf>
    <xf numFmtId="0" fontId="43" fillId="0" borderId="78" xfId="0" applyFont="1" applyFill="1" applyBorder="1" applyAlignment="1">
      <alignment horizontal="center" vertical="center" wrapText="1"/>
    </xf>
    <xf numFmtId="0" fontId="40" fillId="5" borderId="0" xfId="0" applyFont="1" applyFill="1" applyAlignment="1">
      <alignment horizontal="center" vertical="center"/>
    </xf>
    <xf numFmtId="0" fontId="41" fillId="3" borderId="39" xfId="0" applyFont="1" applyFill="1" applyBorder="1" applyAlignment="1">
      <alignment horizontal="center" vertical="center" shrinkToFit="1"/>
    </xf>
    <xf numFmtId="0" fontId="41" fillId="3" borderId="40" xfId="0" applyFont="1" applyFill="1" applyBorder="1" applyAlignment="1">
      <alignment horizontal="center" vertical="center" shrinkToFit="1"/>
    </xf>
    <xf numFmtId="177" fontId="42" fillId="3" borderId="40" xfId="0" applyNumberFormat="1" applyFont="1" applyFill="1" applyBorder="1" applyAlignment="1">
      <alignment horizontal="center" vertical="center"/>
    </xf>
    <xf numFmtId="177" fontId="42" fillId="3" borderId="41" xfId="0" applyNumberFormat="1" applyFont="1" applyFill="1" applyBorder="1" applyAlignment="1">
      <alignment horizontal="center" vertical="center"/>
    </xf>
    <xf numFmtId="178" fontId="41" fillId="3" borderId="39" xfId="0" applyNumberFormat="1" applyFont="1" applyFill="1" applyBorder="1" applyAlignment="1">
      <alignment horizontal="center" vertical="center" shrinkToFit="1"/>
    </xf>
    <xf numFmtId="178" fontId="41" fillId="3" borderId="40" xfId="0" applyNumberFormat="1" applyFont="1" applyFill="1" applyBorder="1" applyAlignment="1">
      <alignment horizontal="center" vertical="center" shrinkToFit="1"/>
    </xf>
    <xf numFmtId="178" fontId="41" fillId="3" borderId="41" xfId="0" applyNumberFormat="1" applyFont="1" applyFill="1" applyBorder="1" applyAlignment="1">
      <alignment horizontal="center" vertical="center" shrinkToFit="1"/>
    </xf>
    <xf numFmtId="0" fontId="30" fillId="0" borderId="52" xfId="0" applyFont="1" applyBorder="1" applyAlignment="1">
      <alignment horizontal="distributed" vertical="center" indent="1"/>
    </xf>
    <xf numFmtId="0" fontId="30" fillId="0" borderId="42" xfId="0" applyFont="1" applyBorder="1" applyAlignment="1">
      <alignment horizontal="distributed" vertical="center" indent="1"/>
    </xf>
    <xf numFmtId="0" fontId="30" fillId="0" borderId="50" xfId="0" applyFont="1" applyBorder="1" applyAlignment="1">
      <alignment horizontal="distributed" vertical="center" indent="1"/>
    </xf>
    <xf numFmtId="0" fontId="30" fillId="0" borderId="51" xfId="0" applyFont="1" applyBorder="1" applyAlignment="1">
      <alignment horizontal="distributed" vertical="center" indent="1"/>
    </xf>
    <xf numFmtId="0" fontId="30" fillId="0" borderId="31" xfId="0" applyFont="1" applyBorder="1" applyAlignment="1">
      <alignment horizontal="distributed" vertical="center" indent="1"/>
    </xf>
    <xf numFmtId="0" fontId="30" fillId="0" borderId="29" xfId="0" applyFont="1" applyBorder="1" applyAlignment="1">
      <alignment horizontal="distributed" vertical="center" indent="1"/>
    </xf>
    <xf numFmtId="0" fontId="30" fillId="0" borderId="24" xfId="0" applyFont="1" applyBorder="1" applyAlignment="1">
      <alignment horizontal="center" vertical="center"/>
    </xf>
    <xf numFmtId="0" fontId="30" fillId="0" borderId="43" xfId="0" applyFont="1" applyBorder="1" applyAlignment="1">
      <alignment horizontal="center" vertical="center"/>
    </xf>
    <xf numFmtId="0" fontId="30" fillId="0" borderId="38" xfId="0" applyFont="1" applyBorder="1" applyAlignment="1">
      <alignment horizontal="center" vertical="center"/>
    </xf>
    <xf numFmtId="0" fontId="36" fillId="6" borderId="24" xfId="0" applyFont="1" applyFill="1" applyBorder="1" applyAlignment="1" applyProtection="1">
      <alignment horizontal="center" vertical="center"/>
      <protection locked="0"/>
    </xf>
    <xf numFmtId="0" fontId="36" fillId="6" borderId="43" xfId="0" applyFont="1" applyFill="1" applyBorder="1" applyAlignment="1" applyProtection="1">
      <alignment horizontal="center" vertical="center"/>
      <protection locked="0"/>
    </xf>
    <xf numFmtId="0" fontId="36" fillId="6" borderId="38" xfId="0" applyFont="1" applyFill="1" applyBorder="1" applyAlignment="1" applyProtection="1">
      <alignment horizontal="center" vertical="center"/>
      <protection locked="0"/>
    </xf>
    <xf numFmtId="0" fontId="36" fillId="6" borderId="32" xfId="0" applyFont="1" applyFill="1" applyBorder="1" applyAlignment="1" applyProtection="1">
      <alignment horizontal="center" vertical="center"/>
      <protection locked="0"/>
    </xf>
    <xf numFmtId="0" fontId="36" fillId="6" borderId="49" xfId="0" applyFont="1" applyFill="1" applyBorder="1" applyAlignment="1" applyProtection="1">
      <alignment horizontal="center" vertical="center"/>
      <protection locked="0"/>
    </xf>
    <xf numFmtId="0" fontId="36" fillId="6" borderId="30" xfId="0" applyFont="1" applyFill="1" applyBorder="1" applyAlignment="1" applyProtection="1">
      <alignment horizontal="center" vertical="center"/>
      <protection locked="0"/>
    </xf>
    <xf numFmtId="0" fontId="34" fillId="0" borderId="24" xfId="0" applyFont="1" applyBorder="1" applyAlignment="1">
      <alignment horizontal="center" vertical="center"/>
    </xf>
    <xf numFmtId="0" fontId="34" fillId="0" borderId="43" xfId="0" applyFont="1" applyBorder="1" applyAlignment="1">
      <alignment horizontal="center" vertical="center"/>
    </xf>
    <xf numFmtId="0" fontId="32" fillId="0" borderId="0" xfId="0" applyFont="1" applyFill="1" applyBorder="1" applyAlignment="1">
      <alignment vertical="center" wrapText="1"/>
    </xf>
    <xf numFmtId="0" fontId="13" fillId="0" borderId="15" xfId="1" applyFont="1" applyBorder="1" applyAlignment="1" applyProtection="1">
      <alignment horizontal="center" vertical="center"/>
    </xf>
    <xf numFmtId="0" fontId="13" fillId="0" borderId="17" xfId="1" applyFont="1" applyBorder="1" applyAlignment="1" applyProtection="1">
      <alignment horizontal="center" vertical="center"/>
    </xf>
    <xf numFmtId="0" fontId="13" fillId="0" borderId="21" xfId="1" applyFont="1" applyBorder="1" applyAlignment="1" applyProtection="1">
      <alignment horizontal="center" vertical="center"/>
    </xf>
    <xf numFmtId="0" fontId="11" fillId="0" borderId="15" xfId="1" applyFont="1" applyBorder="1" applyAlignment="1" applyProtection="1">
      <alignment horizontal="center" vertical="center" wrapText="1" shrinkToFit="1"/>
    </xf>
    <xf numFmtId="0" fontId="11" fillId="0" borderId="17" xfId="1" applyFont="1" applyBorder="1" applyAlignment="1" applyProtection="1">
      <alignment horizontal="center" vertical="center" wrapText="1" shrinkToFit="1"/>
    </xf>
    <xf numFmtId="0" fontId="11" fillId="0" borderId="21" xfId="1" applyFont="1" applyBorder="1" applyAlignment="1" applyProtection="1">
      <alignment horizontal="center" vertical="center" wrapText="1" shrinkToFit="1"/>
    </xf>
    <xf numFmtId="56" fontId="34" fillId="3" borderId="37" xfId="0" applyNumberFormat="1" applyFont="1" applyFill="1" applyBorder="1" applyAlignment="1" applyProtection="1">
      <alignment horizontal="center" vertical="center"/>
    </xf>
    <xf numFmtId="56" fontId="34" fillId="3" borderId="46" xfId="0" applyNumberFormat="1" applyFont="1" applyFill="1" applyBorder="1" applyAlignment="1" applyProtection="1">
      <alignment horizontal="center" vertical="center"/>
    </xf>
    <xf numFmtId="56" fontId="34" fillId="3" borderId="33" xfId="0" applyNumberFormat="1" applyFont="1" applyFill="1" applyBorder="1" applyAlignment="1" applyProtection="1">
      <alignment horizontal="center" vertical="center"/>
    </xf>
    <xf numFmtId="56" fontId="34" fillId="3" borderId="47" xfId="0" applyNumberFormat="1" applyFont="1" applyFill="1" applyBorder="1" applyAlignment="1" applyProtection="1">
      <alignment horizontal="center" vertical="center"/>
    </xf>
    <xf numFmtId="56" fontId="34" fillId="3" borderId="29" xfId="0" applyNumberFormat="1" applyFont="1" applyFill="1" applyBorder="1" applyAlignment="1" applyProtection="1">
      <alignment horizontal="center" vertical="center"/>
    </xf>
    <xf numFmtId="56" fontId="34" fillId="3" borderId="48" xfId="0" applyNumberFormat="1" applyFont="1" applyFill="1" applyBorder="1" applyAlignment="1" applyProtection="1">
      <alignment horizontal="center" vertical="center"/>
    </xf>
    <xf numFmtId="176" fontId="22" fillId="0" borderId="0" xfId="1" applyNumberFormat="1" applyFont="1" applyAlignment="1" applyProtection="1">
      <alignment horizontal="center" vertical="center"/>
    </xf>
    <xf numFmtId="0" fontId="29" fillId="0" borderId="0" xfId="1" applyAlignment="1" applyProtection="1">
      <alignment horizontal="center" vertical="center"/>
    </xf>
    <xf numFmtId="0" fontId="44" fillId="5" borderId="0" xfId="1" applyFont="1" applyFill="1" applyAlignment="1" applyProtection="1">
      <alignment horizontal="center" vertical="center"/>
    </xf>
    <xf numFmtId="0" fontId="24" fillId="0" borderId="0" xfId="1" applyFont="1" applyBorder="1" applyAlignment="1" applyProtection="1">
      <alignment horizontal="distributed" vertical="center" indent="8" shrinkToFit="1"/>
    </xf>
    <xf numFmtId="0" fontId="24" fillId="0" borderId="0" xfId="1" applyFont="1" applyAlignment="1" applyProtection="1">
      <alignment horizontal="distributed" vertical="center" indent="8" shrinkToFit="1"/>
    </xf>
    <xf numFmtId="0" fontId="11" fillId="0" borderId="0" xfId="1" applyFont="1" applyBorder="1" applyAlignment="1" applyProtection="1">
      <alignment horizontal="center" vertical="center" shrinkToFit="1"/>
    </xf>
    <xf numFmtId="0" fontId="9" fillId="0" borderId="32" xfId="1" applyFont="1" applyBorder="1" applyAlignment="1" applyProtection="1">
      <alignment horizontal="center" vertical="center" shrinkToFit="1"/>
    </xf>
    <xf numFmtId="0" fontId="9" fillId="0" borderId="49" xfId="1" applyFont="1" applyBorder="1" applyAlignment="1" applyProtection="1">
      <alignment horizontal="center" vertical="center" shrinkToFit="1"/>
    </xf>
    <xf numFmtId="0" fontId="9" fillId="0" borderId="30" xfId="1" applyFont="1" applyBorder="1" applyAlignment="1" applyProtection="1">
      <alignment horizontal="center" vertical="center" shrinkToFit="1"/>
    </xf>
    <xf numFmtId="0" fontId="18" fillId="0" borderId="70" xfId="1" applyFont="1" applyBorder="1" applyAlignment="1" applyProtection="1">
      <alignment horizontal="center" shrinkToFit="1"/>
    </xf>
    <xf numFmtId="0" fontId="18" fillId="0" borderId="27" xfId="1" applyFont="1" applyBorder="1" applyAlignment="1" applyProtection="1">
      <alignment horizontal="center" shrinkToFit="1"/>
    </xf>
    <xf numFmtId="0" fontId="13" fillId="0" borderId="79" xfId="1" applyFont="1" applyBorder="1" applyAlignment="1" applyProtection="1">
      <alignment horizontal="center" vertical="center"/>
    </xf>
    <xf numFmtId="0" fontId="13" fillId="0" borderId="80" xfId="1" applyFont="1" applyBorder="1" applyAlignment="1" applyProtection="1">
      <alignment horizontal="center" vertical="center"/>
    </xf>
    <xf numFmtId="0" fontId="13" fillId="0" borderId="81" xfId="1" applyFont="1" applyBorder="1" applyAlignment="1" applyProtection="1">
      <alignment horizontal="center" vertical="center"/>
    </xf>
    <xf numFmtId="0" fontId="81" fillId="0" borderId="0" xfId="8" applyFont="1" applyAlignment="1">
      <alignment horizontal="left" vertical="center"/>
    </xf>
    <xf numFmtId="0" fontId="29" fillId="0" borderId="0" xfId="8" applyFont="1" applyAlignment="1">
      <alignment horizontal="left" vertical="center"/>
    </xf>
    <xf numFmtId="0" fontId="63" fillId="0" borderId="0" xfId="8" applyAlignment="1">
      <alignment vertical="center"/>
    </xf>
    <xf numFmtId="0" fontId="63" fillId="0" borderId="0" xfId="8" applyAlignment="1">
      <alignment horizontal="center" vertical="center"/>
    </xf>
    <xf numFmtId="0" fontId="79" fillId="0" borderId="82" xfId="8" applyFont="1" applyBorder="1" applyAlignment="1">
      <alignment horizontal="left" vertical="center" wrapText="1"/>
    </xf>
    <xf numFmtId="0" fontId="78" fillId="0" borderId="83" xfId="8" applyFont="1" applyBorder="1" applyAlignment="1">
      <alignment horizontal="left" vertical="center"/>
    </xf>
    <xf numFmtId="0" fontId="78" fillId="0" borderId="84" xfId="8" applyFont="1" applyBorder="1" applyAlignment="1">
      <alignment horizontal="left" vertical="center"/>
    </xf>
    <xf numFmtId="0" fontId="79" fillId="0" borderId="85" xfId="8" applyFont="1" applyBorder="1" applyAlignment="1">
      <alignment horizontal="left" vertical="center"/>
    </xf>
    <xf numFmtId="0" fontId="87" fillId="0" borderId="0" xfId="8" applyFont="1" applyAlignment="1">
      <alignment horizontal="left" vertical="center"/>
    </xf>
    <xf numFmtId="0" fontId="78" fillId="0" borderId="0" xfId="8" applyFont="1" applyAlignment="1">
      <alignment horizontal="left" vertical="center"/>
    </xf>
    <xf numFmtId="0" fontId="78" fillId="0" borderId="0" xfId="8" applyFont="1" applyAlignment="1">
      <alignment horizontal="center" vertical="center"/>
    </xf>
    <xf numFmtId="0" fontId="29" fillId="0" borderId="85" xfId="8" applyFont="1" applyBorder="1" applyAlignment="1">
      <alignment horizontal="left" vertical="center"/>
    </xf>
  </cellXfs>
  <cellStyles count="11">
    <cellStyle name="ハイパーリンク" xfId="6" builtinId="8"/>
    <cellStyle name="標準" xfId="0" builtinId="0"/>
    <cellStyle name="標準 2" xfId="1"/>
    <cellStyle name="標準 2 2" xfId="7"/>
    <cellStyle name="標準 2 2 2" xfId="9"/>
    <cellStyle name="標準 3" xfId="2"/>
    <cellStyle name="標準 4" xfId="3"/>
    <cellStyle name="標準 5" xfId="4"/>
    <cellStyle name="標準 5 2" xfId="5"/>
    <cellStyle name="標準 6" xfId="8"/>
    <cellStyle name="標準 6 2" xfId="1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3</xdr:col>
      <xdr:colOff>28575</xdr:colOff>
      <xdr:row>46</xdr:row>
      <xdr:rowOff>104775</xdr:rowOff>
    </xdr:from>
    <xdr:ext cx="6486525" cy="3309408"/>
    <xdr:sp macro="" textlink="">
      <xdr:nvSpPr>
        <xdr:cNvPr id="2" name="AutoShape 1">
          <a:extLst>
            <a:ext uri="{FF2B5EF4-FFF2-40B4-BE49-F238E27FC236}">
              <a16:creationId xmlns="" xmlns:a16="http://schemas.microsoft.com/office/drawing/2014/main" id="{00000000-0008-0000-0000-000001040000}"/>
            </a:ext>
          </a:extLst>
        </xdr:cNvPr>
        <xdr:cNvSpPr>
          <a:spLocks noChangeAspect="1" noChangeArrowheads="1"/>
        </xdr:cNvSpPr>
      </xdr:nvSpPr>
      <xdr:spPr bwMode="auto">
        <a:xfrm>
          <a:off x="2085975" y="7477125"/>
          <a:ext cx="6486525" cy="330940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28575</xdr:colOff>
      <xdr:row>46</xdr:row>
      <xdr:rowOff>104775</xdr:rowOff>
    </xdr:from>
    <xdr:ext cx="6486525" cy="3309408"/>
    <xdr:sp macro="" textlink="">
      <xdr:nvSpPr>
        <xdr:cNvPr id="3" name="AutoShape 318">
          <a:extLst>
            <a:ext uri="{FF2B5EF4-FFF2-40B4-BE49-F238E27FC236}">
              <a16:creationId xmlns="" xmlns:a16="http://schemas.microsoft.com/office/drawing/2014/main" id="{00000000-0008-0000-0000-00003E050000}"/>
            </a:ext>
          </a:extLst>
        </xdr:cNvPr>
        <xdr:cNvSpPr>
          <a:spLocks noChangeAspect="1" noChangeArrowheads="1"/>
        </xdr:cNvSpPr>
      </xdr:nvSpPr>
      <xdr:spPr bwMode="auto">
        <a:xfrm>
          <a:off x="2085975" y="7477125"/>
          <a:ext cx="6486525" cy="330940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495300</xdr:colOff>
      <xdr:row>95</xdr:row>
      <xdr:rowOff>257175</xdr:rowOff>
    </xdr:from>
    <xdr:ext cx="1571625" cy="1571625"/>
    <xdr:pic>
      <xdr:nvPicPr>
        <xdr:cNvPr id="4" name="図 3" descr="https://qr.quel.jp/tmp/66a100809bfc9e373cee457801fa03c0.png?v=165">
          <a:extLst>
            <a:ext uri="{FF2B5EF4-FFF2-40B4-BE49-F238E27FC236}">
              <a16:creationId xmlns=""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53300" y="15944850"/>
          <a:ext cx="1571625" cy="15716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447675</xdr:colOff>
      <xdr:row>95</xdr:row>
      <xdr:rowOff>104775</xdr:rowOff>
    </xdr:from>
    <xdr:ext cx="1762125" cy="1762125"/>
    <xdr:pic>
      <xdr:nvPicPr>
        <xdr:cNvPr id="5" name="図 4" descr="https://qr.quel.jp/tmp/c8af6c27e2cd657e59011cb80cc02dc9.png?v=185">
          <a:extLst>
            <a:ext uri="{FF2B5EF4-FFF2-40B4-BE49-F238E27FC236}">
              <a16:creationId xmlns=""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418568" y="27205668"/>
          <a:ext cx="1762125" cy="17621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0</xdr:colOff>
      <xdr:row>44</xdr:row>
      <xdr:rowOff>0</xdr:rowOff>
    </xdr:from>
    <xdr:ext cx="8715375" cy="2400300"/>
    <xdr:pic>
      <xdr:nvPicPr>
        <xdr:cNvPr id="8" name="図 7">
          <a:extLst>
            <a:ext uri="{FF2B5EF4-FFF2-40B4-BE49-F238E27FC236}">
              <a16:creationId xmlns="" xmlns:a16="http://schemas.microsoft.com/office/drawing/2014/main" id="{00000000-0008-0000-0000-00000C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71600" y="7029450"/>
          <a:ext cx="8715375" cy="2400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xdr:col>
      <xdr:colOff>1752617</xdr:colOff>
      <xdr:row>0</xdr:row>
      <xdr:rowOff>57150</xdr:rowOff>
    </xdr:from>
    <xdr:to>
      <xdr:col>1</xdr:col>
      <xdr:colOff>2607458</xdr:colOff>
      <xdr:row>0</xdr:row>
      <xdr:rowOff>309150</xdr:rowOff>
    </xdr:to>
    <xdr:pic>
      <xdr:nvPicPr>
        <xdr:cNvPr id="2" name="図 1">
          <a:extLst>
            <a:ext uri="{FF2B5EF4-FFF2-40B4-BE49-F238E27FC236}">
              <a16:creationId xmlns:a16="http://schemas.microsoft.com/office/drawing/2014/main" xmlns="" id="{6F845806-310D-419E-806F-D40A73AEACD4}"/>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3889" t="12747" r="13383" b="45166"/>
        <a:stretch/>
      </xdr:blipFill>
      <xdr:spPr>
        <a:xfrm>
          <a:off x="2438417" y="57150"/>
          <a:ext cx="854841" cy="252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1</xdr:col>
      <xdr:colOff>2065354</xdr:colOff>
      <xdr:row>0</xdr:row>
      <xdr:rowOff>95250</xdr:rowOff>
    </xdr:from>
    <xdr:ext cx="1253706" cy="360000"/>
    <xdr:pic>
      <xdr:nvPicPr>
        <xdr:cNvPr id="2" name="図 1">
          <a:extLst>
            <a:ext uri="{FF2B5EF4-FFF2-40B4-BE49-F238E27FC236}">
              <a16:creationId xmlns="" xmlns:a16="http://schemas.microsoft.com/office/drawing/2014/main" id="{898F8316-B872-4C67-8D30-9534D327B17B}"/>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3889" t="12747" r="13383" b="45166"/>
        <a:stretch/>
      </xdr:blipFill>
      <xdr:spPr>
        <a:xfrm>
          <a:off x="2379679" y="95250"/>
          <a:ext cx="1253706" cy="360000"/>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32887;&#21729;\&#24179;&#37326;\&#12426;&#12367;&#12376;&#12423;&#12358;\&#21517;&#21476;&#23627;&#25903;&#37096;\2014\Users\KATSUMI\Downloads\2014&#21517;&#21476;&#23627;&#22320;&#21306;&#30003;&#12375;&#36796;&#12415;&#12501;&#12449;&#12452;&#12523;&#35352;&#20837;&#2036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aichi-rk.jp/photo/&#31532;&#65297;&#22238;&#21517;&#21476;&#23627;&#22320;&#21306;&#29992;&#65301;&#65296;&#20154;&#2999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USER/Desktop/2016rikujyoukyousitu_youkou_mo.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Z:\&#12467;&#12500;&#12540;2012nagoyatiku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表"/>
      <sheetName val="人数"/>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表"/>
      <sheetName val="人数"/>
      <sheetName val="Sheet3"/>
      <sheetName val="Sheet4"/>
      <sheetName val="Sheet5"/>
      <sheetName val="Sheet6"/>
    </sheetNames>
    <sheetDataSet>
      <sheetData sheetId="0">
        <row r="13">
          <cell r="R13" t="str">
            <v>○</v>
          </cell>
          <cell r="S13" t="str">
            <v>男</v>
          </cell>
          <cell r="T13" t="str">
            <v>100m</v>
          </cell>
        </row>
        <row r="14">
          <cell r="S14" t="str">
            <v>女</v>
          </cell>
          <cell r="T14" t="str">
            <v>200m</v>
          </cell>
        </row>
        <row r="15">
          <cell r="T15" t="str">
            <v>400m</v>
          </cell>
        </row>
        <row r="16">
          <cell r="T16" t="str">
            <v>800m</v>
          </cell>
        </row>
        <row r="17">
          <cell r="T17" t="str">
            <v>1500m</v>
          </cell>
        </row>
        <row r="18">
          <cell r="T18" t="str">
            <v>5000m</v>
          </cell>
        </row>
        <row r="19">
          <cell r="T19" t="str">
            <v>110mH</v>
          </cell>
        </row>
        <row r="20">
          <cell r="T20" t="str">
            <v>400mH</v>
          </cell>
        </row>
        <row r="21">
          <cell r="T21" t="str">
            <v>3000mSC</v>
          </cell>
        </row>
        <row r="22">
          <cell r="T22" t="str">
            <v>5000mW</v>
          </cell>
        </row>
        <row r="23">
          <cell r="T23" t="str">
            <v>走高跳</v>
          </cell>
        </row>
        <row r="24">
          <cell r="T24" t="str">
            <v>走幅跳</v>
          </cell>
        </row>
        <row r="25">
          <cell r="T25" t="str">
            <v>三段跳</v>
          </cell>
        </row>
        <row r="26">
          <cell r="T26" t="str">
            <v>砲丸投</v>
          </cell>
        </row>
        <row r="27">
          <cell r="T27" t="str">
            <v>高校砲丸投</v>
          </cell>
        </row>
        <row r="28">
          <cell r="T28" t="str">
            <v>円盤投</v>
          </cell>
        </row>
        <row r="29">
          <cell r="T29" t="str">
            <v>高校円盤投</v>
          </cell>
        </row>
        <row r="30">
          <cell r="T30" t="str">
            <v>ﾊﾝﾏｰ投</v>
          </cell>
        </row>
        <row r="31">
          <cell r="T31" t="str">
            <v>高校ﾊﾝﾏｰ投</v>
          </cell>
        </row>
        <row r="32">
          <cell r="T32" t="str">
            <v>やり投</v>
          </cell>
        </row>
      </sheetData>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陸上教室28"/>
      <sheetName val="一覧表"/>
      <sheetName val="個人表"/>
      <sheetName val="その他"/>
    </sheetNames>
    <sheetDataSet>
      <sheetData sheetId="0"/>
      <sheetData sheetId="1"/>
      <sheetData sheetId="2">
        <row r="5">
          <cell r="V5" t="str">
            <v>男</v>
          </cell>
        </row>
        <row r="6">
          <cell r="V6" t="str">
            <v>女</v>
          </cell>
        </row>
        <row r="7">
          <cell r="U7" t="str">
            <v>1年</v>
          </cell>
        </row>
        <row r="8">
          <cell r="U8" t="str">
            <v>2年</v>
          </cell>
        </row>
        <row r="9">
          <cell r="U9" t="str">
            <v>3年</v>
          </cell>
        </row>
        <row r="10">
          <cell r="U10" t="str">
            <v>4年</v>
          </cell>
        </row>
        <row r="11">
          <cell r="U11" t="str">
            <v>5年</v>
          </cell>
        </row>
        <row r="12">
          <cell r="U12" t="str">
            <v>6年</v>
          </cell>
        </row>
      </sheetData>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表"/>
      <sheetName val="人数"/>
      <sheetName val="Sheet3"/>
      <sheetName val="Sheet4"/>
      <sheetName val="Sheet5"/>
      <sheetName val="Sheet6"/>
    </sheetNames>
    <sheetDataSet>
      <sheetData sheetId="0">
        <row r="13">
          <cell r="T13" t="str">
            <v>100m</v>
          </cell>
          <cell r="U13" t="str">
            <v>100m</v>
          </cell>
        </row>
        <row r="14">
          <cell r="T14" t="str">
            <v>200m</v>
          </cell>
          <cell r="U14" t="str">
            <v>200m</v>
          </cell>
        </row>
        <row r="15">
          <cell r="T15" t="str">
            <v>400m</v>
          </cell>
          <cell r="U15" t="str">
            <v>400m</v>
          </cell>
        </row>
        <row r="16">
          <cell r="T16" t="str">
            <v>800m</v>
          </cell>
          <cell r="U16" t="str">
            <v>800m</v>
          </cell>
        </row>
        <row r="17">
          <cell r="T17" t="str">
            <v>1500m</v>
          </cell>
          <cell r="U17" t="str">
            <v>1500m</v>
          </cell>
        </row>
        <row r="18">
          <cell r="T18" t="str">
            <v>5000m</v>
          </cell>
          <cell r="U18" t="str">
            <v>3000m</v>
          </cell>
        </row>
        <row r="19">
          <cell r="T19" t="str">
            <v>110mH</v>
          </cell>
          <cell r="U19" t="str">
            <v>100mH</v>
          </cell>
        </row>
        <row r="20">
          <cell r="T20" t="str">
            <v>400mH</v>
          </cell>
          <cell r="U20" t="str">
            <v>400mH</v>
          </cell>
        </row>
        <row r="21">
          <cell r="T21" t="str">
            <v>3000mSC</v>
          </cell>
          <cell r="U21" t="str">
            <v>5000mW</v>
          </cell>
        </row>
        <row r="22">
          <cell r="T22" t="str">
            <v>5000mW</v>
          </cell>
          <cell r="U22" t="str">
            <v>走高跳</v>
          </cell>
        </row>
        <row r="23">
          <cell r="T23" t="str">
            <v>走高跳</v>
          </cell>
          <cell r="U23" t="str">
            <v>走幅跳</v>
          </cell>
        </row>
        <row r="24">
          <cell r="T24" t="str">
            <v>走幅跳</v>
          </cell>
          <cell r="U24" t="str">
            <v>三段跳</v>
          </cell>
        </row>
        <row r="25">
          <cell r="T25" t="str">
            <v>三段跳</v>
          </cell>
          <cell r="U25" t="str">
            <v>砲丸投</v>
          </cell>
        </row>
        <row r="26">
          <cell r="T26" t="str">
            <v>砲丸投</v>
          </cell>
          <cell r="U26" t="str">
            <v>円盤投</v>
          </cell>
        </row>
        <row r="27">
          <cell r="T27" t="str">
            <v>高校砲丸投</v>
          </cell>
          <cell r="U27" t="str">
            <v>ﾊﾝﾏｰ投</v>
          </cell>
        </row>
        <row r="28">
          <cell r="T28" t="str">
            <v>円盤投</v>
          </cell>
          <cell r="U28" t="str">
            <v>やり投</v>
          </cell>
        </row>
        <row r="29">
          <cell r="T29" t="str">
            <v>高校円盤投</v>
          </cell>
        </row>
        <row r="30">
          <cell r="T30" t="str">
            <v>ﾊﾝﾏｰ投</v>
          </cell>
        </row>
        <row r="31">
          <cell r="T31" t="str">
            <v>高校ﾊﾝﾏｰ投</v>
          </cell>
        </row>
        <row r="32">
          <cell r="T32" t="str">
            <v>やり投</v>
          </cell>
        </row>
      </sheetData>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facebook.com/rikujokyoshitsu/"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01"/>
  <sheetViews>
    <sheetView tabSelected="1" view="pageBreakPreview" zoomScaleNormal="100" zoomScaleSheetLayoutView="100" workbookViewId="0">
      <selection activeCell="A25" sqref="A25"/>
    </sheetView>
  </sheetViews>
  <sheetFormatPr defaultColWidth="9" defaultRowHeight="13.5"/>
  <cols>
    <col min="1" max="1" width="9.5" style="112" customWidth="1"/>
    <col min="2" max="2" width="3.875" style="112" customWidth="1"/>
    <col min="3" max="3" width="7.75" style="112" customWidth="1"/>
    <col min="4" max="4" width="6" style="112" customWidth="1"/>
    <col min="5" max="8" width="11.875" style="112" customWidth="1"/>
    <col min="9" max="10" width="9" style="112"/>
    <col min="11" max="11" width="11.375" style="112" customWidth="1"/>
    <col min="12" max="12" width="9" style="112"/>
    <col min="13" max="13" width="20.25" style="112" bestFit="1" customWidth="1"/>
    <col min="14" max="16384" width="9" style="112"/>
  </cols>
  <sheetData>
    <row r="1" spans="1:16" ht="28.5" customHeight="1">
      <c r="A1" s="256" t="s">
        <v>187</v>
      </c>
      <c r="B1" s="256"/>
      <c r="C1" s="256"/>
      <c r="D1" s="256"/>
      <c r="E1" s="256"/>
      <c r="F1" s="256"/>
      <c r="G1" s="256"/>
      <c r="H1" s="256"/>
      <c r="I1" s="256"/>
      <c r="J1" s="256"/>
      <c r="K1" s="256"/>
      <c r="L1" s="256"/>
      <c r="M1" s="256"/>
      <c r="N1" s="110"/>
      <c r="O1" s="111"/>
      <c r="P1" s="111"/>
    </row>
    <row r="2" spans="1:16" ht="28.5" customHeight="1">
      <c r="A2" s="197"/>
      <c r="B2" s="197"/>
      <c r="C2" s="197"/>
      <c r="D2" s="197"/>
      <c r="E2" s="197"/>
      <c r="F2" s="197"/>
      <c r="G2" s="197"/>
      <c r="H2" s="197"/>
      <c r="I2" s="197"/>
      <c r="J2" s="197"/>
      <c r="K2" s="197"/>
      <c r="L2" s="197"/>
      <c r="M2" s="197"/>
      <c r="N2" s="110"/>
      <c r="O2" s="111"/>
      <c r="P2" s="111"/>
    </row>
    <row r="3" spans="1:16" ht="28.5" customHeight="1">
      <c r="A3" s="220" t="s">
        <v>219</v>
      </c>
      <c r="B3" s="197"/>
      <c r="C3" s="197"/>
      <c r="D3" s="197"/>
      <c r="E3" s="197"/>
      <c r="F3" s="197"/>
      <c r="G3" s="197"/>
      <c r="H3" s="197"/>
      <c r="I3" s="197"/>
      <c r="J3" s="197"/>
      <c r="K3" s="197"/>
      <c r="L3" s="197"/>
      <c r="M3" s="197"/>
      <c r="N3" s="110"/>
      <c r="O3" s="111"/>
      <c r="P3" s="111"/>
    </row>
    <row r="4" spans="1:16" ht="28.5" customHeight="1">
      <c r="A4" s="197"/>
      <c r="B4" s="197"/>
      <c r="C4" s="197"/>
      <c r="D4" s="197"/>
      <c r="E4" s="197"/>
      <c r="F4" s="197"/>
      <c r="G4" s="197"/>
      <c r="H4" s="197"/>
      <c r="I4" s="197"/>
      <c r="J4" s="197"/>
      <c r="K4" s="197"/>
      <c r="L4" s="197"/>
      <c r="M4" s="197"/>
      <c r="N4" s="110"/>
      <c r="O4" s="111"/>
      <c r="P4" s="111"/>
    </row>
    <row r="5" spans="1:16" s="206" customFormat="1" ht="22.5" customHeight="1" thickBot="1">
      <c r="A5" s="208" t="s">
        <v>186</v>
      </c>
      <c r="B5" s="207"/>
      <c r="C5" s="207"/>
      <c r="D5" s="207"/>
      <c r="E5" s="207"/>
      <c r="F5" s="207"/>
      <c r="G5" s="207"/>
    </row>
    <row r="6" spans="1:16" s="206" customFormat="1" ht="19.5" customHeight="1">
      <c r="A6" s="267" t="s">
        <v>217</v>
      </c>
      <c r="B6" s="268"/>
      <c r="C6" s="268"/>
      <c r="D6" s="268"/>
      <c r="E6" s="268"/>
      <c r="F6" s="268"/>
      <c r="G6" s="268"/>
      <c r="H6" s="268"/>
      <c r="I6" s="268"/>
      <c r="J6" s="268"/>
      <c r="K6" s="268"/>
      <c r="L6" s="268"/>
      <c r="M6" s="269"/>
    </row>
    <row r="7" spans="1:16" s="206" customFormat="1" ht="19.5" customHeight="1">
      <c r="A7" s="270"/>
      <c r="B7" s="271"/>
      <c r="C7" s="271"/>
      <c r="D7" s="271"/>
      <c r="E7" s="271"/>
      <c r="F7" s="271"/>
      <c r="G7" s="271"/>
      <c r="H7" s="271"/>
      <c r="I7" s="271"/>
      <c r="J7" s="271"/>
      <c r="K7" s="271"/>
      <c r="L7" s="271"/>
      <c r="M7" s="272"/>
    </row>
    <row r="8" spans="1:16" s="206" customFormat="1" ht="19.5" customHeight="1">
      <c r="A8" s="270"/>
      <c r="B8" s="271"/>
      <c r="C8" s="271"/>
      <c r="D8" s="271"/>
      <c r="E8" s="271"/>
      <c r="F8" s="271"/>
      <c r="G8" s="271"/>
      <c r="H8" s="271"/>
      <c r="I8" s="271"/>
      <c r="J8" s="271"/>
      <c r="K8" s="271"/>
      <c r="L8" s="271"/>
      <c r="M8" s="272"/>
    </row>
    <row r="9" spans="1:16" s="206" customFormat="1" ht="19.5" customHeight="1">
      <c r="A9" s="270"/>
      <c r="B9" s="271"/>
      <c r="C9" s="271"/>
      <c r="D9" s="271"/>
      <c r="E9" s="271"/>
      <c r="F9" s="271"/>
      <c r="G9" s="271"/>
      <c r="H9" s="271"/>
      <c r="I9" s="271"/>
      <c r="J9" s="271"/>
      <c r="K9" s="271"/>
      <c r="L9" s="271"/>
      <c r="M9" s="272"/>
    </row>
    <row r="10" spans="1:16" s="206" customFormat="1" ht="19.5" customHeight="1">
      <c r="A10" s="270"/>
      <c r="B10" s="271"/>
      <c r="C10" s="271"/>
      <c r="D10" s="271"/>
      <c r="E10" s="271"/>
      <c r="F10" s="271"/>
      <c r="G10" s="271"/>
      <c r="H10" s="271"/>
      <c r="I10" s="271"/>
      <c r="J10" s="271"/>
      <c r="K10" s="271"/>
      <c r="L10" s="271"/>
      <c r="M10" s="272"/>
    </row>
    <row r="11" spans="1:16" s="206" customFormat="1" ht="19.5" customHeight="1">
      <c r="A11" s="270"/>
      <c r="B11" s="271"/>
      <c r="C11" s="271"/>
      <c r="D11" s="271"/>
      <c r="E11" s="271"/>
      <c r="F11" s="271"/>
      <c r="G11" s="271"/>
      <c r="H11" s="271"/>
      <c r="I11" s="271"/>
      <c r="J11" s="271"/>
      <c r="K11" s="271"/>
      <c r="L11" s="271"/>
      <c r="M11" s="272"/>
    </row>
    <row r="12" spans="1:16" s="206" customFormat="1" ht="19.5" customHeight="1">
      <c r="A12" s="270"/>
      <c r="B12" s="271"/>
      <c r="C12" s="271"/>
      <c r="D12" s="271"/>
      <c r="E12" s="271"/>
      <c r="F12" s="271"/>
      <c r="G12" s="271"/>
      <c r="H12" s="271"/>
      <c r="I12" s="271"/>
      <c r="J12" s="271"/>
      <c r="K12" s="271"/>
      <c r="L12" s="271"/>
      <c r="M12" s="272"/>
    </row>
    <row r="13" spans="1:16" s="206" customFormat="1" ht="19.5" customHeight="1" thickBot="1">
      <c r="A13" s="273"/>
      <c r="B13" s="274"/>
      <c r="C13" s="274"/>
      <c r="D13" s="274"/>
      <c r="E13" s="274"/>
      <c r="F13" s="274"/>
      <c r="G13" s="274"/>
      <c r="H13" s="274"/>
      <c r="I13" s="274"/>
      <c r="J13" s="274"/>
      <c r="K13" s="274"/>
      <c r="L13" s="274"/>
      <c r="M13" s="275"/>
    </row>
    <row r="14" spans="1:16" s="205" customFormat="1" ht="23.25" customHeight="1">
      <c r="A14" s="276" t="s">
        <v>185</v>
      </c>
      <c r="B14" s="276"/>
      <c r="C14" s="276"/>
      <c r="D14" s="276"/>
      <c r="E14" s="276"/>
      <c r="F14" s="276"/>
      <c r="G14" s="276"/>
      <c r="H14" s="276"/>
      <c r="I14" s="276"/>
      <c r="J14" s="276"/>
      <c r="K14" s="276"/>
      <c r="L14" s="276"/>
      <c r="M14" s="276"/>
    </row>
    <row r="15" spans="1:16" s="205" customFormat="1" ht="29.25" customHeight="1">
      <c r="A15" s="277" t="s">
        <v>184</v>
      </c>
      <c r="B15" s="277"/>
      <c r="C15" s="277"/>
      <c r="D15" s="277"/>
      <c r="E15" s="277"/>
      <c r="F15" s="277"/>
      <c r="G15" s="277"/>
      <c r="H15" s="277"/>
      <c r="I15" s="277"/>
      <c r="J15" s="277"/>
      <c r="K15" s="277"/>
      <c r="L15" s="277"/>
      <c r="M15" s="277"/>
    </row>
    <row r="16" spans="1:16" s="205" customFormat="1" ht="48" customHeight="1">
      <c r="A16" s="278" t="s">
        <v>255</v>
      </c>
      <c r="B16" s="279"/>
      <c r="C16" s="279"/>
      <c r="D16" s="279"/>
      <c r="E16" s="279"/>
      <c r="F16" s="279"/>
      <c r="G16" s="279"/>
      <c r="H16" s="279"/>
      <c r="I16" s="279"/>
      <c r="J16" s="279"/>
      <c r="K16" s="279"/>
      <c r="L16" s="279"/>
      <c r="M16" s="279"/>
    </row>
    <row r="17" spans="1:14" s="205" customFormat="1" ht="48" customHeight="1">
      <c r="A17" s="278"/>
      <c r="B17" s="279"/>
      <c r="C17" s="279"/>
      <c r="D17" s="279"/>
      <c r="E17" s="279"/>
      <c r="F17" s="279"/>
      <c r="G17" s="279"/>
      <c r="H17" s="279"/>
      <c r="I17" s="279"/>
      <c r="J17" s="279"/>
      <c r="K17" s="279"/>
      <c r="L17" s="279"/>
      <c r="M17" s="279"/>
    </row>
    <row r="18" spans="1:14" s="205" customFormat="1" ht="48" customHeight="1">
      <c r="A18" s="278"/>
      <c r="B18" s="279"/>
      <c r="C18" s="279"/>
      <c r="D18" s="279"/>
      <c r="E18" s="279"/>
      <c r="F18" s="279"/>
      <c r="G18" s="279"/>
      <c r="H18" s="279"/>
      <c r="I18" s="279"/>
      <c r="J18" s="279"/>
      <c r="K18" s="279"/>
      <c r="L18" s="279"/>
      <c r="M18" s="279"/>
    </row>
    <row r="19" spans="1:14" s="205" customFormat="1" ht="48" customHeight="1">
      <c r="A19" s="278"/>
      <c r="B19" s="279"/>
      <c r="C19" s="279"/>
      <c r="D19" s="279"/>
      <c r="E19" s="279"/>
      <c r="F19" s="279"/>
      <c r="G19" s="279"/>
      <c r="H19" s="279"/>
      <c r="I19" s="279"/>
      <c r="J19" s="279"/>
      <c r="K19" s="279"/>
      <c r="L19" s="279"/>
      <c r="M19" s="279"/>
    </row>
    <row r="20" spans="1:14" s="205" customFormat="1" ht="48" customHeight="1">
      <c r="A20" s="278"/>
      <c r="B20" s="279"/>
      <c r="C20" s="279"/>
      <c r="D20" s="279"/>
      <c r="E20" s="279"/>
      <c r="F20" s="279"/>
      <c r="G20" s="279"/>
      <c r="H20" s="279"/>
      <c r="I20" s="279"/>
      <c r="J20" s="279"/>
      <c r="K20" s="279"/>
      <c r="L20" s="279"/>
      <c r="M20" s="279"/>
    </row>
    <row r="21" spans="1:14" s="205" customFormat="1" ht="48" customHeight="1">
      <c r="A21" s="278"/>
      <c r="B21" s="279"/>
      <c r="C21" s="279"/>
      <c r="D21" s="279"/>
      <c r="E21" s="279"/>
      <c r="F21" s="279"/>
      <c r="G21" s="279"/>
      <c r="H21" s="279"/>
      <c r="I21" s="279"/>
      <c r="J21" s="279"/>
      <c r="K21" s="279"/>
      <c r="L21" s="279"/>
      <c r="M21" s="279"/>
    </row>
    <row r="22" spans="1:14" s="205" customFormat="1" ht="48" customHeight="1">
      <c r="A22" s="278"/>
      <c r="B22" s="279"/>
      <c r="C22" s="279"/>
      <c r="D22" s="279"/>
      <c r="E22" s="279"/>
      <c r="F22" s="279"/>
      <c r="G22" s="279"/>
      <c r="H22" s="279"/>
      <c r="I22" s="279"/>
      <c r="J22" s="279"/>
      <c r="K22" s="279"/>
      <c r="L22" s="279"/>
      <c r="M22" s="279"/>
    </row>
    <row r="23" spans="1:14" s="205" customFormat="1" ht="48" customHeight="1">
      <c r="A23" s="278"/>
      <c r="B23" s="279"/>
      <c r="C23" s="279"/>
      <c r="D23" s="279"/>
      <c r="E23" s="279"/>
      <c r="F23" s="279"/>
      <c r="G23" s="279"/>
      <c r="H23" s="279"/>
      <c r="I23" s="279"/>
      <c r="J23" s="279"/>
      <c r="K23" s="279"/>
      <c r="L23" s="279"/>
      <c r="M23" s="279"/>
    </row>
    <row r="24" spans="1:14" s="205" customFormat="1" ht="48" customHeight="1">
      <c r="A24" s="278"/>
      <c r="B24" s="279"/>
      <c r="C24" s="279"/>
      <c r="D24" s="279"/>
      <c r="E24" s="279"/>
      <c r="F24" s="279"/>
      <c r="G24" s="279"/>
      <c r="H24" s="279"/>
      <c r="I24" s="279"/>
      <c r="J24" s="279"/>
      <c r="K24" s="279"/>
      <c r="L24" s="279"/>
      <c r="M24" s="279"/>
    </row>
    <row r="25" spans="1:14" ht="18" customHeight="1"/>
    <row r="26" spans="1:14" s="114" customFormat="1" ht="18.75">
      <c r="A26" s="113" t="s">
        <v>95</v>
      </c>
      <c r="B26" s="113"/>
      <c r="C26" s="113" t="s">
        <v>96</v>
      </c>
      <c r="D26" s="113"/>
      <c r="E26" s="113"/>
      <c r="F26" s="113"/>
      <c r="G26" s="113"/>
      <c r="H26" s="113"/>
      <c r="I26" s="113"/>
      <c r="J26" s="113"/>
      <c r="K26" s="113"/>
      <c r="L26" s="113"/>
      <c r="M26" s="113"/>
    </row>
    <row r="27" spans="1:14" s="114" customFormat="1" ht="18.75">
      <c r="A27" s="113"/>
      <c r="B27" s="113"/>
      <c r="C27" s="113" t="s">
        <v>97</v>
      </c>
      <c r="D27" s="113"/>
      <c r="E27" s="113"/>
      <c r="F27" s="113"/>
      <c r="G27" s="113"/>
      <c r="H27" s="113"/>
      <c r="I27" s="113"/>
      <c r="J27" s="113"/>
      <c r="K27" s="113"/>
      <c r="L27" s="113"/>
      <c r="M27" s="113"/>
    </row>
    <row r="28" spans="1:14" s="114" customFormat="1" ht="22.5" customHeight="1">
      <c r="A28" s="113"/>
      <c r="B28" s="113"/>
      <c r="C28" s="113"/>
      <c r="D28" s="113"/>
      <c r="E28" s="113"/>
      <c r="F28" s="113"/>
      <c r="G28" s="113"/>
      <c r="H28" s="113"/>
      <c r="I28" s="113"/>
      <c r="J28" s="113"/>
      <c r="K28" s="113"/>
      <c r="L28" s="113"/>
      <c r="M28" s="113"/>
    </row>
    <row r="29" spans="1:14" s="114" customFormat="1" ht="17.25" customHeight="1">
      <c r="A29" s="113" t="s">
        <v>98</v>
      </c>
      <c r="B29" s="113"/>
      <c r="C29" s="113" t="s">
        <v>99</v>
      </c>
      <c r="D29" s="113"/>
      <c r="E29" s="113"/>
      <c r="F29" s="113"/>
      <c r="G29" s="113"/>
      <c r="H29" s="113"/>
      <c r="I29" s="113"/>
      <c r="J29" s="113"/>
      <c r="K29" s="113"/>
      <c r="L29" s="113"/>
      <c r="M29" s="113"/>
    </row>
    <row r="30" spans="1:14" s="114" customFormat="1" ht="18.75" customHeight="1">
      <c r="A30" s="113"/>
      <c r="B30" s="113"/>
      <c r="C30" s="115"/>
      <c r="D30" s="115"/>
      <c r="E30" s="115"/>
      <c r="F30" s="115"/>
      <c r="G30" s="115"/>
      <c r="H30" s="115"/>
      <c r="I30" s="115"/>
      <c r="J30" s="115"/>
      <c r="K30" s="115"/>
      <c r="L30" s="115"/>
      <c r="M30" s="115"/>
      <c r="N30" s="115"/>
    </row>
    <row r="31" spans="1:14" s="114" customFormat="1" ht="17.25" customHeight="1">
      <c r="A31" s="113" t="s">
        <v>100</v>
      </c>
      <c r="B31" s="113"/>
      <c r="C31" s="115" t="s">
        <v>101</v>
      </c>
      <c r="D31" s="113"/>
      <c r="E31" s="113"/>
      <c r="F31" s="113"/>
      <c r="G31" s="113"/>
      <c r="H31" s="113"/>
      <c r="I31" s="113"/>
      <c r="J31" s="113"/>
      <c r="K31" s="113"/>
      <c r="L31" s="113"/>
      <c r="M31" s="113"/>
    </row>
    <row r="32" spans="1:14" s="114" customFormat="1" ht="18.75" customHeight="1">
      <c r="A32" s="113"/>
      <c r="B32" s="113"/>
      <c r="C32" s="115"/>
      <c r="D32" s="115"/>
      <c r="E32" s="115"/>
      <c r="F32" s="115"/>
      <c r="G32" s="115"/>
      <c r="H32" s="115"/>
      <c r="I32" s="115"/>
      <c r="J32" s="115"/>
      <c r="K32" s="115"/>
      <c r="L32" s="115"/>
      <c r="M32" s="115"/>
      <c r="N32" s="115"/>
    </row>
    <row r="33" spans="1:14" s="114" customFormat="1" ht="17.25" customHeight="1">
      <c r="A33" s="113" t="s">
        <v>102</v>
      </c>
      <c r="B33" s="113"/>
      <c r="C33" s="115" t="s">
        <v>103</v>
      </c>
      <c r="D33" s="113"/>
      <c r="E33" s="113"/>
      <c r="F33" s="113"/>
      <c r="G33" s="113"/>
      <c r="H33" s="113"/>
      <c r="I33" s="113"/>
      <c r="J33" s="113"/>
      <c r="K33" s="113"/>
      <c r="L33" s="113"/>
      <c r="M33" s="113"/>
    </row>
    <row r="34" spans="1:14" s="114" customFormat="1" ht="18.75" customHeight="1">
      <c r="A34" s="113"/>
      <c r="B34" s="113"/>
      <c r="C34" s="115"/>
      <c r="D34" s="115"/>
      <c r="E34" s="115"/>
      <c r="F34" s="115"/>
      <c r="G34" s="115"/>
      <c r="H34" s="115"/>
      <c r="I34" s="115"/>
      <c r="J34" s="115"/>
      <c r="K34" s="115"/>
      <c r="L34" s="115"/>
      <c r="M34" s="115"/>
      <c r="N34" s="115"/>
    </row>
    <row r="35" spans="1:14" s="114" customFormat="1" ht="17.25" customHeight="1">
      <c r="A35" s="113" t="s">
        <v>104</v>
      </c>
      <c r="B35" s="113"/>
      <c r="C35" s="115" t="s">
        <v>183</v>
      </c>
      <c r="D35" s="113"/>
      <c r="E35" s="113"/>
      <c r="F35" s="113"/>
      <c r="G35" s="113"/>
      <c r="H35" s="113"/>
      <c r="I35" s="113"/>
      <c r="J35" s="113"/>
      <c r="K35" s="113"/>
      <c r="L35" s="113"/>
      <c r="M35" s="113"/>
    </row>
    <row r="36" spans="1:14" s="114" customFormat="1" ht="18.75" customHeight="1">
      <c r="A36" s="113"/>
      <c r="B36" s="113"/>
      <c r="C36" s="115"/>
      <c r="D36" s="115"/>
      <c r="E36" s="115"/>
      <c r="F36" s="115"/>
      <c r="G36" s="115"/>
      <c r="H36" s="115"/>
      <c r="I36" s="115"/>
      <c r="J36" s="115"/>
      <c r="K36" s="115"/>
      <c r="L36" s="115"/>
      <c r="M36" s="115"/>
      <c r="N36" s="115"/>
    </row>
    <row r="37" spans="1:14" s="114" customFormat="1" ht="17.25" customHeight="1">
      <c r="A37" s="113" t="s">
        <v>105</v>
      </c>
      <c r="B37" s="113"/>
      <c r="C37" s="115" t="s">
        <v>182</v>
      </c>
      <c r="D37" s="113"/>
      <c r="E37" s="113"/>
      <c r="F37" s="113"/>
      <c r="G37" s="113"/>
      <c r="H37" s="113"/>
      <c r="I37" s="113"/>
      <c r="J37" s="113"/>
      <c r="K37" s="113"/>
      <c r="L37" s="113"/>
      <c r="M37" s="113"/>
    </row>
    <row r="38" spans="1:14" s="114" customFormat="1" ht="18.75" customHeight="1">
      <c r="A38" s="113"/>
      <c r="B38" s="113"/>
      <c r="C38" s="115"/>
      <c r="D38" s="115"/>
      <c r="E38" s="115"/>
      <c r="F38" s="115"/>
      <c r="G38" s="115"/>
      <c r="H38" s="115"/>
      <c r="I38" s="115"/>
      <c r="J38" s="115"/>
      <c r="K38" s="115"/>
      <c r="L38" s="115"/>
      <c r="M38" s="115"/>
      <c r="N38" s="115"/>
    </row>
    <row r="39" spans="1:14" s="114" customFormat="1" ht="17.25" customHeight="1">
      <c r="A39" s="113" t="s">
        <v>106</v>
      </c>
      <c r="B39" s="113"/>
      <c r="C39" s="115" t="s">
        <v>107</v>
      </c>
      <c r="D39" s="113"/>
      <c r="E39" s="113"/>
      <c r="F39" s="113"/>
      <c r="G39" s="113"/>
      <c r="H39" s="113"/>
      <c r="I39" s="113"/>
      <c r="J39" s="113"/>
      <c r="K39" s="113"/>
      <c r="L39" s="113"/>
      <c r="M39" s="113"/>
    </row>
    <row r="40" spans="1:14" s="114" customFormat="1" ht="17.25" customHeight="1">
      <c r="A40" s="113"/>
      <c r="B40" s="113"/>
      <c r="C40" s="115" t="s">
        <v>108</v>
      </c>
      <c r="D40" s="113"/>
      <c r="E40" s="113"/>
      <c r="F40" s="113"/>
      <c r="G40" s="113"/>
      <c r="H40" s="113"/>
      <c r="I40" s="113"/>
      <c r="J40" s="113"/>
      <c r="K40" s="113"/>
      <c r="L40" s="113"/>
      <c r="M40" s="113"/>
    </row>
    <row r="41" spans="1:14" s="114" customFormat="1" ht="17.25" customHeight="1">
      <c r="A41" s="113"/>
      <c r="B41" s="113"/>
      <c r="C41" s="115" t="s">
        <v>109</v>
      </c>
      <c r="D41" s="113"/>
      <c r="E41" s="113"/>
      <c r="F41" s="113"/>
      <c r="G41" s="113"/>
      <c r="H41" s="113"/>
      <c r="I41" s="113"/>
      <c r="J41" s="113"/>
      <c r="K41" s="113"/>
      <c r="L41" s="113"/>
      <c r="M41" s="113"/>
    </row>
    <row r="42" spans="1:14" s="114" customFormat="1" ht="18.75" customHeight="1">
      <c r="A42" s="113"/>
      <c r="B42" s="113"/>
      <c r="C42" s="115"/>
      <c r="D42" s="115"/>
      <c r="E42" s="115"/>
      <c r="F42" s="115"/>
      <c r="G42" s="115"/>
      <c r="H42" s="115"/>
      <c r="I42" s="115"/>
      <c r="J42" s="115"/>
      <c r="K42" s="115"/>
      <c r="L42" s="115"/>
      <c r="M42" s="115"/>
      <c r="N42" s="115"/>
    </row>
    <row r="43" spans="1:14" s="114" customFormat="1" ht="17.25" customHeight="1">
      <c r="A43" s="113" t="s">
        <v>110</v>
      </c>
      <c r="B43" s="113"/>
      <c r="C43" s="115" t="s">
        <v>111</v>
      </c>
      <c r="D43" s="113"/>
      <c r="E43" s="113"/>
      <c r="F43" s="113"/>
      <c r="G43" s="113"/>
      <c r="H43" s="113"/>
      <c r="I43" s="113"/>
      <c r="J43" s="113"/>
      <c r="K43" s="113"/>
      <c r="L43" s="113"/>
      <c r="M43" s="113"/>
    </row>
    <row r="44" spans="1:14" s="114" customFormat="1" ht="18.75" customHeight="1">
      <c r="A44" s="113"/>
      <c r="B44" s="113"/>
      <c r="C44" s="115"/>
      <c r="D44" s="115"/>
      <c r="E44" s="115"/>
      <c r="F44" s="115"/>
      <c r="G44" s="115"/>
      <c r="H44" s="115"/>
      <c r="I44" s="115"/>
      <c r="J44" s="115"/>
      <c r="K44" s="115"/>
      <c r="L44" s="115"/>
      <c r="M44" s="115"/>
    </row>
    <row r="45" spans="1:14" ht="18.75">
      <c r="A45" s="113" t="s">
        <v>112</v>
      </c>
      <c r="B45" s="113"/>
      <c r="C45" s="113"/>
      <c r="D45" s="113"/>
      <c r="E45" s="113"/>
      <c r="F45" s="113"/>
      <c r="G45" s="113"/>
      <c r="H45" s="113"/>
      <c r="I45" s="113"/>
      <c r="J45" s="113"/>
    </row>
    <row r="46" spans="1:14" ht="18.75">
      <c r="A46" s="113"/>
      <c r="B46" s="113"/>
      <c r="C46" s="113"/>
      <c r="D46" s="113"/>
      <c r="E46" s="113"/>
      <c r="F46" s="113"/>
      <c r="G46" s="113"/>
      <c r="H46" s="113"/>
      <c r="I46" s="113"/>
      <c r="J46" s="113"/>
    </row>
    <row r="47" spans="1:14" ht="18.75">
      <c r="A47" s="113"/>
      <c r="B47" s="113"/>
      <c r="C47" s="113"/>
      <c r="D47" s="113"/>
      <c r="E47" s="113"/>
      <c r="F47" s="113"/>
      <c r="G47" s="113"/>
      <c r="H47" s="113"/>
      <c r="I47" s="113"/>
      <c r="J47" s="113"/>
    </row>
    <row r="48" spans="1:14" ht="18.75">
      <c r="A48" s="113"/>
      <c r="B48" s="113"/>
      <c r="C48" s="113"/>
      <c r="D48" s="113"/>
      <c r="E48" s="113"/>
      <c r="F48" s="113"/>
      <c r="G48" s="113"/>
      <c r="H48" s="113"/>
      <c r="I48" s="113"/>
      <c r="J48" s="113"/>
    </row>
    <row r="49" spans="1:14" ht="18.75">
      <c r="A49" s="113"/>
      <c r="B49" s="113"/>
      <c r="C49" s="113"/>
      <c r="D49" s="113"/>
      <c r="E49" s="113"/>
      <c r="F49" s="113"/>
      <c r="G49" s="113"/>
      <c r="H49" s="113"/>
      <c r="I49" s="113"/>
      <c r="J49" s="113"/>
    </row>
    <row r="50" spans="1:14" ht="18.75">
      <c r="A50" s="113"/>
      <c r="B50" s="113"/>
      <c r="C50" s="113"/>
      <c r="D50" s="113"/>
      <c r="E50" s="113"/>
      <c r="F50" s="113"/>
      <c r="G50" s="113"/>
      <c r="H50" s="113"/>
      <c r="I50" s="113"/>
      <c r="J50" s="113"/>
    </row>
    <row r="51" spans="1:14" ht="18.75">
      <c r="A51" s="113"/>
      <c r="B51" s="113"/>
      <c r="C51" s="113"/>
      <c r="D51" s="113"/>
      <c r="E51" s="113"/>
      <c r="F51" s="113"/>
      <c r="G51" s="113"/>
      <c r="H51" s="113"/>
      <c r="I51" s="113"/>
      <c r="J51" s="113"/>
    </row>
    <row r="52" spans="1:14" ht="18.75">
      <c r="A52" s="113"/>
      <c r="B52" s="113"/>
      <c r="C52" s="113"/>
      <c r="D52" s="113"/>
      <c r="E52" s="113"/>
      <c r="F52" s="113"/>
      <c r="G52" s="113"/>
      <c r="H52" s="113"/>
      <c r="I52" s="113"/>
      <c r="J52" s="113"/>
      <c r="K52" s="113"/>
      <c r="L52" s="113"/>
      <c r="M52" s="113"/>
    </row>
    <row r="53" spans="1:14" ht="18.75">
      <c r="A53" s="113"/>
      <c r="B53" s="113"/>
      <c r="C53" s="113"/>
      <c r="D53" s="113"/>
      <c r="E53" s="113"/>
      <c r="F53" s="113"/>
      <c r="G53" s="113"/>
      <c r="H53" s="113"/>
      <c r="I53" s="113"/>
      <c r="J53" s="113"/>
      <c r="K53" s="113"/>
      <c r="L53" s="113"/>
      <c r="M53" s="113"/>
    </row>
    <row r="54" spans="1:14" ht="18.75">
      <c r="A54" s="113"/>
      <c r="B54" s="113"/>
      <c r="C54" s="113"/>
      <c r="D54" s="113"/>
      <c r="E54" s="113"/>
      <c r="F54" s="113"/>
      <c r="G54" s="113"/>
      <c r="H54" s="113"/>
      <c r="I54" s="113"/>
      <c r="J54" s="113"/>
      <c r="K54" s="113"/>
      <c r="L54" s="113"/>
      <c r="M54" s="113"/>
    </row>
    <row r="55" spans="1:14" ht="18.75">
      <c r="A55" s="113"/>
      <c r="B55" s="113"/>
      <c r="C55" s="113"/>
      <c r="D55" s="113"/>
      <c r="E55" s="113"/>
      <c r="F55" s="113"/>
      <c r="G55" s="113"/>
      <c r="H55" s="113"/>
      <c r="I55" s="113"/>
      <c r="J55" s="113"/>
      <c r="K55" s="113"/>
      <c r="L55" s="113"/>
      <c r="M55" s="113"/>
    </row>
    <row r="56" spans="1:14" s="114" customFormat="1" ht="7.5" customHeight="1">
      <c r="A56" s="113"/>
      <c r="B56" s="113"/>
      <c r="C56" s="116"/>
      <c r="D56" s="115"/>
      <c r="E56" s="115"/>
      <c r="F56" s="113"/>
      <c r="G56" s="113"/>
      <c r="H56" s="113"/>
      <c r="I56" s="113"/>
      <c r="J56" s="113"/>
      <c r="K56" s="113"/>
      <c r="L56" s="113"/>
      <c r="M56" s="113"/>
    </row>
    <row r="57" spans="1:14" ht="18.75" customHeight="1">
      <c r="A57" s="113" t="s">
        <v>113</v>
      </c>
      <c r="B57" s="113"/>
      <c r="C57" s="113"/>
      <c r="E57" s="117" t="s">
        <v>114</v>
      </c>
      <c r="F57" s="118"/>
      <c r="G57" s="119" t="s">
        <v>181</v>
      </c>
      <c r="H57" s="118"/>
      <c r="I57" s="120"/>
      <c r="J57" s="121"/>
      <c r="K57" s="122"/>
    </row>
    <row r="58" spans="1:14" ht="18.75" customHeight="1">
      <c r="A58" s="113"/>
      <c r="B58" s="113"/>
      <c r="D58" s="123"/>
      <c r="E58" s="124" t="s">
        <v>180</v>
      </c>
      <c r="F58" s="125"/>
      <c r="G58" s="198" t="s">
        <v>179</v>
      </c>
      <c r="H58" s="125"/>
      <c r="I58" s="257" t="s">
        <v>115</v>
      </c>
      <c r="J58" s="258"/>
      <c r="K58" s="259"/>
    </row>
    <row r="59" spans="1:14" s="126" customFormat="1" ht="18.75" customHeight="1">
      <c r="A59" s="123"/>
      <c r="B59" s="123"/>
      <c r="D59" s="123"/>
      <c r="E59" s="127" t="s">
        <v>178</v>
      </c>
      <c r="F59" s="128"/>
      <c r="G59" s="129" t="s">
        <v>158</v>
      </c>
      <c r="H59" s="130"/>
      <c r="I59" s="257" t="s">
        <v>116</v>
      </c>
      <c r="J59" s="258"/>
      <c r="K59" s="259"/>
    </row>
    <row r="60" spans="1:14" s="126" customFormat="1" ht="15.75" customHeight="1">
      <c r="A60" s="123"/>
      <c r="B60" s="123"/>
      <c r="D60" s="123"/>
      <c r="E60" s="131" t="s">
        <v>159</v>
      </c>
      <c r="F60" s="132"/>
      <c r="G60" s="133" t="s">
        <v>160</v>
      </c>
      <c r="H60" s="134"/>
      <c r="I60" s="260" t="s">
        <v>117</v>
      </c>
      <c r="J60" s="261"/>
      <c r="K60" s="262"/>
    </row>
    <row r="61" spans="1:14" s="126" customFormat="1" ht="8.25" customHeight="1">
      <c r="A61" s="123"/>
      <c r="B61" s="123"/>
      <c r="C61" s="135"/>
      <c r="D61" s="123"/>
    </row>
    <row r="62" spans="1:14" s="114" customFormat="1" ht="18.75" customHeight="1">
      <c r="A62" s="113"/>
      <c r="B62" s="113"/>
      <c r="C62" s="115"/>
      <c r="D62" s="115"/>
      <c r="E62" s="115"/>
      <c r="F62" s="115"/>
      <c r="G62" s="115"/>
      <c r="H62" s="115"/>
      <c r="I62" s="115"/>
      <c r="J62" s="115"/>
      <c r="K62" s="115"/>
      <c r="L62" s="115"/>
      <c r="M62" s="115"/>
      <c r="N62" s="115"/>
    </row>
    <row r="63" spans="1:14" s="114" customFormat="1" ht="17.25" customHeight="1">
      <c r="A63" s="113" t="s">
        <v>118</v>
      </c>
      <c r="B63" s="113"/>
      <c r="C63" s="113"/>
      <c r="D63" s="195"/>
      <c r="E63" s="196"/>
      <c r="F63" s="136" t="s">
        <v>169</v>
      </c>
      <c r="G63" s="136" t="s">
        <v>119</v>
      </c>
      <c r="H63" s="136" t="s">
        <v>120</v>
      </c>
      <c r="I63" s="200"/>
      <c r="J63" s="200"/>
      <c r="K63" s="200"/>
      <c r="L63" s="113"/>
      <c r="M63" s="113"/>
    </row>
    <row r="64" spans="1:14" s="114" customFormat="1" ht="17.25" customHeight="1">
      <c r="A64" s="113"/>
      <c r="B64" s="113"/>
      <c r="C64" s="113"/>
      <c r="D64" s="263" t="s">
        <v>121</v>
      </c>
      <c r="E64" s="264"/>
      <c r="F64" s="136" t="s">
        <v>125</v>
      </c>
      <c r="G64" s="136" t="s">
        <v>123</v>
      </c>
      <c r="H64" s="136" t="s">
        <v>126</v>
      </c>
      <c r="I64" s="114" t="s">
        <v>177</v>
      </c>
      <c r="K64" s="113"/>
      <c r="L64" s="113"/>
      <c r="M64" s="113"/>
    </row>
    <row r="65" spans="1:14" s="114" customFormat="1" ht="17.25" customHeight="1">
      <c r="A65" s="113"/>
      <c r="B65" s="113"/>
      <c r="C65" s="113"/>
      <c r="D65" s="263" t="s">
        <v>124</v>
      </c>
      <c r="E65" s="264"/>
      <c r="F65" s="136" t="s">
        <v>122</v>
      </c>
      <c r="G65" s="136" t="s">
        <v>126</v>
      </c>
      <c r="H65" s="136" t="s">
        <v>168</v>
      </c>
      <c r="I65" s="123"/>
      <c r="J65" s="113"/>
      <c r="K65" s="113"/>
      <c r="L65" s="113"/>
      <c r="M65" s="113"/>
    </row>
    <row r="66" spans="1:14" s="114" customFormat="1" ht="18.75" customHeight="1">
      <c r="A66" s="113"/>
      <c r="B66" s="113"/>
      <c r="C66" s="115"/>
      <c r="D66" s="115"/>
      <c r="E66" s="115"/>
      <c r="F66" s="115"/>
      <c r="G66" s="115"/>
      <c r="H66" s="115"/>
      <c r="I66" s="115"/>
      <c r="J66" s="115"/>
      <c r="K66" s="115"/>
      <c r="L66" s="115"/>
      <c r="M66" s="115"/>
      <c r="N66" s="115"/>
    </row>
    <row r="67" spans="1:14" s="114" customFormat="1" ht="18.75" customHeight="1">
      <c r="A67" s="113" t="s">
        <v>127</v>
      </c>
      <c r="B67" s="113"/>
      <c r="C67" s="282" t="s">
        <v>234</v>
      </c>
      <c r="D67" s="282"/>
      <c r="E67" s="282"/>
      <c r="F67" s="282"/>
      <c r="G67" s="282"/>
      <c r="H67" s="282"/>
      <c r="I67" s="282"/>
      <c r="J67" s="282"/>
      <c r="K67" s="282"/>
      <c r="L67" s="282"/>
      <c r="M67" s="282"/>
      <c r="N67" s="115"/>
    </row>
    <row r="68" spans="1:14" s="114" customFormat="1" ht="17.25" customHeight="1">
      <c r="B68" s="113"/>
      <c r="C68" s="282"/>
      <c r="D68" s="282"/>
      <c r="E68" s="282"/>
      <c r="F68" s="282"/>
      <c r="G68" s="282"/>
      <c r="H68" s="282"/>
      <c r="I68" s="282"/>
      <c r="J68" s="282"/>
      <c r="K68" s="282"/>
      <c r="L68" s="282"/>
      <c r="M68" s="282"/>
      <c r="N68" s="115"/>
    </row>
    <row r="69" spans="1:14" s="114" customFormat="1" ht="21.75" customHeight="1">
      <c r="A69" s="113"/>
      <c r="B69" s="113"/>
      <c r="E69" s="204" t="s">
        <v>176</v>
      </c>
      <c r="F69" s="116"/>
      <c r="G69" s="116"/>
      <c r="H69" s="116"/>
      <c r="I69" s="116"/>
      <c r="J69" s="115"/>
      <c r="K69" s="115"/>
      <c r="L69" s="115"/>
      <c r="M69" s="115"/>
      <c r="N69" s="115"/>
    </row>
    <row r="70" spans="1:14" s="114" customFormat="1" ht="18.75" customHeight="1">
      <c r="A70" s="113"/>
      <c r="B70" s="113"/>
      <c r="C70" s="137"/>
      <c r="D70" s="137"/>
      <c r="E70" s="137"/>
      <c r="F70" s="116"/>
      <c r="G70" s="116"/>
      <c r="H70" s="116"/>
      <c r="I70" s="116"/>
      <c r="J70" s="115"/>
      <c r="K70" s="115"/>
      <c r="L70" s="115"/>
      <c r="M70" s="115"/>
      <c r="N70" s="115"/>
    </row>
    <row r="71" spans="1:14" s="114" customFormat="1" ht="17.25" customHeight="1">
      <c r="A71" s="113"/>
      <c r="B71" s="113"/>
      <c r="C71" s="115" t="s">
        <v>167</v>
      </c>
      <c r="D71" s="115"/>
      <c r="E71" s="115"/>
      <c r="F71" s="115"/>
      <c r="G71" s="115"/>
      <c r="H71" s="115"/>
      <c r="I71" s="115"/>
      <c r="J71" s="115"/>
      <c r="K71" s="115"/>
      <c r="L71" s="115"/>
      <c r="M71" s="115"/>
      <c r="N71" s="115"/>
    </row>
    <row r="72" spans="1:14" s="114" customFormat="1" ht="18.75">
      <c r="A72" s="113"/>
      <c r="B72" s="113"/>
      <c r="C72" s="115"/>
      <c r="D72" s="115"/>
      <c r="E72" s="115"/>
      <c r="F72" s="115"/>
      <c r="G72" s="115"/>
      <c r="H72" s="115"/>
      <c r="I72" s="115"/>
      <c r="J72" s="115"/>
      <c r="K72" s="115"/>
      <c r="L72" s="115"/>
      <c r="M72" s="115"/>
      <c r="N72" s="115"/>
    </row>
    <row r="73" spans="1:14" s="114" customFormat="1" ht="18.75">
      <c r="A73" s="113"/>
      <c r="B73" s="113"/>
      <c r="C73" s="115" t="s">
        <v>175</v>
      </c>
      <c r="D73" s="115"/>
      <c r="E73" s="115"/>
      <c r="F73" s="115"/>
      <c r="G73" s="115"/>
      <c r="H73" s="115"/>
      <c r="I73" s="115"/>
      <c r="J73" s="115"/>
      <c r="K73" s="115"/>
      <c r="L73" s="115"/>
      <c r="M73" s="115"/>
      <c r="N73" s="115"/>
    </row>
    <row r="74" spans="1:14" s="114" customFormat="1" ht="18.75">
      <c r="A74" s="113"/>
      <c r="B74" s="113"/>
      <c r="C74" s="115"/>
      <c r="D74" s="115"/>
      <c r="E74" s="115"/>
      <c r="F74" s="115"/>
      <c r="G74" s="115"/>
      <c r="H74" s="115"/>
      <c r="I74" s="115"/>
      <c r="J74" s="115"/>
      <c r="K74" s="115"/>
      <c r="L74" s="115"/>
      <c r="M74" s="115"/>
      <c r="N74" s="115"/>
    </row>
    <row r="75" spans="1:14" s="114" customFormat="1" ht="18.75">
      <c r="A75" s="113"/>
      <c r="B75" s="113"/>
      <c r="C75" s="115" t="s">
        <v>174</v>
      </c>
      <c r="D75" s="115"/>
      <c r="E75" s="115"/>
      <c r="F75" s="115"/>
      <c r="G75" s="115"/>
      <c r="H75" s="115"/>
      <c r="I75" s="115"/>
      <c r="J75" s="115"/>
      <c r="K75" s="115"/>
      <c r="L75" s="115"/>
      <c r="M75" s="115"/>
      <c r="N75" s="115"/>
    </row>
    <row r="76" spans="1:14" s="114" customFormat="1" ht="18.75">
      <c r="A76" s="113"/>
      <c r="B76" s="113"/>
      <c r="C76" s="115"/>
      <c r="D76" s="115"/>
      <c r="E76" s="281" t="s">
        <v>173</v>
      </c>
      <c r="F76" s="281"/>
      <c r="G76" s="281"/>
      <c r="H76" s="281"/>
      <c r="I76" s="281"/>
      <c r="J76" s="281"/>
      <c r="K76" s="281"/>
      <c r="L76" s="281"/>
      <c r="M76" s="281"/>
      <c r="N76" s="115"/>
    </row>
    <row r="77" spans="1:14" s="114" customFormat="1" ht="18.75">
      <c r="A77" s="113"/>
      <c r="B77" s="113"/>
      <c r="C77" s="115"/>
      <c r="D77" s="115"/>
      <c r="E77" s="281"/>
      <c r="F77" s="281"/>
      <c r="G77" s="281"/>
      <c r="H77" s="281"/>
      <c r="I77" s="281"/>
      <c r="J77" s="281"/>
      <c r="K77" s="281"/>
      <c r="L77" s="281"/>
      <c r="M77" s="281"/>
      <c r="N77" s="115"/>
    </row>
    <row r="78" spans="1:14" s="114" customFormat="1" ht="18.75">
      <c r="A78" s="113"/>
      <c r="B78" s="113"/>
      <c r="C78" s="115"/>
      <c r="D78" s="115"/>
      <c r="E78" s="281"/>
      <c r="F78" s="281"/>
      <c r="G78" s="281"/>
      <c r="H78" s="281"/>
      <c r="I78" s="281"/>
      <c r="J78" s="281"/>
      <c r="K78" s="281"/>
      <c r="L78" s="281"/>
      <c r="M78" s="281"/>
      <c r="N78" s="115"/>
    </row>
    <row r="79" spans="1:14" s="114" customFormat="1" ht="17.25" customHeight="1">
      <c r="A79" s="113"/>
      <c r="B79" s="113"/>
      <c r="C79" s="115" t="s">
        <v>166</v>
      </c>
      <c r="D79" s="115"/>
      <c r="E79" s="115"/>
      <c r="F79" s="115"/>
      <c r="G79" s="115"/>
      <c r="H79" s="115"/>
      <c r="I79" s="115"/>
      <c r="J79" s="115"/>
      <c r="K79" s="115"/>
      <c r="L79" s="115"/>
      <c r="M79" s="115"/>
      <c r="N79" s="115"/>
    </row>
    <row r="80" spans="1:14" s="114" customFormat="1" ht="17.25" customHeight="1">
      <c r="A80" s="113"/>
      <c r="B80" s="113"/>
      <c r="C80" s="115" t="s">
        <v>172</v>
      </c>
      <c r="D80" s="115"/>
      <c r="E80" s="115"/>
      <c r="F80" s="115"/>
      <c r="G80" s="115"/>
      <c r="H80" s="115"/>
      <c r="I80" s="115"/>
      <c r="J80" s="115"/>
      <c r="K80" s="115"/>
      <c r="L80" s="115"/>
      <c r="M80" s="115"/>
      <c r="N80" s="115"/>
    </row>
    <row r="81" spans="1:14" s="114" customFormat="1" ht="18.75" customHeight="1">
      <c r="A81" s="113"/>
      <c r="B81" s="113"/>
      <c r="C81" s="115"/>
      <c r="D81" s="115"/>
      <c r="E81" s="115"/>
      <c r="F81" s="115"/>
      <c r="G81" s="115"/>
      <c r="H81" s="115"/>
      <c r="I81" s="115"/>
      <c r="J81" s="115"/>
      <c r="K81" s="115"/>
      <c r="L81" s="115"/>
      <c r="M81" s="115"/>
      <c r="N81" s="115"/>
    </row>
    <row r="82" spans="1:14" s="114" customFormat="1" ht="17.25" customHeight="1">
      <c r="A82" s="113" t="s">
        <v>128</v>
      </c>
      <c r="B82" s="113"/>
      <c r="C82" s="280" t="s">
        <v>161</v>
      </c>
      <c r="D82" s="280"/>
      <c r="E82" s="280"/>
      <c r="F82" s="280"/>
      <c r="G82" s="280"/>
      <c r="H82" s="280"/>
      <c r="I82" s="280"/>
      <c r="J82" s="280"/>
      <c r="K82" s="280"/>
      <c r="L82" s="280"/>
      <c r="M82" s="280"/>
      <c r="N82" s="115"/>
    </row>
    <row r="83" spans="1:14" s="114" customFormat="1" ht="17.25" customHeight="1">
      <c r="A83" s="113"/>
      <c r="B83" s="113"/>
      <c r="C83" s="280"/>
      <c r="D83" s="280"/>
      <c r="E83" s="280"/>
      <c r="F83" s="280"/>
      <c r="G83" s="280"/>
      <c r="H83" s="280"/>
      <c r="I83" s="280"/>
      <c r="J83" s="280"/>
      <c r="K83" s="280"/>
      <c r="L83" s="280"/>
      <c r="M83" s="280"/>
      <c r="N83" s="115"/>
    </row>
    <row r="84" spans="1:14" s="114" customFormat="1" ht="17.25" customHeight="1">
      <c r="A84" s="113"/>
      <c r="B84" s="113"/>
      <c r="C84" s="192" t="s">
        <v>162</v>
      </c>
      <c r="D84" s="199"/>
      <c r="E84" s="199"/>
      <c r="F84" s="193"/>
      <c r="G84" s="199"/>
      <c r="H84" s="199"/>
      <c r="I84" s="199"/>
      <c r="J84" s="199"/>
      <c r="K84" s="199"/>
      <c r="L84" s="199"/>
      <c r="M84" s="199"/>
      <c r="N84" s="115"/>
    </row>
    <row r="85" spans="1:14" s="114" customFormat="1" ht="19.5" thickBot="1">
      <c r="A85" s="113"/>
      <c r="B85" s="113"/>
      <c r="C85" s="138" t="s">
        <v>129</v>
      </c>
      <c r="D85" s="113"/>
      <c r="E85" s="113"/>
      <c r="F85" s="113"/>
      <c r="G85" s="113"/>
      <c r="H85" s="113"/>
      <c r="I85" s="113"/>
      <c r="J85" s="113"/>
      <c r="K85" s="113"/>
      <c r="L85" s="115"/>
      <c r="M85" s="115"/>
    </row>
    <row r="86" spans="1:14" s="114" customFormat="1" ht="18.75" customHeight="1">
      <c r="A86" s="113"/>
      <c r="B86" s="113"/>
      <c r="C86" s="139" t="s">
        <v>235</v>
      </c>
      <c r="D86" s="140"/>
      <c r="E86" s="140"/>
      <c r="F86" s="140"/>
      <c r="G86" s="140"/>
      <c r="H86" s="140"/>
      <c r="I86" s="140"/>
      <c r="J86" s="140"/>
      <c r="K86" s="140"/>
      <c r="L86" s="140"/>
      <c r="M86" s="141"/>
    </row>
    <row r="87" spans="1:14" s="114" customFormat="1" ht="33" customHeight="1">
      <c r="A87" s="113"/>
      <c r="B87" s="113"/>
      <c r="C87" s="142" t="s">
        <v>163</v>
      </c>
      <c r="D87" s="123"/>
      <c r="E87" s="123"/>
      <c r="F87" s="123"/>
      <c r="G87" s="123"/>
      <c r="H87" s="123"/>
      <c r="I87" s="123"/>
      <c r="J87" s="265" t="s">
        <v>165</v>
      </c>
      <c r="K87" s="265"/>
      <c r="L87" s="265"/>
      <c r="M87" s="266"/>
    </row>
    <row r="88" spans="1:14" s="114" customFormat="1" ht="18.75" customHeight="1" thickBot="1">
      <c r="A88" s="113"/>
      <c r="B88" s="113"/>
      <c r="C88" s="143" t="s">
        <v>130</v>
      </c>
      <c r="D88" s="144"/>
      <c r="E88" s="144"/>
      <c r="F88" s="144"/>
      <c r="G88" s="144"/>
      <c r="H88" s="144"/>
      <c r="I88" s="144"/>
      <c r="J88" s="144"/>
      <c r="K88" s="144"/>
      <c r="L88" s="144"/>
      <c r="M88" s="145"/>
    </row>
    <row r="89" spans="1:14" s="114" customFormat="1" ht="18.75" customHeight="1">
      <c r="A89" s="113"/>
      <c r="B89" s="113"/>
      <c r="C89" s="115"/>
      <c r="D89" s="115"/>
      <c r="E89" s="115"/>
      <c r="F89" s="115"/>
      <c r="G89" s="115"/>
      <c r="H89" s="115"/>
      <c r="I89" s="115"/>
      <c r="J89" s="115"/>
      <c r="K89" s="115"/>
      <c r="L89" s="115"/>
      <c r="M89" s="115"/>
      <c r="N89" s="115"/>
    </row>
    <row r="90" spans="1:14" s="114" customFormat="1" ht="17.25" customHeight="1">
      <c r="A90" s="113" t="s">
        <v>131</v>
      </c>
      <c r="B90" s="113"/>
      <c r="C90" s="112"/>
      <c r="D90" s="115" t="s">
        <v>171</v>
      </c>
      <c r="E90" s="115"/>
      <c r="F90" s="115"/>
      <c r="G90" s="115"/>
      <c r="H90" s="115"/>
      <c r="I90" s="115"/>
      <c r="J90" s="115"/>
      <c r="K90" s="115"/>
      <c r="L90" s="113"/>
      <c r="M90" s="113"/>
    </row>
    <row r="91" spans="1:14" s="114" customFormat="1" ht="18.75" customHeight="1">
      <c r="A91" s="113"/>
      <c r="B91" s="113"/>
      <c r="C91" s="115"/>
      <c r="D91" s="115"/>
      <c r="E91" s="115"/>
      <c r="F91" s="115"/>
      <c r="G91" s="115"/>
      <c r="H91" s="115"/>
      <c r="I91" s="115"/>
      <c r="J91" s="115"/>
      <c r="K91" s="115"/>
      <c r="L91" s="115"/>
      <c r="M91" s="115"/>
      <c r="N91" s="115"/>
    </row>
    <row r="92" spans="1:14" s="114" customFormat="1" ht="17.25" customHeight="1">
      <c r="B92" s="113"/>
      <c r="C92" s="115"/>
      <c r="D92" s="115"/>
      <c r="E92" s="115"/>
      <c r="F92" s="115"/>
      <c r="G92" s="115"/>
      <c r="H92" s="115"/>
      <c r="I92" s="115"/>
      <c r="J92" s="115"/>
      <c r="K92" s="115"/>
      <c r="L92" s="113"/>
      <c r="M92" s="113"/>
    </row>
    <row r="93" spans="1:14" s="114" customFormat="1" ht="17.25" customHeight="1">
      <c r="A93" s="113" t="s">
        <v>132</v>
      </c>
      <c r="B93" s="113"/>
      <c r="C93" s="115" t="s">
        <v>164</v>
      </c>
      <c r="D93" s="115"/>
      <c r="E93" s="115"/>
      <c r="F93" s="115"/>
      <c r="G93" s="115"/>
      <c r="H93" s="115"/>
      <c r="I93" s="115"/>
      <c r="J93" s="115"/>
      <c r="K93" s="115"/>
      <c r="L93" s="113"/>
      <c r="M93" s="146"/>
    </row>
    <row r="94" spans="1:14" s="114" customFormat="1" ht="17.25" customHeight="1">
      <c r="A94" s="113"/>
      <c r="B94" s="113"/>
      <c r="C94" s="147" t="s">
        <v>133</v>
      </c>
      <c r="D94" s="148"/>
      <c r="E94" s="148"/>
      <c r="F94" s="148"/>
      <c r="G94" s="115"/>
      <c r="H94" s="115"/>
      <c r="I94" s="115"/>
      <c r="J94" s="115"/>
      <c r="K94" s="115"/>
      <c r="L94" s="113"/>
      <c r="M94" s="113"/>
    </row>
    <row r="95" spans="1:14" s="114" customFormat="1" ht="30.75" customHeight="1">
      <c r="A95" s="113"/>
      <c r="B95" s="113"/>
      <c r="C95" s="149" t="s">
        <v>170</v>
      </c>
      <c r="D95" s="115"/>
      <c r="E95" s="115"/>
      <c r="F95" s="115"/>
      <c r="G95" s="115"/>
      <c r="H95" s="115"/>
      <c r="J95" s="150" t="s">
        <v>136</v>
      </c>
      <c r="L95" s="113"/>
      <c r="M95" s="113"/>
    </row>
    <row r="96" spans="1:14" s="114" customFormat="1" ht="30.75" customHeight="1">
      <c r="A96" s="113"/>
      <c r="B96" s="113"/>
      <c r="D96" s="115"/>
      <c r="E96" s="115"/>
      <c r="F96" s="115"/>
      <c r="G96" s="115"/>
      <c r="H96" s="115"/>
      <c r="J96" s="115"/>
      <c r="K96" s="115"/>
      <c r="L96" s="113"/>
      <c r="M96" s="113"/>
    </row>
    <row r="97" spans="1:13" s="114" customFormat="1" ht="30.75" customHeight="1">
      <c r="A97" s="113"/>
      <c r="B97" s="113"/>
      <c r="D97" s="115"/>
      <c r="E97" s="115"/>
      <c r="F97" s="115"/>
      <c r="G97" s="115"/>
      <c r="H97" s="115"/>
      <c r="J97" s="115"/>
      <c r="K97" s="115"/>
      <c r="L97" s="113"/>
      <c r="M97" s="113"/>
    </row>
    <row r="98" spans="1:13" s="114" customFormat="1" ht="30.75" customHeight="1">
      <c r="A98" s="113"/>
      <c r="B98" s="113"/>
      <c r="C98" s="149"/>
      <c r="D98" s="115"/>
      <c r="E98" s="115"/>
      <c r="F98" s="146"/>
      <c r="G98" s="115"/>
      <c r="H98" s="115"/>
      <c r="I98" s="150"/>
      <c r="J98" s="115"/>
      <c r="K98" s="115"/>
      <c r="L98" s="113"/>
      <c r="M98" s="113"/>
    </row>
    <row r="99" spans="1:13" s="114" customFormat="1" ht="30.75" customHeight="1">
      <c r="A99" s="113"/>
      <c r="B99" s="113"/>
      <c r="C99" s="149"/>
      <c r="D99" s="115"/>
      <c r="E99" s="115"/>
      <c r="F99" s="115"/>
      <c r="G99" s="115"/>
      <c r="H99" s="115"/>
      <c r="I99" s="150"/>
      <c r="J99" s="115"/>
      <c r="K99" s="115"/>
      <c r="L99" s="113"/>
      <c r="M99" s="113"/>
    </row>
    <row r="100" spans="1:13" s="114" customFormat="1" ht="30.75" customHeight="1">
      <c r="A100" s="113"/>
      <c r="B100" s="113"/>
      <c r="C100" s="149"/>
      <c r="D100" s="115"/>
      <c r="E100" s="115"/>
      <c r="F100" s="115"/>
      <c r="G100" s="115"/>
      <c r="H100" s="115"/>
      <c r="I100" s="150"/>
      <c r="J100" s="115"/>
      <c r="K100" s="115"/>
      <c r="L100" s="113"/>
      <c r="M100" s="113"/>
    </row>
    <row r="101" spans="1:13" s="114" customFormat="1" ht="18.75" customHeight="1">
      <c r="A101" s="113" t="s">
        <v>134</v>
      </c>
      <c r="B101" s="113"/>
      <c r="C101" s="115" t="s">
        <v>135</v>
      </c>
      <c r="D101" s="113"/>
      <c r="E101" s="113"/>
      <c r="F101" s="113"/>
      <c r="G101" s="113"/>
      <c r="H101" s="113"/>
      <c r="I101" s="113"/>
      <c r="J101" s="113"/>
      <c r="K101" s="113"/>
      <c r="L101" s="113"/>
      <c r="M101" s="113"/>
    </row>
  </sheetData>
  <mergeCells count="14">
    <mergeCell ref="J87:M87"/>
    <mergeCell ref="A6:M13"/>
    <mergeCell ref="A14:M14"/>
    <mergeCell ref="A15:M15"/>
    <mergeCell ref="A16:M24"/>
    <mergeCell ref="C82:M83"/>
    <mergeCell ref="E76:M78"/>
    <mergeCell ref="C67:M68"/>
    <mergeCell ref="A1:M1"/>
    <mergeCell ref="I58:K58"/>
    <mergeCell ref="I59:K59"/>
    <mergeCell ref="I60:K60"/>
    <mergeCell ref="D65:E65"/>
    <mergeCell ref="D64:E64"/>
  </mergeCells>
  <phoneticPr fontId="45"/>
  <hyperlinks>
    <hyperlink ref="C95" r:id="rId1"/>
    <hyperlink ref="J95" location="'陸上教室2018~19'!I82" display="https://twitter.com/J6Bro"/>
  </hyperlinks>
  <pageMargins left="0.9055118110236221" right="0.9055118110236221" top="0.55118110236220474" bottom="0.74803149606299213" header="0.31496062992125984" footer="0.31496062992125984"/>
  <pageSetup paperSize="9" scale="63" fitToHeight="0" orientation="portrait" r:id="rId2"/>
  <rowBreaks count="2" manualBreakCount="2">
    <brk id="24" max="12" man="1"/>
    <brk id="81" max="12"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R36"/>
  <sheetViews>
    <sheetView showGridLines="0" workbookViewId="0">
      <selection activeCell="J3" sqref="J3:M4"/>
    </sheetView>
  </sheetViews>
  <sheetFormatPr defaultRowHeight="13.5"/>
  <cols>
    <col min="1" max="1" width="17.875" style="7" customWidth="1"/>
    <col min="2" max="3" width="9" style="7"/>
    <col min="4" max="4" width="9" style="7" customWidth="1"/>
    <col min="5" max="6" width="9" style="7"/>
    <col min="7" max="7" width="13.625" style="7" customWidth="1"/>
    <col min="8" max="8" width="9.125" style="7" customWidth="1"/>
    <col min="9" max="16384" width="9" style="7"/>
  </cols>
  <sheetData>
    <row r="1" spans="1:18" ht="16.5" customHeight="1">
      <c r="A1" s="292" t="s">
        <v>22</v>
      </c>
      <c r="B1" s="292"/>
      <c r="C1" s="292"/>
      <c r="D1" s="292"/>
      <c r="E1" s="292"/>
      <c r="F1" s="292"/>
      <c r="G1" s="292"/>
      <c r="H1" s="292"/>
      <c r="I1" s="292"/>
      <c r="J1" s="292"/>
      <c r="K1" s="292"/>
      <c r="L1" s="292"/>
      <c r="M1" s="292"/>
      <c r="N1" s="292"/>
    </row>
    <row r="2" spans="1:18" customFormat="1" ht="7.5" customHeight="1" thickBot="1"/>
    <row r="3" spans="1:18" ht="19.5" customHeight="1" thickTop="1" thickBot="1">
      <c r="A3" s="25"/>
      <c r="B3" s="293" t="s">
        <v>29</v>
      </c>
      <c r="C3" s="294"/>
      <c r="D3" s="295">
        <v>44166</v>
      </c>
      <c r="E3" s="295"/>
      <c r="F3" s="295"/>
      <c r="G3" s="295"/>
      <c r="H3" s="296"/>
      <c r="J3" s="286" t="s">
        <v>256</v>
      </c>
      <c r="K3" s="287"/>
      <c r="L3" s="287"/>
      <c r="M3" s="288"/>
    </row>
    <row r="4" spans="1:18" ht="18.75" customHeight="1" thickBot="1">
      <c r="B4" s="102" t="s">
        <v>87</v>
      </c>
      <c r="C4" s="77"/>
      <c r="D4" s="77"/>
      <c r="E4" s="77"/>
      <c r="F4" s="77"/>
      <c r="G4" s="77"/>
      <c r="H4" s="77"/>
      <c r="I4" s="77"/>
      <c r="J4" s="289"/>
      <c r="K4" s="290"/>
      <c r="L4" s="290"/>
      <c r="M4" s="291"/>
    </row>
    <row r="5" spans="1:18" ht="19.5" customHeight="1" thickTop="1" thickBot="1">
      <c r="B5" s="293" t="s">
        <v>30</v>
      </c>
      <c r="C5" s="294"/>
      <c r="D5" s="297">
        <v>44168</v>
      </c>
      <c r="E5" s="298"/>
      <c r="F5" s="298"/>
      <c r="G5" s="298"/>
      <c r="H5" s="299"/>
      <c r="I5"/>
      <c r="J5" s="43"/>
      <c r="K5" s="43"/>
      <c r="L5" s="43"/>
      <c r="M5" s="43"/>
      <c r="N5" s="2"/>
    </row>
    <row r="6" spans="1:18" ht="81.75" customHeight="1">
      <c r="B6" s="285" t="s">
        <v>237</v>
      </c>
      <c r="C6" s="285"/>
      <c r="D6" s="285"/>
      <c r="E6" s="285"/>
      <c r="F6" s="285"/>
      <c r="G6" s="285"/>
      <c r="H6" s="285"/>
      <c r="I6"/>
      <c r="J6" s="77"/>
      <c r="K6" s="77"/>
      <c r="L6" s="77"/>
      <c r="M6" s="77"/>
      <c r="N6" s="77"/>
    </row>
    <row r="7" spans="1:18" ht="72" customHeight="1">
      <c r="A7" s="283" t="s">
        <v>218</v>
      </c>
      <c r="B7" s="283"/>
      <c r="C7" s="283"/>
      <c r="D7" s="283"/>
      <c r="E7" s="283"/>
      <c r="F7" s="283"/>
      <c r="G7" s="283"/>
      <c r="H7" s="283"/>
      <c r="I7" s="283"/>
      <c r="J7" s="283"/>
      <c r="K7" s="283"/>
      <c r="L7" s="283"/>
      <c r="M7" s="283"/>
      <c r="N7" s="283"/>
      <c r="O7" s="283"/>
      <c r="P7" s="283"/>
      <c r="Q7" s="283"/>
      <c r="R7" s="283"/>
    </row>
    <row r="8" spans="1:18" ht="45" customHeight="1">
      <c r="A8" s="222"/>
      <c r="B8" s="222"/>
      <c r="C8" s="222"/>
      <c r="D8" s="222"/>
      <c r="E8" s="222"/>
      <c r="F8" s="222"/>
      <c r="G8" s="222"/>
      <c r="H8" s="222"/>
      <c r="I8" s="222"/>
      <c r="J8" s="222"/>
      <c r="K8" s="222"/>
      <c r="L8" s="222"/>
      <c r="M8" s="222"/>
      <c r="N8" s="222"/>
      <c r="O8" s="222"/>
      <c r="P8" s="222"/>
      <c r="Q8" s="222"/>
    </row>
    <row r="9" spans="1:18" ht="72" customHeight="1">
      <c r="A9" s="284" t="s">
        <v>223</v>
      </c>
      <c r="B9" s="284"/>
      <c r="C9" s="284"/>
      <c r="D9" s="284"/>
      <c r="E9" s="284"/>
      <c r="F9" s="284"/>
      <c r="G9" s="284"/>
      <c r="H9" s="284"/>
      <c r="I9" s="284"/>
      <c r="J9" s="284"/>
      <c r="K9" s="284"/>
      <c r="L9" s="284"/>
      <c r="M9" s="284"/>
      <c r="N9" s="284"/>
      <c r="O9" s="284"/>
      <c r="P9" s="284"/>
      <c r="Q9" s="284"/>
    </row>
    <row r="10" spans="1:18" ht="30.75" customHeight="1">
      <c r="A10" s="222"/>
      <c r="B10" s="222"/>
      <c r="C10" s="222"/>
      <c r="D10" s="222"/>
      <c r="E10" s="222"/>
      <c r="F10" s="222"/>
      <c r="G10" s="222"/>
      <c r="H10" s="222"/>
      <c r="I10" s="222"/>
      <c r="J10" s="222"/>
      <c r="K10" s="222"/>
      <c r="L10" s="222"/>
      <c r="M10" s="222"/>
      <c r="N10" s="222"/>
      <c r="O10" s="222"/>
      <c r="P10" s="222"/>
      <c r="Q10" s="222"/>
    </row>
    <row r="11" spans="1:18" ht="16.5" customHeight="1">
      <c r="A11" s="10" t="s">
        <v>24</v>
      </c>
      <c r="B11" s="7" t="s">
        <v>88</v>
      </c>
    </row>
    <row r="12" spans="1:18" ht="16.5" customHeight="1">
      <c r="A12" s="10"/>
      <c r="B12" s="7" t="s">
        <v>91</v>
      </c>
    </row>
    <row r="13" spans="1:18" ht="16.5" customHeight="1">
      <c r="A13" s="8" t="s">
        <v>18</v>
      </c>
      <c r="B13" s="42" t="s">
        <v>28</v>
      </c>
      <c r="C13" s="12"/>
      <c r="D13" s="12"/>
      <c r="E13" s="12"/>
      <c r="F13" s="12"/>
      <c r="G13" s="12"/>
      <c r="H13" s="12"/>
      <c r="I13" s="12"/>
    </row>
    <row r="14" spans="1:18" ht="16.5" customHeight="1">
      <c r="A14" s="8" t="s">
        <v>31</v>
      </c>
      <c r="B14" s="7" t="s">
        <v>139</v>
      </c>
    </row>
    <row r="15" spans="1:18" ht="16.5" customHeight="1">
      <c r="A15" s="8" t="s">
        <v>19</v>
      </c>
      <c r="B15" s="7" t="s">
        <v>142</v>
      </c>
    </row>
    <row r="16" spans="1:18" ht="16.5" customHeight="1">
      <c r="A16" s="9" t="s">
        <v>17</v>
      </c>
    </row>
    <row r="17" spans="1:9" ht="41.25" customHeight="1">
      <c r="A17" s="10" t="s">
        <v>154</v>
      </c>
      <c r="C17" s="67" t="s">
        <v>221</v>
      </c>
      <c r="D17" s="221" t="s">
        <v>220</v>
      </c>
      <c r="E17" s="64"/>
    </row>
    <row r="18" spans="1:9" ht="16.5" customHeight="1">
      <c r="A18" s="9" t="s">
        <v>17</v>
      </c>
      <c r="B18" s="7" t="s">
        <v>32</v>
      </c>
    </row>
    <row r="19" spans="1:9" ht="16.5" customHeight="1">
      <c r="A19" s="9" t="s">
        <v>17</v>
      </c>
      <c r="B19" s="7" t="s">
        <v>138</v>
      </c>
    </row>
    <row r="20" spans="1:9" ht="16.5" customHeight="1">
      <c r="A20" s="10"/>
      <c r="B20" s="67" t="s">
        <v>222</v>
      </c>
    </row>
    <row r="21" spans="1:9" ht="16.5" customHeight="1">
      <c r="A21" s="9" t="s">
        <v>17</v>
      </c>
      <c r="B21" s="45" t="s">
        <v>155</v>
      </c>
      <c r="C21" s="45"/>
      <c r="D21" s="45"/>
      <c r="E21" s="45"/>
      <c r="F21" s="45"/>
      <c r="G21" s="45"/>
      <c r="H21" s="45"/>
      <c r="I21" s="45"/>
    </row>
    <row r="22" spans="1:9" ht="16.5" customHeight="1">
      <c r="A22" s="9" t="s">
        <v>17</v>
      </c>
    </row>
    <row r="23" spans="1:9" ht="16.5" customHeight="1">
      <c r="A23" s="9" t="s">
        <v>17</v>
      </c>
      <c r="C23" s="41" t="s">
        <v>20</v>
      </c>
    </row>
    <row r="24" spans="1:9" s="45" customFormat="1" ht="16.5" customHeight="1">
      <c r="A24" s="44" t="s">
        <v>156</v>
      </c>
      <c r="B24" s="7"/>
      <c r="C24" s="40" t="s">
        <v>236</v>
      </c>
      <c r="D24" s="40"/>
      <c r="E24" s="40"/>
      <c r="F24" s="40"/>
      <c r="G24" s="40"/>
      <c r="H24" s="40"/>
      <c r="I24" s="7"/>
    </row>
    <row r="25" spans="1:9" s="45" customFormat="1" ht="16.5" customHeight="1">
      <c r="A25" s="46" t="s">
        <v>17</v>
      </c>
      <c r="B25" s="7"/>
      <c r="C25" s="7" t="s">
        <v>130</v>
      </c>
      <c r="D25" s="7"/>
      <c r="E25" s="7"/>
      <c r="F25" s="7"/>
      <c r="G25" s="7"/>
      <c r="H25" s="7"/>
      <c r="I25" s="7"/>
    </row>
    <row r="26" spans="1:9" ht="16.5" customHeight="1" thickBot="1">
      <c r="A26" s="9" t="s">
        <v>17</v>
      </c>
    </row>
    <row r="27" spans="1:9" ht="16.5" customHeight="1">
      <c r="A27" s="9" t="s">
        <v>17</v>
      </c>
      <c r="B27" s="30" t="s">
        <v>21</v>
      </c>
      <c r="C27" s="31"/>
      <c r="D27" s="32"/>
      <c r="E27" s="31"/>
      <c r="F27" s="31"/>
      <c r="G27" s="31"/>
      <c r="H27" s="31"/>
      <c r="I27" s="33"/>
    </row>
    <row r="28" spans="1:9" ht="16.5" customHeight="1">
      <c r="A28" s="9" t="s">
        <v>17</v>
      </c>
      <c r="B28" s="34"/>
      <c r="C28" s="35"/>
      <c r="D28" s="35"/>
      <c r="E28" s="35"/>
      <c r="F28" s="35"/>
      <c r="G28" s="35"/>
      <c r="H28" s="35"/>
      <c r="I28" s="36"/>
    </row>
    <row r="29" spans="1:9" ht="24" customHeight="1">
      <c r="A29" s="10" t="s">
        <v>54</v>
      </c>
      <c r="B29" s="34"/>
      <c r="C29" s="107" t="s">
        <v>67</v>
      </c>
      <c r="D29" s="108"/>
      <c r="E29" s="108"/>
      <c r="F29" s="108"/>
      <c r="G29" s="108"/>
      <c r="H29" s="35"/>
      <c r="I29" s="36"/>
    </row>
    <row r="30" spans="1:9" ht="16.5" customHeight="1">
      <c r="B30" s="34"/>
      <c r="C30" s="109" t="s">
        <v>26</v>
      </c>
      <c r="D30" s="35"/>
      <c r="E30" s="35"/>
      <c r="F30" s="35"/>
      <c r="G30" s="35"/>
      <c r="H30" s="35"/>
      <c r="I30" s="36"/>
    </row>
    <row r="31" spans="1:9" ht="16.5" customHeight="1" thickBot="1">
      <c r="B31" s="37"/>
      <c r="C31" s="38"/>
      <c r="D31" s="38"/>
      <c r="E31" s="38"/>
      <c r="F31" s="38"/>
      <c r="G31" s="38"/>
      <c r="H31" s="38"/>
      <c r="I31" s="39"/>
    </row>
    <row r="32" spans="1:9" ht="16.5" customHeight="1"/>
    <row r="33" ht="30" customHeight="1"/>
    <row r="34" ht="16.5" customHeight="1"/>
    <row r="35" ht="16.5" customHeight="1"/>
    <row r="36" ht="18" customHeight="1"/>
  </sheetData>
  <sheetProtection selectLockedCells="1" selectUnlockedCells="1"/>
  <mergeCells count="9">
    <mergeCell ref="A7:R7"/>
    <mergeCell ref="A9:Q9"/>
    <mergeCell ref="B6:H6"/>
    <mergeCell ref="J3:M4"/>
    <mergeCell ref="A1:N1"/>
    <mergeCell ref="B3:C3"/>
    <mergeCell ref="D3:H3"/>
    <mergeCell ref="B5:C5"/>
    <mergeCell ref="D5:H5"/>
  </mergeCells>
  <phoneticPr fontId="3"/>
  <pageMargins left="0.7" right="0.7" top="0.75" bottom="0.75" header="0.3" footer="0.3"/>
  <pageSetup paperSize="9" scale="64"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FFFF00"/>
    <pageSetUpPr fitToPage="1"/>
  </sheetPr>
  <dimension ref="A1:X101"/>
  <sheetViews>
    <sheetView zoomScaleNormal="100" workbookViewId="0">
      <pane ySplit="8" topLeftCell="A9" activePane="bottomLeft" state="frozen"/>
      <selection activeCell="A3" sqref="A3"/>
      <selection pane="bottomLeft" activeCell="C2" sqref="C2:H2"/>
    </sheetView>
  </sheetViews>
  <sheetFormatPr defaultRowHeight="13.5"/>
  <cols>
    <col min="1" max="1" width="4.5" style="1" bestFit="1" customWidth="1"/>
    <col min="2" max="3" width="17.5" style="1" customWidth="1"/>
    <col min="4" max="5" width="5.5" style="1" bestFit="1" customWidth="1"/>
    <col min="6" max="6" width="8.5" style="70" customWidth="1"/>
    <col min="7" max="7" width="8.5" style="68" customWidth="1"/>
    <col min="8" max="8" width="8.25" style="70" customWidth="1"/>
    <col min="9" max="9" width="8.5" style="79" hidden="1" customWidth="1"/>
    <col min="10" max="10" width="8.5" style="79" customWidth="1"/>
    <col min="11" max="11" width="19.5" style="1" customWidth="1"/>
    <col min="12" max="12" width="9.25" style="70" customWidth="1"/>
    <col min="13" max="14" width="9.25" style="1" customWidth="1"/>
    <col min="15" max="15" width="8.125" style="1" customWidth="1"/>
    <col min="16" max="16" width="10.25" style="1" customWidth="1"/>
    <col min="17" max="19" width="9" style="1" hidden="1" customWidth="1"/>
    <col min="20" max="20" width="13.875" style="69" hidden="1" customWidth="1"/>
    <col min="21" max="21" width="13.875" style="70" hidden="1" customWidth="1"/>
    <col min="22" max="22" width="13.875" style="79" hidden="1" customWidth="1"/>
    <col min="23" max="24" width="9" style="1" hidden="1" customWidth="1"/>
    <col min="25" max="32" width="9" style="1" customWidth="1"/>
    <col min="33" max="16384" width="9" style="1"/>
  </cols>
  <sheetData>
    <row r="1" spans="1:24" ht="18" thickBot="1">
      <c r="A1" s="4" t="s">
        <v>89</v>
      </c>
      <c r="S1" s="1" t="s">
        <v>143</v>
      </c>
      <c r="T1" s="69">
        <f>COUNTIF(J9:J98,"S")</f>
        <v>0</v>
      </c>
    </row>
    <row r="2" spans="1:24" ht="30.75" customHeight="1" thickBot="1">
      <c r="A2" s="302" t="s">
        <v>56</v>
      </c>
      <c r="B2" s="303"/>
      <c r="C2" s="309"/>
      <c r="D2" s="310"/>
      <c r="E2" s="310"/>
      <c r="F2" s="310"/>
      <c r="G2" s="310"/>
      <c r="H2" s="311"/>
      <c r="J2" s="317" t="s">
        <v>244</v>
      </c>
      <c r="K2" s="317"/>
      <c r="L2" s="317"/>
      <c r="M2" s="317"/>
      <c r="N2" s="317"/>
      <c r="O2" s="317"/>
      <c r="P2" s="317"/>
      <c r="R2" s="69"/>
      <c r="S2" s="1" t="s">
        <v>144</v>
      </c>
      <c r="T2" s="1">
        <f>COUNTIF(J9:J98,"M")</f>
        <v>0</v>
      </c>
      <c r="U2" s="1"/>
      <c r="V2" s="1"/>
    </row>
    <row r="3" spans="1:24" ht="27.75" customHeight="1" thickBot="1">
      <c r="A3" s="300" t="s">
        <v>33</v>
      </c>
      <c r="B3" s="301"/>
      <c r="C3" s="309"/>
      <c r="D3" s="310"/>
      <c r="E3" s="310"/>
      <c r="F3" s="310"/>
      <c r="G3" s="310"/>
      <c r="H3" s="311"/>
      <c r="J3" s="78" t="s">
        <v>23</v>
      </c>
      <c r="L3" s="1"/>
      <c r="R3" s="69"/>
      <c r="S3" s="1" t="s">
        <v>145</v>
      </c>
      <c r="T3" s="1">
        <f>COUNTIF(J9:J98,"L")</f>
        <v>0</v>
      </c>
      <c r="U3" s="69" t="s">
        <v>242</v>
      </c>
      <c r="V3" s="69"/>
      <c r="W3" s="70">
        <f>COUNTIF(V$9:V$98,"６００円")</f>
        <v>0</v>
      </c>
    </row>
    <row r="4" spans="1:24" ht="27.75" customHeight="1" thickBot="1">
      <c r="A4" s="300" t="s">
        <v>34</v>
      </c>
      <c r="B4" s="301"/>
      <c r="C4" s="309"/>
      <c r="D4" s="310"/>
      <c r="E4" s="310"/>
      <c r="F4" s="310"/>
      <c r="G4" s="310"/>
      <c r="H4" s="311"/>
      <c r="J4" s="76" t="s">
        <v>23</v>
      </c>
      <c r="L4" s="1"/>
      <c r="R4" s="69"/>
      <c r="S4" s="1" t="s">
        <v>146</v>
      </c>
      <c r="T4" s="1">
        <f>COUNTIF(J9:J98,"O")</f>
        <v>0</v>
      </c>
      <c r="U4" s="1" t="s">
        <v>243</v>
      </c>
      <c r="V4" s="1"/>
      <c r="W4" s="79">
        <f>COUNTIF(V$9:V$98,"１０００円")</f>
        <v>0</v>
      </c>
    </row>
    <row r="5" spans="1:24" ht="27.75" customHeight="1" thickBot="1">
      <c r="A5" s="304" t="s">
        <v>2</v>
      </c>
      <c r="B5" s="305"/>
      <c r="C5" s="312"/>
      <c r="D5" s="313"/>
      <c r="E5" s="313"/>
      <c r="F5" s="313"/>
      <c r="G5" s="313"/>
      <c r="H5" s="314"/>
      <c r="J5" s="76" t="s">
        <v>25</v>
      </c>
      <c r="L5" s="1"/>
      <c r="R5" s="69"/>
      <c r="S5" s="1" t="s">
        <v>147</v>
      </c>
      <c r="T5" s="1">
        <f>COUNTIF(J9:J98,"XO")</f>
        <v>0</v>
      </c>
      <c r="U5" s="1" t="s">
        <v>238</v>
      </c>
      <c r="V5" s="1"/>
      <c r="W5" s="79">
        <f>COUNTIF(V$9:V$98,"１５００円")</f>
        <v>0</v>
      </c>
    </row>
    <row r="6" spans="1:24" ht="14.25" thickBot="1">
      <c r="A6" s="2"/>
    </row>
    <row r="7" spans="1:24" ht="43.5" customHeight="1" thickBot="1">
      <c r="A7" s="14"/>
      <c r="B7" s="21" t="s">
        <v>57</v>
      </c>
      <c r="C7" s="21" t="s">
        <v>58</v>
      </c>
      <c r="D7" s="15" t="s">
        <v>59</v>
      </c>
      <c r="E7" s="17" t="s">
        <v>60</v>
      </c>
      <c r="F7" s="315" t="s">
        <v>69</v>
      </c>
      <c r="G7" s="316"/>
      <c r="H7" s="316"/>
      <c r="I7" s="156"/>
      <c r="J7" s="165" t="s">
        <v>140</v>
      </c>
      <c r="K7" s="87" t="s">
        <v>79</v>
      </c>
      <c r="L7" s="306" t="s">
        <v>81</v>
      </c>
      <c r="M7" s="307"/>
      <c r="N7" s="308"/>
      <c r="O7" s="236" t="s">
        <v>245</v>
      </c>
      <c r="P7" s="93" t="s">
        <v>82</v>
      </c>
    </row>
    <row r="8" spans="1:24" ht="14.25" customHeight="1">
      <c r="A8" s="22" t="s">
        <v>61</v>
      </c>
      <c r="B8" s="11" t="s">
        <v>62</v>
      </c>
      <c r="C8" s="11" t="s">
        <v>55</v>
      </c>
      <c r="D8" s="11" t="s">
        <v>63</v>
      </c>
      <c r="E8" s="19"/>
      <c r="F8" s="18" t="s">
        <v>68</v>
      </c>
      <c r="G8" s="80" t="s">
        <v>70</v>
      </c>
      <c r="H8" s="84" t="s">
        <v>71</v>
      </c>
      <c r="I8" s="157"/>
      <c r="J8" s="20" t="s">
        <v>141</v>
      </c>
      <c r="K8" s="20" t="s">
        <v>80</v>
      </c>
      <c r="L8" s="90">
        <v>44185</v>
      </c>
      <c r="M8" s="92">
        <v>44206</v>
      </c>
      <c r="N8" s="91">
        <v>44226</v>
      </c>
      <c r="O8" s="233"/>
      <c r="P8" s="20"/>
      <c r="T8" s="71"/>
      <c r="U8" s="244"/>
      <c r="V8" s="72"/>
    </row>
    <row r="9" spans="1:24">
      <c r="A9" s="23">
        <v>1</v>
      </c>
      <c r="B9" s="26"/>
      <c r="C9" s="26"/>
      <c r="D9" s="26"/>
      <c r="E9" s="27"/>
      <c r="F9" s="74"/>
      <c r="G9" s="81"/>
      <c r="H9" s="85"/>
      <c r="I9" s="158"/>
      <c r="J9" s="105"/>
      <c r="K9" s="88"/>
      <c r="L9" s="74"/>
      <c r="M9" s="231"/>
      <c r="N9" s="27"/>
      <c r="O9" s="234"/>
      <c r="P9" s="229" t="str">
        <f>IF(O9="○","",U9)</f>
        <v/>
      </c>
      <c r="T9" s="255">
        <f>IF(O9="○","0",COUNTIF(L9:N9,"○"))</f>
        <v>0</v>
      </c>
      <c r="U9" s="237" t="str">
        <f>IF(I9="",IF(T9=1,"６００円",IF(T9=2,"１０００円",IF(T9&gt;=3,"１５００円",""))),"")</f>
        <v/>
      </c>
      <c r="V9" s="73" t="str">
        <f>IF(P9="","",P9)</f>
        <v/>
      </c>
    </row>
    <row r="10" spans="1:24">
      <c r="A10" s="23">
        <v>2</v>
      </c>
      <c r="B10" s="26"/>
      <c r="C10" s="26"/>
      <c r="D10" s="26"/>
      <c r="E10" s="27"/>
      <c r="F10" s="74"/>
      <c r="G10" s="81"/>
      <c r="H10" s="85"/>
      <c r="I10" s="158"/>
      <c r="J10" s="105"/>
      <c r="K10" s="88"/>
      <c r="L10" s="74"/>
      <c r="M10" s="231"/>
      <c r="N10" s="27"/>
      <c r="O10" s="234"/>
      <c r="P10" s="229" t="str">
        <f t="shared" ref="P10:P17" si="0">IF(O10="○","",U10)</f>
        <v/>
      </c>
      <c r="R10" s="1" t="s">
        <v>72</v>
      </c>
      <c r="S10" s="1" t="s">
        <v>5</v>
      </c>
      <c r="T10" s="255">
        <f t="shared" ref="T10:T73" si="1">IF(O10="○","0",COUNTIF(L10:N10,"○"))</f>
        <v>0</v>
      </c>
      <c r="U10" s="237" t="str">
        <f t="shared" ref="U10:U73" si="2">IF(I10="",IF(T10=1,"６００円",IF(T10=2,"１０００円",IF(T10&gt;=3,"１５００円",""))),"")</f>
        <v/>
      </c>
      <c r="V10" s="73" t="str">
        <f t="shared" ref="V10:V73" si="3">IF(P10="","",P10)</f>
        <v/>
      </c>
      <c r="W10" s="1" t="s">
        <v>64</v>
      </c>
      <c r="X10" s="1" t="s">
        <v>83</v>
      </c>
    </row>
    <row r="11" spans="1:24">
      <c r="A11" s="23">
        <v>3</v>
      </c>
      <c r="B11" s="26"/>
      <c r="C11" s="26"/>
      <c r="D11" s="26"/>
      <c r="E11" s="27"/>
      <c r="F11" s="74"/>
      <c r="G11" s="81"/>
      <c r="H11" s="85"/>
      <c r="I11" s="158"/>
      <c r="J11" s="105"/>
      <c r="K11" s="88"/>
      <c r="L11" s="74"/>
      <c r="M11" s="231"/>
      <c r="N11" s="27"/>
      <c r="O11" s="234"/>
      <c r="P11" s="229" t="str">
        <f t="shared" si="0"/>
        <v/>
      </c>
      <c r="Q11" s="1">
        <f>COUNTIF($K$9:$K$98,"小学生")</f>
        <v>0</v>
      </c>
      <c r="R11" s="1" t="s">
        <v>252</v>
      </c>
      <c r="S11" s="1" t="s">
        <v>4</v>
      </c>
      <c r="T11" s="255">
        <f t="shared" si="1"/>
        <v>0</v>
      </c>
      <c r="U11" s="237" t="str">
        <f t="shared" si="2"/>
        <v/>
      </c>
      <c r="V11" s="73" t="str">
        <f t="shared" si="3"/>
        <v/>
      </c>
      <c r="W11" s="1" t="s">
        <v>65</v>
      </c>
    </row>
    <row r="12" spans="1:24">
      <c r="A12" s="23">
        <v>4</v>
      </c>
      <c r="B12" s="26"/>
      <c r="C12" s="26"/>
      <c r="D12" s="26"/>
      <c r="E12" s="27"/>
      <c r="F12" s="74"/>
      <c r="G12" s="81"/>
      <c r="H12" s="85"/>
      <c r="I12" s="158"/>
      <c r="J12" s="105"/>
      <c r="K12" s="88"/>
      <c r="L12" s="74"/>
      <c r="M12" s="231"/>
      <c r="N12" s="27"/>
      <c r="O12" s="234"/>
      <c r="P12" s="229" t="str">
        <f t="shared" si="0"/>
        <v/>
      </c>
      <c r="Q12" s="1">
        <f>COUNTIF($K$9:$K$98,"短 距 離")</f>
        <v>0</v>
      </c>
      <c r="R12" s="1" t="s">
        <v>76</v>
      </c>
      <c r="T12" s="255">
        <f t="shared" si="1"/>
        <v>0</v>
      </c>
      <c r="U12" s="237" t="str">
        <f t="shared" si="2"/>
        <v/>
      </c>
      <c r="V12" s="73" t="str">
        <f t="shared" si="3"/>
        <v/>
      </c>
      <c r="W12" s="1" t="s">
        <v>66</v>
      </c>
    </row>
    <row r="13" spans="1:24">
      <c r="A13" s="23">
        <v>5</v>
      </c>
      <c r="B13" s="26"/>
      <c r="C13" s="26"/>
      <c r="D13" s="26"/>
      <c r="E13" s="27"/>
      <c r="F13" s="74"/>
      <c r="G13" s="81"/>
      <c r="H13" s="85"/>
      <c r="I13" s="158"/>
      <c r="J13" s="105"/>
      <c r="K13" s="88"/>
      <c r="L13" s="74"/>
      <c r="M13" s="231"/>
      <c r="N13" s="27"/>
      <c r="O13" s="234"/>
      <c r="P13" s="229" t="str">
        <f t="shared" si="0"/>
        <v/>
      </c>
      <c r="Q13" s="1">
        <f>COUNTIF($K$9:$K$98,"ハードル")</f>
        <v>0</v>
      </c>
      <c r="R13" s="1" t="s">
        <v>73</v>
      </c>
      <c r="T13" s="255">
        <f t="shared" si="1"/>
        <v>0</v>
      </c>
      <c r="U13" s="237" t="str">
        <f t="shared" si="2"/>
        <v/>
      </c>
      <c r="V13" s="73" t="str">
        <f t="shared" si="3"/>
        <v/>
      </c>
    </row>
    <row r="14" spans="1:24">
      <c r="A14" s="23">
        <v>6</v>
      </c>
      <c r="B14" s="26"/>
      <c r="C14" s="26"/>
      <c r="D14" s="26"/>
      <c r="E14" s="27"/>
      <c r="F14" s="74"/>
      <c r="G14" s="81"/>
      <c r="H14" s="85"/>
      <c r="I14" s="158"/>
      <c r="J14" s="105"/>
      <c r="K14" s="88"/>
      <c r="L14" s="74"/>
      <c r="M14" s="231"/>
      <c r="N14" s="27"/>
      <c r="O14" s="234"/>
      <c r="P14" s="229" t="str">
        <f t="shared" si="0"/>
        <v/>
      </c>
      <c r="Q14" s="1">
        <f>COUNTIF($K$9:$K$98,"ハードル")</f>
        <v>0</v>
      </c>
      <c r="R14" s="1" t="s">
        <v>74</v>
      </c>
      <c r="T14" s="255">
        <f t="shared" si="1"/>
        <v>0</v>
      </c>
      <c r="U14" s="237" t="str">
        <f t="shared" si="2"/>
        <v/>
      </c>
      <c r="V14" s="73" t="str">
        <f t="shared" si="3"/>
        <v/>
      </c>
    </row>
    <row r="15" spans="1:24">
      <c r="A15" s="23">
        <v>7</v>
      </c>
      <c r="B15" s="26"/>
      <c r="C15" s="26"/>
      <c r="D15" s="26"/>
      <c r="E15" s="27"/>
      <c r="F15" s="74"/>
      <c r="G15" s="81"/>
      <c r="H15" s="85"/>
      <c r="I15" s="158"/>
      <c r="J15" s="105"/>
      <c r="K15" s="88"/>
      <c r="L15" s="74"/>
      <c r="M15" s="231"/>
      <c r="N15" s="27"/>
      <c r="O15" s="234"/>
      <c r="P15" s="229" t="str">
        <f t="shared" si="0"/>
        <v/>
      </c>
      <c r="Q15" s="1">
        <f>COUNTIF($K$9:$K$98,"走 高 跳")</f>
        <v>0</v>
      </c>
      <c r="R15" s="1" t="s">
        <v>77</v>
      </c>
      <c r="T15" s="255">
        <f t="shared" si="1"/>
        <v>0</v>
      </c>
      <c r="U15" s="237" t="str">
        <f t="shared" si="2"/>
        <v/>
      </c>
      <c r="V15" s="73" t="str">
        <f t="shared" si="3"/>
        <v/>
      </c>
    </row>
    <row r="16" spans="1:24">
      <c r="A16" s="23">
        <v>8</v>
      </c>
      <c r="B16" s="26"/>
      <c r="C16" s="26"/>
      <c r="D16" s="26"/>
      <c r="E16" s="27"/>
      <c r="F16" s="74"/>
      <c r="G16" s="81"/>
      <c r="H16" s="85"/>
      <c r="I16" s="158"/>
      <c r="J16" s="105"/>
      <c r="K16" s="88"/>
      <c r="L16" s="74"/>
      <c r="M16" s="231"/>
      <c r="N16" s="27"/>
      <c r="O16" s="234"/>
      <c r="P16" s="229" t="str">
        <f t="shared" si="0"/>
        <v/>
      </c>
      <c r="Q16" s="1">
        <f>COUNTIF($K$9:$K$98,"棒 高 跳")</f>
        <v>0</v>
      </c>
      <c r="R16" s="1" t="s">
        <v>78</v>
      </c>
      <c r="T16" s="255">
        <f t="shared" si="1"/>
        <v>0</v>
      </c>
      <c r="U16" s="237" t="str">
        <f t="shared" si="2"/>
        <v/>
      </c>
      <c r="V16" s="73" t="str">
        <f t="shared" si="3"/>
        <v/>
      </c>
    </row>
    <row r="17" spans="1:22">
      <c r="A17" s="23">
        <v>9</v>
      </c>
      <c r="B17" s="26"/>
      <c r="C17" s="26"/>
      <c r="D17" s="26"/>
      <c r="E17" s="27"/>
      <c r="F17" s="74"/>
      <c r="G17" s="81"/>
      <c r="H17" s="85"/>
      <c r="I17" s="158"/>
      <c r="J17" s="105"/>
      <c r="K17" s="88"/>
      <c r="L17" s="74"/>
      <c r="M17" s="231"/>
      <c r="N17" s="27"/>
      <c r="O17" s="234"/>
      <c r="P17" s="229" t="str">
        <f t="shared" si="0"/>
        <v/>
      </c>
      <c r="Q17" s="1">
        <f>COUNTIF($K$9:$K$98,"幅･三段跳")</f>
        <v>0</v>
      </c>
      <c r="R17" s="1" t="s">
        <v>75</v>
      </c>
      <c r="T17" s="255">
        <f t="shared" si="1"/>
        <v>0</v>
      </c>
      <c r="U17" s="237" t="str">
        <f t="shared" si="2"/>
        <v/>
      </c>
      <c r="V17" s="73" t="str">
        <f t="shared" si="3"/>
        <v/>
      </c>
    </row>
    <row r="18" spans="1:22">
      <c r="A18" s="23">
        <v>10</v>
      </c>
      <c r="B18" s="26"/>
      <c r="C18" s="26"/>
      <c r="D18" s="26"/>
      <c r="E18" s="27"/>
      <c r="F18" s="74"/>
      <c r="G18" s="81"/>
      <c r="H18" s="85"/>
      <c r="I18" s="158"/>
      <c r="J18" s="105"/>
      <c r="K18" s="88"/>
      <c r="L18" s="74"/>
      <c r="M18" s="231"/>
      <c r="N18" s="27"/>
      <c r="O18" s="234"/>
      <c r="P18" s="229" t="str">
        <f t="shared" ref="P18:P73" si="4">IF(O18="○","",U18)</f>
        <v/>
      </c>
      <c r="Q18" s="1">
        <f>COUNTIF($K$9:$K$98,"中学砲丸投")</f>
        <v>0</v>
      </c>
      <c r="R18" s="1" t="s">
        <v>249</v>
      </c>
      <c r="T18" s="255">
        <f t="shared" si="1"/>
        <v>0</v>
      </c>
      <c r="U18" s="237" t="str">
        <f t="shared" si="2"/>
        <v/>
      </c>
      <c r="V18" s="73" t="str">
        <f t="shared" si="3"/>
        <v/>
      </c>
    </row>
    <row r="19" spans="1:22">
      <c r="A19" s="23">
        <v>11</v>
      </c>
      <c r="B19" s="26"/>
      <c r="C19" s="26"/>
      <c r="D19" s="26"/>
      <c r="E19" s="27"/>
      <c r="F19" s="74"/>
      <c r="G19" s="81"/>
      <c r="H19" s="85"/>
      <c r="I19" s="158"/>
      <c r="J19" s="105"/>
      <c r="K19" s="88"/>
      <c r="L19" s="74"/>
      <c r="M19" s="231"/>
      <c r="N19" s="27"/>
      <c r="O19" s="234"/>
      <c r="P19" s="229" t="str">
        <f t="shared" si="4"/>
        <v/>
      </c>
      <c r="Q19" s="1">
        <f>COUNTIF($K$9:$K$98,"ジャベリックスロー")</f>
        <v>0</v>
      </c>
      <c r="R19" s="1" t="s">
        <v>254</v>
      </c>
      <c r="T19" s="255">
        <f t="shared" si="1"/>
        <v>0</v>
      </c>
      <c r="U19" s="237" t="str">
        <f t="shared" si="2"/>
        <v/>
      </c>
      <c r="V19" s="73" t="str">
        <f t="shared" si="3"/>
        <v/>
      </c>
    </row>
    <row r="20" spans="1:22">
      <c r="A20" s="23">
        <v>12</v>
      </c>
      <c r="B20" s="26"/>
      <c r="C20" s="26"/>
      <c r="D20" s="26"/>
      <c r="E20" s="27"/>
      <c r="F20" s="74"/>
      <c r="G20" s="81"/>
      <c r="H20" s="85"/>
      <c r="I20" s="158"/>
      <c r="J20" s="105"/>
      <c r="K20" s="88"/>
      <c r="L20" s="74"/>
      <c r="M20" s="231"/>
      <c r="N20" s="27"/>
      <c r="O20" s="234"/>
      <c r="P20" s="229" t="str">
        <f t="shared" si="4"/>
        <v/>
      </c>
      <c r="S20" s="1" t="s">
        <v>143</v>
      </c>
      <c r="T20" s="255">
        <f t="shared" si="1"/>
        <v>0</v>
      </c>
      <c r="U20" s="237" t="str">
        <f t="shared" si="2"/>
        <v/>
      </c>
      <c r="V20" s="73" t="str">
        <f t="shared" si="3"/>
        <v/>
      </c>
    </row>
    <row r="21" spans="1:22">
      <c r="A21" s="23">
        <v>13</v>
      </c>
      <c r="B21" s="26"/>
      <c r="C21" s="26"/>
      <c r="D21" s="26"/>
      <c r="E21" s="27"/>
      <c r="F21" s="74"/>
      <c r="G21" s="81"/>
      <c r="H21" s="85"/>
      <c r="I21" s="158"/>
      <c r="J21" s="105"/>
      <c r="K21" s="88"/>
      <c r="L21" s="74"/>
      <c r="M21" s="231"/>
      <c r="N21" s="27"/>
      <c r="O21" s="234"/>
      <c r="P21" s="229" t="str">
        <f t="shared" si="4"/>
        <v/>
      </c>
      <c r="S21" s="1" t="s">
        <v>144</v>
      </c>
      <c r="T21" s="255">
        <f t="shared" si="1"/>
        <v>0</v>
      </c>
      <c r="U21" s="237" t="str">
        <f t="shared" si="2"/>
        <v/>
      </c>
      <c r="V21" s="73" t="str">
        <f t="shared" si="3"/>
        <v/>
      </c>
    </row>
    <row r="22" spans="1:22">
      <c r="A22" s="23">
        <v>14</v>
      </c>
      <c r="B22" s="26"/>
      <c r="C22" s="26"/>
      <c r="D22" s="26"/>
      <c r="E22" s="27"/>
      <c r="F22" s="74"/>
      <c r="G22" s="81"/>
      <c r="H22" s="85"/>
      <c r="I22" s="158"/>
      <c r="J22" s="105"/>
      <c r="K22" s="88"/>
      <c r="L22" s="74"/>
      <c r="M22" s="231"/>
      <c r="N22" s="27"/>
      <c r="O22" s="234"/>
      <c r="P22" s="229" t="str">
        <f t="shared" si="4"/>
        <v/>
      </c>
      <c r="R22" s="1" t="s">
        <v>92</v>
      </c>
      <c r="S22" s="1" t="s">
        <v>145</v>
      </c>
      <c r="T22" s="255">
        <f t="shared" si="1"/>
        <v>0</v>
      </c>
      <c r="U22" s="237" t="str">
        <f t="shared" si="2"/>
        <v/>
      </c>
      <c r="V22" s="73" t="str">
        <f t="shared" si="3"/>
        <v/>
      </c>
    </row>
    <row r="23" spans="1:22">
      <c r="A23" s="23">
        <v>15</v>
      </c>
      <c r="B23" s="26"/>
      <c r="C23" s="26"/>
      <c r="D23" s="26"/>
      <c r="E23" s="27"/>
      <c r="F23" s="74"/>
      <c r="G23" s="81"/>
      <c r="H23" s="85"/>
      <c r="I23" s="158"/>
      <c r="J23" s="105"/>
      <c r="K23" s="88"/>
      <c r="L23" s="74"/>
      <c r="M23" s="231"/>
      <c r="N23" s="27"/>
      <c r="O23" s="234"/>
      <c r="P23" s="229" t="str">
        <f t="shared" si="4"/>
        <v/>
      </c>
      <c r="R23" s="1" t="s">
        <v>93</v>
      </c>
      <c r="S23" s="1" t="s">
        <v>146</v>
      </c>
      <c r="T23" s="255">
        <f t="shared" si="1"/>
        <v>0</v>
      </c>
      <c r="U23" s="237" t="str">
        <f t="shared" si="2"/>
        <v/>
      </c>
      <c r="V23" s="73" t="str">
        <f t="shared" si="3"/>
        <v/>
      </c>
    </row>
    <row r="24" spans="1:22">
      <c r="A24" s="23">
        <v>16</v>
      </c>
      <c r="B24" s="26"/>
      <c r="C24" s="26"/>
      <c r="D24" s="26"/>
      <c r="E24" s="27"/>
      <c r="F24" s="74"/>
      <c r="G24" s="81"/>
      <c r="H24" s="85"/>
      <c r="I24" s="158"/>
      <c r="J24" s="105"/>
      <c r="K24" s="88"/>
      <c r="L24" s="74"/>
      <c r="M24" s="231"/>
      <c r="N24" s="27"/>
      <c r="O24" s="234"/>
      <c r="P24" s="229" t="str">
        <f t="shared" si="4"/>
        <v/>
      </c>
      <c r="R24" s="1" t="s">
        <v>94</v>
      </c>
      <c r="S24" s="1" t="s">
        <v>147</v>
      </c>
      <c r="T24" s="255">
        <f t="shared" si="1"/>
        <v>0</v>
      </c>
      <c r="U24" s="237" t="str">
        <f t="shared" si="2"/>
        <v/>
      </c>
      <c r="V24" s="73" t="str">
        <f t="shared" si="3"/>
        <v/>
      </c>
    </row>
    <row r="25" spans="1:22">
      <c r="A25" s="23">
        <v>17</v>
      </c>
      <c r="B25" s="26"/>
      <c r="C25" s="26"/>
      <c r="D25" s="26"/>
      <c r="E25" s="27"/>
      <c r="F25" s="74"/>
      <c r="G25" s="81"/>
      <c r="H25" s="85"/>
      <c r="I25" s="158"/>
      <c r="J25" s="105"/>
      <c r="K25" s="88"/>
      <c r="L25" s="74"/>
      <c r="M25" s="231"/>
      <c r="N25" s="27"/>
      <c r="O25" s="234"/>
      <c r="P25" s="229" t="str">
        <f t="shared" si="4"/>
        <v/>
      </c>
      <c r="T25" s="255">
        <f t="shared" si="1"/>
        <v>0</v>
      </c>
      <c r="U25" s="237" t="str">
        <f t="shared" si="2"/>
        <v/>
      </c>
      <c r="V25" s="73" t="str">
        <f t="shared" si="3"/>
        <v/>
      </c>
    </row>
    <row r="26" spans="1:22">
      <c r="A26" s="23">
        <v>18</v>
      </c>
      <c r="B26" s="26"/>
      <c r="C26" s="26"/>
      <c r="D26" s="26"/>
      <c r="E26" s="27"/>
      <c r="F26" s="74"/>
      <c r="G26" s="81"/>
      <c r="H26" s="85"/>
      <c r="I26" s="158"/>
      <c r="J26" s="105"/>
      <c r="K26" s="88"/>
      <c r="L26" s="74"/>
      <c r="M26" s="231"/>
      <c r="N26" s="27"/>
      <c r="O26" s="234"/>
      <c r="P26" s="229" t="str">
        <f t="shared" si="4"/>
        <v/>
      </c>
      <c r="T26" s="255">
        <f t="shared" si="1"/>
        <v>0</v>
      </c>
      <c r="U26" s="237" t="str">
        <f t="shared" si="2"/>
        <v/>
      </c>
      <c r="V26" s="73" t="str">
        <f t="shared" si="3"/>
        <v/>
      </c>
    </row>
    <row r="27" spans="1:22">
      <c r="A27" s="23">
        <v>19</v>
      </c>
      <c r="B27" s="26"/>
      <c r="C27" s="26"/>
      <c r="D27" s="26"/>
      <c r="E27" s="27"/>
      <c r="F27" s="74"/>
      <c r="G27" s="81"/>
      <c r="H27" s="85"/>
      <c r="I27" s="158"/>
      <c r="J27" s="105"/>
      <c r="K27" s="88"/>
      <c r="L27" s="74"/>
      <c r="M27" s="231"/>
      <c r="N27" s="27"/>
      <c r="O27" s="234"/>
      <c r="P27" s="229" t="str">
        <f t="shared" si="4"/>
        <v/>
      </c>
      <c r="T27" s="255">
        <f t="shared" si="1"/>
        <v>0</v>
      </c>
      <c r="U27" s="237" t="str">
        <f t="shared" si="2"/>
        <v/>
      </c>
      <c r="V27" s="73" t="str">
        <f t="shared" si="3"/>
        <v/>
      </c>
    </row>
    <row r="28" spans="1:22">
      <c r="A28" s="23">
        <v>20</v>
      </c>
      <c r="B28" s="26"/>
      <c r="C28" s="26"/>
      <c r="D28" s="26"/>
      <c r="E28" s="27"/>
      <c r="F28" s="74"/>
      <c r="G28" s="81"/>
      <c r="H28" s="85"/>
      <c r="I28" s="158"/>
      <c r="J28" s="105"/>
      <c r="K28" s="88"/>
      <c r="L28" s="74"/>
      <c r="M28" s="231"/>
      <c r="N28" s="27"/>
      <c r="O28" s="234"/>
      <c r="P28" s="229" t="str">
        <f t="shared" si="4"/>
        <v/>
      </c>
      <c r="T28" s="255">
        <f t="shared" si="1"/>
        <v>0</v>
      </c>
      <c r="U28" s="237" t="str">
        <f t="shared" si="2"/>
        <v/>
      </c>
      <c r="V28" s="73" t="str">
        <f t="shared" si="3"/>
        <v/>
      </c>
    </row>
    <row r="29" spans="1:22">
      <c r="A29" s="23">
        <v>21</v>
      </c>
      <c r="B29" s="26"/>
      <c r="C29" s="26"/>
      <c r="D29" s="26"/>
      <c r="E29" s="27"/>
      <c r="F29" s="74"/>
      <c r="G29" s="81"/>
      <c r="H29" s="85"/>
      <c r="I29" s="158"/>
      <c r="J29" s="105"/>
      <c r="K29" s="88"/>
      <c r="L29" s="74"/>
      <c r="M29" s="231"/>
      <c r="N29" s="27"/>
      <c r="O29" s="234"/>
      <c r="P29" s="229" t="str">
        <f t="shared" si="4"/>
        <v/>
      </c>
      <c r="T29" s="255">
        <f t="shared" si="1"/>
        <v>0</v>
      </c>
      <c r="U29" s="237" t="str">
        <f t="shared" si="2"/>
        <v/>
      </c>
      <c r="V29" s="73" t="str">
        <f t="shared" si="3"/>
        <v/>
      </c>
    </row>
    <row r="30" spans="1:22">
      <c r="A30" s="23">
        <v>22</v>
      </c>
      <c r="B30" s="26"/>
      <c r="C30" s="26"/>
      <c r="D30" s="26"/>
      <c r="E30" s="27"/>
      <c r="F30" s="74"/>
      <c r="G30" s="81"/>
      <c r="H30" s="85"/>
      <c r="I30" s="158"/>
      <c r="J30" s="105"/>
      <c r="K30" s="88"/>
      <c r="L30" s="74"/>
      <c r="M30" s="231"/>
      <c r="N30" s="27"/>
      <c r="O30" s="234"/>
      <c r="P30" s="229" t="str">
        <f t="shared" si="4"/>
        <v/>
      </c>
      <c r="T30" s="255">
        <f t="shared" si="1"/>
        <v>0</v>
      </c>
      <c r="U30" s="237" t="str">
        <f t="shared" si="2"/>
        <v/>
      </c>
      <c r="V30" s="73" t="str">
        <f t="shared" si="3"/>
        <v/>
      </c>
    </row>
    <row r="31" spans="1:22">
      <c r="A31" s="23">
        <v>23</v>
      </c>
      <c r="B31" s="26"/>
      <c r="C31" s="26"/>
      <c r="D31" s="26"/>
      <c r="E31" s="27"/>
      <c r="F31" s="74"/>
      <c r="G31" s="81"/>
      <c r="H31" s="85"/>
      <c r="I31" s="158"/>
      <c r="J31" s="105"/>
      <c r="K31" s="88"/>
      <c r="L31" s="74"/>
      <c r="M31" s="231"/>
      <c r="N31" s="27"/>
      <c r="O31" s="234"/>
      <c r="P31" s="229" t="str">
        <f t="shared" si="4"/>
        <v/>
      </c>
      <c r="T31" s="255">
        <f t="shared" si="1"/>
        <v>0</v>
      </c>
      <c r="U31" s="237" t="str">
        <f t="shared" si="2"/>
        <v/>
      </c>
      <c r="V31" s="73" t="str">
        <f t="shared" si="3"/>
        <v/>
      </c>
    </row>
    <row r="32" spans="1:22">
      <c r="A32" s="23">
        <v>24</v>
      </c>
      <c r="B32" s="26"/>
      <c r="C32" s="26"/>
      <c r="D32" s="26"/>
      <c r="E32" s="27"/>
      <c r="F32" s="74"/>
      <c r="G32" s="81"/>
      <c r="H32" s="85"/>
      <c r="I32" s="158"/>
      <c r="J32" s="105"/>
      <c r="K32" s="88"/>
      <c r="L32" s="74"/>
      <c r="M32" s="231"/>
      <c r="N32" s="27"/>
      <c r="O32" s="234"/>
      <c r="P32" s="229" t="str">
        <f t="shared" si="4"/>
        <v/>
      </c>
      <c r="T32" s="255">
        <f t="shared" si="1"/>
        <v>0</v>
      </c>
      <c r="U32" s="237" t="str">
        <f t="shared" si="2"/>
        <v/>
      </c>
      <c r="V32" s="73" t="str">
        <f t="shared" si="3"/>
        <v/>
      </c>
    </row>
    <row r="33" spans="1:22">
      <c r="A33" s="23">
        <v>25</v>
      </c>
      <c r="B33" s="26"/>
      <c r="C33" s="26"/>
      <c r="D33" s="26"/>
      <c r="E33" s="27"/>
      <c r="F33" s="74"/>
      <c r="G33" s="81"/>
      <c r="H33" s="85"/>
      <c r="I33" s="158"/>
      <c r="J33" s="105"/>
      <c r="K33" s="88"/>
      <c r="L33" s="74"/>
      <c r="M33" s="231"/>
      <c r="N33" s="27"/>
      <c r="O33" s="234"/>
      <c r="P33" s="229" t="str">
        <f t="shared" si="4"/>
        <v/>
      </c>
      <c r="T33" s="255">
        <f t="shared" si="1"/>
        <v>0</v>
      </c>
      <c r="U33" s="237" t="str">
        <f t="shared" si="2"/>
        <v/>
      </c>
      <c r="V33" s="73" t="str">
        <f t="shared" si="3"/>
        <v/>
      </c>
    </row>
    <row r="34" spans="1:22">
      <c r="A34" s="23">
        <v>26</v>
      </c>
      <c r="B34" s="26"/>
      <c r="C34" s="26"/>
      <c r="D34" s="26"/>
      <c r="E34" s="27"/>
      <c r="F34" s="74"/>
      <c r="G34" s="81"/>
      <c r="H34" s="85"/>
      <c r="I34" s="158"/>
      <c r="J34" s="105"/>
      <c r="K34" s="88"/>
      <c r="L34" s="74"/>
      <c r="M34" s="231"/>
      <c r="N34" s="27"/>
      <c r="O34" s="234"/>
      <c r="P34" s="229" t="str">
        <f t="shared" si="4"/>
        <v/>
      </c>
      <c r="T34" s="255">
        <f t="shared" si="1"/>
        <v>0</v>
      </c>
      <c r="U34" s="237" t="str">
        <f t="shared" si="2"/>
        <v/>
      </c>
      <c r="V34" s="73" t="str">
        <f t="shared" si="3"/>
        <v/>
      </c>
    </row>
    <row r="35" spans="1:22">
      <c r="A35" s="23">
        <v>27</v>
      </c>
      <c r="B35" s="26"/>
      <c r="C35" s="26"/>
      <c r="D35" s="26"/>
      <c r="E35" s="27"/>
      <c r="F35" s="74"/>
      <c r="G35" s="81"/>
      <c r="H35" s="85"/>
      <c r="I35" s="158"/>
      <c r="J35" s="105"/>
      <c r="K35" s="88"/>
      <c r="L35" s="74"/>
      <c r="M35" s="231"/>
      <c r="N35" s="27"/>
      <c r="O35" s="234"/>
      <c r="P35" s="229" t="str">
        <f t="shared" si="4"/>
        <v/>
      </c>
      <c r="T35" s="255">
        <f t="shared" si="1"/>
        <v>0</v>
      </c>
      <c r="U35" s="237" t="str">
        <f t="shared" si="2"/>
        <v/>
      </c>
      <c r="V35" s="73" t="str">
        <f t="shared" si="3"/>
        <v/>
      </c>
    </row>
    <row r="36" spans="1:22">
      <c r="A36" s="23">
        <v>28</v>
      </c>
      <c r="B36" s="26"/>
      <c r="C36" s="26"/>
      <c r="D36" s="26"/>
      <c r="E36" s="27"/>
      <c r="F36" s="74"/>
      <c r="G36" s="81"/>
      <c r="H36" s="85"/>
      <c r="I36" s="158"/>
      <c r="J36" s="105"/>
      <c r="K36" s="88"/>
      <c r="L36" s="74"/>
      <c r="M36" s="231"/>
      <c r="N36" s="27"/>
      <c r="O36" s="234"/>
      <c r="P36" s="229" t="str">
        <f t="shared" si="4"/>
        <v/>
      </c>
      <c r="T36" s="255">
        <f t="shared" si="1"/>
        <v>0</v>
      </c>
      <c r="U36" s="237" t="str">
        <f t="shared" si="2"/>
        <v/>
      </c>
      <c r="V36" s="73" t="str">
        <f t="shared" si="3"/>
        <v/>
      </c>
    </row>
    <row r="37" spans="1:22">
      <c r="A37" s="23">
        <v>29</v>
      </c>
      <c r="B37" s="26"/>
      <c r="C37" s="26"/>
      <c r="D37" s="26"/>
      <c r="E37" s="27"/>
      <c r="F37" s="74"/>
      <c r="G37" s="81"/>
      <c r="H37" s="85"/>
      <c r="I37" s="158"/>
      <c r="J37" s="105"/>
      <c r="K37" s="88"/>
      <c r="L37" s="74"/>
      <c r="M37" s="231"/>
      <c r="N37" s="27"/>
      <c r="O37" s="234"/>
      <c r="P37" s="229" t="str">
        <f t="shared" si="4"/>
        <v/>
      </c>
      <c r="T37" s="255">
        <f t="shared" si="1"/>
        <v>0</v>
      </c>
      <c r="U37" s="237" t="str">
        <f t="shared" si="2"/>
        <v/>
      </c>
      <c r="V37" s="73" t="str">
        <f t="shared" si="3"/>
        <v/>
      </c>
    </row>
    <row r="38" spans="1:22">
      <c r="A38" s="23">
        <v>30</v>
      </c>
      <c r="B38" s="26"/>
      <c r="C38" s="26"/>
      <c r="D38" s="26"/>
      <c r="E38" s="27"/>
      <c r="F38" s="74"/>
      <c r="G38" s="81"/>
      <c r="H38" s="85"/>
      <c r="I38" s="158"/>
      <c r="J38" s="105"/>
      <c r="K38" s="88"/>
      <c r="L38" s="74"/>
      <c r="M38" s="231"/>
      <c r="N38" s="27"/>
      <c r="O38" s="234"/>
      <c r="P38" s="229" t="str">
        <f t="shared" si="4"/>
        <v/>
      </c>
      <c r="T38" s="255">
        <f t="shared" si="1"/>
        <v>0</v>
      </c>
      <c r="U38" s="237" t="str">
        <f t="shared" si="2"/>
        <v/>
      </c>
      <c r="V38" s="73" t="str">
        <f t="shared" si="3"/>
        <v/>
      </c>
    </row>
    <row r="39" spans="1:22">
      <c r="A39" s="23">
        <v>31</v>
      </c>
      <c r="B39" s="26"/>
      <c r="C39" s="26"/>
      <c r="D39" s="26"/>
      <c r="E39" s="27"/>
      <c r="F39" s="74"/>
      <c r="G39" s="81"/>
      <c r="H39" s="85"/>
      <c r="I39" s="158"/>
      <c r="J39" s="105"/>
      <c r="K39" s="88"/>
      <c r="L39" s="74"/>
      <c r="M39" s="231"/>
      <c r="N39" s="27"/>
      <c r="O39" s="234"/>
      <c r="P39" s="229" t="str">
        <f t="shared" si="4"/>
        <v/>
      </c>
      <c r="T39" s="255">
        <f t="shared" si="1"/>
        <v>0</v>
      </c>
      <c r="U39" s="237" t="str">
        <f t="shared" si="2"/>
        <v/>
      </c>
      <c r="V39" s="73" t="str">
        <f t="shared" si="3"/>
        <v/>
      </c>
    </row>
    <row r="40" spans="1:22">
      <c r="A40" s="23">
        <v>32</v>
      </c>
      <c r="B40" s="26"/>
      <c r="C40" s="26"/>
      <c r="D40" s="26"/>
      <c r="E40" s="27"/>
      <c r="F40" s="74"/>
      <c r="G40" s="81"/>
      <c r="H40" s="85"/>
      <c r="I40" s="158"/>
      <c r="J40" s="105"/>
      <c r="K40" s="88"/>
      <c r="L40" s="74"/>
      <c r="M40" s="231"/>
      <c r="N40" s="27"/>
      <c r="O40" s="234"/>
      <c r="P40" s="229" t="str">
        <f t="shared" si="4"/>
        <v/>
      </c>
      <c r="T40" s="255">
        <f t="shared" si="1"/>
        <v>0</v>
      </c>
      <c r="U40" s="237" t="str">
        <f t="shared" si="2"/>
        <v/>
      </c>
      <c r="V40" s="73" t="str">
        <f t="shared" si="3"/>
        <v/>
      </c>
    </row>
    <row r="41" spans="1:22">
      <c r="A41" s="23">
        <v>33</v>
      </c>
      <c r="B41" s="26"/>
      <c r="C41" s="26"/>
      <c r="D41" s="26"/>
      <c r="E41" s="27"/>
      <c r="F41" s="74"/>
      <c r="G41" s="81"/>
      <c r="H41" s="85"/>
      <c r="I41" s="158"/>
      <c r="J41" s="105"/>
      <c r="K41" s="88"/>
      <c r="L41" s="74"/>
      <c r="M41" s="231"/>
      <c r="N41" s="27"/>
      <c r="O41" s="234"/>
      <c r="P41" s="229" t="str">
        <f t="shared" si="4"/>
        <v/>
      </c>
      <c r="T41" s="255">
        <f t="shared" si="1"/>
        <v>0</v>
      </c>
      <c r="U41" s="237" t="str">
        <f t="shared" si="2"/>
        <v/>
      </c>
      <c r="V41" s="73" t="str">
        <f t="shared" si="3"/>
        <v/>
      </c>
    </row>
    <row r="42" spans="1:22">
      <c r="A42" s="23">
        <v>34</v>
      </c>
      <c r="B42" s="26"/>
      <c r="C42" s="26"/>
      <c r="D42" s="26"/>
      <c r="E42" s="27"/>
      <c r="F42" s="74"/>
      <c r="G42" s="81"/>
      <c r="H42" s="85"/>
      <c r="I42" s="158"/>
      <c r="J42" s="105"/>
      <c r="K42" s="88"/>
      <c r="L42" s="74"/>
      <c r="M42" s="231"/>
      <c r="N42" s="27"/>
      <c r="O42" s="234"/>
      <c r="P42" s="229" t="str">
        <f t="shared" si="4"/>
        <v/>
      </c>
      <c r="T42" s="255">
        <f t="shared" si="1"/>
        <v>0</v>
      </c>
      <c r="U42" s="237" t="str">
        <f t="shared" si="2"/>
        <v/>
      </c>
      <c r="V42" s="73" t="str">
        <f t="shared" si="3"/>
        <v/>
      </c>
    </row>
    <row r="43" spans="1:22">
      <c r="A43" s="23">
        <v>35</v>
      </c>
      <c r="B43" s="26"/>
      <c r="C43" s="26"/>
      <c r="D43" s="26"/>
      <c r="E43" s="27"/>
      <c r="F43" s="74"/>
      <c r="G43" s="81"/>
      <c r="H43" s="85"/>
      <c r="I43" s="158"/>
      <c r="J43" s="105"/>
      <c r="K43" s="88"/>
      <c r="L43" s="74"/>
      <c r="M43" s="231"/>
      <c r="N43" s="27"/>
      <c r="O43" s="234"/>
      <c r="P43" s="229" t="str">
        <f t="shared" si="4"/>
        <v/>
      </c>
      <c r="T43" s="255">
        <f t="shared" si="1"/>
        <v>0</v>
      </c>
      <c r="U43" s="237" t="str">
        <f t="shared" si="2"/>
        <v/>
      </c>
      <c r="V43" s="73" t="str">
        <f t="shared" si="3"/>
        <v/>
      </c>
    </row>
    <row r="44" spans="1:22">
      <c r="A44" s="23">
        <v>36</v>
      </c>
      <c r="B44" s="26"/>
      <c r="C44" s="26"/>
      <c r="D44" s="26"/>
      <c r="E44" s="27"/>
      <c r="F44" s="74"/>
      <c r="G44" s="81"/>
      <c r="H44" s="85"/>
      <c r="I44" s="158"/>
      <c r="J44" s="105"/>
      <c r="K44" s="88"/>
      <c r="L44" s="74"/>
      <c r="M44" s="231"/>
      <c r="N44" s="27"/>
      <c r="O44" s="234"/>
      <c r="P44" s="229" t="str">
        <f t="shared" si="4"/>
        <v/>
      </c>
      <c r="T44" s="255">
        <f t="shared" si="1"/>
        <v>0</v>
      </c>
      <c r="U44" s="237" t="str">
        <f t="shared" si="2"/>
        <v/>
      </c>
      <c r="V44" s="73" t="str">
        <f t="shared" si="3"/>
        <v/>
      </c>
    </row>
    <row r="45" spans="1:22">
      <c r="A45" s="23">
        <v>37</v>
      </c>
      <c r="B45" s="26"/>
      <c r="C45" s="26"/>
      <c r="D45" s="26"/>
      <c r="E45" s="27"/>
      <c r="F45" s="74"/>
      <c r="G45" s="81"/>
      <c r="H45" s="85"/>
      <c r="I45" s="158"/>
      <c r="J45" s="105"/>
      <c r="K45" s="88"/>
      <c r="L45" s="74"/>
      <c r="M45" s="231"/>
      <c r="N45" s="27"/>
      <c r="O45" s="234"/>
      <c r="P45" s="229" t="str">
        <f t="shared" si="4"/>
        <v/>
      </c>
      <c r="T45" s="255">
        <f t="shared" si="1"/>
        <v>0</v>
      </c>
      <c r="U45" s="237" t="str">
        <f t="shared" si="2"/>
        <v/>
      </c>
      <c r="V45" s="73" t="str">
        <f t="shared" si="3"/>
        <v/>
      </c>
    </row>
    <row r="46" spans="1:22">
      <c r="A46" s="23">
        <v>38</v>
      </c>
      <c r="B46" s="26"/>
      <c r="C46" s="26"/>
      <c r="D46" s="26"/>
      <c r="E46" s="27"/>
      <c r="F46" s="74"/>
      <c r="G46" s="81"/>
      <c r="H46" s="85"/>
      <c r="I46" s="158"/>
      <c r="J46" s="105"/>
      <c r="K46" s="88"/>
      <c r="L46" s="74"/>
      <c r="M46" s="231"/>
      <c r="N46" s="27"/>
      <c r="O46" s="234"/>
      <c r="P46" s="229" t="str">
        <f t="shared" si="4"/>
        <v/>
      </c>
      <c r="T46" s="255">
        <f t="shared" si="1"/>
        <v>0</v>
      </c>
      <c r="U46" s="237" t="str">
        <f t="shared" si="2"/>
        <v/>
      </c>
      <c r="V46" s="73" t="str">
        <f t="shared" si="3"/>
        <v/>
      </c>
    </row>
    <row r="47" spans="1:22">
      <c r="A47" s="23">
        <v>39</v>
      </c>
      <c r="B47" s="26"/>
      <c r="C47" s="26"/>
      <c r="D47" s="26"/>
      <c r="E47" s="27"/>
      <c r="F47" s="74"/>
      <c r="G47" s="81"/>
      <c r="H47" s="85"/>
      <c r="I47" s="158"/>
      <c r="J47" s="105"/>
      <c r="K47" s="88"/>
      <c r="L47" s="74"/>
      <c r="M47" s="231"/>
      <c r="N47" s="27"/>
      <c r="O47" s="234"/>
      <c r="P47" s="229" t="str">
        <f t="shared" si="4"/>
        <v/>
      </c>
      <c r="T47" s="255">
        <f t="shared" si="1"/>
        <v>0</v>
      </c>
      <c r="U47" s="237" t="str">
        <f t="shared" si="2"/>
        <v/>
      </c>
      <c r="V47" s="73" t="str">
        <f t="shared" si="3"/>
        <v/>
      </c>
    </row>
    <row r="48" spans="1:22">
      <c r="A48" s="23">
        <v>40</v>
      </c>
      <c r="B48" s="26"/>
      <c r="C48" s="26"/>
      <c r="D48" s="26"/>
      <c r="E48" s="27"/>
      <c r="F48" s="74"/>
      <c r="G48" s="81"/>
      <c r="H48" s="85"/>
      <c r="I48" s="158"/>
      <c r="J48" s="105"/>
      <c r="K48" s="88"/>
      <c r="L48" s="74"/>
      <c r="M48" s="231"/>
      <c r="N48" s="27"/>
      <c r="O48" s="234"/>
      <c r="P48" s="229" t="str">
        <f t="shared" si="4"/>
        <v/>
      </c>
      <c r="T48" s="255">
        <f t="shared" si="1"/>
        <v>0</v>
      </c>
      <c r="U48" s="237" t="str">
        <f t="shared" si="2"/>
        <v/>
      </c>
      <c r="V48" s="73" t="str">
        <f t="shared" si="3"/>
        <v/>
      </c>
    </row>
    <row r="49" spans="1:22">
      <c r="A49" s="23">
        <v>41</v>
      </c>
      <c r="B49" s="26"/>
      <c r="C49" s="26"/>
      <c r="D49" s="26"/>
      <c r="E49" s="27"/>
      <c r="F49" s="74"/>
      <c r="G49" s="81"/>
      <c r="H49" s="85"/>
      <c r="I49" s="158"/>
      <c r="J49" s="105"/>
      <c r="K49" s="88"/>
      <c r="L49" s="74"/>
      <c r="M49" s="231"/>
      <c r="N49" s="27"/>
      <c r="O49" s="234"/>
      <c r="P49" s="229" t="str">
        <f t="shared" si="4"/>
        <v/>
      </c>
      <c r="T49" s="255">
        <f t="shared" si="1"/>
        <v>0</v>
      </c>
      <c r="U49" s="237" t="str">
        <f t="shared" si="2"/>
        <v/>
      </c>
      <c r="V49" s="73" t="str">
        <f t="shared" si="3"/>
        <v/>
      </c>
    </row>
    <row r="50" spans="1:22">
      <c r="A50" s="23">
        <v>42</v>
      </c>
      <c r="B50" s="26"/>
      <c r="C50" s="26"/>
      <c r="D50" s="26"/>
      <c r="E50" s="27"/>
      <c r="F50" s="74"/>
      <c r="G50" s="81"/>
      <c r="H50" s="85"/>
      <c r="I50" s="158"/>
      <c r="J50" s="105"/>
      <c r="K50" s="88"/>
      <c r="L50" s="74"/>
      <c r="M50" s="231"/>
      <c r="N50" s="27"/>
      <c r="O50" s="234"/>
      <c r="P50" s="229" t="str">
        <f t="shared" si="4"/>
        <v/>
      </c>
      <c r="T50" s="255">
        <f t="shared" si="1"/>
        <v>0</v>
      </c>
      <c r="U50" s="237" t="str">
        <f t="shared" si="2"/>
        <v/>
      </c>
      <c r="V50" s="73" t="str">
        <f t="shared" si="3"/>
        <v/>
      </c>
    </row>
    <row r="51" spans="1:22">
      <c r="A51" s="23">
        <v>43</v>
      </c>
      <c r="B51" s="26"/>
      <c r="C51" s="26"/>
      <c r="D51" s="26"/>
      <c r="E51" s="27"/>
      <c r="F51" s="74"/>
      <c r="G51" s="81"/>
      <c r="H51" s="85"/>
      <c r="I51" s="158"/>
      <c r="J51" s="105"/>
      <c r="K51" s="88"/>
      <c r="L51" s="74"/>
      <c r="M51" s="231"/>
      <c r="N51" s="27"/>
      <c r="O51" s="234"/>
      <c r="P51" s="229" t="str">
        <f t="shared" si="4"/>
        <v/>
      </c>
      <c r="T51" s="255">
        <f t="shared" si="1"/>
        <v>0</v>
      </c>
      <c r="U51" s="237" t="str">
        <f t="shared" si="2"/>
        <v/>
      </c>
      <c r="V51" s="73" t="str">
        <f t="shared" si="3"/>
        <v/>
      </c>
    </row>
    <row r="52" spans="1:22">
      <c r="A52" s="23">
        <v>44</v>
      </c>
      <c r="B52" s="26"/>
      <c r="C52" s="26"/>
      <c r="D52" s="26"/>
      <c r="E52" s="27"/>
      <c r="F52" s="74"/>
      <c r="G52" s="81"/>
      <c r="H52" s="85"/>
      <c r="I52" s="158"/>
      <c r="J52" s="105"/>
      <c r="K52" s="88"/>
      <c r="L52" s="74"/>
      <c r="M52" s="231"/>
      <c r="N52" s="27"/>
      <c r="O52" s="234"/>
      <c r="P52" s="229" t="str">
        <f t="shared" si="4"/>
        <v/>
      </c>
      <c r="T52" s="255">
        <f t="shared" si="1"/>
        <v>0</v>
      </c>
      <c r="U52" s="237" t="str">
        <f t="shared" si="2"/>
        <v/>
      </c>
      <c r="V52" s="73" t="str">
        <f t="shared" si="3"/>
        <v/>
      </c>
    </row>
    <row r="53" spans="1:22">
      <c r="A53" s="23">
        <v>45</v>
      </c>
      <c r="B53" s="26"/>
      <c r="C53" s="26"/>
      <c r="D53" s="26"/>
      <c r="E53" s="27"/>
      <c r="F53" s="74"/>
      <c r="G53" s="81"/>
      <c r="H53" s="85"/>
      <c r="I53" s="158"/>
      <c r="J53" s="105"/>
      <c r="K53" s="88"/>
      <c r="L53" s="74"/>
      <c r="M53" s="231"/>
      <c r="N53" s="27"/>
      <c r="O53" s="234"/>
      <c r="P53" s="229" t="str">
        <f t="shared" si="4"/>
        <v/>
      </c>
      <c r="T53" s="255">
        <f t="shared" si="1"/>
        <v>0</v>
      </c>
      <c r="U53" s="237" t="str">
        <f t="shared" si="2"/>
        <v/>
      </c>
      <c r="V53" s="73" t="str">
        <f t="shared" si="3"/>
        <v/>
      </c>
    </row>
    <row r="54" spans="1:22">
      <c r="A54" s="23">
        <v>46</v>
      </c>
      <c r="B54" s="26"/>
      <c r="C54" s="26"/>
      <c r="D54" s="26"/>
      <c r="E54" s="27"/>
      <c r="F54" s="74"/>
      <c r="G54" s="81"/>
      <c r="H54" s="85"/>
      <c r="I54" s="158"/>
      <c r="J54" s="105"/>
      <c r="K54" s="88"/>
      <c r="L54" s="74"/>
      <c r="M54" s="231"/>
      <c r="N54" s="27"/>
      <c r="O54" s="234"/>
      <c r="P54" s="229" t="str">
        <f t="shared" si="4"/>
        <v/>
      </c>
      <c r="T54" s="255">
        <f t="shared" si="1"/>
        <v>0</v>
      </c>
      <c r="U54" s="237" t="str">
        <f t="shared" si="2"/>
        <v/>
      </c>
      <c r="V54" s="73" t="str">
        <f t="shared" si="3"/>
        <v/>
      </c>
    </row>
    <row r="55" spans="1:22">
      <c r="A55" s="23">
        <v>47</v>
      </c>
      <c r="B55" s="26"/>
      <c r="C55" s="26"/>
      <c r="D55" s="26"/>
      <c r="E55" s="27"/>
      <c r="F55" s="74"/>
      <c r="G55" s="81"/>
      <c r="H55" s="85"/>
      <c r="I55" s="158"/>
      <c r="J55" s="105"/>
      <c r="K55" s="88"/>
      <c r="L55" s="74"/>
      <c r="M55" s="231"/>
      <c r="N55" s="27"/>
      <c r="O55" s="234"/>
      <c r="P55" s="229" t="str">
        <f t="shared" si="4"/>
        <v/>
      </c>
      <c r="T55" s="255">
        <f t="shared" si="1"/>
        <v>0</v>
      </c>
      <c r="U55" s="237" t="str">
        <f t="shared" si="2"/>
        <v/>
      </c>
      <c r="V55" s="73" t="str">
        <f t="shared" si="3"/>
        <v/>
      </c>
    </row>
    <row r="56" spans="1:22">
      <c r="A56" s="23">
        <v>48</v>
      </c>
      <c r="B56" s="26"/>
      <c r="C56" s="26"/>
      <c r="D56" s="26"/>
      <c r="E56" s="27"/>
      <c r="F56" s="74"/>
      <c r="G56" s="81"/>
      <c r="H56" s="85"/>
      <c r="I56" s="158"/>
      <c r="J56" s="105"/>
      <c r="K56" s="88"/>
      <c r="L56" s="74"/>
      <c r="M56" s="231"/>
      <c r="N56" s="27"/>
      <c r="O56" s="234"/>
      <c r="P56" s="229" t="str">
        <f t="shared" si="4"/>
        <v/>
      </c>
      <c r="T56" s="255">
        <f t="shared" si="1"/>
        <v>0</v>
      </c>
      <c r="U56" s="237" t="str">
        <f t="shared" si="2"/>
        <v/>
      </c>
      <c r="V56" s="73" t="str">
        <f t="shared" si="3"/>
        <v/>
      </c>
    </row>
    <row r="57" spans="1:22">
      <c r="A57" s="23">
        <v>49</v>
      </c>
      <c r="B57" s="26"/>
      <c r="C57" s="26"/>
      <c r="D57" s="26"/>
      <c r="E57" s="27"/>
      <c r="F57" s="74"/>
      <c r="G57" s="81"/>
      <c r="H57" s="85"/>
      <c r="I57" s="158"/>
      <c r="J57" s="105"/>
      <c r="K57" s="88"/>
      <c r="L57" s="74"/>
      <c r="M57" s="231"/>
      <c r="N57" s="27"/>
      <c r="O57" s="234"/>
      <c r="P57" s="229" t="str">
        <f t="shared" si="4"/>
        <v/>
      </c>
      <c r="T57" s="255">
        <f t="shared" si="1"/>
        <v>0</v>
      </c>
      <c r="U57" s="237" t="str">
        <f t="shared" si="2"/>
        <v/>
      </c>
      <c r="V57" s="73" t="str">
        <f t="shared" si="3"/>
        <v/>
      </c>
    </row>
    <row r="58" spans="1:22">
      <c r="A58" s="23">
        <v>50</v>
      </c>
      <c r="B58" s="26"/>
      <c r="C58" s="26"/>
      <c r="D58" s="26"/>
      <c r="E58" s="27"/>
      <c r="F58" s="74"/>
      <c r="G58" s="81"/>
      <c r="H58" s="85"/>
      <c r="I58" s="158"/>
      <c r="J58" s="105"/>
      <c r="K58" s="88"/>
      <c r="L58" s="74"/>
      <c r="M58" s="231"/>
      <c r="N58" s="27"/>
      <c r="O58" s="234"/>
      <c r="P58" s="229" t="str">
        <f t="shared" si="4"/>
        <v/>
      </c>
      <c r="T58" s="255">
        <f t="shared" si="1"/>
        <v>0</v>
      </c>
      <c r="U58" s="237" t="str">
        <f t="shared" si="2"/>
        <v/>
      </c>
      <c r="V58" s="73" t="str">
        <f t="shared" si="3"/>
        <v/>
      </c>
    </row>
    <row r="59" spans="1:22">
      <c r="A59" s="23">
        <v>51</v>
      </c>
      <c r="B59" s="26"/>
      <c r="C59" s="26"/>
      <c r="D59" s="26"/>
      <c r="E59" s="27"/>
      <c r="F59" s="74"/>
      <c r="G59" s="81"/>
      <c r="H59" s="85"/>
      <c r="I59" s="158"/>
      <c r="J59" s="105"/>
      <c r="K59" s="88"/>
      <c r="L59" s="74"/>
      <c r="M59" s="231"/>
      <c r="N59" s="27"/>
      <c r="O59" s="234"/>
      <c r="P59" s="229" t="str">
        <f t="shared" si="4"/>
        <v/>
      </c>
      <c r="T59" s="255">
        <f t="shared" si="1"/>
        <v>0</v>
      </c>
      <c r="U59" s="237" t="str">
        <f t="shared" si="2"/>
        <v/>
      </c>
      <c r="V59" s="73" t="str">
        <f t="shared" si="3"/>
        <v/>
      </c>
    </row>
    <row r="60" spans="1:22">
      <c r="A60" s="23">
        <v>52</v>
      </c>
      <c r="B60" s="26"/>
      <c r="C60" s="26"/>
      <c r="D60" s="26"/>
      <c r="E60" s="27"/>
      <c r="F60" s="74"/>
      <c r="G60" s="81"/>
      <c r="H60" s="85"/>
      <c r="I60" s="158"/>
      <c r="J60" s="105"/>
      <c r="K60" s="88"/>
      <c r="L60" s="74"/>
      <c r="M60" s="231"/>
      <c r="N60" s="27"/>
      <c r="O60" s="234"/>
      <c r="P60" s="229" t="str">
        <f t="shared" si="4"/>
        <v/>
      </c>
      <c r="T60" s="255">
        <f t="shared" si="1"/>
        <v>0</v>
      </c>
      <c r="U60" s="237" t="str">
        <f t="shared" si="2"/>
        <v/>
      </c>
      <c r="V60" s="73" t="str">
        <f t="shared" si="3"/>
        <v/>
      </c>
    </row>
    <row r="61" spans="1:22">
      <c r="A61" s="23">
        <v>53</v>
      </c>
      <c r="B61" s="26"/>
      <c r="C61" s="26"/>
      <c r="D61" s="26"/>
      <c r="E61" s="27"/>
      <c r="F61" s="74"/>
      <c r="G61" s="81"/>
      <c r="H61" s="85"/>
      <c r="I61" s="158"/>
      <c r="J61" s="105"/>
      <c r="K61" s="88"/>
      <c r="L61" s="74"/>
      <c r="M61" s="231"/>
      <c r="N61" s="27"/>
      <c r="O61" s="234"/>
      <c r="P61" s="229" t="str">
        <f t="shared" si="4"/>
        <v/>
      </c>
      <c r="T61" s="255">
        <f t="shared" si="1"/>
        <v>0</v>
      </c>
      <c r="U61" s="237" t="str">
        <f t="shared" si="2"/>
        <v/>
      </c>
      <c r="V61" s="73" t="str">
        <f t="shared" si="3"/>
        <v/>
      </c>
    </row>
    <row r="62" spans="1:22">
      <c r="A62" s="23">
        <v>54</v>
      </c>
      <c r="B62" s="26"/>
      <c r="C62" s="26"/>
      <c r="D62" s="26"/>
      <c r="E62" s="27"/>
      <c r="F62" s="74"/>
      <c r="G62" s="81"/>
      <c r="H62" s="85"/>
      <c r="I62" s="158"/>
      <c r="J62" s="105"/>
      <c r="K62" s="88"/>
      <c r="L62" s="74"/>
      <c r="M62" s="231"/>
      <c r="N62" s="27"/>
      <c r="O62" s="234"/>
      <c r="P62" s="229" t="str">
        <f t="shared" si="4"/>
        <v/>
      </c>
      <c r="T62" s="255">
        <f t="shared" si="1"/>
        <v>0</v>
      </c>
      <c r="U62" s="237" t="str">
        <f t="shared" si="2"/>
        <v/>
      </c>
      <c r="V62" s="73" t="str">
        <f t="shared" si="3"/>
        <v/>
      </c>
    </row>
    <row r="63" spans="1:22">
      <c r="A63" s="23">
        <v>55</v>
      </c>
      <c r="B63" s="26"/>
      <c r="C63" s="26"/>
      <c r="D63" s="26"/>
      <c r="E63" s="27"/>
      <c r="F63" s="74"/>
      <c r="G63" s="81"/>
      <c r="H63" s="85"/>
      <c r="I63" s="158"/>
      <c r="J63" s="105"/>
      <c r="K63" s="88"/>
      <c r="L63" s="74"/>
      <c r="M63" s="231"/>
      <c r="N63" s="27"/>
      <c r="O63" s="234"/>
      <c r="P63" s="229" t="str">
        <f t="shared" si="4"/>
        <v/>
      </c>
      <c r="T63" s="255">
        <f t="shared" si="1"/>
        <v>0</v>
      </c>
      <c r="U63" s="237" t="str">
        <f t="shared" si="2"/>
        <v/>
      </c>
      <c r="V63" s="73" t="str">
        <f t="shared" si="3"/>
        <v/>
      </c>
    </row>
    <row r="64" spans="1:22">
      <c r="A64" s="23">
        <v>56</v>
      </c>
      <c r="B64" s="26"/>
      <c r="C64" s="26"/>
      <c r="D64" s="26"/>
      <c r="E64" s="27"/>
      <c r="F64" s="74"/>
      <c r="G64" s="81"/>
      <c r="H64" s="85"/>
      <c r="I64" s="158"/>
      <c r="J64" s="105"/>
      <c r="K64" s="88"/>
      <c r="L64" s="74"/>
      <c r="M64" s="231"/>
      <c r="N64" s="27"/>
      <c r="O64" s="234"/>
      <c r="P64" s="229" t="str">
        <f t="shared" si="4"/>
        <v/>
      </c>
      <c r="T64" s="255">
        <f t="shared" si="1"/>
        <v>0</v>
      </c>
      <c r="U64" s="237" t="str">
        <f t="shared" si="2"/>
        <v/>
      </c>
      <c r="V64" s="73" t="str">
        <f t="shared" si="3"/>
        <v/>
      </c>
    </row>
    <row r="65" spans="1:22">
      <c r="A65" s="23">
        <v>57</v>
      </c>
      <c r="B65" s="26"/>
      <c r="C65" s="26"/>
      <c r="D65" s="26"/>
      <c r="E65" s="27"/>
      <c r="F65" s="74"/>
      <c r="G65" s="81"/>
      <c r="H65" s="85"/>
      <c r="I65" s="158"/>
      <c r="J65" s="105"/>
      <c r="K65" s="88"/>
      <c r="L65" s="74"/>
      <c r="M65" s="231"/>
      <c r="N65" s="27"/>
      <c r="O65" s="234"/>
      <c r="P65" s="229" t="str">
        <f t="shared" si="4"/>
        <v/>
      </c>
      <c r="T65" s="255">
        <f t="shared" si="1"/>
        <v>0</v>
      </c>
      <c r="U65" s="237" t="str">
        <f t="shared" si="2"/>
        <v/>
      </c>
      <c r="V65" s="73" t="str">
        <f t="shared" si="3"/>
        <v/>
      </c>
    </row>
    <row r="66" spans="1:22">
      <c r="A66" s="23">
        <v>58</v>
      </c>
      <c r="B66" s="26"/>
      <c r="C66" s="26"/>
      <c r="D66" s="26"/>
      <c r="E66" s="27"/>
      <c r="F66" s="74"/>
      <c r="G66" s="81"/>
      <c r="H66" s="85"/>
      <c r="I66" s="158"/>
      <c r="J66" s="105"/>
      <c r="K66" s="88"/>
      <c r="L66" s="74"/>
      <c r="M66" s="231"/>
      <c r="N66" s="27"/>
      <c r="O66" s="234"/>
      <c r="P66" s="229" t="str">
        <f t="shared" si="4"/>
        <v/>
      </c>
      <c r="T66" s="255">
        <f t="shared" si="1"/>
        <v>0</v>
      </c>
      <c r="U66" s="237" t="str">
        <f t="shared" si="2"/>
        <v/>
      </c>
      <c r="V66" s="73" t="str">
        <f t="shared" si="3"/>
        <v/>
      </c>
    </row>
    <row r="67" spans="1:22">
      <c r="A67" s="23">
        <v>59</v>
      </c>
      <c r="B67" s="26"/>
      <c r="C67" s="26"/>
      <c r="D67" s="26"/>
      <c r="E67" s="27"/>
      <c r="F67" s="74"/>
      <c r="G67" s="81"/>
      <c r="H67" s="85"/>
      <c r="I67" s="158"/>
      <c r="J67" s="105"/>
      <c r="K67" s="88"/>
      <c r="L67" s="74"/>
      <c r="M67" s="231"/>
      <c r="N67" s="27"/>
      <c r="O67" s="234"/>
      <c r="P67" s="229" t="str">
        <f t="shared" si="4"/>
        <v/>
      </c>
      <c r="T67" s="255">
        <f t="shared" si="1"/>
        <v>0</v>
      </c>
      <c r="U67" s="237" t="str">
        <f t="shared" si="2"/>
        <v/>
      </c>
      <c r="V67" s="73" t="str">
        <f t="shared" si="3"/>
        <v/>
      </c>
    </row>
    <row r="68" spans="1:22">
      <c r="A68" s="23">
        <v>60</v>
      </c>
      <c r="B68" s="26"/>
      <c r="C68" s="26"/>
      <c r="D68" s="26"/>
      <c r="E68" s="27"/>
      <c r="F68" s="74"/>
      <c r="G68" s="81"/>
      <c r="H68" s="85"/>
      <c r="I68" s="158"/>
      <c r="J68" s="105"/>
      <c r="K68" s="88"/>
      <c r="L68" s="74"/>
      <c r="M68" s="231"/>
      <c r="N68" s="27"/>
      <c r="O68" s="234"/>
      <c r="P68" s="229" t="str">
        <f t="shared" si="4"/>
        <v/>
      </c>
      <c r="T68" s="255">
        <f t="shared" si="1"/>
        <v>0</v>
      </c>
      <c r="U68" s="237" t="str">
        <f t="shared" si="2"/>
        <v/>
      </c>
      <c r="V68" s="73" t="str">
        <f t="shared" si="3"/>
        <v/>
      </c>
    </row>
    <row r="69" spans="1:22">
      <c r="A69" s="23">
        <v>61</v>
      </c>
      <c r="B69" s="26"/>
      <c r="C69" s="26"/>
      <c r="D69" s="26"/>
      <c r="E69" s="27"/>
      <c r="F69" s="74"/>
      <c r="G69" s="81"/>
      <c r="H69" s="85"/>
      <c r="I69" s="158"/>
      <c r="J69" s="105"/>
      <c r="K69" s="88"/>
      <c r="L69" s="74"/>
      <c r="M69" s="231"/>
      <c r="N69" s="27"/>
      <c r="O69" s="234"/>
      <c r="P69" s="229" t="str">
        <f t="shared" si="4"/>
        <v/>
      </c>
      <c r="T69" s="255">
        <f t="shared" si="1"/>
        <v>0</v>
      </c>
      <c r="U69" s="237" t="str">
        <f t="shared" si="2"/>
        <v/>
      </c>
      <c r="V69" s="73" t="str">
        <f t="shared" si="3"/>
        <v/>
      </c>
    </row>
    <row r="70" spans="1:22">
      <c r="A70" s="23">
        <v>62</v>
      </c>
      <c r="B70" s="26"/>
      <c r="C70" s="26"/>
      <c r="D70" s="26"/>
      <c r="E70" s="27"/>
      <c r="F70" s="74"/>
      <c r="G70" s="81"/>
      <c r="H70" s="85"/>
      <c r="I70" s="158"/>
      <c r="J70" s="105"/>
      <c r="K70" s="88"/>
      <c r="L70" s="74"/>
      <c r="M70" s="231"/>
      <c r="N70" s="27"/>
      <c r="O70" s="234"/>
      <c r="P70" s="229" t="str">
        <f t="shared" si="4"/>
        <v/>
      </c>
      <c r="T70" s="255">
        <f t="shared" si="1"/>
        <v>0</v>
      </c>
      <c r="U70" s="237" t="str">
        <f t="shared" si="2"/>
        <v/>
      </c>
      <c r="V70" s="73" t="str">
        <f t="shared" si="3"/>
        <v/>
      </c>
    </row>
    <row r="71" spans="1:22">
      <c r="A71" s="23">
        <v>63</v>
      </c>
      <c r="B71" s="26"/>
      <c r="C71" s="26"/>
      <c r="D71" s="26"/>
      <c r="E71" s="27"/>
      <c r="F71" s="74"/>
      <c r="G71" s="81"/>
      <c r="H71" s="85"/>
      <c r="I71" s="158"/>
      <c r="J71" s="105"/>
      <c r="K71" s="88"/>
      <c r="L71" s="74"/>
      <c r="M71" s="231"/>
      <c r="N71" s="27"/>
      <c r="O71" s="234"/>
      <c r="P71" s="229" t="str">
        <f t="shared" si="4"/>
        <v/>
      </c>
      <c r="T71" s="255">
        <f t="shared" si="1"/>
        <v>0</v>
      </c>
      <c r="U71" s="237" t="str">
        <f t="shared" si="2"/>
        <v/>
      </c>
      <c r="V71" s="73" t="str">
        <f t="shared" si="3"/>
        <v/>
      </c>
    </row>
    <row r="72" spans="1:22">
      <c r="A72" s="23">
        <v>64</v>
      </c>
      <c r="B72" s="26"/>
      <c r="C72" s="26"/>
      <c r="D72" s="26"/>
      <c r="E72" s="27"/>
      <c r="F72" s="74"/>
      <c r="G72" s="81"/>
      <c r="H72" s="85"/>
      <c r="I72" s="158"/>
      <c r="J72" s="105"/>
      <c r="K72" s="88"/>
      <c r="L72" s="74"/>
      <c r="M72" s="231"/>
      <c r="N72" s="27"/>
      <c r="O72" s="234"/>
      <c r="P72" s="229" t="str">
        <f t="shared" si="4"/>
        <v/>
      </c>
      <c r="T72" s="255">
        <f t="shared" si="1"/>
        <v>0</v>
      </c>
      <c r="U72" s="237" t="str">
        <f t="shared" si="2"/>
        <v/>
      </c>
      <c r="V72" s="73" t="str">
        <f t="shared" si="3"/>
        <v/>
      </c>
    </row>
    <row r="73" spans="1:22">
      <c r="A73" s="23">
        <v>65</v>
      </c>
      <c r="B73" s="26"/>
      <c r="C73" s="26"/>
      <c r="D73" s="26"/>
      <c r="E73" s="27"/>
      <c r="F73" s="74"/>
      <c r="G73" s="81"/>
      <c r="H73" s="85"/>
      <c r="I73" s="158"/>
      <c r="J73" s="105"/>
      <c r="K73" s="88"/>
      <c r="L73" s="74"/>
      <c r="M73" s="231"/>
      <c r="N73" s="27"/>
      <c r="O73" s="234"/>
      <c r="P73" s="229" t="str">
        <f t="shared" si="4"/>
        <v/>
      </c>
      <c r="T73" s="255">
        <f t="shared" si="1"/>
        <v>0</v>
      </c>
      <c r="U73" s="237" t="str">
        <f t="shared" si="2"/>
        <v/>
      </c>
      <c r="V73" s="73" t="str">
        <f t="shared" si="3"/>
        <v/>
      </c>
    </row>
    <row r="74" spans="1:22">
      <c r="A74" s="23">
        <v>66</v>
      </c>
      <c r="B74" s="26"/>
      <c r="C74" s="26"/>
      <c r="D74" s="26"/>
      <c r="E74" s="27"/>
      <c r="F74" s="74"/>
      <c r="G74" s="81"/>
      <c r="H74" s="85"/>
      <c r="I74" s="158"/>
      <c r="J74" s="105"/>
      <c r="K74" s="88"/>
      <c r="L74" s="74"/>
      <c r="M74" s="231"/>
      <c r="N74" s="27"/>
      <c r="O74" s="234"/>
      <c r="P74" s="229" t="str">
        <f t="shared" ref="P74:P98" si="5">IF(O74="○","",U74)</f>
        <v/>
      </c>
      <c r="T74" s="255">
        <f t="shared" ref="T74:T98" si="6">IF(O74="○","0",COUNTIF(L74:N74,"○"))</f>
        <v>0</v>
      </c>
      <c r="U74" s="237" t="str">
        <f t="shared" ref="U74:U98" si="7">IF(I74="",IF(T74=1,"６００円",IF(T74=2,"１０００円",IF(T74&gt;=3,"１５００円",""))),"")</f>
        <v/>
      </c>
      <c r="V74" s="73" t="str">
        <f t="shared" ref="V74:V98" si="8">IF(P74="","",P74)</f>
        <v/>
      </c>
    </row>
    <row r="75" spans="1:22">
      <c r="A75" s="23">
        <v>67</v>
      </c>
      <c r="B75" s="26"/>
      <c r="C75" s="26"/>
      <c r="D75" s="26"/>
      <c r="E75" s="27"/>
      <c r="F75" s="74"/>
      <c r="G75" s="81"/>
      <c r="H75" s="85"/>
      <c r="I75" s="158"/>
      <c r="J75" s="105"/>
      <c r="K75" s="88"/>
      <c r="L75" s="74"/>
      <c r="M75" s="231"/>
      <c r="N75" s="27"/>
      <c r="O75" s="234"/>
      <c r="P75" s="229" t="str">
        <f t="shared" si="5"/>
        <v/>
      </c>
      <c r="T75" s="255">
        <f t="shared" si="6"/>
        <v>0</v>
      </c>
      <c r="U75" s="237" t="str">
        <f t="shared" si="7"/>
        <v/>
      </c>
      <c r="V75" s="73" t="str">
        <f t="shared" si="8"/>
        <v/>
      </c>
    </row>
    <row r="76" spans="1:22">
      <c r="A76" s="23">
        <v>68</v>
      </c>
      <c r="B76" s="26"/>
      <c r="C76" s="26"/>
      <c r="D76" s="26"/>
      <c r="E76" s="27"/>
      <c r="F76" s="74"/>
      <c r="G76" s="81"/>
      <c r="H76" s="85"/>
      <c r="I76" s="158"/>
      <c r="J76" s="105"/>
      <c r="K76" s="88"/>
      <c r="L76" s="74"/>
      <c r="M76" s="231"/>
      <c r="N76" s="27"/>
      <c r="O76" s="234"/>
      <c r="P76" s="229" t="str">
        <f t="shared" si="5"/>
        <v/>
      </c>
      <c r="T76" s="255">
        <f t="shared" si="6"/>
        <v>0</v>
      </c>
      <c r="U76" s="237" t="str">
        <f t="shared" si="7"/>
        <v/>
      </c>
      <c r="V76" s="73" t="str">
        <f t="shared" si="8"/>
        <v/>
      </c>
    </row>
    <row r="77" spans="1:22">
      <c r="A77" s="23">
        <v>69</v>
      </c>
      <c r="B77" s="26"/>
      <c r="C77" s="26"/>
      <c r="D77" s="26"/>
      <c r="E77" s="27"/>
      <c r="F77" s="74"/>
      <c r="G77" s="81"/>
      <c r="H77" s="85"/>
      <c r="I77" s="158"/>
      <c r="J77" s="105"/>
      <c r="K77" s="88"/>
      <c r="L77" s="74"/>
      <c r="M77" s="231"/>
      <c r="N77" s="27"/>
      <c r="O77" s="234"/>
      <c r="P77" s="229" t="str">
        <f t="shared" si="5"/>
        <v/>
      </c>
      <c r="T77" s="255">
        <f t="shared" si="6"/>
        <v>0</v>
      </c>
      <c r="U77" s="237" t="str">
        <f t="shared" si="7"/>
        <v/>
      </c>
      <c r="V77" s="73" t="str">
        <f t="shared" si="8"/>
        <v/>
      </c>
    </row>
    <row r="78" spans="1:22">
      <c r="A78" s="23">
        <v>70</v>
      </c>
      <c r="B78" s="26"/>
      <c r="C78" s="26"/>
      <c r="D78" s="26"/>
      <c r="E78" s="27"/>
      <c r="F78" s="74"/>
      <c r="G78" s="81"/>
      <c r="H78" s="85"/>
      <c r="I78" s="158"/>
      <c r="J78" s="105"/>
      <c r="K78" s="88"/>
      <c r="L78" s="74"/>
      <c r="M78" s="231"/>
      <c r="N78" s="27"/>
      <c r="O78" s="234"/>
      <c r="P78" s="229" t="str">
        <f t="shared" si="5"/>
        <v/>
      </c>
      <c r="T78" s="255">
        <f t="shared" si="6"/>
        <v>0</v>
      </c>
      <c r="U78" s="237" t="str">
        <f t="shared" si="7"/>
        <v/>
      </c>
      <c r="V78" s="73" t="str">
        <f t="shared" si="8"/>
        <v/>
      </c>
    </row>
    <row r="79" spans="1:22">
      <c r="A79" s="23">
        <v>71</v>
      </c>
      <c r="B79" s="26"/>
      <c r="C79" s="26"/>
      <c r="D79" s="26"/>
      <c r="E79" s="27"/>
      <c r="F79" s="74"/>
      <c r="G79" s="81"/>
      <c r="H79" s="85"/>
      <c r="I79" s="158"/>
      <c r="J79" s="105"/>
      <c r="K79" s="88"/>
      <c r="L79" s="74"/>
      <c r="M79" s="231"/>
      <c r="N79" s="27"/>
      <c r="O79" s="234"/>
      <c r="P79" s="229" t="str">
        <f t="shared" si="5"/>
        <v/>
      </c>
      <c r="T79" s="255">
        <f t="shared" si="6"/>
        <v>0</v>
      </c>
      <c r="U79" s="237" t="str">
        <f t="shared" si="7"/>
        <v/>
      </c>
      <c r="V79" s="73" t="str">
        <f t="shared" si="8"/>
        <v/>
      </c>
    </row>
    <row r="80" spans="1:22">
      <c r="A80" s="23">
        <v>72</v>
      </c>
      <c r="B80" s="26"/>
      <c r="C80" s="26"/>
      <c r="D80" s="26"/>
      <c r="E80" s="27"/>
      <c r="F80" s="74"/>
      <c r="G80" s="81"/>
      <c r="H80" s="85"/>
      <c r="I80" s="158"/>
      <c r="J80" s="105"/>
      <c r="K80" s="88"/>
      <c r="L80" s="74"/>
      <c r="M80" s="231"/>
      <c r="N80" s="27"/>
      <c r="O80" s="234"/>
      <c r="P80" s="229" t="str">
        <f t="shared" si="5"/>
        <v/>
      </c>
      <c r="T80" s="255">
        <f t="shared" si="6"/>
        <v>0</v>
      </c>
      <c r="U80" s="237" t="str">
        <f t="shared" si="7"/>
        <v/>
      </c>
      <c r="V80" s="73" t="str">
        <f t="shared" si="8"/>
        <v/>
      </c>
    </row>
    <row r="81" spans="1:22">
      <c r="A81" s="23">
        <v>73</v>
      </c>
      <c r="B81" s="26"/>
      <c r="C81" s="26"/>
      <c r="D81" s="26"/>
      <c r="E81" s="27"/>
      <c r="F81" s="74"/>
      <c r="G81" s="81"/>
      <c r="H81" s="85"/>
      <c r="I81" s="158"/>
      <c r="J81" s="105"/>
      <c r="K81" s="88"/>
      <c r="L81" s="74"/>
      <c r="M81" s="231"/>
      <c r="N81" s="27"/>
      <c r="O81" s="234"/>
      <c r="P81" s="229" t="str">
        <f t="shared" si="5"/>
        <v/>
      </c>
      <c r="T81" s="255">
        <f t="shared" si="6"/>
        <v>0</v>
      </c>
      <c r="U81" s="237" t="str">
        <f t="shared" si="7"/>
        <v/>
      </c>
      <c r="V81" s="73" t="str">
        <f t="shared" si="8"/>
        <v/>
      </c>
    </row>
    <row r="82" spans="1:22">
      <c r="A82" s="23">
        <v>74</v>
      </c>
      <c r="B82" s="26"/>
      <c r="C82" s="26"/>
      <c r="D82" s="26"/>
      <c r="E82" s="27"/>
      <c r="F82" s="74"/>
      <c r="G82" s="81"/>
      <c r="H82" s="85"/>
      <c r="I82" s="158"/>
      <c r="J82" s="105"/>
      <c r="K82" s="88"/>
      <c r="L82" s="74"/>
      <c r="M82" s="231"/>
      <c r="N82" s="27"/>
      <c r="O82" s="234"/>
      <c r="P82" s="229" t="str">
        <f t="shared" si="5"/>
        <v/>
      </c>
      <c r="T82" s="255">
        <f t="shared" si="6"/>
        <v>0</v>
      </c>
      <c r="U82" s="237" t="str">
        <f t="shared" si="7"/>
        <v/>
      </c>
      <c r="V82" s="73" t="str">
        <f t="shared" si="8"/>
        <v/>
      </c>
    </row>
    <row r="83" spans="1:22">
      <c r="A83" s="23">
        <v>75</v>
      </c>
      <c r="B83" s="26"/>
      <c r="C83" s="26"/>
      <c r="D83" s="26"/>
      <c r="E83" s="27"/>
      <c r="F83" s="74"/>
      <c r="G83" s="81"/>
      <c r="H83" s="85"/>
      <c r="I83" s="158"/>
      <c r="J83" s="105"/>
      <c r="K83" s="88"/>
      <c r="L83" s="74"/>
      <c r="M83" s="231"/>
      <c r="N83" s="27"/>
      <c r="O83" s="234"/>
      <c r="P83" s="229" t="str">
        <f t="shared" si="5"/>
        <v/>
      </c>
      <c r="T83" s="255">
        <f t="shared" si="6"/>
        <v>0</v>
      </c>
      <c r="U83" s="237" t="str">
        <f t="shared" si="7"/>
        <v/>
      </c>
      <c r="V83" s="73" t="str">
        <f t="shared" si="8"/>
        <v/>
      </c>
    </row>
    <row r="84" spans="1:22">
      <c r="A84" s="23">
        <v>76</v>
      </c>
      <c r="B84" s="26"/>
      <c r="C84" s="26"/>
      <c r="D84" s="26"/>
      <c r="E84" s="27"/>
      <c r="F84" s="74"/>
      <c r="G84" s="81"/>
      <c r="H84" s="85"/>
      <c r="I84" s="158"/>
      <c r="J84" s="105"/>
      <c r="K84" s="88"/>
      <c r="L84" s="74"/>
      <c r="M84" s="231"/>
      <c r="N84" s="27"/>
      <c r="O84" s="234"/>
      <c r="P84" s="229" t="str">
        <f t="shared" si="5"/>
        <v/>
      </c>
      <c r="T84" s="255">
        <f t="shared" si="6"/>
        <v>0</v>
      </c>
      <c r="U84" s="237" t="str">
        <f t="shared" si="7"/>
        <v/>
      </c>
      <c r="V84" s="73" t="str">
        <f t="shared" si="8"/>
        <v/>
      </c>
    </row>
    <row r="85" spans="1:22">
      <c r="A85" s="23">
        <v>77</v>
      </c>
      <c r="B85" s="26"/>
      <c r="C85" s="26"/>
      <c r="D85" s="26"/>
      <c r="E85" s="27"/>
      <c r="F85" s="74"/>
      <c r="G85" s="81"/>
      <c r="H85" s="85"/>
      <c r="I85" s="158"/>
      <c r="J85" s="105"/>
      <c r="K85" s="88"/>
      <c r="L85" s="74"/>
      <c r="M85" s="231"/>
      <c r="N85" s="27"/>
      <c r="O85" s="234"/>
      <c r="P85" s="229" t="str">
        <f t="shared" si="5"/>
        <v/>
      </c>
      <c r="T85" s="255">
        <f t="shared" si="6"/>
        <v>0</v>
      </c>
      <c r="U85" s="237" t="str">
        <f t="shared" si="7"/>
        <v/>
      </c>
      <c r="V85" s="73" t="str">
        <f t="shared" si="8"/>
        <v/>
      </c>
    </row>
    <row r="86" spans="1:22">
      <c r="A86" s="23">
        <v>78</v>
      </c>
      <c r="B86" s="26"/>
      <c r="C86" s="26"/>
      <c r="D86" s="26"/>
      <c r="E86" s="27"/>
      <c r="F86" s="74"/>
      <c r="G86" s="81"/>
      <c r="H86" s="85"/>
      <c r="I86" s="158"/>
      <c r="J86" s="105"/>
      <c r="K86" s="88"/>
      <c r="L86" s="74"/>
      <c r="M86" s="231"/>
      <c r="N86" s="27"/>
      <c r="O86" s="234"/>
      <c r="P86" s="229" t="str">
        <f t="shared" si="5"/>
        <v/>
      </c>
      <c r="T86" s="255">
        <f t="shared" si="6"/>
        <v>0</v>
      </c>
      <c r="U86" s="237" t="str">
        <f t="shared" si="7"/>
        <v/>
      </c>
      <c r="V86" s="73" t="str">
        <f t="shared" si="8"/>
        <v/>
      </c>
    </row>
    <row r="87" spans="1:22">
      <c r="A87" s="23">
        <v>79</v>
      </c>
      <c r="B87" s="26"/>
      <c r="C87" s="26"/>
      <c r="D87" s="26"/>
      <c r="E87" s="27"/>
      <c r="F87" s="74"/>
      <c r="G87" s="81"/>
      <c r="H87" s="85"/>
      <c r="I87" s="158"/>
      <c r="J87" s="105"/>
      <c r="K87" s="88"/>
      <c r="L87" s="74"/>
      <c r="M87" s="231"/>
      <c r="N87" s="27"/>
      <c r="O87" s="234"/>
      <c r="P87" s="229" t="str">
        <f t="shared" si="5"/>
        <v/>
      </c>
      <c r="T87" s="255">
        <f t="shared" si="6"/>
        <v>0</v>
      </c>
      <c r="U87" s="237" t="str">
        <f t="shared" si="7"/>
        <v/>
      </c>
      <c r="V87" s="73" t="str">
        <f t="shared" si="8"/>
        <v/>
      </c>
    </row>
    <row r="88" spans="1:22">
      <c r="A88" s="23">
        <v>80</v>
      </c>
      <c r="B88" s="26"/>
      <c r="C88" s="26"/>
      <c r="D88" s="26"/>
      <c r="E88" s="27"/>
      <c r="F88" s="74"/>
      <c r="G88" s="81"/>
      <c r="H88" s="85"/>
      <c r="I88" s="158"/>
      <c r="J88" s="105"/>
      <c r="K88" s="88"/>
      <c r="L88" s="74"/>
      <c r="M88" s="231"/>
      <c r="N88" s="27"/>
      <c r="O88" s="234"/>
      <c r="P88" s="229" t="str">
        <f t="shared" si="5"/>
        <v/>
      </c>
      <c r="T88" s="255">
        <f t="shared" si="6"/>
        <v>0</v>
      </c>
      <c r="U88" s="237" t="str">
        <f t="shared" si="7"/>
        <v/>
      </c>
      <c r="V88" s="73" t="str">
        <f t="shared" si="8"/>
        <v/>
      </c>
    </row>
    <row r="89" spans="1:22">
      <c r="A89" s="23">
        <v>81</v>
      </c>
      <c r="B89" s="26"/>
      <c r="C89" s="26"/>
      <c r="D89" s="26"/>
      <c r="E89" s="27"/>
      <c r="F89" s="74"/>
      <c r="G89" s="81"/>
      <c r="H89" s="85"/>
      <c r="I89" s="158"/>
      <c r="J89" s="105"/>
      <c r="K89" s="88"/>
      <c r="L89" s="74"/>
      <c r="M89" s="231"/>
      <c r="N89" s="27"/>
      <c r="O89" s="234"/>
      <c r="P89" s="229" t="str">
        <f t="shared" si="5"/>
        <v/>
      </c>
      <c r="T89" s="255">
        <f t="shared" si="6"/>
        <v>0</v>
      </c>
      <c r="U89" s="237" t="str">
        <f t="shared" si="7"/>
        <v/>
      </c>
      <c r="V89" s="73" t="str">
        <f t="shared" si="8"/>
        <v/>
      </c>
    </row>
    <row r="90" spans="1:22">
      <c r="A90" s="23">
        <v>82</v>
      </c>
      <c r="B90" s="26"/>
      <c r="C90" s="26"/>
      <c r="D90" s="26"/>
      <c r="E90" s="27"/>
      <c r="F90" s="74"/>
      <c r="G90" s="81"/>
      <c r="H90" s="85"/>
      <c r="I90" s="158"/>
      <c r="J90" s="105"/>
      <c r="K90" s="88"/>
      <c r="L90" s="74"/>
      <c r="M90" s="231"/>
      <c r="N90" s="27"/>
      <c r="O90" s="234"/>
      <c r="P90" s="229" t="str">
        <f t="shared" si="5"/>
        <v/>
      </c>
      <c r="T90" s="255">
        <f t="shared" si="6"/>
        <v>0</v>
      </c>
      <c r="U90" s="237" t="str">
        <f t="shared" si="7"/>
        <v/>
      </c>
      <c r="V90" s="73" t="str">
        <f t="shared" si="8"/>
        <v/>
      </c>
    </row>
    <row r="91" spans="1:22">
      <c r="A91" s="23">
        <v>83</v>
      </c>
      <c r="B91" s="26"/>
      <c r="C91" s="26"/>
      <c r="D91" s="26"/>
      <c r="E91" s="27"/>
      <c r="F91" s="74"/>
      <c r="G91" s="81"/>
      <c r="H91" s="85"/>
      <c r="I91" s="158"/>
      <c r="J91" s="105"/>
      <c r="K91" s="88"/>
      <c r="L91" s="74"/>
      <c r="M91" s="231"/>
      <c r="N91" s="27"/>
      <c r="O91" s="234"/>
      <c r="P91" s="229" t="str">
        <f t="shared" si="5"/>
        <v/>
      </c>
      <c r="T91" s="255">
        <f t="shared" si="6"/>
        <v>0</v>
      </c>
      <c r="U91" s="237" t="str">
        <f t="shared" si="7"/>
        <v/>
      </c>
      <c r="V91" s="73" t="str">
        <f t="shared" si="8"/>
        <v/>
      </c>
    </row>
    <row r="92" spans="1:22">
      <c r="A92" s="23">
        <v>84</v>
      </c>
      <c r="B92" s="26"/>
      <c r="C92" s="26"/>
      <c r="D92" s="26"/>
      <c r="E92" s="27"/>
      <c r="F92" s="74"/>
      <c r="G92" s="81"/>
      <c r="H92" s="85"/>
      <c r="I92" s="158"/>
      <c r="J92" s="105"/>
      <c r="K92" s="88"/>
      <c r="L92" s="74"/>
      <c r="M92" s="231"/>
      <c r="N92" s="27"/>
      <c r="O92" s="234"/>
      <c r="P92" s="229" t="str">
        <f t="shared" si="5"/>
        <v/>
      </c>
      <c r="T92" s="255">
        <f t="shared" si="6"/>
        <v>0</v>
      </c>
      <c r="U92" s="237" t="str">
        <f t="shared" si="7"/>
        <v/>
      </c>
      <c r="V92" s="73" t="str">
        <f t="shared" si="8"/>
        <v/>
      </c>
    </row>
    <row r="93" spans="1:22">
      <c r="A93" s="23">
        <v>85</v>
      </c>
      <c r="B93" s="26"/>
      <c r="C93" s="26"/>
      <c r="D93" s="26"/>
      <c r="E93" s="27"/>
      <c r="F93" s="74"/>
      <c r="G93" s="81"/>
      <c r="H93" s="85"/>
      <c r="I93" s="158"/>
      <c r="J93" s="105"/>
      <c r="K93" s="88"/>
      <c r="L93" s="74"/>
      <c r="M93" s="231"/>
      <c r="N93" s="27"/>
      <c r="O93" s="234"/>
      <c r="P93" s="229" t="str">
        <f t="shared" si="5"/>
        <v/>
      </c>
      <c r="T93" s="255">
        <f t="shared" si="6"/>
        <v>0</v>
      </c>
      <c r="U93" s="237" t="str">
        <f t="shared" si="7"/>
        <v/>
      </c>
      <c r="V93" s="73" t="str">
        <f t="shared" si="8"/>
        <v/>
      </c>
    </row>
    <row r="94" spans="1:22">
      <c r="A94" s="23">
        <v>86</v>
      </c>
      <c r="B94" s="26"/>
      <c r="C94" s="26"/>
      <c r="D94" s="26"/>
      <c r="E94" s="27"/>
      <c r="F94" s="74"/>
      <c r="G94" s="81"/>
      <c r="H94" s="85"/>
      <c r="I94" s="158"/>
      <c r="J94" s="105"/>
      <c r="K94" s="88"/>
      <c r="L94" s="74"/>
      <c r="M94" s="231"/>
      <c r="N94" s="27"/>
      <c r="O94" s="234"/>
      <c r="P94" s="229" t="str">
        <f t="shared" si="5"/>
        <v/>
      </c>
      <c r="T94" s="255">
        <f t="shared" si="6"/>
        <v>0</v>
      </c>
      <c r="U94" s="237" t="str">
        <f t="shared" si="7"/>
        <v/>
      </c>
      <c r="V94" s="73" t="str">
        <f t="shared" si="8"/>
        <v/>
      </c>
    </row>
    <row r="95" spans="1:22">
      <c r="A95" s="23">
        <v>87</v>
      </c>
      <c r="B95" s="26"/>
      <c r="C95" s="26"/>
      <c r="D95" s="26"/>
      <c r="E95" s="27"/>
      <c r="F95" s="74"/>
      <c r="G95" s="81"/>
      <c r="H95" s="85"/>
      <c r="I95" s="158"/>
      <c r="J95" s="105"/>
      <c r="K95" s="88"/>
      <c r="L95" s="74"/>
      <c r="M95" s="231"/>
      <c r="N95" s="27"/>
      <c r="O95" s="234"/>
      <c r="P95" s="229" t="str">
        <f t="shared" si="5"/>
        <v/>
      </c>
      <c r="T95" s="255">
        <f t="shared" si="6"/>
        <v>0</v>
      </c>
      <c r="U95" s="237" t="str">
        <f t="shared" si="7"/>
        <v/>
      </c>
      <c r="V95" s="73" t="str">
        <f t="shared" si="8"/>
        <v/>
      </c>
    </row>
    <row r="96" spans="1:22">
      <c r="A96" s="23">
        <v>88</v>
      </c>
      <c r="B96" s="26"/>
      <c r="C96" s="26"/>
      <c r="D96" s="26"/>
      <c r="E96" s="27"/>
      <c r="F96" s="74"/>
      <c r="G96" s="81"/>
      <c r="H96" s="85"/>
      <c r="I96" s="158"/>
      <c r="J96" s="105"/>
      <c r="K96" s="88"/>
      <c r="L96" s="74"/>
      <c r="M96" s="231"/>
      <c r="N96" s="27"/>
      <c r="O96" s="234"/>
      <c r="P96" s="229" t="str">
        <f t="shared" si="5"/>
        <v/>
      </c>
      <c r="T96" s="255">
        <f t="shared" si="6"/>
        <v>0</v>
      </c>
      <c r="U96" s="237" t="str">
        <f t="shared" si="7"/>
        <v/>
      </c>
      <c r="V96" s="73" t="str">
        <f t="shared" si="8"/>
        <v/>
      </c>
    </row>
    <row r="97" spans="1:22">
      <c r="A97" s="23">
        <v>89</v>
      </c>
      <c r="B97" s="26"/>
      <c r="C97" s="26"/>
      <c r="D97" s="26"/>
      <c r="E97" s="27"/>
      <c r="F97" s="74"/>
      <c r="G97" s="81"/>
      <c r="H97" s="85"/>
      <c r="I97" s="158"/>
      <c r="J97" s="105"/>
      <c r="K97" s="88"/>
      <c r="L97" s="74"/>
      <c r="M97" s="231"/>
      <c r="N97" s="27"/>
      <c r="O97" s="234"/>
      <c r="P97" s="229" t="str">
        <f t="shared" si="5"/>
        <v/>
      </c>
      <c r="T97" s="255">
        <f t="shared" si="6"/>
        <v>0</v>
      </c>
      <c r="U97" s="237" t="str">
        <f t="shared" si="7"/>
        <v/>
      </c>
      <c r="V97" s="73" t="str">
        <f t="shared" si="8"/>
        <v/>
      </c>
    </row>
    <row r="98" spans="1:22" ht="13.5" customHeight="1" thickBot="1">
      <c r="A98" s="13">
        <v>90</v>
      </c>
      <c r="B98" s="28"/>
      <c r="C98" s="28"/>
      <c r="D98" s="28"/>
      <c r="E98" s="29"/>
      <c r="F98" s="75"/>
      <c r="G98" s="82"/>
      <c r="H98" s="86"/>
      <c r="I98" s="159"/>
      <c r="J98" s="106"/>
      <c r="K98" s="89"/>
      <c r="L98" s="75"/>
      <c r="M98" s="232"/>
      <c r="N98" s="29"/>
      <c r="O98" s="235"/>
      <c r="P98" s="230" t="str">
        <f t="shared" si="5"/>
        <v/>
      </c>
      <c r="T98" s="255">
        <f t="shared" si="6"/>
        <v>0</v>
      </c>
      <c r="U98" s="245" t="str">
        <f t="shared" si="7"/>
        <v/>
      </c>
      <c r="V98" s="246" t="str">
        <f t="shared" si="8"/>
        <v/>
      </c>
    </row>
    <row r="99" spans="1:22">
      <c r="D99" s="1">
        <f>COUNTIF(D9:D98,"女")</f>
        <v>0</v>
      </c>
      <c r="I99" s="79">
        <f>COUNTA(I9:I98)</f>
        <v>0</v>
      </c>
      <c r="L99" s="83"/>
      <c r="M99" s="3"/>
      <c r="T99" s="247"/>
      <c r="V99" s="237"/>
    </row>
    <row r="100" spans="1:22">
      <c r="D100" s="1">
        <f>COUNTIF(D9:D98,"男")</f>
        <v>0</v>
      </c>
      <c r="T100" s="237"/>
      <c r="V100" s="237"/>
    </row>
    <row r="101" spans="1:22">
      <c r="L101" s="70">
        <f t="shared" ref="L101:N101" si="9">COUNTIF(L9:L98,"○")</f>
        <v>0</v>
      </c>
      <c r="M101" s="79">
        <f t="shared" si="9"/>
        <v>0</v>
      </c>
      <c r="N101" s="79">
        <f t="shared" si="9"/>
        <v>0</v>
      </c>
      <c r="O101" s="79"/>
      <c r="T101" s="237"/>
      <c r="V101" s="237"/>
    </row>
  </sheetData>
  <sheetProtection sheet="1" objects="1" scenarios="1" selectLockedCells="1"/>
  <mergeCells count="11">
    <mergeCell ref="A3:B3"/>
    <mergeCell ref="A2:B2"/>
    <mergeCell ref="A4:B4"/>
    <mergeCell ref="A5:B5"/>
    <mergeCell ref="L7:N7"/>
    <mergeCell ref="C2:H2"/>
    <mergeCell ref="C3:H3"/>
    <mergeCell ref="C4:H4"/>
    <mergeCell ref="C5:H5"/>
    <mergeCell ref="F7:H7"/>
    <mergeCell ref="J2:P2"/>
  </mergeCells>
  <phoneticPr fontId="3"/>
  <dataValidations count="10">
    <dataValidation type="list" imeMode="on" allowBlank="1" showInputMessage="1" showErrorMessage="1" sqref="D9:D98">
      <formula1>$S$10:$S$11</formula1>
    </dataValidation>
    <dataValidation imeMode="on" allowBlank="1" showInputMessage="1" showErrorMessage="1" sqref="B9:B98 B3:B5"/>
    <dataValidation imeMode="halfKatakana" allowBlank="1" showInputMessage="1" showErrorMessage="1" sqref="C8:C98 C3:H3"/>
    <dataValidation type="list" allowBlank="1" showInputMessage="1" showErrorMessage="1" sqref="H9:H98">
      <formula1>IF(D9="","",IF(D9="男",$T$8:$T$27,$U$8:$U$26))</formula1>
    </dataValidation>
    <dataValidation type="whole" imeMode="off" allowBlank="1" showInputMessage="1" showErrorMessage="1" error="．やｍを使用しないでください！_x000a_" sqref="G9:G98">
      <formula1>1</formula1>
      <formula2>9999999</formula2>
    </dataValidation>
    <dataValidation imeMode="off" allowBlank="1" showInputMessage="1" showErrorMessage="1" prompt="参加予定日を入力すると、自動計算します。_x000a_" sqref="P9:P98"/>
    <dataValidation type="list" allowBlank="1" showInputMessage="1" showErrorMessage="1" sqref="L9:L98 N9:O100">
      <formula1>$X$10</formula1>
    </dataValidation>
    <dataValidation type="list" imeMode="off" allowBlank="1" showInputMessage="1" showErrorMessage="1" sqref="M9:M98">
      <formula1>$X$10</formula1>
    </dataValidation>
    <dataValidation type="list" allowBlank="1" showInputMessage="1" showErrorMessage="1" sqref="J9:J98">
      <formula1>$S$20:$S$24</formula1>
    </dataValidation>
    <dataValidation type="list" imeMode="off" allowBlank="1" showInputMessage="1" showErrorMessage="1" sqref="K9:K98">
      <formula1>$R$11:$R$19</formula1>
    </dataValidation>
  </dataValidations>
  <printOptions horizontalCentered="1"/>
  <pageMargins left="0.31496062992125984" right="0.31496062992125984" top="0.74803149606299213" bottom="0.74803149606299213" header="0.31496062992125984" footer="0.31496062992125984"/>
  <pageSetup paperSize="9" scale="57" orientation="portrait" r:id="rId1"/>
  <ignoredErrors>
    <ignoredError sqref="P99:P100" unlockedFormula="1"/>
  </ignoredError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0000"/>
    <pageSetUpPr fitToPage="1"/>
  </sheetPr>
  <dimension ref="A1:P58"/>
  <sheetViews>
    <sheetView zoomScaleNormal="100" workbookViewId="0">
      <selection activeCell="I18" sqref="I18"/>
    </sheetView>
  </sheetViews>
  <sheetFormatPr defaultRowHeight="13.5"/>
  <cols>
    <col min="1" max="1" width="3.75" style="49" customWidth="1"/>
    <col min="2" max="2" width="28.25" style="49" customWidth="1"/>
    <col min="3" max="3" width="10" style="49" customWidth="1"/>
    <col min="4" max="4" width="3" style="49" customWidth="1"/>
    <col min="5" max="5" width="9" style="49" customWidth="1"/>
    <col min="6" max="6" width="26.25" style="49" customWidth="1"/>
    <col min="7" max="7" width="4.875" style="49" customWidth="1"/>
    <col min="8" max="8" width="5.875" style="49" customWidth="1"/>
    <col min="9" max="9" width="13.25" style="49" customWidth="1"/>
    <col min="10" max="10" width="3.75" style="49" customWidth="1"/>
    <col min="11" max="11" width="9" style="49"/>
    <col min="12" max="12" width="9" style="49" customWidth="1"/>
    <col min="13" max="16" width="9" style="49" hidden="1" customWidth="1"/>
    <col min="17" max="18" width="9" style="49" customWidth="1"/>
    <col min="19" max="16384" width="9" style="49"/>
  </cols>
  <sheetData>
    <row r="1" spans="1:10" ht="17.25">
      <c r="A1" s="24" t="s">
        <v>90</v>
      </c>
      <c r="B1" s="47"/>
      <c r="C1" s="48"/>
      <c r="D1" s="331"/>
      <c r="E1" s="331"/>
      <c r="F1" s="331"/>
      <c r="G1" s="331"/>
      <c r="H1" s="331"/>
      <c r="I1" s="331"/>
      <c r="J1" s="331"/>
    </row>
    <row r="2" spans="1:10" ht="24.75" customHeight="1">
      <c r="A2" s="332" t="s">
        <v>248</v>
      </c>
      <c r="B2" s="332"/>
      <c r="C2" s="332"/>
      <c r="D2" s="332"/>
      <c r="E2" s="332"/>
      <c r="F2" s="332"/>
      <c r="G2" s="332"/>
      <c r="H2" s="332"/>
      <c r="I2" s="332"/>
      <c r="J2" s="332"/>
    </row>
    <row r="3" spans="1:10" ht="15.75" customHeight="1">
      <c r="A3" s="333" t="str">
        <f>IF(①参加者一覧表!C2="","",①参加者一覧表!C2)</f>
        <v/>
      </c>
      <c r="B3" s="333"/>
      <c r="C3" s="333"/>
      <c r="D3" s="333"/>
      <c r="E3" s="333"/>
      <c r="F3" s="333"/>
      <c r="G3" s="333"/>
      <c r="H3" s="333"/>
      <c r="I3" s="333"/>
      <c r="J3" s="333"/>
    </row>
    <row r="4" spans="1:10" ht="19.5" thickBot="1">
      <c r="A4" s="334" t="s">
        <v>52</v>
      </c>
      <c r="B4" s="334"/>
      <c r="C4" s="334"/>
      <c r="D4" s="334"/>
      <c r="E4" s="334"/>
      <c r="F4" s="334"/>
      <c r="G4" s="334"/>
      <c r="H4" s="334"/>
      <c r="I4" s="334"/>
      <c r="J4" s="334"/>
    </row>
    <row r="5" spans="1:10" ht="19.5" customHeight="1" thickBot="1">
      <c r="A5" s="50"/>
      <c r="B5" s="184" t="s">
        <v>27</v>
      </c>
      <c r="C5" s="183" t="s">
        <v>53</v>
      </c>
      <c r="D5" s="339" t="str">
        <f>IF(①参加者一覧表!C5="","",①参加者一覧表!C5)</f>
        <v/>
      </c>
      <c r="E5" s="339"/>
      <c r="F5" s="340"/>
      <c r="G5" s="153"/>
      <c r="H5" s="153"/>
      <c r="I5" s="51" t="s">
        <v>3</v>
      </c>
      <c r="J5" s="48"/>
    </row>
    <row r="6" spans="1:10" ht="22.5" customHeight="1" thickBot="1">
      <c r="A6" s="48"/>
      <c r="B6" s="61" t="str">
        <f>IF(①参加者一覧表!C4="","",①参加者一覧表!C4)</f>
        <v/>
      </c>
      <c r="C6" s="104" t="s">
        <v>36</v>
      </c>
      <c r="D6" s="336" t="str">
        <f>IF(①参加者一覧表!C2="","",①参加者一覧表!C2)</f>
        <v/>
      </c>
      <c r="E6" s="337"/>
      <c r="F6" s="337"/>
      <c r="G6" s="337"/>
      <c r="H6" s="337"/>
      <c r="I6" s="338"/>
      <c r="J6" s="52"/>
    </row>
    <row r="7" spans="1:10" ht="16.5" customHeight="1" thickBot="1">
      <c r="A7" s="48"/>
      <c r="B7" s="335"/>
      <c r="C7" s="335"/>
      <c r="D7" s="60"/>
      <c r="E7" s="53"/>
      <c r="F7" s="191"/>
      <c r="G7" s="191"/>
      <c r="H7" s="191"/>
      <c r="I7" s="191"/>
      <c r="J7" s="48"/>
    </row>
    <row r="8" spans="1:10" ht="16.5" customHeight="1">
      <c r="A8" s="48"/>
      <c r="B8" s="321" t="s">
        <v>157</v>
      </c>
      <c r="C8" s="324">
        <v>44185</v>
      </c>
      <c r="D8" s="325"/>
      <c r="E8" s="98">
        <f>IF(①参加者一覧表!L101="","",①参加者一覧表!L101)</f>
        <v>0</v>
      </c>
      <c r="F8" s="188" t="s">
        <v>84</v>
      </c>
      <c r="G8" s="187">
        <f>IF(①参加者一覧表!D100="",0,①参加者一覧表!D100)</f>
        <v>0</v>
      </c>
      <c r="H8" s="103"/>
      <c r="I8" s="48"/>
    </row>
    <row r="9" spans="1:10" ht="16.5" customHeight="1">
      <c r="A9" s="48"/>
      <c r="B9" s="322"/>
      <c r="C9" s="326">
        <v>44206</v>
      </c>
      <c r="D9" s="327"/>
      <c r="E9" s="99">
        <f>IF(①参加者一覧表!M101="","",①参加者一覧表!M101)</f>
        <v>0</v>
      </c>
      <c r="F9" s="189" t="s">
        <v>85</v>
      </c>
      <c r="G9" s="186">
        <f>IF(①参加者一覧表!D99="",0,①参加者一覧表!D99)</f>
        <v>0</v>
      </c>
      <c r="H9" s="152"/>
      <c r="I9" s="48"/>
    </row>
    <row r="10" spans="1:10" ht="16.5" customHeight="1" thickBot="1">
      <c r="A10" s="48"/>
      <c r="B10" s="323"/>
      <c r="C10" s="328">
        <v>44226</v>
      </c>
      <c r="D10" s="329"/>
      <c r="E10" s="100">
        <f>IF(①参加者一覧表!N101="","",①参加者一覧表!N101)</f>
        <v>0</v>
      </c>
      <c r="F10" s="190" t="s">
        <v>86</v>
      </c>
      <c r="G10" s="66">
        <f>SUM(G8:G9)</f>
        <v>0</v>
      </c>
      <c r="H10" s="103"/>
      <c r="I10" s="48"/>
    </row>
    <row r="11" spans="1:10" ht="16.5" customHeight="1" thickBot="1">
      <c r="A11" s="48"/>
      <c r="B11" s="241" t="s">
        <v>252</v>
      </c>
      <c r="C11" s="254">
        <f>①参加者一覧表!Q11</f>
        <v>0</v>
      </c>
      <c r="D11" s="97"/>
      <c r="E11" s="97"/>
      <c r="F11" s="341" t="s">
        <v>151</v>
      </c>
      <c r="G11" s="169" t="s">
        <v>143</v>
      </c>
      <c r="H11" s="172">
        <f>IF(①参加者一覧表!$T$1="","",①参加者一覧表!$T$1)</f>
        <v>0</v>
      </c>
      <c r="I11" s="175">
        <f>IF(H11="","",H11*1800)</f>
        <v>0</v>
      </c>
      <c r="J11" s="48"/>
    </row>
    <row r="12" spans="1:10" ht="16.5" customHeight="1">
      <c r="A12" s="48"/>
      <c r="B12" s="252" t="s">
        <v>76</v>
      </c>
      <c r="C12" s="253">
        <f>①参加者一覧表!Q12</f>
        <v>0</v>
      </c>
      <c r="D12" s="101"/>
      <c r="E12" s="94"/>
      <c r="F12" s="342"/>
      <c r="G12" s="170" t="s">
        <v>148</v>
      </c>
      <c r="H12" s="173">
        <f>IF(①参加者一覧表!$T$2="","",①参加者一覧表!$T$2)</f>
        <v>0</v>
      </c>
      <c r="I12" s="176">
        <f>IF(H12="","",H12*1800)</f>
        <v>0</v>
      </c>
      <c r="J12" s="48"/>
    </row>
    <row r="13" spans="1:10" ht="16.5" customHeight="1">
      <c r="A13" s="48"/>
      <c r="B13" s="63" t="s">
        <v>73</v>
      </c>
      <c r="C13" s="186">
        <f>①参加者一覧表!Q13</f>
        <v>0</v>
      </c>
      <c r="D13" s="101"/>
      <c r="E13" s="94"/>
      <c r="F13" s="342"/>
      <c r="G13" s="170" t="s">
        <v>145</v>
      </c>
      <c r="H13" s="173">
        <f>IF(①参加者一覧表!$T$3="","",①参加者一覧表!$T$3)</f>
        <v>0</v>
      </c>
      <c r="I13" s="176">
        <f>IF(H13="","",H13*1800)</f>
        <v>0</v>
      </c>
      <c r="J13" s="48"/>
    </row>
    <row r="14" spans="1:10" ht="16.5" customHeight="1">
      <c r="A14" s="48"/>
      <c r="B14" s="63" t="s">
        <v>253</v>
      </c>
      <c r="C14" s="186">
        <f>①参加者一覧表!Q14</f>
        <v>0</v>
      </c>
      <c r="D14" s="95"/>
      <c r="E14" s="96"/>
      <c r="F14" s="342"/>
      <c r="G14" s="170" t="s">
        <v>149</v>
      </c>
      <c r="H14" s="173">
        <f>IF(①参加者一覧表!$T$4="","",①参加者一覧表!$T$4)</f>
        <v>0</v>
      </c>
      <c r="I14" s="176">
        <f>IF(H14="","",H14*1800)</f>
        <v>0</v>
      </c>
      <c r="J14" s="48"/>
    </row>
    <row r="15" spans="1:10" ht="16.5" customHeight="1" thickBot="1">
      <c r="A15" s="48"/>
      <c r="B15" s="63" t="s">
        <v>77</v>
      </c>
      <c r="C15" s="186">
        <f>①参加者一覧表!Q15</f>
        <v>0</v>
      </c>
      <c r="D15" s="96"/>
      <c r="E15" s="96"/>
      <c r="F15" s="343"/>
      <c r="G15" s="171" t="s">
        <v>150</v>
      </c>
      <c r="H15" s="174">
        <f>IF(①参加者一覧表!$T$5="","",①参加者一覧表!$T$5)</f>
        <v>0</v>
      </c>
      <c r="I15" s="177">
        <f>IF(H15="","",H15*1800)</f>
        <v>0</v>
      </c>
      <c r="J15" s="48"/>
    </row>
    <row r="16" spans="1:10" ht="16.5" customHeight="1">
      <c r="A16" s="48"/>
      <c r="B16" s="63" t="s">
        <v>78</v>
      </c>
      <c r="C16" s="186">
        <f>①参加者一覧表!Q16</f>
        <v>0</v>
      </c>
      <c r="D16" s="96"/>
      <c r="E16" s="96"/>
      <c r="F16" s="62" t="s">
        <v>239</v>
      </c>
      <c r="G16" s="166" t="s">
        <v>137</v>
      </c>
      <c r="H16" s="167">
        <f>①参加者一覧表!W3</f>
        <v>0</v>
      </c>
      <c r="I16" s="168">
        <f>①参加者一覧表!W3*600</f>
        <v>0</v>
      </c>
      <c r="J16" s="48"/>
    </row>
    <row r="17" spans="1:10" ht="16.5" customHeight="1">
      <c r="A17" s="48"/>
      <c r="B17" s="63" t="s">
        <v>75</v>
      </c>
      <c r="C17" s="186">
        <f>①参加者一覧表!Q17</f>
        <v>0</v>
      </c>
      <c r="D17" s="96"/>
      <c r="E17" s="185"/>
      <c r="F17" s="63" t="s">
        <v>240</v>
      </c>
      <c r="G17" s="154" t="s">
        <v>137</v>
      </c>
      <c r="H17" s="163">
        <f>①参加者一覧表!W4</f>
        <v>0</v>
      </c>
      <c r="I17" s="160">
        <f>①参加者一覧表!W4*1000</f>
        <v>0</v>
      </c>
      <c r="J17" s="48"/>
    </row>
    <row r="18" spans="1:10" ht="16.5" customHeight="1" thickBot="1">
      <c r="B18" s="63" t="s">
        <v>249</v>
      </c>
      <c r="C18" s="186">
        <f>①参加者一覧表!Q18</f>
        <v>0</v>
      </c>
      <c r="D18" s="96"/>
      <c r="F18" s="65" t="s">
        <v>241</v>
      </c>
      <c r="G18" s="155" t="s">
        <v>137</v>
      </c>
      <c r="H18" s="164">
        <f>①参加者一覧表!W5</f>
        <v>0</v>
      </c>
      <c r="I18" s="161">
        <f>①参加者一覧表!W5*1500</f>
        <v>0</v>
      </c>
    </row>
    <row r="19" spans="1:10" ht="16.5" customHeight="1" thickTop="1" thickBot="1">
      <c r="B19" s="250" t="s">
        <v>250</v>
      </c>
      <c r="C19" s="66">
        <f>①参加者一覧表!Q19</f>
        <v>0</v>
      </c>
      <c r="D19" s="185"/>
      <c r="E19" s="55"/>
      <c r="F19" s="238" t="s">
        <v>35</v>
      </c>
      <c r="G19" s="239"/>
      <c r="H19" s="240"/>
      <c r="I19" s="162">
        <f>SUM(I11:I18)</f>
        <v>0</v>
      </c>
      <c r="J19" s="48"/>
    </row>
    <row r="20" spans="1:10" ht="16.5" customHeight="1" thickBot="1">
      <c r="B20" s="241" t="s">
        <v>247</v>
      </c>
      <c r="C20" s="243">
        <f>COUNTIF(①参加者一覧表!O9:O98,"○")</f>
        <v>0</v>
      </c>
      <c r="D20" s="242" t="s">
        <v>246</v>
      </c>
      <c r="E20" s="55"/>
      <c r="F20" s="248"/>
      <c r="G20" s="248"/>
      <c r="H20" s="248"/>
      <c r="I20" s="249"/>
      <c r="J20" s="48"/>
    </row>
    <row r="21" spans="1:10" ht="17.25">
      <c r="B21" s="151"/>
      <c r="C21" s="151"/>
      <c r="D21" s="54"/>
      <c r="E21" s="151"/>
      <c r="F21" s="251" t="s">
        <v>251</v>
      </c>
      <c r="G21" s="330">
        <f ca="1">TODAY()</f>
        <v>44136</v>
      </c>
      <c r="H21" s="330"/>
      <c r="I21" s="330"/>
      <c r="J21" s="151"/>
    </row>
    <row r="22" spans="1:10" ht="17.25">
      <c r="A22" s="194" t="s">
        <v>153</v>
      </c>
      <c r="B22" s="56"/>
      <c r="C22" s="56"/>
      <c r="D22" s="151"/>
      <c r="E22" s="56"/>
      <c r="J22" s="48"/>
    </row>
    <row r="23" spans="1:10" ht="17.25">
      <c r="A23" s="48"/>
      <c r="B23" s="55"/>
      <c r="C23" s="55"/>
      <c r="D23" s="56"/>
      <c r="E23" s="55"/>
      <c r="F23" s="151"/>
      <c r="G23" s="151"/>
      <c r="H23" s="151"/>
      <c r="I23" s="151"/>
      <c r="J23" s="48"/>
    </row>
    <row r="24" spans="1:10" ht="18.75">
      <c r="A24" s="48"/>
      <c r="B24" s="57"/>
      <c r="C24" s="57"/>
      <c r="D24" s="55"/>
      <c r="E24" s="57"/>
      <c r="J24" s="48"/>
    </row>
    <row r="25" spans="1:10" ht="18.75">
      <c r="A25" s="48"/>
      <c r="B25" s="57"/>
      <c r="C25" s="57"/>
      <c r="D25" s="57"/>
      <c r="E25" s="57"/>
      <c r="J25" s="48"/>
    </row>
    <row r="26" spans="1:10" ht="18.75">
      <c r="B26" s="58"/>
      <c r="C26" s="55"/>
      <c r="D26" s="57"/>
      <c r="E26" s="55"/>
      <c r="F26" s="57"/>
      <c r="G26" s="57"/>
      <c r="H26" s="57"/>
      <c r="I26" s="57"/>
    </row>
    <row r="27" spans="1:10" ht="14.25">
      <c r="B27" s="58"/>
      <c r="C27" s="55"/>
      <c r="D27" s="55"/>
      <c r="E27" s="55"/>
      <c r="F27" s="59"/>
      <c r="G27" s="59"/>
      <c r="H27" s="59"/>
      <c r="I27" s="55"/>
    </row>
    <row r="28" spans="1:10" ht="14.25">
      <c r="B28" s="58"/>
      <c r="C28" s="55"/>
      <c r="D28" s="55"/>
      <c r="E28" s="55"/>
      <c r="F28" s="59"/>
      <c r="G28" s="59"/>
      <c r="H28" s="59"/>
      <c r="I28" s="55"/>
    </row>
    <row r="29" spans="1:10" ht="14.25">
      <c r="B29" s="58"/>
      <c r="C29" s="55"/>
      <c r="D29" s="55"/>
      <c r="E29" s="55"/>
      <c r="F29" s="59"/>
      <c r="G29" s="59"/>
      <c r="H29" s="59"/>
      <c r="I29" s="55"/>
    </row>
    <row r="30" spans="1:10" ht="14.25">
      <c r="B30" s="58"/>
      <c r="C30" s="55"/>
      <c r="D30" s="55"/>
      <c r="E30" s="55"/>
      <c r="F30" s="59"/>
      <c r="G30" s="59"/>
      <c r="H30" s="59"/>
      <c r="I30" s="55"/>
    </row>
    <row r="31" spans="1:10" ht="14.25">
      <c r="B31" s="58"/>
      <c r="C31" s="55"/>
      <c r="D31" s="55"/>
      <c r="E31" s="55"/>
      <c r="F31" s="59"/>
      <c r="G31" s="59"/>
      <c r="H31" s="59"/>
      <c r="I31" s="55"/>
    </row>
    <row r="32" spans="1:10" ht="14.25">
      <c r="B32" s="58"/>
      <c r="C32" s="55"/>
      <c r="D32" s="55"/>
      <c r="E32" s="55"/>
      <c r="F32" s="59"/>
      <c r="G32" s="59"/>
      <c r="H32" s="59"/>
      <c r="I32" s="55"/>
    </row>
    <row r="33" spans="2:9" ht="14.25">
      <c r="B33" s="58"/>
      <c r="C33" s="55"/>
      <c r="D33" s="55"/>
      <c r="E33" s="55"/>
      <c r="F33" s="59"/>
      <c r="G33" s="59"/>
      <c r="H33" s="59"/>
      <c r="I33" s="55"/>
    </row>
    <row r="34" spans="2:9" ht="14.25">
      <c r="B34" s="58"/>
      <c r="C34" s="55"/>
      <c r="D34" s="55"/>
      <c r="E34" s="55"/>
      <c r="F34" s="59"/>
      <c r="G34" s="59"/>
      <c r="H34" s="59"/>
      <c r="I34" s="55"/>
    </row>
    <row r="35" spans="2:9" ht="14.25">
      <c r="B35" s="58"/>
      <c r="C35" s="55"/>
      <c r="D35" s="55"/>
      <c r="E35" s="55"/>
      <c r="F35" s="59"/>
      <c r="G35" s="59"/>
      <c r="H35" s="59"/>
      <c r="I35" s="55"/>
    </row>
    <row r="36" spans="2:9" ht="14.25">
      <c r="B36" s="58"/>
      <c r="C36" s="55"/>
      <c r="D36" s="55"/>
      <c r="E36" s="55"/>
      <c r="F36" s="59"/>
      <c r="G36" s="59"/>
      <c r="H36" s="59"/>
      <c r="I36" s="55"/>
    </row>
    <row r="37" spans="2:9" ht="14.25">
      <c r="B37" s="58"/>
      <c r="C37" s="55"/>
      <c r="D37" s="55"/>
      <c r="E37" s="55"/>
      <c r="F37" s="59"/>
      <c r="G37" s="59"/>
      <c r="H37" s="59"/>
      <c r="I37" s="55"/>
    </row>
    <row r="38" spans="2:9" ht="14.25">
      <c r="B38" s="58"/>
      <c r="C38" s="55"/>
      <c r="D38" s="55"/>
      <c r="E38" s="55"/>
      <c r="F38" s="59"/>
      <c r="G38" s="59"/>
      <c r="H38" s="59"/>
      <c r="I38" s="55"/>
    </row>
    <row r="39" spans="2:9" ht="14.25">
      <c r="B39" s="58"/>
      <c r="C39" s="55"/>
      <c r="D39" s="55"/>
      <c r="E39" s="55"/>
      <c r="F39" s="59"/>
      <c r="G39" s="59"/>
      <c r="H39" s="59"/>
      <c r="I39" s="55"/>
    </row>
    <row r="40" spans="2:9" ht="14.25">
      <c r="B40" s="58"/>
      <c r="C40" s="55"/>
      <c r="D40" s="55"/>
      <c r="E40" s="55"/>
      <c r="F40" s="59"/>
      <c r="G40" s="59"/>
      <c r="H40" s="59"/>
      <c r="I40" s="55"/>
    </row>
    <row r="41" spans="2:9" ht="14.25">
      <c r="B41" s="58"/>
      <c r="C41" s="55"/>
      <c r="D41" s="55"/>
      <c r="E41" s="55"/>
      <c r="F41" s="59"/>
      <c r="G41" s="59"/>
      <c r="H41" s="59"/>
      <c r="I41" s="55"/>
    </row>
    <row r="42" spans="2:9" ht="14.25">
      <c r="B42" s="58"/>
      <c r="C42" s="55"/>
      <c r="D42" s="55"/>
      <c r="E42" s="55"/>
      <c r="F42" s="59"/>
      <c r="G42" s="59"/>
      <c r="H42" s="59"/>
      <c r="I42" s="55"/>
    </row>
    <row r="43" spans="2:9" ht="14.25">
      <c r="B43" s="58"/>
      <c r="C43" s="55"/>
      <c r="D43" s="55"/>
      <c r="E43" s="55"/>
      <c r="F43" s="59"/>
      <c r="G43" s="59"/>
      <c r="H43" s="59"/>
      <c r="I43" s="55"/>
    </row>
    <row r="44" spans="2:9" ht="14.25">
      <c r="D44" s="55"/>
      <c r="F44" s="59"/>
      <c r="G44" s="59"/>
      <c r="H44" s="59"/>
      <c r="I44" s="55"/>
    </row>
    <row r="50" spans="1:8" ht="14.25" thickBot="1">
      <c r="A50" s="182"/>
      <c r="B50" s="182"/>
      <c r="C50" s="182"/>
      <c r="E50" s="182"/>
    </row>
    <row r="51" spans="1:8" ht="14.25" thickBot="1">
      <c r="D51" s="182"/>
      <c r="F51" s="182"/>
      <c r="G51" s="182"/>
      <c r="H51" s="182"/>
    </row>
    <row r="52" spans="1:8" ht="19.5" thickBot="1">
      <c r="B52" s="181" t="s">
        <v>36</v>
      </c>
      <c r="C52" s="201" t="str">
        <f>D6</f>
        <v/>
      </c>
      <c r="E52" s="202"/>
    </row>
    <row r="53" spans="1:8" ht="19.5" thickBot="1">
      <c r="B53" s="318" t="s">
        <v>152</v>
      </c>
      <c r="C53" s="169" t="s">
        <v>143</v>
      </c>
      <c r="D53" s="202"/>
      <c r="F53" s="202"/>
      <c r="G53" s="202"/>
      <c r="H53" s="203"/>
    </row>
    <row r="54" spans="1:8" ht="14.25">
      <c r="B54" s="319"/>
      <c r="C54" s="170" t="s">
        <v>148</v>
      </c>
      <c r="D54" s="178">
        <f>IF(①参加者一覧表!$T$1="","",①参加者一覧表!$T$1)</f>
        <v>0</v>
      </c>
    </row>
    <row r="55" spans="1:8" ht="14.25">
      <c r="B55" s="319"/>
      <c r="C55" s="170" t="s">
        <v>145</v>
      </c>
      <c r="D55" s="179">
        <f>IF(①参加者一覧表!$T$2="","",①参加者一覧表!$T$2)</f>
        <v>0</v>
      </c>
    </row>
    <row r="56" spans="1:8" ht="14.25">
      <c r="B56" s="319"/>
      <c r="C56" s="170" t="s">
        <v>149</v>
      </c>
      <c r="D56" s="179">
        <f>IF(①参加者一覧表!$T$3="","",①参加者一覧表!$T$3)</f>
        <v>0</v>
      </c>
    </row>
    <row r="57" spans="1:8" ht="15" thickBot="1">
      <c r="B57" s="320"/>
      <c r="C57" s="171" t="s">
        <v>150</v>
      </c>
      <c r="D57" s="179">
        <f>IF(①参加者一覧表!$T$4="","",①参加者一覧表!$T$4)</f>
        <v>0</v>
      </c>
    </row>
    <row r="58" spans="1:8" ht="15" thickBot="1">
      <c r="D58" s="180">
        <f>IF(①参加者一覧表!$T$5="","",①参加者一覧表!$T$5)</f>
        <v>0</v>
      </c>
    </row>
  </sheetData>
  <sheetProtection sheet="1" objects="1" scenarios="1" selectLockedCells="1" selectUnlockedCells="1"/>
  <mergeCells count="14">
    <mergeCell ref="G21:I21"/>
    <mergeCell ref="D1:J1"/>
    <mergeCell ref="A2:J2"/>
    <mergeCell ref="A3:J3"/>
    <mergeCell ref="A4:J4"/>
    <mergeCell ref="B7:C7"/>
    <mergeCell ref="D6:I6"/>
    <mergeCell ref="D5:F5"/>
    <mergeCell ref="F11:F15"/>
    <mergeCell ref="B53:B57"/>
    <mergeCell ref="B8:B10"/>
    <mergeCell ref="C8:D8"/>
    <mergeCell ref="C9:D9"/>
    <mergeCell ref="C10:D10"/>
  </mergeCells>
  <phoneticPr fontId="3"/>
  <printOptions horizontalCentered="1"/>
  <pageMargins left="0.39370078740157483" right="0.39370078740157483" top="0.59055118110236227" bottom="0.59055118110236227" header="0.31496062992125984" footer="0.31496062992125984"/>
  <pageSetup paperSize="9" scale="89" orientation="portrait" r:id="rId1"/>
  <rowBreaks count="1" manualBreakCount="1">
    <brk id="50" max="9"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view="pageBreakPreview" zoomScaleNormal="100" zoomScaleSheetLayoutView="100" workbookViewId="0">
      <selection activeCell="E17" sqref="E17"/>
    </sheetView>
  </sheetViews>
  <sheetFormatPr defaultRowHeight="13.5"/>
  <cols>
    <col min="1" max="1" width="9" style="146"/>
    <col min="2" max="2" width="50.375" style="146" customWidth="1"/>
    <col min="3" max="16384" width="9" style="146"/>
  </cols>
  <sheetData>
    <row r="1" spans="1:10" ht="26.45" customHeight="1">
      <c r="A1" s="219"/>
      <c r="B1" s="219"/>
      <c r="C1" s="346" t="s">
        <v>215</v>
      </c>
      <c r="D1" s="346"/>
      <c r="E1" s="346"/>
      <c r="F1" s="346"/>
      <c r="G1" s="347" t="s">
        <v>216</v>
      </c>
      <c r="H1" s="347"/>
      <c r="I1" s="347"/>
      <c r="J1" s="347"/>
    </row>
    <row r="2" spans="1:10" ht="19.5" thickBot="1">
      <c r="A2" s="209" t="s">
        <v>188</v>
      </c>
    </row>
    <row r="3" spans="1:10" ht="72.599999999999994" customHeight="1" thickTop="1" thickBot="1">
      <c r="A3" s="348" t="s">
        <v>189</v>
      </c>
      <c r="B3" s="349"/>
      <c r="C3" s="349"/>
      <c r="D3" s="349"/>
      <c r="E3" s="349"/>
      <c r="F3" s="349"/>
      <c r="G3" s="349"/>
      <c r="H3" s="349"/>
      <c r="I3" s="349"/>
      <c r="J3" s="350"/>
    </row>
    <row r="4" spans="1:10" s="211" customFormat="1" ht="12.75" thickTop="1">
      <c r="A4" s="210" t="s">
        <v>190</v>
      </c>
    </row>
    <row r="5" spans="1:10" s="211" customFormat="1" ht="12">
      <c r="A5" s="351" t="s">
        <v>191</v>
      </c>
      <c r="B5" s="351"/>
      <c r="C5" s="351"/>
      <c r="D5" s="351"/>
      <c r="E5" s="351"/>
      <c r="F5" s="351"/>
      <c r="G5" s="351"/>
      <c r="H5" s="351"/>
      <c r="I5" s="351"/>
      <c r="J5" s="351"/>
    </row>
    <row r="6" spans="1:10" ht="33.950000000000003" customHeight="1">
      <c r="A6" s="212" t="s">
        <v>192</v>
      </c>
      <c r="B6" s="212" t="s">
        <v>193</v>
      </c>
      <c r="C6" s="212" t="s">
        <v>194</v>
      </c>
      <c r="D6" s="212" t="s">
        <v>194</v>
      </c>
      <c r="E6" s="212" t="s">
        <v>195</v>
      </c>
      <c r="F6" s="212" t="s">
        <v>195</v>
      </c>
      <c r="G6" s="212" t="s">
        <v>194</v>
      </c>
      <c r="H6" s="212" t="s">
        <v>195</v>
      </c>
      <c r="I6" s="212" t="s">
        <v>195</v>
      </c>
      <c r="J6" s="212" t="s">
        <v>194</v>
      </c>
    </row>
    <row r="7" spans="1:10" ht="23.1" customHeight="1">
      <c r="A7" s="212">
        <v>1</v>
      </c>
      <c r="B7" s="213" t="s">
        <v>196</v>
      </c>
      <c r="C7" s="214"/>
      <c r="D7" s="214"/>
      <c r="E7" s="214"/>
      <c r="F7" s="214"/>
      <c r="G7" s="214"/>
      <c r="H7" s="214"/>
      <c r="I7" s="214"/>
      <c r="J7" s="214"/>
    </row>
    <row r="8" spans="1:10" ht="23.1" customHeight="1">
      <c r="A8" s="212">
        <v>2</v>
      </c>
      <c r="B8" s="214" t="s">
        <v>197</v>
      </c>
      <c r="C8" s="214"/>
      <c r="D8" s="214"/>
      <c r="E8" s="214"/>
      <c r="F8" s="214"/>
      <c r="G8" s="214"/>
      <c r="H8" s="214"/>
      <c r="I8" s="214"/>
      <c r="J8" s="214"/>
    </row>
    <row r="9" spans="1:10" ht="23.1" customHeight="1">
      <c r="A9" s="212">
        <v>3</v>
      </c>
      <c r="B9" s="214" t="s">
        <v>198</v>
      </c>
      <c r="C9" s="214"/>
      <c r="D9" s="214"/>
      <c r="E9" s="214"/>
      <c r="F9" s="214"/>
      <c r="G9" s="214"/>
      <c r="H9" s="214"/>
      <c r="I9" s="214"/>
      <c r="J9" s="214"/>
    </row>
    <row r="10" spans="1:10" ht="23.1" customHeight="1">
      <c r="A10" s="212">
        <v>4</v>
      </c>
      <c r="B10" s="214" t="s">
        <v>199</v>
      </c>
      <c r="C10" s="214"/>
      <c r="D10" s="214"/>
      <c r="E10" s="214"/>
      <c r="F10" s="214"/>
      <c r="G10" s="214"/>
      <c r="H10" s="214"/>
      <c r="I10" s="214"/>
      <c r="J10" s="214"/>
    </row>
    <row r="11" spans="1:10" ht="23.1" customHeight="1">
      <c r="A11" s="212">
        <v>5</v>
      </c>
      <c r="B11" s="214" t="s">
        <v>200</v>
      </c>
      <c r="C11" s="214"/>
      <c r="D11" s="214"/>
      <c r="E11" s="214"/>
      <c r="F11" s="214"/>
      <c r="G11" s="214"/>
      <c r="H11" s="214"/>
      <c r="I11" s="214"/>
      <c r="J11" s="214"/>
    </row>
    <row r="12" spans="1:10" ht="23.1" customHeight="1">
      <c r="A12" s="212">
        <v>6</v>
      </c>
      <c r="B12" s="214" t="s">
        <v>201</v>
      </c>
      <c r="C12" s="214"/>
      <c r="D12" s="214"/>
      <c r="E12" s="214"/>
      <c r="F12" s="214"/>
      <c r="G12" s="214"/>
      <c r="H12" s="214"/>
      <c r="I12" s="214"/>
      <c r="J12" s="214"/>
    </row>
    <row r="13" spans="1:10" ht="23.1" customHeight="1">
      <c r="A13" s="212">
        <v>7</v>
      </c>
      <c r="B13" s="214" t="s">
        <v>202</v>
      </c>
      <c r="C13" s="214"/>
      <c r="D13" s="214"/>
      <c r="E13" s="214"/>
      <c r="F13" s="214"/>
      <c r="G13" s="214"/>
      <c r="H13" s="214"/>
      <c r="I13" s="214"/>
      <c r="J13" s="214"/>
    </row>
    <row r="14" spans="1:10" ht="23.1" customHeight="1">
      <c r="A14" s="212">
        <v>8</v>
      </c>
      <c r="B14" s="214" t="s">
        <v>203</v>
      </c>
      <c r="C14" s="214"/>
      <c r="D14" s="214"/>
      <c r="E14" s="214"/>
      <c r="F14" s="214"/>
      <c r="G14" s="214"/>
      <c r="H14" s="214"/>
      <c r="I14" s="214"/>
      <c r="J14" s="214"/>
    </row>
    <row r="15" spans="1:10" ht="23.1" customHeight="1">
      <c r="A15" s="212">
        <v>9</v>
      </c>
      <c r="B15" s="214" t="s">
        <v>204</v>
      </c>
      <c r="C15" s="214"/>
      <c r="D15" s="214"/>
      <c r="E15" s="214"/>
      <c r="F15" s="214"/>
      <c r="G15" s="214"/>
      <c r="H15" s="214"/>
      <c r="I15" s="214"/>
      <c r="J15" s="214"/>
    </row>
    <row r="16" spans="1:10" ht="23.1" customHeight="1">
      <c r="A16" s="212">
        <v>10</v>
      </c>
      <c r="B16" s="214" t="s">
        <v>205</v>
      </c>
      <c r="C16" s="214"/>
      <c r="D16" s="214"/>
      <c r="E16" s="214"/>
      <c r="F16" s="214"/>
      <c r="G16" s="214"/>
      <c r="H16" s="214"/>
      <c r="I16" s="214"/>
      <c r="J16" s="214"/>
    </row>
    <row r="17" spans="1:10" ht="23.1" customHeight="1">
      <c r="A17" s="212">
        <v>11</v>
      </c>
      <c r="B17" s="214" t="s">
        <v>206</v>
      </c>
      <c r="C17" s="215" t="s">
        <v>207</v>
      </c>
      <c r="D17" s="215" t="s">
        <v>207</v>
      </c>
      <c r="E17" s="215" t="s">
        <v>207</v>
      </c>
      <c r="F17" s="215" t="s">
        <v>207</v>
      </c>
      <c r="G17" s="215" t="s">
        <v>207</v>
      </c>
      <c r="H17" s="215" t="s">
        <v>207</v>
      </c>
      <c r="I17" s="215" t="s">
        <v>207</v>
      </c>
      <c r="J17" s="215" t="s">
        <v>208</v>
      </c>
    </row>
    <row r="18" spans="1:10" ht="23.1" customHeight="1">
      <c r="A18" s="212">
        <v>12</v>
      </c>
      <c r="B18" s="214" t="s">
        <v>209</v>
      </c>
      <c r="C18" s="214"/>
      <c r="D18" s="214"/>
      <c r="E18" s="214"/>
      <c r="F18" s="214"/>
      <c r="G18" s="214"/>
      <c r="H18" s="214"/>
      <c r="I18" s="214"/>
      <c r="J18" s="214"/>
    </row>
    <row r="19" spans="1:10" ht="12.6" customHeight="1"/>
    <row r="20" spans="1:10" s="216" customFormat="1" ht="14.25">
      <c r="A20" s="344" t="s">
        <v>210</v>
      </c>
      <c r="B20" s="345"/>
      <c r="C20" s="344" t="s">
        <v>211</v>
      </c>
      <c r="D20" s="344"/>
      <c r="E20" s="344"/>
      <c r="F20" s="344"/>
      <c r="G20" s="344"/>
      <c r="H20" s="344"/>
      <c r="I20" s="344"/>
      <c r="J20" s="344"/>
    </row>
    <row r="21" spans="1:10" s="216" customFormat="1" ht="13.5" customHeight="1">
      <c r="C21" s="217" t="s">
        <v>214</v>
      </c>
    </row>
    <row r="22" spans="1:10" s="216" customFormat="1" ht="14.25">
      <c r="A22" s="344" t="s">
        <v>212</v>
      </c>
      <c r="B22" s="345"/>
      <c r="C22" s="218" t="s">
        <v>213</v>
      </c>
    </row>
  </sheetData>
  <mergeCells count="7">
    <mergeCell ref="A22:B22"/>
    <mergeCell ref="C1:F1"/>
    <mergeCell ref="G1:J1"/>
    <mergeCell ref="A3:J3"/>
    <mergeCell ref="A5:J5"/>
    <mergeCell ref="A20:B20"/>
    <mergeCell ref="C20:J20"/>
  </mergeCells>
  <phoneticPr fontId="45"/>
  <pageMargins left="0.23622047244094491" right="0.23622047244094491" top="0.39370078740157483" bottom="0.39370078740157483" header="0.31496062992125984" footer="0.31496062992125984"/>
  <pageSetup paperSize="9" scale="97"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9"/>
  <sheetViews>
    <sheetView zoomScaleNormal="100" zoomScalePageLayoutView="80" workbookViewId="0">
      <selection activeCell="A2" sqref="A2:P2"/>
    </sheetView>
  </sheetViews>
  <sheetFormatPr defaultRowHeight="13.5"/>
  <cols>
    <col min="1" max="1" width="4.125" style="146" customWidth="1"/>
    <col min="2" max="2" width="29" style="146" customWidth="1"/>
    <col min="3" max="16" width="6.5" style="146" customWidth="1"/>
    <col min="17" max="16384" width="9" style="146"/>
  </cols>
  <sheetData>
    <row r="1" spans="1:16" ht="41.45" customHeight="1">
      <c r="A1" s="354" t="s">
        <v>233</v>
      </c>
      <c r="B1" s="347"/>
      <c r="C1" s="347"/>
      <c r="D1" s="347"/>
      <c r="E1" s="347"/>
      <c r="F1" s="347"/>
      <c r="G1" s="347"/>
      <c r="H1" s="347"/>
      <c r="I1" s="347"/>
      <c r="J1" s="347"/>
      <c r="K1" s="347"/>
      <c r="L1" s="347"/>
      <c r="M1" s="347"/>
      <c r="N1" s="347"/>
      <c r="O1" s="347"/>
      <c r="P1" s="347"/>
    </row>
    <row r="2" spans="1:16" ht="33.6" customHeight="1">
      <c r="A2" s="353" t="s">
        <v>232</v>
      </c>
      <c r="B2" s="353"/>
      <c r="C2" s="353"/>
      <c r="D2" s="353"/>
      <c r="E2" s="353"/>
      <c r="F2" s="353"/>
      <c r="G2" s="353"/>
      <c r="H2" s="353"/>
      <c r="I2" s="353"/>
      <c r="J2" s="353"/>
      <c r="K2" s="353"/>
      <c r="L2" s="353"/>
      <c r="M2" s="353"/>
      <c r="N2" s="353"/>
      <c r="O2" s="353"/>
      <c r="P2" s="353"/>
    </row>
    <row r="3" spans="1:16" s="216" customFormat="1" ht="20.45" customHeight="1">
      <c r="A3" s="345" t="s">
        <v>231</v>
      </c>
      <c r="B3" s="345"/>
      <c r="C3" s="345"/>
      <c r="D3" s="345"/>
      <c r="E3" s="345"/>
      <c r="F3" s="345"/>
      <c r="G3" s="345"/>
      <c r="H3" s="345"/>
      <c r="I3" s="345"/>
      <c r="J3" s="345"/>
      <c r="K3" s="345"/>
      <c r="L3" s="345"/>
      <c r="M3" s="345"/>
      <c r="N3" s="345"/>
      <c r="O3" s="345"/>
      <c r="P3" s="345"/>
    </row>
    <row r="4" spans="1:16" s="216" customFormat="1" ht="20.45" customHeight="1">
      <c r="A4" s="355" t="s">
        <v>191</v>
      </c>
      <c r="B4" s="355"/>
      <c r="C4" s="355"/>
      <c r="D4" s="355"/>
      <c r="E4" s="355"/>
      <c r="F4" s="355"/>
      <c r="G4" s="355"/>
      <c r="H4" s="355"/>
      <c r="I4" s="355"/>
      <c r="J4" s="355"/>
      <c r="K4" s="355"/>
      <c r="L4" s="355"/>
      <c r="M4" s="355"/>
      <c r="N4" s="355"/>
      <c r="O4" s="355"/>
      <c r="P4" s="355"/>
    </row>
    <row r="5" spans="1:16" ht="29.45" customHeight="1">
      <c r="A5" s="212" t="s">
        <v>192</v>
      </c>
      <c r="B5" s="212" t="s">
        <v>193</v>
      </c>
      <c r="C5" s="228" t="s">
        <v>194</v>
      </c>
      <c r="D5" s="227" t="s">
        <v>194</v>
      </c>
      <c r="E5" s="227" t="s">
        <v>194</v>
      </c>
      <c r="F5" s="227" t="s">
        <v>194</v>
      </c>
      <c r="G5" s="227" t="s">
        <v>194</v>
      </c>
      <c r="H5" s="227" t="s">
        <v>194</v>
      </c>
      <c r="I5" s="227" t="s">
        <v>194</v>
      </c>
      <c r="J5" s="227" t="s">
        <v>194</v>
      </c>
      <c r="K5" s="227" t="s">
        <v>194</v>
      </c>
      <c r="L5" s="227" t="s">
        <v>194</v>
      </c>
      <c r="M5" s="227" t="s">
        <v>194</v>
      </c>
      <c r="N5" s="227" t="s">
        <v>194</v>
      </c>
      <c r="O5" s="227" t="s">
        <v>194</v>
      </c>
      <c r="P5" s="227" t="s">
        <v>194</v>
      </c>
    </row>
    <row r="6" spans="1:16" ht="24.95" customHeight="1">
      <c r="A6" s="212">
        <v>1</v>
      </c>
      <c r="B6" s="226" t="s">
        <v>196</v>
      </c>
      <c r="C6" s="214"/>
      <c r="D6" s="214"/>
      <c r="E6" s="214"/>
      <c r="F6" s="214"/>
      <c r="G6" s="214"/>
      <c r="H6" s="214"/>
      <c r="I6" s="214"/>
      <c r="J6" s="214"/>
      <c r="K6" s="214"/>
      <c r="L6" s="214"/>
      <c r="M6" s="214"/>
      <c r="N6" s="214"/>
      <c r="O6" s="214"/>
      <c r="P6" s="214"/>
    </row>
    <row r="7" spans="1:16" ht="24.95" customHeight="1">
      <c r="A7" s="212">
        <v>2</v>
      </c>
      <c r="B7" s="225" t="s">
        <v>197</v>
      </c>
      <c r="C7" s="214"/>
      <c r="D7" s="214"/>
      <c r="E7" s="214"/>
      <c r="F7" s="214"/>
      <c r="G7" s="214"/>
      <c r="H7" s="214"/>
      <c r="I7" s="214"/>
      <c r="J7" s="214"/>
      <c r="K7" s="214"/>
      <c r="L7" s="214"/>
      <c r="M7" s="214"/>
      <c r="N7" s="214"/>
      <c r="O7" s="214"/>
      <c r="P7" s="214"/>
    </row>
    <row r="8" spans="1:16" ht="24.95" customHeight="1">
      <c r="A8" s="212">
        <v>3</v>
      </c>
      <c r="B8" s="225" t="s">
        <v>230</v>
      </c>
      <c r="C8" s="214"/>
      <c r="D8" s="214"/>
      <c r="E8" s="214"/>
      <c r="F8" s="214"/>
      <c r="G8" s="214"/>
      <c r="H8" s="214"/>
      <c r="I8" s="214"/>
      <c r="J8" s="214"/>
      <c r="K8" s="214"/>
      <c r="L8" s="214"/>
      <c r="M8" s="214"/>
      <c r="N8" s="214"/>
      <c r="O8" s="214"/>
      <c r="P8" s="214"/>
    </row>
    <row r="9" spans="1:16" ht="24.95" customHeight="1">
      <c r="A9" s="212">
        <v>4</v>
      </c>
      <c r="B9" s="225" t="s">
        <v>229</v>
      </c>
      <c r="C9" s="214"/>
      <c r="D9" s="214"/>
      <c r="E9" s="214"/>
      <c r="F9" s="214"/>
      <c r="G9" s="214"/>
      <c r="H9" s="214"/>
      <c r="I9" s="214"/>
      <c r="J9" s="214"/>
      <c r="K9" s="214"/>
      <c r="L9" s="214"/>
      <c r="M9" s="214"/>
      <c r="N9" s="214"/>
      <c r="O9" s="214"/>
      <c r="P9" s="214"/>
    </row>
    <row r="10" spans="1:16" ht="24.95" customHeight="1">
      <c r="A10" s="212">
        <v>5</v>
      </c>
      <c r="B10" s="225" t="s">
        <v>200</v>
      </c>
      <c r="C10" s="214"/>
      <c r="D10" s="214"/>
      <c r="E10" s="214"/>
      <c r="F10" s="214"/>
      <c r="G10" s="214"/>
      <c r="H10" s="214"/>
      <c r="I10" s="214"/>
      <c r="J10" s="214"/>
      <c r="K10" s="214"/>
      <c r="L10" s="214"/>
      <c r="M10" s="214"/>
      <c r="N10" s="214"/>
      <c r="O10" s="214"/>
      <c r="P10" s="214"/>
    </row>
    <row r="11" spans="1:16" ht="24.95" customHeight="1">
      <c r="A11" s="212">
        <v>6</v>
      </c>
      <c r="B11" s="225" t="s">
        <v>201</v>
      </c>
      <c r="C11" s="214"/>
      <c r="D11" s="214"/>
      <c r="E11" s="214"/>
      <c r="F11" s="214"/>
      <c r="G11" s="214"/>
      <c r="H11" s="214"/>
      <c r="I11" s="214"/>
      <c r="J11" s="214"/>
      <c r="K11" s="214"/>
      <c r="L11" s="214"/>
      <c r="M11" s="214"/>
      <c r="N11" s="214"/>
      <c r="O11" s="214"/>
      <c r="P11" s="214"/>
    </row>
    <row r="12" spans="1:16" ht="24.95" customHeight="1">
      <c r="A12" s="212">
        <v>7</v>
      </c>
      <c r="B12" s="225" t="s">
        <v>202</v>
      </c>
      <c r="C12" s="214"/>
      <c r="D12" s="214"/>
      <c r="E12" s="214"/>
      <c r="F12" s="214"/>
      <c r="G12" s="214"/>
      <c r="H12" s="214"/>
      <c r="I12" s="214"/>
      <c r="J12" s="214"/>
      <c r="K12" s="214"/>
      <c r="L12" s="214"/>
      <c r="M12" s="214"/>
      <c r="N12" s="214"/>
      <c r="O12" s="214"/>
      <c r="P12" s="214"/>
    </row>
    <row r="13" spans="1:16" ht="24.95" customHeight="1">
      <c r="A13" s="212">
        <v>8</v>
      </c>
      <c r="B13" s="225" t="s">
        <v>228</v>
      </c>
      <c r="C13" s="214"/>
      <c r="D13" s="214"/>
      <c r="E13" s="214"/>
      <c r="F13" s="214"/>
      <c r="G13" s="214"/>
      <c r="H13" s="214"/>
      <c r="I13" s="214"/>
      <c r="J13" s="214"/>
      <c r="K13" s="214"/>
      <c r="L13" s="214"/>
      <c r="M13" s="214"/>
      <c r="N13" s="214"/>
      <c r="O13" s="214"/>
      <c r="P13" s="214"/>
    </row>
    <row r="14" spans="1:16" ht="24.95" customHeight="1">
      <c r="A14" s="212">
        <v>9</v>
      </c>
      <c r="B14" s="225" t="s">
        <v>204</v>
      </c>
      <c r="C14" s="214"/>
      <c r="D14" s="214"/>
      <c r="E14" s="214"/>
      <c r="F14" s="214"/>
      <c r="G14" s="214"/>
      <c r="H14" s="214"/>
      <c r="I14" s="214"/>
      <c r="J14" s="214"/>
      <c r="K14" s="214"/>
      <c r="L14" s="214"/>
      <c r="M14" s="214"/>
      <c r="N14" s="214"/>
      <c r="O14" s="214"/>
      <c r="P14" s="214"/>
    </row>
    <row r="15" spans="1:16" ht="24.95" customHeight="1">
      <c r="A15" s="212">
        <v>10</v>
      </c>
      <c r="B15" s="225" t="s">
        <v>227</v>
      </c>
      <c r="C15" s="214"/>
      <c r="D15" s="214"/>
      <c r="E15" s="214"/>
      <c r="F15" s="214"/>
      <c r="G15" s="214"/>
      <c r="H15" s="214"/>
      <c r="I15" s="214"/>
      <c r="J15" s="214"/>
      <c r="K15" s="214"/>
      <c r="L15" s="214"/>
      <c r="M15" s="214"/>
      <c r="N15" s="214"/>
      <c r="O15" s="214"/>
      <c r="P15" s="214"/>
    </row>
    <row r="16" spans="1:16" ht="24.95" customHeight="1">
      <c r="A16" s="212">
        <v>11</v>
      </c>
      <c r="B16" s="225" t="s">
        <v>206</v>
      </c>
      <c r="C16" s="224" t="s">
        <v>226</v>
      </c>
      <c r="D16" s="223" t="s">
        <v>226</v>
      </c>
      <c r="E16" s="223" t="s">
        <v>226</v>
      </c>
      <c r="F16" s="223" t="s">
        <v>226</v>
      </c>
      <c r="G16" s="223" t="s">
        <v>226</v>
      </c>
      <c r="H16" s="223" t="s">
        <v>226</v>
      </c>
      <c r="I16" s="223" t="s">
        <v>226</v>
      </c>
      <c r="J16" s="223" t="s">
        <v>226</v>
      </c>
      <c r="K16" s="223" t="s">
        <v>226</v>
      </c>
      <c r="L16" s="223" t="s">
        <v>226</v>
      </c>
      <c r="M16" s="223" t="s">
        <v>226</v>
      </c>
      <c r="N16" s="223" t="s">
        <v>226</v>
      </c>
      <c r="O16" s="223" t="s">
        <v>226</v>
      </c>
      <c r="P16" s="223" t="s">
        <v>226</v>
      </c>
    </row>
    <row r="17" spans="1:16" ht="12.6" customHeight="1"/>
    <row r="18" spans="1:16" s="211" customFormat="1" ht="18.600000000000001" customHeight="1">
      <c r="A18" s="352" t="s">
        <v>225</v>
      </c>
      <c r="B18" s="352"/>
      <c r="C18" s="352"/>
      <c r="D18" s="352"/>
      <c r="E18" s="352"/>
      <c r="F18" s="352"/>
      <c r="G18" s="352"/>
      <c r="H18" s="352"/>
      <c r="I18" s="352"/>
      <c r="J18" s="352"/>
      <c r="K18" s="352"/>
      <c r="L18" s="352"/>
      <c r="M18" s="352"/>
      <c r="N18" s="352"/>
      <c r="O18" s="352"/>
      <c r="P18" s="352"/>
    </row>
    <row r="19" spans="1:16" s="211" customFormat="1" ht="18.600000000000001" customHeight="1">
      <c r="A19" s="352" t="s">
        <v>224</v>
      </c>
      <c r="B19" s="352"/>
      <c r="C19" s="352"/>
      <c r="D19" s="352"/>
      <c r="E19" s="352"/>
      <c r="F19" s="352"/>
      <c r="G19" s="352"/>
      <c r="H19" s="352"/>
      <c r="I19" s="352"/>
      <c r="J19" s="352"/>
      <c r="K19" s="352"/>
      <c r="L19" s="352"/>
      <c r="M19" s="352"/>
      <c r="N19" s="352"/>
      <c r="O19" s="352"/>
      <c r="P19" s="352"/>
    </row>
  </sheetData>
  <mergeCells count="6">
    <mergeCell ref="A18:P18"/>
    <mergeCell ref="A19:P19"/>
    <mergeCell ref="A2:P2"/>
    <mergeCell ref="A3:P3"/>
    <mergeCell ref="A1:P1"/>
    <mergeCell ref="A4:P4"/>
  </mergeCells>
  <phoneticPr fontId="45"/>
  <printOptions horizontalCentered="1" verticalCentered="1"/>
  <pageMargins left="0.23622047244094491" right="0.23622047244094491" top="0.74803149606299213" bottom="0.74803149606299213" header="0.31496062992125984" footer="0.31496062992125984"/>
  <pageSetup paperSize="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I92"/>
  <sheetViews>
    <sheetView workbookViewId="0">
      <selection activeCell="A2" sqref="A2"/>
    </sheetView>
  </sheetViews>
  <sheetFormatPr defaultRowHeight="13.5"/>
  <cols>
    <col min="1" max="1" width="12.75" bestFit="1" customWidth="1"/>
    <col min="6" max="6" width="13.125" bestFit="1" customWidth="1"/>
    <col min="8" max="8" width="13.875" bestFit="1" customWidth="1"/>
  </cols>
  <sheetData>
    <row r="1" spans="1:9">
      <c r="A1" t="s">
        <v>37</v>
      </c>
      <c r="B1" t="s">
        <v>38</v>
      </c>
      <c r="C1" t="s">
        <v>39</v>
      </c>
      <c r="D1" t="s">
        <v>40</v>
      </c>
      <c r="E1" t="s">
        <v>41</v>
      </c>
      <c r="F1" t="s">
        <v>42</v>
      </c>
      <c r="G1" t="s">
        <v>43</v>
      </c>
      <c r="H1" t="s">
        <v>44</v>
      </c>
      <c r="I1" t="s">
        <v>45</v>
      </c>
    </row>
    <row r="2" spans="1:9">
      <c r="A2" t="e">
        <f>IF(H2="","",RIGHT(#REF!,4))&amp;(D2&amp;"0000")+H2</f>
        <v>#VALUE!</v>
      </c>
      <c r="B2" t="str">
        <f>IF(H2="","",①参加者一覧表!B9)</f>
        <v/>
      </c>
      <c r="C2" t="str">
        <f>IF(H2="","",①参加者一覧表!C9)</f>
        <v/>
      </c>
      <c r="D2" t="str">
        <f>IF(H2="","",IF(①参加者一覧表!D9="男",1,2))</f>
        <v/>
      </c>
      <c r="E2" t="str">
        <f>IF(H2="","",23)</f>
        <v/>
      </c>
      <c r="F2" t="str">
        <f>IF(H2="","",#REF!)</f>
        <v/>
      </c>
      <c r="G2" t="str">
        <f>IF(H2="","",①参加者一覧表!$C$3)</f>
        <v/>
      </c>
      <c r="H2" t="str">
        <f>IF(①参加者一覧表!P9="","",①参加者一覧表!P9)</f>
        <v/>
      </c>
      <c r="I2" t="str">
        <f>IF(H2="","",IF(①参加者一覧表!F9="","",IF(D2=1,VLOOKUP(①参加者一覧表!F9,#REF!,2,FALSE),VLOOKUP(①参加者一覧表!F9,#REF!,2,FALSE)))&amp;" "&amp;①参加者一覧表!G9)</f>
        <v/>
      </c>
    </row>
    <row r="3" spans="1:9">
      <c r="A3" t="e">
        <f>IF(H3="","",RIGHT(#REF!,4))&amp;(D3&amp;"0000")+H3</f>
        <v>#VALUE!</v>
      </c>
      <c r="B3" t="str">
        <f>IF(H3="","",①参加者一覧表!B10)</f>
        <v/>
      </c>
      <c r="C3" t="str">
        <f>IF(H3="","",①参加者一覧表!C10)</f>
        <v/>
      </c>
      <c r="D3" t="str">
        <f>IF(H3="","",IF(①参加者一覧表!D10="男",1,2))</f>
        <v/>
      </c>
      <c r="E3" t="str">
        <f t="shared" ref="E3:E66" si="0">IF(H3="","",23)</f>
        <v/>
      </c>
      <c r="F3" t="str">
        <f>IF(H3="","",#REF!)</f>
        <v/>
      </c>
      <c r="G3" t="str">
        <f>IF(H3="","",①参加者一覧表!$C$3)</f>
        <v/>
      </c>
      <c r="H3" t="str">
        <f>IF(①参加者一覧表!P10="","",①参加者一覧表!P10)</f>
        <v/>
      </c>
      <c r="I3" t="str">
        <f>IF(H3="","",IF(①参加者一覧表!F10="","",IF(D3=1,VLOOKUP(①参加者一覧表!F10,#REF!,2,FALSE),VLOOKUP(①参加者一覧表!F10,#REF!,2,FALSE)))&amp;" "&amp;①参加者一覧表!G10)</f>
        <v/>
      </c>
    </row>
    <row r="4" spans="1:9">
      <c r="A4" t="e">
        <f>IF(H4="","",RIGHT(#REF!,4))&amp;(D4&amp;"0000")+H4</f>
        <v>#VALUE!</v>
      </c>
      <c r="B4" t="str">
        <f>IF(H4="","",①参加者一覧表!B11)</f>
        <v/>
      </c>
      <c r="C4" t="str">
        <f>IF(H4="","",①参加者一覧表!C11)</f>
        <v/>
      </c>
      <c r="D4" t="str">
        <f>IF(H4="","",IF(①参加者一覧表!D11="男",1,2))</f>
        <v/>
      </c>
      <c r="E4" t="str">
        <f t="shared" si="0"/>
        <v/>
      </c>
      <c r="F4" t="str">
        <f>IF(H4="","",#REF!)</f>
        <v/>
      </c>
      <c r="G4" t="str">
        <f>IF(H4="","",①参加者一覧表!$C$3)</f>
        <v/>
      </c>
      <c r="H4" t="str">
        <f>IF(①参加者一覧表!P11="","",①参加者一覧表!P11)</f>
        <v/>
      </c>
      <c r="I4" t="str">
        <f>IF(H4="","",IF(①参加者一覧表!F11="","",IF(D4=1,VLOOKUP(①参加者一覧表!F11,#REF!,2,FALSE),VLOOKUP(①参加者一覧表!F11,#REF!,2,FALSE)))&amp;" "&amp;①参加者一覧表!G11)</f>
        <v/>
      </c>
    </row>
    <row r="5" spans="1:9">
      <c r="A5" t="e">
        <f>IF(H5="","",RIGHT(#REF!,4))&amp;(D5&amp;"0000")+H5</f>
        <v>#VALUE!</v>
      </c>
      <c r="B5" t="str">
        <f>IF(H5="","",①参加者一覧表!B12)</f>
        <v/>
      </c>
      <c r="C5" t="str">
        <f>IF(H5="","",①参加者一覧表!C12)</f>
        <v/>
      </c>
      <c r="D5" t="str">
        <f>IF(H5="","",IF(①参加者一覧表!D12="男",1,2))</f>
        <v/>
      </c>
      <c r="E5" t="str">
        <f t="shared" si="0"/>
        <v/>
      </c>
      <c r="F5" t="str">
        <f>IF(H5="","",#REF!)</f>
        <v/>
      </c>
      <c r="G5" t="str">
        <f>IF(H5="","",①参加者一覧表!$C$3)</f>
        <v/>
      </c>
      <c r="H5" t="str">
        <f>IF(①参加者一覧表!P12="","",①参加者一覧表!P12)</f>
        <v/>
      </c>
      <c r="I5" t="str">
        <f>IF(H5="","",IF(①参加者一覧表!F12="","",IF(D5=1,VLOOKUP(①参加者一覧表!F12,#REF!,2,FALSE),VLOOKUP(①参加者一覧表!F12,#REF!,2,FALSE)))&amp;" "&amp;①参加者一覧表!G12)</f>
        <v/>
      </c>
    </row>
    <row r="6" spans="1:9">
      <c r="A6" t="e">
        <f>IF(H6="","",RIGHT(#REF!,4))&amp;(D6&amp;"0000")+H6</f>
        <v>#VALUE!</v>
      </c>
      <c r="B6" t="str">
        <f>IF(H6="","",①参加者一覧表!B13)</f>
        <v/>
      </c>
      <c r="C6" t="str">
        <f>IF(H6="","",①参加者一覧表!C13)</f>
        <v/>
      </c>
      <c r="D6" t="str">
        <f>IF(H6="","",IF(①参加者一覧表!D13="男",1,2))</f>
        <v/>
      </c>
      <c r="E6" t="str">
        <f t="shared" si="0"/>
        <v/>
      </c>
      <c r="F6" t="str">
        <f>IF(H6="","",#REF!)</f>
        <v/>
      </c>
      <c r="G6" t="str">
        <f>IF(H6="","",①参加者一覧表!$C$3)</f>
        <v/>
      </c>
      <c r="H6" t="str">
        <f>IF(①参加者一覧表!P13="","",①参加者一覧表!P13)</f>
        <v/>
      </c>
      <c r="I6" t="str">
        <f>IF(H6="","",IF(①参加者一覧表!F13="","",IF(D6=1,VLOOKUP(①参加者一覧表!F13,#REF!,2,FALSE),VLOOKUP(①参加者一覧表!F13,#REF!,2,FALSE)))&amp;" "&amp;①参加者一覧表!G13)</f>
        <v/>
      </c>
    </row>
    <row r="7" spans="1:9">
      <c r="A7" t="e">
        <f>IF(H7="","",RIGHT(#REF!,4))&amp;(D7&amp;"0000")+H7</f>
        <v>#VALUE!</v>
      </c>
      <c r="B7" t="str">
        <f>IF(H7="","",①参加者一覧表!B14)</f>
        <v/>
      </c>
      <c r="C7" t="str">
        <f>IF(H7="","",①参加者一覧表!C14)</f>
        <v/>
      </c>
      <c r="D7" t="str">
        <f>IF(H7="","",IF(①参加者一覧表!D14="男",1,2))</f>
        <v/>
      </c>
      <c r="E7" t="str">
        <f t="shared" si="0"/>
        <v/>
      </c>
      <c r="F7" t="str">
        <f>IF(H7="","",#REF!)</f>
        <v/>
      </c>
      <c r="G7" t="str">
        <f>IF(H7="","",①参加者一覧表!$C$3)</f>
        <v/>
      </c>
      <c r="H7" t="str">
        <f>IF(①参加者一覧表!P14="","",①参加者一覧表!P14)</f>
        <v/>
      </c>
      <c r="I7" t="str">
        <f>IF(H7="","",IF(①参加者一覧表!F14="","",IF(D7=1,VLOOKUP(①参加者一覧表!F14,#REF!,2,FALSE),VLOOKUP(①参加者一覧表!F14,#REF!,2,FALSE)))&amp;" "&amp;①参加者一覧表!G14)</f>
        <v/>
      </c>
    </row>
    <row r="8" spans="1:9">
      <c r="A8" t="e">
        <f>IF(H8="","",RIGHT(#REF!,4))&amp;(D8&amp;"0000")+H8</f>
        <v>#VALUE!</v>
      </c>
      <c r="B8" t="str">
        <f>IF(H8="","",①参加者一覧表!B15)</f>
        <v/>
      </c>
      <c r="C8" t="str">
        <f>IF(H8="","",①参加者一覧表!C15)</f>
        <v/>
      </c>
      <c r="D8" t="str">
        <f>IF(H8="","",IF(①参加者一覧表!D15="男",1,2))</f>
        <v/>
      </c>
      <c r="E8" t="str">
        <f t="shared" si="0"/>
        <v/>
      </c>
      <c r="F8" t="str">
        <f>IF(H8="","",#REF!)</f>
        <v/>
      </c>
      <c r="G8" t="str">
        <f>IF(H8="","",①参加者一覧表!$C$3)</f>
        <v/>
      </c>
      <c r="H8" t="str">
        <f>IF(①参加者一覧表!P15="","",①参加者一覧表!P15)</f>
        <v/>
      </c>
      <c r="I8" t="str">
        <f>IF(H8="","",IF(①参加者一覧表!F15="","",IF(D8=1,VLOOKUP(①参加者一覧表!F15,#REF!,2,FALSE),VLOOKUP(①参加者一覧表!F15,#REF!,2,FALSE)))&amp;" "&amp;①参加者一覧表!G15)</f>
        <v/>
      </c>
    </row>
    <row r="9" spans="1:9">
      <c r="A9" t="e">
        <f>IF(H9="","",RIGHT(#REF!,4))&amp;(D9&amp;"0000")+H9</f>
        <v>#VALUE!</v>
      </c>
      <c r="B9" t="str">
        <f>IF(H9="","",①参加者一覧表!B16)</f>
        <v/>
      </c>
      <c r="C9" t="str">
        <f>IF(H9="","",①参加者一覧表!C16)</f>
        <v/>
      </c>
      <c r="D9" t="str">
        <f>IF(H9="","",IF(①参加者一覧表!D16="男",1,2))</f>
        <v/>
      </c>
      <c r="E9" t="str">
        <f t="shared" si="0"/>
        <v/>
      </c>
      <c r="F9" t="str">
        <f>IF(H9="","",#REF!)</f>
        <v/>
      </c>
      <c r="G9" t="str">
        <f>IF(H9="","",①参加者一覧表!$C$3)</f>
        <v/>
      </c>
      <c r="H9" t="str">
        <f>IF(①参加者一覧表!P16="","",①参加者一覧表!P16)</f>
        <v/>
      </c>
      <c r="I9" t="str">
        <f>IF(H9="","",IF(①参加者一覧表!F16="","",IF(D9=1,VLOOKUP(①参加者一覧表!F16,#REF!,2,FALSE),VLOOKUP(①参加者一覧表!F16,#REF!,2,FALSE)))&amp;" "&amp;①参加者一覧表!G16)</f>
        <v/>
      </c>
    </row>
    <row r="10" spans="1:9">
      <c r="A10" t="e">
        <f>IF(H10="","",RIGHT(#REF!,4))&amp;(D10&amp;"0000")+H10</f>
        <v>#VALUE!</v>
      </c>
      <c r="B10" t="str">
        <f>IF(H10="","",①参加者一覧表!B17)</f>
        <v/>
      </c>
      <c r="C10" t="str">
        <f>IF(H10="","",①参加者一覧表!C17)</f>
        <v/>
      </c>
      <c r="D10" t="str">
        <f>IF(H10="","",IF(①参加者一覧表!D17="男",1,2))</f>
        <v/>
      </c>
      <c r="E10" t="str">
        <f t="shared" si="0"/>
        <v/>
      </c>
      <c r="F10" t="str">
        <f>IF(H10="","",#REF!)</f>
        <v/>
      </c>
      <c r="G10" t="str">
        <f>IF(H10="","",①参加者一覧表!$C$3)</f>
        <v/>
      </c>
      <c r="H10" t="str">
        <f>IF(①参加者一覧表!P17="","",①参加者一覧表!P17)</f>
        <v/>
      </c>
      <c r="I10" t="str">
        <f>IF(H10="","",IF(①参加者一覧表!F17="","",IF(D10=1,VLOOKUP(①参加者一覧表!F17,#REF!,2,FALSE),VLOOKUP(①参加者一覧表!F17,#REF!,2,FALSE)))&amp;" "&amp;①参加者一覧表!G17)</f>
        <v/>
      </c>
    </row>
    <row r="11" spans="1:9">
      <c r="A11" t="e">
        <f>IF(H11="","",RIGHT(#REF!,4))&amp;(D11&amp;"0000")+H11</f>
        <v>#VALUE!</v>
      </c>
      <c r="B11" t="str">
        <f>IF(H11="","",①参加者一覧表!B18)</f>
        <v/>
      </c>
      <c r="C11" t="str">
        <f>IF(H11="","",①参加者一覧表!C18)</f>
        <v/>
      </c>
      <c r="D11" t="str">
        <f>IF(H11="","",IF(①参加者一覧表!D18="男",1,2))</f>
        <v/>
      </c>
      <c r="E11" t="str">
        <f t="shared" si="0"/>
        <v/>
      </c>
      <c r="F11" t="str">
        <f>IF(H11="","",#REF!)</f>
        <v/>
      </c>
      <c r="G11" t="str">
        <f>IF(H11="","",①参加者一覧表!$C$3)</f>
        <v/>
      </c>
      <c r="H11" t="str">
        <f>IF(①参加者一覧表!P18="","",①参加者一覧表!P18)</f>
        <v/>
      </c>
      <c r="I11" t="str">
        <f>IF(H11="","",IF(①参加者一覧表!F18="","",IF(D11=1,VLOOKUP(①参加者一覧表!F18,#REF!,2,FALSE),VLOOKUP(①参加者一覧表!F18,#REF!,2,FALSE)))&amp;" "&amp;①参加者一覧表!G18)</f>
        <v/>
      </c>
    </row>
    <row r="12" spans="1:9">
      <c r="A12" t="e">
        <f>IF(H12="","",RIGHT(#REF!,4))&amp;(D12&amp;"0000")+H12</f>
        <v>#VALUE!</v>
      </c>
      <c r="B12" t="str">
        <f>IF(H12="","",①参加者一覧表!B19)</f>
        <v/>
      </c>
      <c r="C12" t="str">
        <f>IF(H12="","",①参加者一覧表!C19)</f>
        <v/>
      </c>
      <c r="D12" t="str">
        <f>IF(H12="","",IF(①参加者一覧表!D19="男",1,2))</f>
        <v/>
      </c>
      <c r="E12" t="str">
        <f t="shared" si="0"/>
        <v/>
      </c>
      <c r="F12" t="str">
        <f>IF(H12="","",#REF!)</f>
        <v/>
      </c>
      <c r="G12" t="str">
        <f>IF(H12="","",①参加者一覧表!$C$3)</f>
        <v/>
      </c>
      <c r="H12" t="str">
        <f>IF(①参加者一覧表!P19="","",①参加者一覧表!P19)</f>
        <v/>
      </c>
      <c r="I12" t="str">
        <f>IF(H12="","",IF(①参加者一覧表!F19="","",IF(D12=1,VLOOKUP(①参加者一覧表!F19,#REF!,2,FALSE),VLOOKUP(①参加者一覧表!F19,#REF!,2,FALSE)))&amp;" "&amp;①参加者一覧表!G19)</f>
        <v/>
      </c>
    </row>
    <row r="13" spans="1:9">
      <c r="A13" t="e">
        <f>IF(H13="","",RIGHT(#REF!,4))&amp;(D13&amp;"0000")+H13</f>
        <v>#VALUE!</v>
      </c>
      <c r="B13" t="str">
        <f>IF(H13="","",①参加者一覧表!B20)</f>
        <v/>
      </c>
      <c r="C13" t="str">
        <f>IF(H13="","",①参加者一覧表!C20)</f>
        <v/>
      </c>
      <c r="D13" t="str">
        <f>IF(H13="","",IF(①参加者一覧表!D20="男",1,2))</f>
        <v/>
      </c>
      <c r="E13" t="str">
        <f t="shared" si="0"/>
        <v/>
      </c>
      <c r="F13" t="str">
        <f>IF(H13="","",#REF!)</f>
        <v/>
      </c>
      <c r="G13" t="str">
        <f>IF(H13="","",①参加者一覧表!$C$3)</f>
        <v/>
      </c>
      <c r="H13" t="str">
        <f>IF(①参加者一覧表!P20="","",①参加者一覧表!P20)</f>
        <v/>
      </c>
      <c r="I13" t="str">
        <f>IF(H13="","",IF(①参加者一覧表!F20="","",IF(D13=1,VLOOKUP(①参加者一覧表!F20,#REF!,2,FALSE),VLOOKUP(①参加者一覧表!F20,#REF!,2,FALSE)))&amp;" "&amp;①参加者一覧表!G20)</f>
        <v/>
      </c>
    </row>
    <row r="14" spans="1:9">
      <c r="A14" t="e">
        <f>IF(H14="","",RIGHT(#REF!,4))&amp;(D14&amp;"0000")+H14</f>
        <v>#VALUE!</v>
      </c>
      <c r="B14" t="str">
        <f>IF(H14="","",①参加者一覧表!B21)</f>
        <v/>
      </c>
      <c r="C14" t="str">
        <f>IF(H14="","",①参加者一覧表!C21)</f>
        <v/>
      </c>
      <c r="D14" t="str">
        <f>IF(H14="","",IF(①参加者一覧表!D21="男",1,2))</f>
        <v/>
      </c>
      <c r="E14" t="str">
        <f t="shared" si="0"/>
        <v/>
      </c>
      <c r="F14" t="str">
        <f>IF(H14="","",#REF!)</f>
        <v/>
      </c>
      <c r="G14" t="str">
        <f>IF(H14="","",①参加者一覧表!$C$3)</f>
        <v/>
      </c>
      <c r="H14" t="str">
        <f>IF(①参加者一覧表!P21="","",①参加者一覧表!P21)</f>
        <v/>
      </c>
      <c r="I14" t="str">
        <f>IF(H14="","",IF(①参加者一覧表!F21="","",IF(D14=1,VLOOKUP(①参加者一覧表!F21,#REF!,2,FALSE),VLOOKUP(①参加者一覧表!F21,#REF!,2,FALSE)))&amp;" "&amp;①参加者一覧表!G21)</f>
        <v/>
      </c>
    </row>
    <row r="15" spans="1:9">
      <c r="A15" t="e">
        <f>IF(H15="","",RIGHT(#REF!,4))&amp;(D15&amp;"0000")+H15</f>
        <v>#VALUE!</v>
      </c>
      <c r="B15" t="str">
        <f>IF(H15="","",①参加者一覧表!B22)</f>
        <v/>
      </c>
      <c r="C15" t="str">
        <f>IF(H15="","",①参加者一覧表!C22)</f>
        <v/>
      </c>
      <c r="D15" t="str">
        <f>IF(H15="","",IF(①参加者一覧表!D22="男",1,2))</f>
        <v/>
      </c>
      <c r="E15" t="str">
        <f t="shared" si="0"/>
        <v/>
      </c>
      <c r="F15" t="str">
        <f>IF(H15="","",#REF!)</f>
        <v/>
      </c>
      <c r="G15" t="str">
        <f>IF(H15="","",①参加者一覧表!$C$3)</f>
        <v/>
      </c>
      <c r="H15" t="str">
        <f>IF(①参加者一覧表!P22="","",①参加者一覧表!P22)</f>
        <v/>
      </c>
      <c r="I15" t="str">
        <f>IF(H15="","",IF(①参加者一覧表!F22="","",IF(D15=1,VLOOKUP(①参加者一覧表!F22,#REF!,2,FALSE),VLOOKUP(①参加者一覧表!F22,#REF!,2,FALSE)))&amp;" "&amp;①参加者一覧表!G22)</f>
        <v/>
      </c>
    </row>
    <row r="16" spans="1:9">
      <c r="A16" t="e">
        <f>IF(H16="","",RIGHT(#REF!,4))&amp;(D16&amp;"0000")+H16</f>
        <v>#VALUE!</v>
      </c>
      <c r="B16" t="str">
        <f>IF(H16="","",①参加者一覧表!B23)</f>
        <v/>
      </c>
      <c r="C16" t="str">
        <f>IF(H16="","",①参加者一覧表!C23)</f>
        <v/>
      </c>
      <c r="D16" t="str">
        <f>IF(H16="","",IF(①参加者一覧表!D23="男",1,2))</f>
        <v/>
      </c>
      <c r="E16" t="str">
        <f t="shared" si="0"/>
        <v/>
      </c>
      <c r="F16" t="str">
        <f>IF(H16="","",#REF!)</f>
        <v/>
      </c>
      <c r="G16" t="str">
        <f>IF(H16="","",①参加者一覧表!$C$3)</f>
        <v/>
      </c>
      <c r="H16" t="str">
        <f>IF(①参加者一覧表!P23="","",①参加者一覧表!P23)</f>
        <v/>
      </c>
      <c r="I16" t="str">
        <f>IF(H16="","",IF(①参加者一覧表!F23="","",IF(D16=1,VLOOKUP(①参加者一覧表!F23,#REF!,2,FALSE),VLOOKUP(①参加者一覧表!F23,#REF!,2,FALSE)))&amp;" "&amp;①参加者一覧表!G23)</f>
        <v/>
      </c>
    </row>
    <row r="17" spans="1:9">
      <c r="A17" t="e">
        <f>IF(H17="","",RIGHT(#REF!,4))&amp;(D17&amp;"0000")+H17</f>
        <v>#VALUE!</v>
      </c>
      <c r="B17" t="str">
        <f>IF(H17="","",①参加者一覧表!B24)</f>
        <v/>
      </c>
      <c r="C17" t="str">
        <f>IF(H17="","",①参加者一覧表!C24)</f>
        <v/>
      </c>
      <c r="D17" t="str">
        <f>IF(H17="","",IF(①参加者一覧表!D24="男",1,2))</f>
        <v/>
      </c>
      <c r="E17" t="str">
        <f t="shared" si="0"/>
        <v/>
      </c>
      <c r="F17" t="str">
        <f>IF(H17="","",#REF!)</f>
        <v/>
      </c>
      <c r="G17" t="str">
        <f>IF(H17="","",①参加者一覧表!$C$3)</f>
        <v/>
      </c>
      <c r="H17" t="str">
        <f>IF(①参加者一覧表!P24="","",①参加者一覧表!P24)</f>
        <v/>
      </c>
      <c r="I17" t="str">
        <f>IF(H17="","",IF(①参加者一覧表!F24="","",IF(D17=1,VLOOKUP(①参加者一覧表!F24,#REF!,2,FALSE),VLOOKUP(①参加者一覧表!F24,#REF!,2,FALSE)))&amp;" "&amp;①参加者一覧表!G24)</f>
        <v/>
      </c>
    </row>
    <row r="18" spans="1:9">
      <c r="A18" t="e">
        <f>IF(H18="","",RIGHT(#REF!,4))&amp;(D18&amp;"0000")+H18</f>
        <v>#VALUE!</v>
      </c>
      <c r="B18" t="str">
        <f>IF(H18="","",①参加者一覧表!B25)</f>
        <v/>
      </c>
      <c r="C18" t="str">
        <f>IF(H18="","",①参加者一覧表!C25)</f>
        <v/>
      </c>
      <c r="D18" t="str">
        <f>IF(H18="","",IF(①参加者一覧表!D25="男",1,2))</f>
        <v/>
      </c>
      <c r="E18" t="str">
        <f t="shared" si="0"/>
        <v/>
      </c>
      <c r="F18" t="str">
        <f>IF(H18="","",#REF!)</f>
        <v/>
      </c>
      <c r="G18" t="str">
        <f>IF(H18="","",①参加者一覧表!$C$3)</f>
        <v/>
      </c>
      <c r="H18" t="str">
        <f>IF(①参加者一覧表!P25="","",①参加者一覧表!P25)</f>
        <v/>
      </c>
      <c r="I18" t="str">
        <f>IF(H18="","",IF(①参加者一覧表!F25="","",IF(D18=1,VLOOKUP(①参加者一覧表!F25,#REF!,2,FALSE),VLOOKUP(①参加者一覧表!F25,#REF!,2,FALSE)))&amp;" "&amp;①参加者一覧表!G25)</f>
        <v/>
      </c>
    </row>
    <row r="19" spans="1:9">
      <c r="A19" t="e">
        <f>IF(H19="","",RIGHT(#REF!,4))&amp;(D19&amp;"0000")+H19</f>
        <v>#VALUE!</v>
      </c>
      <c r="B19" t="str">
        <f>IF(H19="","",①参加者一覧表!B26)</f>
        <v/>
      </c>
      <c r="C19" t="str">
        <f>IF(H19="","",①参加者一覧表!C26)</f>
        <v/>
      </c>
      <c r="D19" t="str">
        <f>IF(H19="","",IF(①参加者一覧表!D26="男",1,2))</f>
        <v/>
      </c>
      <c r="E19" t="str">
        <f t="shared" si="0"/>
        <v/>
      </c>
      <c r="F19" t="str">
        <f>IF(H19="","",#REF!)</f>
        <v/>
      </c>
      <c r="G19" t="str">
        <f>IF(H19="","",①参加者一覧表!$C$3)</f>
        <v/>
      </c>
      <c r="H19" t="str">
        <f>IF(①参加者一覧表!P26="","",①参加者一覧表!P26)</f>
        <v/>
      </c>
      <c r="I19" t="str">
        <f>IF(H19="","",IF(①参加者一覧表!F26="","",IF(D19=1,VLOOKUP(①参加者一覧表!F26,#REF!,2,FALSE),VLOOKUP(①参加者一覧表!F26,#REF!,2,FALSE)))&amp;" "&amp;①参加者一覧表!G26)</f>
        <v/>
      </c>
    </row>
    <row r="20" spans="1:9">
      <c r="A20" t="e">
        <f>IF(H20="","",RIGHT(#REF!,4))&amp;(D20&amp;"0000")+H20</f>
        <v>#VALUE!</v>
      </c>
      <c r="B20" t="str">
        <f>IF(H20="","",①参加者一覧表!B27)</f>
        <v/>
      </c>
      <c r="C20" t="str">
        <f>IF(H20="","",①参加者一覧表!C27)</f>
        <v/>
      </c>
      <c r="D20" t="str">
        <f>IF(H20="","",IF(①参加者一覧表!D27="男",1,2))</f>
        <v/>
      </c>
      <c r="E20" t="str">
        <f t="shared" si="0"/>
        <v/>
      </c>
      <c r="F20" t="str">
        <f>IF(H20="","",#REF!)</f>
        <v/>
      </c>
      <c r="G20" t="str">
        <f>IF(H20="","",①参加者一覧表!$C$3)</f>
        <v/>
      </c>
      <c r="H20" t="str">
        <f>IF(①参加者一覧表!P27="","",①参加者一覧表!P27)</f>
        <v/>
      </c>
      <c r="I20" t="str">
        <f>IF(H20="","",IF(①参加者一覧表!F27="","",IF(D20=1,VLOOKUP(①参加者一覧表!F27,#REF!,2,FALSE),VLOOKUP(①参加者一覧表!F27,#REF!,2,FALSE)))&amp;" "&amp;①参加者一覧表!G27)</f>
        <v/>
      </c>
    </row>
    <row r="21" spans="1:9">
      <c r="A21" t="e">
        <f>IF(H21="","",RIGHT(#REF!,4))&amp;(D21&amp;"0000")+H21</f>
        <v>#VALUE!</v>
      </c>
      <c r="B21" t="str">
        <f>IF(H21="","",①参加者一覧表!B28)</f>
        <v/>
      </c>
      <c r="C21" t="str">
        <f>IF(H21="","",①参加者一覧表!C28)</f>
        <v/>
      </c>
      <c r="D21" t="str">
        <f>IF(H21="","",IF(①参加者一覧表!D28="男",1,2))</f>
        <v/>
      </c>
      <c r="E21" t="str">
        <f t="shared" si="0"/>
        <v/>
      </c>
      <c r="F21" t="str">
        <f>IF(H21="","",#REF!)</f>
        <v/>
      </c>
      <c r="G21" t="str">
        <f>IF(H21="","",①参加者一覧表!$C$3)</f>
        <v/>
      </c>
      <c r="H21" t="str">
        <f>IF(①参加者一覧表!P28="","",①参加者一覧表!P28)</f>
        <v/>
      </c>
      <c r="I21" t="str">
        <f>IF(H21="","",IF(①参加者一覧表!F28="","",IF(D21=1,VLOOKUP(①参加者一覧表!F28,#REF!,2,FALSE),VLOOKUP(①参加者一覧表!F28,#REF!,2,FALSE)))&amp;" "&amp;①参加者一覧表!G28)</f>
        <v/>
      </c>
    </row>
    <row r="22" spans="1:9">
      <c r="A22" t="e">
        <f>IF(H22="","",RIGHT(#REF!,4))&amp;(D22&amp;"0000")+H22</f>
        <v>#VALUE!</v>
      </c>
      <c r="B22" t="str">
        <f>IF(H22="","",①参加者一覧表!B29)</f>
        <v/>
      </c>
      <c r="C22" t="str">
        <f>IF(H22="","",①参加者一覧表!C29)</f>
        <v/>
      </c>
      <c r="D22" t="str">
        <f>IF(H22="","",IF(①参加者一覧表!D29="男",1,2))</f>
        <v/>
      </c>
      <c r="E22" t="str">
        <f t="shared" si="0"/>
        <v/>
      </c>
      <c r="F22" t="str">
        <f>IF(H22="","",#REF!)</f>
        <v/>
      </c>
      <c r="G22" t="str">
        <f>IF(H22="","",①参加者一覧表!$C$3)</f>
        <v/>
      </c>
      <c r="H22" t="str">
        <f>IF(①参加者一覧表!P29="","",①参加者一覧表!P29)</f>
        <v/>
      </c>
      <c r="I22" t="str">
        <f>IF(H22="","",IF(①参加者一覧表!F29="","",IF(D22=1,VLOOKUP(①参加者一覧表!F29,#REF!,2,FALSE),VLOOKUP(①参加者一覧表!F29,#REF!,2,FALSE)))&amp;" "&amp;①参加者一覧表!G29)</f>
        <v/>
      </c>
    </row>
    <row r="23" spans="1:9">
      <c r="A23" t="e">
        <f>IF(H23="","",RIGHT(#REF!,4))&amp;(D23&amp;"0000")+H23</f>
        <v>#VALUE!</v>
      </c>
      <c r="B23" t="str">
        <f>IF(H23="","",①参加者一覧表!B30)</f>
        <v/>
      </c>
      <c r="C23" t="str">
        <f>IF(H23="","",①参加者一覧表!C30)</f>
        <v/>
      </c>
      <c r="D23" t="str">
        <f>IF(H23="","",IF(①参加者一覧表!D30="男",1,2))</f>
        <v/>
      </c>
      <c r="E23" t="str">
        <f t="shared" si="0"/>
        <v/>
      </c>
      <c r="F23" t="str">
        <f>IF(H23="","",#REF!)</f>
        <v/>
      </c>
      <c r="G23" t="str">
        <f>IF(H23="","",①参加者一覧表!$C$3)</f>
        <v/>
      </c>
      <c r="H23" t="str">
        <f>IF(①参加者一覧表!P30="","",①参加者一覧表!P30)</f>
        <v/>
      </c>
      <c r="I23" t="str">
        <f>IF(H23="","",IF(①参加者一覧表!F30="","",IF(D23=1,VLOOKUP(①参加者一覧表!F30,#REF!,2,FALSE),VLOOKUP(①参加者一覧表!F30,#REF!,2,FALSE)))&amp;" "&amp;①参加者一覧表!G30)</f>
        <v/>
      </c>
    </row>
    <row r="24" spans="1:9">
      <c r="A24" t="e">
        <f>IF(H24="","",RIGHT(#REF!,4))&amp;(D24&amp;"0000")+H24</f>
        <v>#VALUE!</v>
      </c>
      <c r="B24" t="str">
        <f>IF(H24="","",①参加者一覧表!B31)</f>
        <v/>
      </c>
      <c r="C24" t="str">
        <f>IF(H24="","",①参加者一覧表!C31)</f>
        <v/>
      </c>
      <c r="D24" t="str">
        <f>IF(H24="","",IF(①参加者一覧表!D31="男",1,2))</f>
        <v/>
      </c>
      <c r="E24" t="str">
        <f t="shared" si="0"/>
        <v/>
      </c>
      <c r="F24" t="str">
        <f>IF(H24="","",#REF!)</f>
        <v/>
      </c>
      <c r="G24" t="str">
        <f>IF(H24="","",①参加者一覧表!$C$3)</f>
        <v/>
      </c>
      <c r="H24" t="str">
        <f>IF(①参加者一覧表!P31="","",①参加者一覧表!P31)</f>
        <v/>
      </c>
      <c r="I24" t="str">
        <f>IF(H24="","",IF(①参加者一覧表!F31="","",IF(D24=1,VLOOKUP(①参加者一覧表!F31,#REF!,2,FALSE),VLOOKUP(①参加者一覧表!F31,#REF!,2,FALSE)))&amp;" "&amp;①参加者一覧表!G31)</f>
        <v/>
      </c>
    </row>
    <row r="25" spans="1:9">
      <c r="A25" t="e">
        <f>IF(H25="","",RIGHT(#REF!,4))&amp;(D25&amp;"0000")+H25</f>
        <v>#VALUE!</v>
      </c>
      <c r="B25" t="str">
        <f>IF(H25="","",①参加者一覧表!B32)</f>
        <v/>
      </c>
      <c r="C25" t="str">
        <f>IF(H25="","",①参加者一覧表!C32)</f>
        <v/>
      </c>
      <c r="D25" t="str">
        <f>IF(H25="","",IF(①参加者一覧表!D32="男",1,2))</f>
        <v/>
      </c>
      <c r="E25" t="str">
        <f t="shared" si="0"/>
        <v/>
      </c>
      <c r="F25" t="str">
        <f>IF(H25="","",#REF!)</f>
        <v/>
      </c>
      <c r="G25" t="str">
        <f>IF(H25="","",①参加者一覧表!$C$3)</f>
        <v/>
      </c>
      <c r="H25" t="str">
        <f>IF(①参加者一覧表!P32="","",①参加者一覧表!P32)</f>
        <v/>
      </c>
      <c r="I25" t="str">
        <f>IF(H25="","",IF(①参加者一覧表!F32="","",IF(D25=1,VLOOKUP(①参加者一覧表!F32,#REF!,2,FALSE),VLOOKUP(①参加者一覧表!F32,#REF!,2,FALSE)))&amp;" "&amp;①参加者一覧表!G32)</f>
        <v/>
      </c>
    </row>
    <row r="26" spans="1:9">
      <c r="A26" t="e">
        <f>IF(H26="","",RIGHT(#REF!,4))&amp;(D26&amp;"0000")+H26</f>
        <v>#VALUE!</v>
      </c>
      <c r="B26" t="str">
        <f>IF(H26="","",①参加者一覧表!B33)</f>
        <v/>
      </c>
      <c r="C26" t="str">
        <f>IF(H26="","",①参加者一覧表!C33)</f>
        <v/>
      </c>
      <c r="D26" t="str">
        <f>IF(H26="","",IF(①参加者一覧表!D33="男",1,2))</f>
        <v/>
      </c>
      <c r="E26" t="str">
        <f t="shared" si="0"/>
        <v/>
      </c>
      <c r="F26" t="str">
        <f>IF(H26="","",#REF!)</f>
        <v/>
      </c>
      <c r="G26" t="str">
        <f>IF(H26="","",①参加者一覧表!$C$3)</f>
        <v/>
      </c>
      <c r="H26" t="str">
        <f>IF(①参加者一覧表!P33="","",①参加者一覧表!P33)</f>
        <v/>
      </c>
      <c r="I26" t="str">
        <f>IF(H26="","",IF(①参加者一覧表!F33="","",IF(D26=1,VLOOKUP(①参加者一覧表!F33,#REF!,2,FALSE),VLOOKUP(①参加者一覧表!F33,#REF!,2,FALSE)))&amp;" "&amp;①参加者一覧表!G33)</f>
        <v/>
      </c>
    </row>
    <row r="27" spans="1:9">
      <c r="A27" t="e">
        <f>IF(H27="","",RIGHT(#REF!,4))&amp;(D27&amp;"0000")+H27</f>
        <v>#VALUE!</v>
      </c>
      <c r="B27" t="str">
        <f>IF(H27="","",①参加者一覧表!B34)</f>
        <v/>
      </c>
      <c r="C27" t="str">
        <f>IF(H27="","",①参加者一覧表!C34)</f>
        <v/>
      </c>
      <c r="D27" t="str">
        <f>IF(H27="","",IF(①参加者一覧表!D34="男",1,2))</f>
        <v/>
      </c>
      <c r="E27" t="str">
        <f t="shared" si="0"/>
        <v/>
      </c>
      <c r="F27" t="str">
        <f>IF(H27="","",#REF!)</f>
        <v/>
      </c>
      <c r="G27" t="str">
        <f>IF(H27="","",①参加者一覧表!$C$3)</f>
        <v/>
      </c>
      <c r="H27" t="str">
        <f>IF(①参加者一覧表!P34="","",①参加者一覧表!P34)</f>
        <v/>
      </c>
      <c r="I27" t="str">
        <f>IF(H27="","",IF(①参加者一覧表!F34="","",IF(D27=1,VLOOKUP(①参加者一覧表!F34,#REF!,2,FALSE),VLOOKUP(①参加者一覧表!F34,#REF!,2,FALSE)))&amp;" "&amp;①参加者一覧表!G34)</f>
        <v/>
      </c>
    </row>
    <row r="28" spans="1:9">
      <c r="A28" t="e">
        <f>IF(H28="","",RIGHT(#REF!,4))&amp;(D28&amp;"0000")+H28</f>
        <v>#VALUE!</v>
      </c>
      <c r="B28" t="str">
        <f>IF(H28="","",①参加者一覧表!B35)</f>
        <v/>
      </c>
      <c r="C28" t="str">
        <f>IF(H28="","",①参加者一覧表!C35)</f>
        <v/>
      </c>
      <c r="D28" t="str">
        <f>IF(H28="","",IF(①参加者一覧表!D35="男",1,2))</f>
        <v/>
      </c>
      <c r="E28" t="str">
        <f t="shared" si="0"/>
        <v/>
      </c>
      <c r="F28" t="str">
        <f>IF(H28="","",#REF!)</f>
        <v/>
      </c>
      <c r="G28" t="str">
        <f>IF(H28="","",①参加者一覧表!$C$3)</f>
        <v/>
      </c>
      <c r="H28" t="str">
        <f>IF(①参加者一覧表!P35="","",①参加者一覧表!P35)</f>
        <v/>
      </c>
      <c r="I28" t="str">
        <f>IF(H28="","",IF(①参加者一覧表!F35="","",IF(D28=1,VLOOKUP(①参加者一覧表!F35,#REF!,2,FALSE),VLOOKUP(①参加者一覧表!F35,#REF!,2,FALSE)))&amp;" "&amp;①参加者一覧表!G35)</f>
        <v/>
      </c>
    </row>
    <row r="29" spans="1:9">
      <c r="A29" t="e">
        <f>IF(H29="","",RIGHT(#REF!,4))&amp;(D29&amp;"0000")+H29</f>
        <v>#VALUE!</v>
      </c>
      <c r="B29" t="str">
        <f>IF(H29="","",①参加者一覧表!B36)</f>
        <v/>
      </c>
      <c r="C29" t="str">
        <f>IF(H29="","",①参加者一覧表!C36)</f>
        <v/>
      </c>
      <c r="D29" t="str">
        <f>IF(H29="","",IF(①参加者一覧表!D36="男",1,2))</f>
        <v/>
      </c>
      <c r="E29" t="str">
        <f t="shared" si="0"/>
        <v/>
      </c>
      <c r="F29" t="str">
        <f>IF(H29="","",#REF!)</f>
        <v/>
      </c>
      <c r="G29" t="str">
        <f>IF(H29="","",①参加者一覧表!$C$3)</f>
        <v/>
      </c>
      <c r="H29" t="str">
        <f>IF(①参加者一覧表!P36="","",①参加者一覧表!P36)</f>
        <v/>
      </c>
      <c r="I29" t="str">
        <f>IF(H29="","",IF(①参加者一覧表!F36="","",IF(D29=1,VLOOKUP(①参加者一覧表!F36,#REF!,2,FALSE),VLOOKUP(①参加者一覧表!F36,#REF!,2,FALSE)))&amp;" "&amp;①参加者一覧表!G36)</f>
        <v/>
      </c>
    </row>
    <row r="30" spans="1:9">
      <c r="A30" t="e">
        <f>IF(H30="","",RIGHT(#REF!,4))&amp;(D30&amp;"0000")+H30</f>
        <v>#VALUE!</v>
      </c>
      <c r="B30" t="str">
        <f>IF(H30="","",①参加者一覧表!B37)</f>
        <v/>
      </c>
      <c r="C30" t="str">
        <f>IF(H30="","",①参加者一覧表!C37)</f>
        <v/>
      </c>
      <c r="D30" t="str">
        <f>IF(H30="","",IF(①参加者一覧表!D37="男",1,2))</f>
        <v/>
      </c>
      <c r="E30" t="str">
        <f t="shared" si="0"/>
        <v/>
      </c>
      <c r="F30" t="str">
        <f>IF(H30="","",#REF!)</f>
        <v/>
      </c>
      <c r="G30" t="str">
        <f>IF(H30="","",①参加者一覧表!$C$3)</f>
        <v/>
      </c>
      <c r="H30" t="str">
        <f>IF(①参加者一覧表!P37="","",①参加者一覧表!P37)</f>
        <v/>
      </c>
      <c r="I30" t="str">
        <f>IF(H30="","",IF(①参加者一覧表!F37="","",IF(D30=1,VLOOKUP(①参加者一覧表!F37,#REF!,2,FALSE),VLOOKUP(①参加者一覧表!F37,#REF!,2,FALSE)))&amp;" "&amp;①参加者一覧表!G37)</f>
        <v/>
      </c>
    </row>
    <row r="31" spans="1:9">
      <c r="A31" t="e">
        <f>IF(H31="","",RIGHT(#REF!,4))&amp;(D31&amp;"0000")+H31</f>
        <v>#VALUE!</v>
      </c>
      <c r="B31" t="str">
        <f>IF(H31="","",①参加者一覧表!B38)</f>
        <v/>
      </c>
      <c r="C31" t="str">
        <f>IF(H31="","",①参加者一覧表!C38)</f>
        <v/>
      </c>
      <c r="D31" t="str">
        <f>IF(H31="","",IF(①参加者一覧表!D38="男",1,2))</f>
        <v/>
      </c>
      <c r="E31" t="str">
        <f t="shared" si="0"/>
        <v/>
      </c>
      <c r="F31" t="str">
        <f>IF(H31="","",#REF!)</f>
        <v/>
      </c>
      <c r="G31" t="str">
        <f>IF(H31="","",①参加者一覧表!$C$3)</f>
        <v/>
      </c>
      <c r="H31" t="str">
        <f>IF(①参加者一覧表!P38="","",①参加者一覧表!P38)</f>
        <v/>
      </c>
      <c r="I31" t="str">
        <f>IF(H31="","",IF(①参加者一覧表!F38="","",IF(D31=1,VLOOKUP(①参加者一覧表!F38,#REF!,2,FALSE),VLOOKUP(①参加者一覧表!F38,#REF!,2,FALSE)))&amp;" "&amp;①参加者一覧表!G38)</f>
        <v/>
      </c>
    </row>
    <row r="32" spans="1:9">
      <c r="A32" t="e">
        <f>IF(H32="","",RIGHT(#REF!,4))&amp;(D32&amp;"0000")+H32</f>
        <v>#VALUE!</v>
      </c>
      <c r="B32" t="str">
        <f>IF(H32="","",①参加者一覧表!B39)</f>
        <v/>
      </c>
      <c r="C32" t="str">
        <f>IF(H32="","",①参加者一覧表!C39)</f>
        <v/>
      </c>
      <c r="D32" t="str">
        <f>IF(H32="","",IF(①参加者一覧表!D39="男",1,2))</f>
        <v/>
      </c>
      <c r="E32" t="str">
        <f t="shared" si="0"/>
        <v/>
      </c>
      <c r="F32" t="str">
        <f>IF(H32="","",#REF!)</f>
        <v/>
      </c>
      <c r="G32" t="str">
        <f>IF(H32="","",①参加者一覧表!$C$3)</f>
        <v/>
      </c>
      <c r="H32" t="str">
        <f>IF(①参加者一覧表!P39="","",①参加者一覧表!P39)</f>
        <v/>
      </c>
      <c r="I32" t="str">
        <f>IF(H32="","",IF(①参加者一覧表!F39="","",IF(D32=1,VLOOKUP(①参加者一覧表!F39,#REF!,2,FALSE),VLOOKUP(①参加者一覧表!F39,#REF!,2,FALSE)))&amp;" "&amp;①参加者一覧表!G39)</f>
        <v/>
      </c>
    </row>
    <row r="33" spans="1:9">
      <c r="A33" t="e">
        <f>IF(H33="","",RIGHT(#REF!,4))&amp;(D33&amp;"0000")+H33</f>
        <v>#VALUE!</v>
      </c>
      <c r="B33" t="str">
        <f>IF(H33="","",①参加者一覧表!B40)</f>
        <v/>
      </c>
      <c r="C33" t="str">
        <f>IF(H33="","",①参加者一覧表!C40)</f>
        <v/>
      </c>
      <c r="D33" t="str">
        <f>IF(H33="","",IF(①参加者一覧表!D40="男",1,2))</f>
        <v/>
      </c>
      <c r="E33" t="str">
        <f t="shared" si="0"/>
        <v/>
      </c>
      <c r="F33" t="str">
        <f>IF(H33="","",#REF!)</f>
        <v/>
      </c>
      <c r="G33" t="str">
        <f>IF(H33="","",①参加者一覧表!$C$3)</f>
        <v/>
      </c>
      <c r="H33" t="str">
        <f>IF(①参加者一覧表!P40="","",①参加者一覧表!P40)</f>
        <v/>
      </c>
      <c r="I33" t="str">
        <f>IF(H33="","",IF(①参加者一覧表!F40="","",IF(D33=1,VLOOKUP(①参加者一覧表!F40,#REF!,2,FALSE),VLOOKUP(①参加者一覧表!F40,#REF!,2,FALSE)))&amp;" "&amp;①参加者一覧表!G40)</f>
        <v/>
      </c>
    </row>
    <row r="34" spans="1:9">
      <c r="A34" t="e">
        <f>IF(H34="","",RIGHT(#REF!,4))&amp;(D34&amp;"0000")+H34</f>
        <v>#VALUE!</v>
      </c>
      <c r="B34" t="str">
        <f>IF(H34="","",①参加者一覧表!B41)</f>
        <v/>
      </c>
      <c r="C34" t="str">
        <f>IF(H34="","",①参加者一覧表!C41)</f>
        <v/>
      </c>
      <c r="D34" t="str">
        <f>IF(H34="","",IF(①参加者一覧表!D41="男",1,2))</f>
        <v/>
      </c>
      <c r="E34" t="str">
        <f t="shared" si="0"/>
        <v/>
      </c>
      <c r="F34" t="str">
        <f>IF(H34="","",#REF!)</f>
        <v/>
      </c>
      <c r="G34" t="str">
        <f>IF(H34="","",①参加者一覧表!$C$3)</f>
        <v/>
      </c>
      <c r="H34" t="str">
        <f>IF(①参加者一覧表!P41="","",①参加者一覧表!P41)</f>
        <v/>
      </c>
      <c r="I34" t="str">
        <f>IF(H34="","",IF(①参加者一覧表!F41="","",IF(D34=1,VLOOKUP(①参加者一覧表!F41,#REF!,2,FALSE),VLOOKUP(①参加者一覧表!F41,#REF!,2,FALSE)))&amp;" "&amp;①参加者一覧表!G41)</f>
        <v/>
      </c>
    </row>
    <row r="35" spans="1:9">
      <c r="A35" t="e">
        <f>IF(H35="","",RIGHT(#REF!,4))&amp;(D35&amp;"0000")+H35</f>
        <v>#VALUE!</v>
      </c>
      <c r="B35" t="str">
        <f>IF(H35="","",①参加者一覧表!B42)</f>
        <v/>
      </c>
      <c r="C35" t="str">
        <f>IF(H35="","",①参加者一覧表!C42)</f>
        <v/>
      </c>
      <c r="D35" t="str">
        <f>IF(H35="","",IF(①参加者一覧表!D42="男",1,2))</f>
        <v/>
      </c>
      <c r="E35" t="str">
        <f t="shared" si="0"/>
        <v/>
      </c>
      <c r="F35" t="str">
        <f>IF(H35="","",#REF!)</f>
        <v/>
      </c>
      <c r="G35" t="str">
        <f>IF(H35="","",①参加者一覧表!$C$3)</f>
        <v/>
      </c>
      <c r="H35" t="str">
        <f>IF(①参加者一覧表!P42="","",①参加者一覧表!P42)</f>
        <v/>
      </c>
      <c r="I35" t="str">
        <f>IF(H35="","",IF(①参加者一覧表!F42="","",IF(D35=1,VLOOKUP(①参加者一覧表!F42,#REF!,2,FALSE),VLOOKUP(①参加者一覧表!F42,#REF!,2,FALSE)))&amp;" "&amp;①参加者一覧表!G42)</f>
        <v/>
      </c>
    </row>
    <row r="36" spans="1:9">
      <c r="A36" t="e">
        <f>IF(H36="","",RIGHT(#REF!,4))&amp;(D36&amp;"0000")+H36</f>
        <v>#VALUE!</v>
      </c>
      <c r="B36" t="str">
        <f>IF(H36="","",①参加者一覧表!B43)</f>
        <v/>
      </c>
      <c r="C36" t="str">
        <f>IF(H36="","",①参加者一覧表!C43)</f>
        <v/>
      </c>
      <c r="D36" t="str">
        <f>IF(H36="","",IF(①参加者一覧表!D43="男",1,2))</f>
        <v/>
      </c>
      <c r="E36" t="str">
        <f t="shared" si="0"/>
        <v/>
      </c>
      <c r="F36" t="str">
        <f>IF(H36="","",#REF!)</f>
        <v/>
      </c>
      <c r="G36" t="str">
        <f>IF(H36="","",①参加者一覧表!$C$3)</f>
        <v/>
      </c>
      <c r="H36" t="str">
        <f>IF(①参加者一覧表!P43="","",①参加者一覧表!P43)</f>
        <v/>
      </c>
      <c r="I36" t="str">
        <f>IF(H36="","",IF(①参加者一覧表!F43="","",IF(D36=1,VLOOKUP(①参加者一覧表!F43,#REF!,2,FALSE),VLOOKUP(①参加者一覧表!F43,#REF!,2,FALSE)))&amp;" "&amp;①参加者一覧表!G43)</f>
        <v/>
      </c>
    </row>
    <row r="37" spans="1:9">
      <c r="A37" t="e">
        <f>IF(H37="","",RIGHT(#REF!,4))&amp;(D37&amp;"0000")+H37</f>
        <v>#VALUE!</v>
      </c>
      <c r="B37" t="str">
        <f>IF(H37="","",①参加者一覧表!B44)</f>
        <v/>
      </c>
      <c r="C37" t="str">
        <f>IF(H37="","",①参加者一覧表!C44)</f>
        <v/>
      </c>
      <c r="D37" t="str">
        <f>IF(H37="","",IF(①参加者一覧表!D44="男",1,2))</f>
        <v/>
      </c>
      <c r="E37" t="str">
        <f t="shared" si="0"/>
        <v/>
      </c>
      <c r="F37" t="str">
        <f>IF(H37="","",#REF!)</f>
        <v/>
      </c>
      <c r="G37" t="str">
        <f>IF(H37="","",①参加者一覧表!$C$3)</f>
        <v/>
      </c>
      <c r="H37" t="str">
        <f>IF(①参加者一覧表!P44="","",①参加者一覧表!P44)</f>
        <v/>
      </c>
      <c r="I37" t="str">
        <f>IF(H37="","",IF(①参加者一覧表!F44="","",IF(D37=1,VLOOKUP(①参加者一覧表!F44,#REF!,2,FALSE),VLOOKUP(①参加者一覧表!F44,#REF!,2,FALSE)))&amp;" "&amp;①参加者一覧表!G44)</f>
        <v/>
      </c>
    </row>
    <row r="38" spans="1:9">
      <c r="A38" t="e">
        <f>IF(H38="","",RIGHT(#REF!,4))&amp;(D38&amp;"0000")+H38</f>
        <v>#VALUE!</v>
      </c>
      <c r="B38" t="str">
        <f>IF(H38="","",①参加者一覧表!B45)</f>
        <v/>
      </c>
      <c r="C38" t="str">
        <f>IF(H38="","",①参加者一覧表!C45)</f>
        <v/>
      </c>
      <c r="D38" t="str">
        <f>IF(H38="","",IF(①参加者一覧表!D45="男",1,2))</f>
        <v/>
      </c>
      <c r="E38" t="str">
        <f t="shared" si="0"/>
        <v/>
      </c>
      <c r="F38" t="str">
        <f>IF(H38="","",#REF!)</f>
        <v/>
      </c>
      <c r="G38" t="str">
        <f>IF(H38="","",①参加者一覧表!$C$3)</f>
        <v/>
      </c>
      <c r="H38" t="str">
        <f>IF(①参加者一覧表!P45="","",①参加者一覧表!P45)</f>
        <v/>
      </c>
      <c r="I38" t="str">
        <f>IF(H38="","",IF(①参加者一覧表!F45="","",IF(D38=1,VLOOKUP(①参加者一覧表!F45,#REF!,2,FALSE),VLOOKUP(①参加者一覧表!F45,#REF!,2,FALSE)))&amp;" "&amp;①参加者一覧表!G45)</f>
        <v/>
      </c>
    </row>
    <row r="39" spans="1:9">
      <c r="A39" t="e">
        <f>IF(H39="","",RIGHT(#REF!,4))&amp;(D39&amp;"0000")+H39</f>
        <v>#VALUE!</v>
      </c>
      <c r="B39" t="str">
        <f>IF(H39="","",①参加者一覧表!B46)</f>
        <v/>
      </c>
      <c r="C39" t="str">
        <f>IF(H39="","",①参加者一覧表!C46)</f>
        <v/>
      </c>
      <c r="D39" t="str">
        <f>IF(H39="","",IF(①参加者一覧表!D46="男",1,2))</f>
        <v/>
      </c>
      <c r="E39" t="str">
        <f t="shared" si="0"/>
        <v/>
      </c>
      <c r="F39" t="str">
        <f>IF(H39="","",#REF!)</f>
        <v/>
      </c>
      <c r="G39" t="str">
        <f>IF(H39="","",①参加者一覧表!$C$3)</f>
        <v/>
      </c>
      <c r="H39" t="str">
        <f>IF(①参加者一覧表!P46="","",①参加者一覧表!P46)</f>
        <v/>
      </c>
      <c r="I39" t="str">
        <f>IF(H39="","",IF(①参加者一覧表!F46="","",IF(D39=1,VLOOKUP(①参加者一覧表!F46,#REF!,2,FALSE),VLOOKUP(①参加者一覧表!F46,#REF!,2,FALSE)))&amp;" "&amp;①参加者一覧表!G46)</f>
        <v/>
      </c>
    </row>
    <row r="40" spans="1:9">
      <c r="A40" t="e">
        <f>IF(H40="","",RIGHT(#REF!,4))&amp;(D40&amp;"0000")+H40</f>
        <v>#VALUE!</v>
      </c>
      <c r="B40" t="str">
        <f>IF(H40="","",①参加者一覧表!B47)</f>
        <v/>
      </c>
      <c r="C40" t="str">
        <f>IF(H40="","",①参加者一覧表!C47)</f>
        <v/>
      </c>
      <c r="D40" t="str">
        <f>IF(H40="","",IF(①参加者一覧表!D47="男",1,2))</f>
        <v/>
      </c>
      <c r="E40" t="str">
        <f t="shared" si="0"/>
        <v/>
      </c>
      <c r="F40" t="str">
        <f>IF(H40="","",#REF!)</f>
        <v/>
      </c>
      <c r="G40" t="str">
        <f>IF(H40="","",①参加者一覧表!$C$3)</f>
        <v/>
      </c>
      <c r="H40" t="str">
        <f>IF(①参加者一覧表!P47="","",①参加者一覧表!P47)</f>
        <v/>
      </c>
      <c r="I40" t="str">
        <f>IF(H40="","",IF(①参加者一覧表!F47="","",IF(D40=1,VLOOKUP(①参加者一覧表!F47,#REF!,2,FALSE),VLOOKUP(①参加者一覧表!F47,#REF!,2,FALSE)))&amp;" "&amp;①参加者一覧表!G47)</f>
        <v/>
      </c>
    </row>
    <row r="41" spans="1:9">
      <c r="A41" t="e">
        <f>IF(H41="","",RIGHT(#REF!,4))&amp;(D41&amp;"0000")+H41</f>
        <v>#VALUE!</v>
      </c>
      <c r="B41" t="str">
        <f>IF(H41="","",①参加者一覧表!B48)</f>
        <v/>
      </c>
      <c r="C41" t="str">
        <f>IF(H41="","",①参加者一覧表!C48)</f>
        <v/>
      </c>
      <c r="D41" t="str">
        <f>IF(H41="","",IF(①参加者一覧表!D48="男",1,2))</f>
        <v/>
      </c>
      <c r="E41" t="str">
        <f t="shared" si="0"/>
        <v/>
      </c>
      <c r="F41" t="str">
        <f>IF(H41="","",#REF!)</f>
        <v/>
      </c>
      <c r="G41" t="str">
        <f>IF(H41="","",①参加者一覧表!$C$3)</f>
        <v/>
      </c>
      <c r="H41" t="str">
        <f>IF(①参加者一覧表!P48="","",①参加者一覧表!P48)</f>
        <v/>
      </c>
      <c r="I41" t="str">
        <f>IF(H41="","",IF(①参加者一覧表!F48="","",IF(D41=1,VLOOKUP(①参加者一覧表!F48,#REF!,2,FALSE),VLOOKUP(①参加者一覧表!F48,#REF!,2,FALSE)))&amp;" "&amp;①参加者一覧表!G48)</f>
        <v/>
      </c>
    </row>
    <row r="42" spans="1:9">
      <c r="A42" t="e">
        <f>IF(H42="","",RIGHT(#REF!,4))&amp;(D42&amp;"0000")+H42</f>
        <v>#VALUE!</v>
      </c>
      <c r="B42" t="str">
        <f>IF(H42="","",①参加者一覧表!B49)</f>
        <v/>
      </c>
      <c r="C42" t="str">
        <f>IF(H42="","",①参加者一覧表!C49)</f>
        <v/>
      </c>
      <c r="D42" t="str">
        <f>IF(H42="","",IF(①参加者一覧表!D49="男",1,2))</f>
        <v/>
      </c>
      <c r="E42" t="str">
        <f t="shared" si="0"/>
        <v/>
      </c>
      <c r="F42" t="str">
        <f>IF(H42="","",#REF!)</f>
        <v/>
      </c>
      <c r="G42" t="str">
        <f>IF(H42="","",①参加者一覧表!$C$3)</f>
        <v/>
      </c>
      <c r="H42" t="str">
        <f>IF(①参加者一覧表!P49="","",①参加者一覧表!P49)</f>
        <v/>
      </c>
      <c r="I42" t="str">
        <f>IF(H42="","",IF(①参加者一覧表!F49="","",IF(D42=1,VLOOKUP(①参加者一覧表!F49,#REF!,2,FALSE),VLOOKUP(①参加者一覧表!F49,#REF!,2,FALSE)))&amp;" "&amp;①参加者一覧表!G49)</f>
        <v/>
      </c>
    </row>
    <row r="43" spans="1:9">
      <c r="A43" t="e">
        <f>IF(H43="","",RIGHT(#REF!,4))&amp;(D43&amp;"0000")+H43</f>
        <v>#VALUE!</v>
      </c>
      <c r="B43" t="str">
        <f>IF(H43="","",①参加者一覧表!B50)</f>
        <v/>
      </c>
      <c r="C43" t="str">
        <f>IF(H43="","",①参加者一覧表!C50)</f>
        <v/>
      </c>
      <c r="D43" t="str">
        <f>IF(H43="","",IF(①参加者一覧表!D50="男",1,2))</f>
        <v/>
      </c>
      <c r="E43" t="str">
        <f t="shared" si="0"/>
        <v/>
      </c>
      <c r="F43" t="str">
        <f>IF(H43="","",#REF!)</f>
        <v/>
      </c>
      <c r="G43" t="str">
        <f>IF(H43="","",①参加者一覧表!$C$3)</f>
        <v/>
      </c>
      <c r="H43" t="str">
        <f>IF(①参加者一覧表!P50="","",①参加者一覧表!P50)</f>
        <v/>
      </c>
      <c r="I43" t="str">
        <f>IF(H43="","",IF(①参加者一覧表!F50="","",IF(D43=1,VLOOKUP(①参加者一覧表!F50,#REF!,2,FALSE),VLOOKUP(①参加者一覧表!F50,#REF!,2,FALSE)))&amp;" "&amp;①参加者一覧表!G50)</f>
        <v/>
      </c>
    </row>
    <row r="44" spans="1:9">
      <c r="A44" t="e">
        <f>IF(H44="","",RIGHT(#REF!,4))&amp;(D44&amp;"0000")+H44</f>
        <v>#VALUE!</v>
      </c>
      <c r="B44" t="str">
        <f>IF(H44="","",①参加者一覧表!B51)</f>
        <v/>
      </c>
      <c r="C44" t="str">
        <f>IF(H44="","",①参加者一覧表!C51)</f>
        <v/>
      </c>
      <c r="D44" t="str">
        <f>IF(H44="","",IF(①参加者一覧表!D51="男",1,2))</f>
        <v/>
      </c>
      <c r="E44" t="str">
        <f t="shared" si="0"/>
        <v/>
      </c>
      <c r="F44" t="str">
        <f>IF(H44="","",#REF!)</f>
        <v/>
      </c>
      <c r="G44" t="str">
        <f>IF(H44="","",①参加者一覧表!$C$3)</f>
        <v/>
      </c>
      <c r="H44" t="str">
        <f>IF(①参加者一覧表!P51="","",①参加者一覧表!P51)</f>
        <v/>
      </c>
      <c r="I44" t="str">
        <f>IF(H44="","",IF(①参加者一覧表!F51="","",IF(D44=1,VLOOKUP(①参加者一覧表!F51,#REF!,2,FALSE),VLOOKUP(①参加者一覧表!F51,#REF!,2,FALSE)))&amp;" "&amp;①参加者一覧表!G51)</f>
        <v/>
      </c>
    </row>
    <row r="45" spans="1:9">
      <c r="A45" t="e">
        <f>IF(H45="","",RIGHT(#REF!,4))&amp;(D45&amp;"0000")+H45</f>
        <v>#VALUE!</v>
      </c>
      <c r="B45" t="str">
        <f>IF(H45="","",①参加者一覧表!B52)</f>
        <v/>
      </c>
      <c r="C45" t="str">
        <f>IF(H45="","",①参加者一覧表!C52)</f>
        <v/>
      </c>
      <c r="D45" t="str">
        <f>IF(H45="","",IF(①参加者一覧表!D52="男",1,2))</f>
        <v/>
      </c>
      <c r="E45" t="str">
        <f t="shared" si="0"/>
        <v/>
      </c>
      <c r="F45" t="str">
        <f>IF(H45="","",#REF!)</f>
        <v/>
      </c>
      <c r="G45" t="str">
        <f>IF(H45="","",①参加者一覧表!$C$3)</f>
        <v/>
      </c>
      <c r="H45" t="str">
        <f>IF(①参加者一覧表!P52="","",①参加者一覧表!P52)</f>
        <v/>
      </c>
      <c r="I45" t="str">
        <f>IF(H45="","",IF(①参加者一覧表!F52="","",IF(D45=1,VLOOKUP(①参加者一覧表!F52,#REF!,2,FALSE),VLOOKUP(①参加者一覧表!F52,#REF!,2,FALSE)))&amp;" "&amp;①参加者一覧表!G52)</f>
        <v/>
      </c>
    </row>
    <row r="46" spans="1:9">
      <c r="A46" t="e">
        <f>IF(H46="","",RIGHT(#REF!,4))&amp;(D46&amp;"0000")+H46</f>
        <v>#VALUE!</v>
      </c>
      <c r="B46" t="str">
        <f>IF(H46="","",①参加者一覧表!B53)</f>
        <v/>
      </c>
      <c r="C46" t="str">
        <f>IF(H46="","",①参加者一覧表!C53)</f>
        <v/>
      </c>
      <c r="D46" t="str">
        <f>IF(H46="","",IF(①参加者一覧表!D53="男",1,2))</f>
        <v/>
      </c>
      <c r="E46" t="str">
        <f t="shared" si="0"/>
        <v/>
      </c>
      <c r="F46" t="str">
        <f>IF(H46="","",#REF!)</f>
        <v/>
      </c>
      <c r="G46" t="str">
        <f>IF(H46="","",①参加者一覧表!$C$3)</f>
        <v/>
      </c>
      <c r="H46" t="str">
        <f>IF(①参加者一覧表!P53="","",①参加者一覧表!P53)</f>
        <v/>
      </c>
      <c r="I46" t="str">
        <f>IF(H46="","",IF(①参加者一覧表!F53="","",IF(D46=1,VLOOKUP(①参加者一覧表!F53,#REF!,2,FALSE),VLOOKUP(①参加者一覧表!F53,#REF!,2,FALSE)))&amp;" "&amp;①参加者一覧表!G53)</f>
        <v/>
      </c>
    </row>
    <row r="47" spans="1:9">
      <c r="A47" t="e">
        <f>IF(H47="","",RIGHT(#REF!,4))&amp;(D47&amp;"0000")+H47</f>
        <v>#VALUE!</v>
      </c>
      <c r="B47" t="str">
        <f>IF(H47="","",①参加者一覧表!B54)</f>
        <v/>
      </c>
      <c r="C47" t="str">
        <f>IF(H47="","",①参加者一覧表!C54)</f>
        <v/>
      </c>
      <c r="D47" t="str">
        <f>IF(H47="","",IF(①参加者一覧表!D54="男",1,2))</f>
        <v/>
      </c>
      <c r="E47" t="str">
        <f t="shared" si="0"/>
        <v/>
      </c>
      <c r="F47" t="str">
        <f>IF(H47="","",#REF!)</f>
        <v/>
      </c>
      <c r="G47" t="str">
        <f>IF(H47="","",①参加者一覧表!$C$3)</f>
        <v/>
      </c>
      <c r="H47" t="str">
        <f>IF(①参加者一覧表!P54="","",①参加者一覧表!P54)</f>
        <v/>
      </c>
      <c r="I47" t="str">
        <f>IF(H47="","",IF(①参加者一覧表!F54="","",IF(D47=1,VLOOKUP(①参加者一覧表!F54,#REF!,2,FALSE),VLOOKUP(①参加者一覧表!F54,#REF!,2,FALSE)))&amp;" "&amp;①参加者一覧表!G54)</f>
        <v/>
      </c>
    </row>
    <row r="48" spans="1:9">
      <c r="A48" t="e">
        <f>IF(H48="","",RIGHT(#REF!,4))&amp;(D48&amp;"0000")+H48</f>
        <v>#VALUE!</v>
      </c>
      <c r="B48" t="str">
        <f>IF(H48="","",①参加者一覧表!B55)</f>
        <v/>
      </c>
      <c r="C48" t="str">
        <f>IF(H48="","",①参加者一覧表!C55)</f>
        <v/>
      </c>
      <c r="D48" t="str">
        <f>IF(H48="","",IF(①参加者一覧表!D55="男",1,2))</f>
        <v/>
      </c>
      <c r="E48" t="str">
        <f t="shared" si="0"/>
        <v/>
      </c>
      <c r="F48" t="str">
        <f>IF(H48="","",#REF!)</f>
        <v/>
      </c>
      <c r="G48" t="str">
        <f>IF(H48="","",①参加者一覧表!$C$3)</f>
        <v/>
      </c>
      <c r="H48" t="str">
        <f>IF(①参加者一覧表!P55="","",①参加者一覧表!P55)</f>
        <v/>
      </c>
      <c r="I48" t="str">
        <f>IF(H48="","",IF(①参加者一覧表!F55="","",IF(D48=1,VLOOKUP(①参加者一覧表!F55,#REF!,2,FALSE),VLOOKUP(①参加者一覧表!F55,#REF!,2,FALSE)))&amp;" "&amp;①参加者一覧表!G55)</f>
        <v/>
      </c>
    </row>
    <row r="49" spans="1:9">
      <c r="A49" t="e">
        <f>IF(H49="","",RIGHT(#REF!,4))&amp;(D49&amp;"0000")+H49</f>
        <v>#VALUE!</v>
      </c>
      <c r="B49" t="str">
        <f>IF(H49="","",①参加者一覧表!B56)</f>
        <v/>
      </c>
      <c r="C49" t="str">
        <f>IF(H49="","",①参加者一覧表!C56)</f>
        <v/>
      </c>
      <c r="D49" t="str">
        <f>IF(H49="","",IF(①参加者一覧表!D56="男",1,2))</f>
        <v/>
      </c>
      <c r="E49" t="str">
        <f t="shared" si="0"/>
        <v/>
      </c>
      <c r="F49" t="str">
        <f>IF(H49="","",#REF!)</f>
        <v/>
      </c>
      <c r="G49" t="str">
        <f>IF(H49="","",①参加者一覧表!$C$3)</f>
        <v/>
      </c>
      <c r="H49" t="str">
        <f>IF(①参加者一覧表!P56="","",①参加者一覧表!P56)</f>
        <v/>
      </c>
      <c r="I49" t="str">
        <f>IF(H49="","",IF(①参加者一覧表!F56="","",IF(D49=1,VLOOKUP(①参加者一覧表!F56,#REF!,2,FALSE),VLOOKUP(①参加者一覧表!F56,#REF!,2,FALSE)))&amp;" "&amp;①参加者一覧表!G56)</f>
        <v/>
      </c>
    </row>
    <row r="50" spans="1:9">
      <c r="A50" t="e">
        <f>IF(H50="","",RIGHT(#REF!,4))&amp;(D50&amp;"0000")+H50</f>
        <v>#VALUE!</v>
      </c>
      <c r="B50" t="str">
        <f>IF(H50="","",①参加者一覧表!B57)</f>
        <v/>
      </c>
      <c r="C50" t="str">
        <f>IF(H50="","",①参加者一覧表!C57)</f>
        <v/>
      </c>
      <c r="D50" t="str">
        <f>IF(H50="","",IF(①参加者一覧表!D57="男",1,2))</f>
        <v/>
      </c>
      <c r="E50" t="str">
        <f t="shared" si="0"/>
        <v/>
      </c>
      <c r="F50" t="str">
        <f>IF(H50="","",#REF!)</f>
        <v/>
      </c>
      <c r="G50" t="str">
        <f>IF(H50="","",①参加者一覧表!$C$3)</f>
        <v/>
      </c>
      <c r="H50" t="str">
        <f>IF(①参加者一覧表!P57="","",①参加者一覧表!P57)</f>
        <v/>
      </c>
      <c r="I50" t="str">
        <f>IF(H50="","",IF(①参加者一覧表!F57="","",IF(D50=1,VLOOKUP(①参加者一覧表!F57,#REF!,2,FALSE),VLOOKUP(①参加者一覧表!F57,#REF!,2,FALSE)))&amp;" "&amp;①参加者一覧表!G57)</f>
        <v/>
      </c>
    </row>
    <row r="51" spans="1:9">
      <c r="A51" t="e">
        <f>IF(H51="","",RIGHT(#REF!,4))&amp;(D51&amp;"0000")+H51</f>
        <v>#VALUE!</v>
      </c>
      <c r="B51" t="str">
        <f>IF(H51="","",①参加者一覧表!B58)</f>
        <v/>
      </c>
      <c r="C51" t="str">
        <f>IF(H51="","",①参加者一覧表!C58)</f>
        <v/>
      </c>
      <c r="D51" t="str">
        <f>IF(H51="","",IF(①参加者一覧表!D58="男",1,2))</f>
        <v/>
      </c>
      <c r="E51" t="str">
        <f t="shared" si="0"/>
        <v/>
      </c>
      <c r="F51" t="str">
        <f>IF(H51="","",#REF!)</f>
        <v/>
      </c>
      <c r="G51" t="str">
        <f>IF(H51="","",①参加者一覧表!$C$3)</f>
        <v/>
      </c>
      <c r="H51" t="str">
        <f>IF(①参加者一覧表!P58="","",①参加者一覧表!P58)</f>
        <v/>
      </c>
      <c r="I51" t="str">
        <f>IF(H51="","",IF(①参加者一覧表!F58="","",IF(D51=1,VLOOKUP(①参加者一覧表!F58,#REF!,2,FALSE),VLOOKUP(①参加者一覧表!F58,#REF!,2,FALSE)))&amp;" "&amp;①参加者一覧表!G58)</f>
        <v/>
      </c>
    </row>
    <row r="52" spans="1:9">
      <c r="A52" t="e">
        <f>IF(H52="","",RIGHT(#REF!,4))&amp;(D52&amp;"0000")+H52</f>
        <v>#VALUE!</v>
      </c>
      <c r="B52" t="str">
        <f>IF(H52="","",①参加者一覧表!B59)</f>
        <v/>
      </c>
      <c r="C52" t="str">
        <f>IF(H52="","",①参加者一覧表!C59)</f>
        <v/>
      </c>
      <c r="D52" t="str">
        <f>IF(H52="","",IF(①参加者一覧表!D59="男",1,2))</f>
        <v/>
      </c>
      <c r="E52" t="str">
        <f t="shared" si="0"/>
        <v/>
      </c>
      <c r="F52" t="str">
        <f>IF(H52="","",#REF!)</f>
        <v/>
      </c>
      <c r="G52" t="str">
        <f>IF(H52="","",①参加者一覧表!$C$3)</f>
        <v/>
      </c>
      <c r="H52" t="str">
        <f>IF(①参加者一覧表!P59="","",①参加者一覧表!P59)</f>
        <v/>
      </c>
      <c r="I52" t="str">
        <f>IF(H52="","",IF(①参加者一覧表!F59="","",IF(D52=1,VLOOKUP(①参加者一覧表!F59,#REF!,2,FALSE),VLOOKUP(①参加者一覧表!F59,#REF!,2,FALSE)))&amp;" "&amp;①参加者一覧表!G59)</f>
        <v/>
      </c>
    </row>
    <row r="53" spans="1:9">
      <c r="A53" t="e">
        <f>IF(H53="","",RIGHT(#REF!,4))&amp;(D53&amp;"0000")+H53</f>
        <v>#VALUE!</v>
      </c>
      <c r="B53" t="str">
        <f>IF(H53="","",①参加者一覧表!B60)</f>
        <v/>
      </c>
      <c r="C53" t="str">
        <f>IF(H53="","",①参加者一覧表!C60)</f>
        <v/>
      </c>
      <c r="D53" t="str">
        <f>IF(H53="","",IF(①参加者一覧表!D60="男",1,2))</f>
        <v/>
      </c>
      <c r="E53" t="str">
        <f t="shared" si="0"/>
        <v/>
      </c>
      <c r="F53" t="str">
        <f>IF(H53="","",#REF!)</f>
        <v/>
      </c>
      <c r="G53" t="str">
        <f>IF(H53="","",①参加者一覧表!$C$3)</f>
        <v/>
      </c>
      <c r="H53" t="str">
        <f>IF(①参加者一覧表!P60="","",①参加者一覧表!P60)</f>
        <v/>
      </c>
      <c r="I53" t="str">
        <f>IF(H53="","",IF(①参加者一覧表!F60="","",IF(D53=1,VLOOKUP(①参加者一覧表!F60,#REF!,2,FALSE),VLOOKUP(①参加者一覧表!F60,#REF!,2,FALSE)))&amp;" "&amp;①参加者一覧表!G60)</f>
        <v/>
      </c>
    </row>
    <row r="54" spans="1:9">
      <c r="A54" t="e">
        <f>IF(H54="","",RIGHT(#REF!,4))&amp;(D54&amp;"0000")+H54</f>
        <v>#VALUE!</v>
      </c>
      <c r="B54" t="str">
        <f>IF(H54="","",①参加者一覧表!B61)</f>
        <v/>
      </c>
      <c r="C54" t="str">
        <f>IF(H54="","",①参加者一覧表!C61)</f>
        <v/>
      </c>
      <c r="D54" t="str">
        <f>IF(H54="","",IF(①参加者一覧表!D61="男",1,2))</f>
        <v/>
      </c>
      <c r="E54" t="str">
        <f t="shared" si="0"/>
        <v/>
      </c>
      <c r="F54" t="str">
        <f>IF(H54="","",#REF!)</f>
        <v/>
      </c>
      <c r="G54" t="str">
        <f>IF(H54="","",①参加者一覧表!$C$3)</f>
        <v/>
      </c>
      <c r="H54" t="str">
        <f>IF(①参加者一覧表!P61="","",①参加者一覧表!P61)</f>
        <v/>
      </c>
      <c r="I54" t="str">
        <f>IF(H54="","",IF(①参加者一覧表!F61="","",IF(D54=1,VLOOKUP(①参加者一覧表!F61,#REF!,2,FALSE),VLOOKUP(①参加者一覧表!F61,#REF!,2,FALSE)))&amp;" "&amp;①参加者一覧表!G61)</f>
        <v/>
      </c>
    </row>
    <row r="55" spans="1:9">
      <c r="A55" t="e">
        <f>IF(H55="","",RIGHT(#REF!,4))&amp;(D55&amp;"0000")+H55</f>
        <v>#VALUE!</v>
      </c>
      <c r="B55" t="str">
        <f>IF(H55="","",①参加者一覧表!B62)</f>
        <v/>
      </c>
      <c r="C55" t="str">
        <f>IF(H55="","",①参加者一覧表!C62)</f>
        <v/>
      </c>
      <c r="D55" t="str">
        <f>IF(H55="","",IF(①参加者一覧表!D62="男",1,2))</f>
        <v/>
      </c>
      <c r="E55" t="str">
        <f t="shared" si="0"/>
        <v/>
      </c>
      <c r="F55" t="str">
        <f>IF(H55="","",#REF!)</f>
        <v/>
      </c>
      <c r="G55" t="str">
        <f>IF(H55="","",①参加者一覧表!$C$3)</f>
        <v/>
      </c>
      <c r="H55" t="str">
        <f>IF(①参加者一覧表!P62="","",①参加者一覧表!P62)</f>
        <v/>
      </c>
      <c r="I55" t="str">
        <f>IF(H55="","",IF(①参加者一覧表!F62="","",IF(D55=1,VLOOKUP(①参加者一覧表!F62,#REF!,2,FALSE),VLOOKUP(①参加者一覧表!F62,#REF!,2,FALSE)))&amp;" "&amp;①参加者一覧表!G62)</f>
        <v/>
      </c>
    </row>
    <row r="56" spans="1:9">
      <c r="A56" t="e">
        <f>IF(H56="","",RIGHT(#REF!,4))&amp;(D56&amp;"0000")+H56</f>
        <v>#VALUE!</v>
      </c>
      <c r="B56" t="str">
        <f>IF(H56="","",①参加者一覧表!B63)</f>
        <v/>
      </c>
      <c r="C56" t="str">
        <f>IF(H56="","",①参加者一覧表!C63)</f>
        <v/>
      </c>
      <c r="D56" t="str">
        <f>IF(H56="","",IF(①参加者一覧表!D63="男",1,2))</f>
        <v/>
      </c>
      <c r="E56" t="str">
        <f t="shared" si="0"/>
        <v/>
      </c>
      <c r="F56" t="str">
        <f>IF(H56="","",#REF!)</f>
        <v/>
      </c>
      <c r="G56" t="str">
        <f>IF(H56="","",①参加者一覧表!$C$3)</f>
        <v/>
      </c>
      <c r="H56" t="str">
        <f>IF(①参加者一覧表!P63="","",①参加者一覧表!P63)</f>
        <v/>
      </c>
      <c r="I56" t="str">
        <f>IF(H56="","",IF(①参加者一覧表!F63="","",IF(D56=1,VLOOKUP(①参加者一覧表!F63,#REF!,2,FALSE),VLOOKUP(①参加者一覧表!F63,#REF!,2,FALSE)))&amp;" "&amp;①参加者一覧表!G63)</f>
        <v/>
      </c>
    </row>
    <row r="57" spans="1:9">
      <c r="A57" t="e">
        <f>IF(H57="","",RIGHT(#REF!,4))&amp;(D57&amp;"0000")+H57</f>
        <v>#VALUE!</v>
      </c>
      <c r="B57" t="str">
        <f>IF(H57="","",①参加者一覧表!B64)</f>
        <v/>
      </c>
      <c r="C57" t="str">
        <f>IF(H57="","",①参加者一覧表!C64)</f>
        <v/>
      </c>
      <c r="D57" t="str">
        <f>IF(H57="","",IF(①参加者一覧表!D64="男",1,2))</f>
        <v/>
      </c>
      <c r="E57" t="str">
        <f t="shared" si="0"/>
        <v/>
      </c>
      <c r="F57" t="str">
        <f>IF(H57="","",#REF!)</f>
        <v/>
      </c>
      <c r="G57" t="str">
        <f>IF(H57="","",①参加者一覧表!$C$3)</f>
        <v/>
      </c>
      <c r="H57" t="str">
        <f>IF(①参加者一覧表!P64="","",①参加者一覧表!P64)</f>
        <v/>
      </c>
      <c r="I57" t="str">
        <f>IF(H57="","",IF(①参加者一覧表!F64="","",IF(D57=1,VLOOKUP(①参加者一覧表!F64,#REF!,2,FALSE),VLOOKUP(①参加者一覧表!F64,#REF!,2,FALSE)))&amp;" "&amp;①参加者一覧表!G64)</f>
        <v/>
      </c>
    </row>
    <row r="58" spans="1:9">
      <c r="A58" t="e">
        <f>IF(H58="","",RIGHT(#REF!,4))&amp;(D58&amp;"0000")+H58</f>
        <v>#VALUE!</v>
      </c>
      <c r="B58" t="str">
        <f>IF(H58="","",①参加者一覧表!B65)</f>
        <v/>
      </c>
      <c r="C58" t="str">
        <f>IF(H58="","",①参加者一覧表!C65)</f>
        <v/>
      </c>
      <c r="D58" t="str">
        <f>IF(H58="","",IF(①参加者一覧表!D65="男",1,2))</f>
        <v/>
      </c>
      <c r="E58" t="str">
        <f t="shared" si="0"/>
        <v/>
      </c>
      <c r="F58" t="str">
        <f>IF(H58="","",#REF!)</f>
        <v/>
      </c>
      <c r="G58" t="str">
        <f>IF(H58="","",①参加者一覧表!$C$3)</f>
        <v/>
      </c>
      <c r="H58" t="str">
        <f>IF(①参加者一覧表!P65="","",①参加者一覧表!P65)</f>
        <v/>
      </c>
      <c r="I58" t="str">
        <f>IF(H58="","",IF(①参加者一覧表!F65="","",IF(D58=1,VLOOKUP(①参加者一覧表!F65,#REF!,2,FALSE),VLOOKUP(①参加者一覧表!F65,#REF!,2,FALSE)))&amp;" "&amp;①参加者一覧表!G65)</f>
        <v/>
      </c>
    </row>
    <row r="59" spans="1:9">
      <c r="A59" t="e">
        <f>IF(H59="","",RIGHT(#REF!,4))&amp;(D59&amp;"0000")+H59</f>
        <v>#VALUE!</v>
      </c>
      <c r="B59" t="str">
        <f>IF(H59="","",①参加者一覧表!B66)</f>
        <v/>
      </c>
      <c r="C59" t="str">
        <f>IF(H59="","",①参加者一覧表!C66)</f>
        <v/>
      </c>
      <c r="D59" t="str">
        <f>IF(H59="","",IF(①参加者一覧表!D66="男",1,2))</f>
        <v/>
      </c>
      <c r="E59" t="str">
        <f t="shared" si="0"/>
        <v/>
      </c>
      <c r="F59" t="str">
        <f>IF(H59="","",#REF!)</f>
        <v/>
      </c>
      <c r="G59" t="str">
        <f>IF(H59="","",①参加者一覧表!$C$3)</f>
        <v/>
      </c>
      <c r="H59" t="str">
        <f>IF(①参加者一覧表!P66="","",①参加者一覧表!P66)</f>
        <v/>
      </c>
      <c r="I59" t="str">
        <f>IF(H59="","",IF(①参加者一覧表!F66="","",IF(D59=1,VLOOKUP(①参加者一覧表!F66,#REF!,2,FALSE),VLOOKUP(①参加者一覧表!F66,#REF!,2,FALSE)))&amp;" "&amp;①参加者一覧表!G66)</f>
        <v/>
      </c>
    </row>
    <row r="60" spans="1:9">
      <c r="A60" t="e">
        <f>IF(H60="","",RIGHT(#REF!,4))&amp;(D60&amp;"0000")+H60</f>
        <v>#VALUE!</v>
      </c>
      <c r="B60" t="str">
        <f>IF(H60="","",①参加者一覧表!B67)</f>
        <v/>
      </c>
      <c r="C60" t="str">
        <f>IF(H60="","",①参加者一覧表!C67)</f>
        <v/>
      </c>
      <c r="D60" t="str">
        <f>IF(H60="","",IF(①参加者一覧表!D67="男",1,2))</f>
        <v/>
      </c>
      <c r="E60" t="str">
        <f t="shared" si="0"/>
        <v/>
      </c>
      <c r="F60" t="str">
        <f>IF(H60="","",#REF!)</f>
        <v/>
      </c>
      <c r="G60" t="str">
        <f>IF(H60="","",①参加者一覧表!$C$3)</f>
        <v/>
      </c>
      <c r="H60" t="str">
        <f>IF(①参加者一覧表!P67="","",①参加者一覧表!P67)</f>
        <v/>
      </c>
      <c r="I60" t="str">
        <f>IF(H60="","",IF(①参加者一覧表!F67="","",IF(D60=1,VLOOKUP(①参加者一覧表!F67,#REF!,2,FALSE),VLOOKUP(①参加者一覧表!F67,#REF!,2,FALSE)))&amp;" "&amp;①参加者一覧表!G67)</f>
        <v/>
      </c>
    </row>
    <row r="61" spans="1:9">
      <c r="A61" t="e">
        <f>IF(H61="","",RIGHT(#REF!,4))&amp;(D61&amp;"0000")+H61</f>
        <v>#VALUE!</v>
      </c>
      <c r="B61" t="str">
        <f>IF(H61="","",①参加者一覧表!B68)</f>
        <v/>
      </c>
      <c r="C61" t="str">
        <f>IF(H61="","",①参加者一覧表!C68)</f>
        <v/>
      </c>
      <c r="D61" t="str">
        <f>IF(H61="","",IF(①参加者一覧表!D68="男",1,2))</f>
        <v/>
      </c>
      <c r="E61" t="str">
        <f t="shared" si="0"/>
        <v/>
      </c>
      <c r="F61" t="str">
        <f>IF(H61="","",#REF!)</f>
        <v/>
      </c>
      <c r="G61" t="str">
        <f>IF(H61="","",①参加者一覧表!$C$3)</f>
        <v/>
      </c>
      <c r="H61" t="str">
        <f>IF(①参加者一覧表!P68="","",①参加者一覧表!P68)</f>
        <v/>
      </c>
      <c r="I61" t="str">
        <f>IF(H61="","",IF(①参加者一覧表!F68="","",IF(D61=1,VLOOKUP(①参加者一覧表!F68,#REF!,2,FALSE),VLOOKUP(①参加者一覧表!F68,#REF!,2,FALSE)))&amp;" "&amp;①参加者一覧表!G68)</f>
        <v/>
      </c>
    </row>
    <row r="62" spans="1:9">
      <c r="A62" t="e">
        <f>IF(H62="","",RIGHT(#REF!,4))&amp;(D62&amp;"0000")+H62</f>
        <v>#VALUE!</v>
      </c>
      <c r="B62" t="str">
        <f>IF(H62="","",①参加者一覧表!B69)</f>
        <v/>
      </c>
      <c r="C62" t="str">
        <f>IF(H62="","",①参加者一覧表!C69)</f>
        <v/>
      </c>
      <c r="D62" t="str">
        <f>IF(H62="","",IF(①参加者一覧表!D69="男",1,2))</f>
        <v/>
      </c>
      <c r="E62" t="str">
        <f t="shared" si="0"/>
        <v/>
      </c>
      <c r="F62" t="str">
        <f>IF(H62="","",#REF!)</f>
        <v/>
      </c>
      <c r="G62" t="str">
        <f>IF(H62="","",①参加者一覧表!$C$3)</f>
        <v/>
      </c>
      <c r="H62" t="str">
        <f>IF(①参加者一覧表!P69="","",①参加者一覧表!P69)</f>
        <v/>
      </c>
      <c r="I62" t="str">
        <f>IF(H62="","",IF(①参加者一覧表!F69="","",IF(D62=1,VLOOKUP(①参加者一覧表!F69,#REF!,2,FALSE),VLOOKUP(①参加者一覧表!F69,#REF!,2,FALSE)))&amp;" "&amp;①参加者一覧表!G69)</f>
        <v/>
      </c>
    </row>
    <row r="63" spans="1:9">
      <c r="A63" t="e">
        <f>IF(H63="","",RIGHT(#REF!,4))&amp;(D63&amp;"0000")+H63</f>
        <v>#VALUE!</v>
      </c>
      <c r="B63" t="str">
        <f>IF(H63="","",①参加者一覧表!B70)</f>
        <v/>
      </c>
      <c r="C63" t="str">
        <f>IF(H63="","",①参加者一覧表!C70)</f>
        <v/>
      </c>
      <c r="D63" t="str">
        <f>IF(H63="","",IF(①参加者一覧表!D70="男",1,2))</f>
        <v/>
      </c>
      <c r="E63" t="str">
        <f t="shared" si="0"/>
        <v/>
      </c>
      <c r="F63" t="str">
        <f>IF(H63="","",#REF!)</f>
        <v/>
      </c>
      <c r="G63" t="str">
        <f>IF(H63="","",①参加者一覧表!$C$3)</f>
        <v/>
      </c>
      <c r="H63" t="str">
        <f>IF(①参加者一覧表!P70="","",①参加者一覧表!P70)</f>
        <v/>
      </c>
      <c r="I63" t="str">
        <f>IF(H63="","",IF(①参加者一覧表!F70="","",IF(D63=1,VLOOKUP(①参加者一覧表!F70,#REF!,2,FALSE),VLOOKUP(①参加者一覧表!F70,#REF!,2,FALSE)))&amp;" "&amp;①参加者一覧表!G70)</f>
        <v/>
      </c>
    </row>
    <row r="64" spans="1:9">
      <c r="A64" t="e">
        <f>IF(H64="","",RIGHT(#REF!,4))&amp;(D64&amp;"0000")+H64</f>
        <v>#VALUE!</v>
      </c>
      <c r="B64" t="str">
        <f>IF(H64="","",①参加者一覧表!B71)</f>
        <v/>
      </c>
      <c r="C64" t="str">
        <f>IF(H64="","",①参加者一覧表!C71)</f>
        <v/>
      </c>
      <c r="D64" t="str">
        <f>IF(H64="","",IF(①参加者一覧表!D71="男",1,2))</f>
        <v/>
      </c>
      <c r="E64" t="str">
        <f t="shared" si="0"/>
        <v/>
      </c>
      <c r="F64" t="str">
        <f>IF(H64="","",#REF!)</f>
        <v/>
      </c>
      <c r="G64" t="str">
        <f>IF(H64="","",①参加者一覧表!$C$3)</f>
        <v/>
      </c>
      <c r="H64" t="str">
        <f>IF(①参加者一覧表!P71="","",①参加者一覧表!P71)</f>
        <v/>
      </c>
      <c r="I64" t="str">
        <f>IF(H64="","",IF(①参加者一覧表!F71="","",IF(D64=1,VLOOKUP(①参加者一覧表!F71,#REF!,2,FALSE),VLOOKUP(①参加者一覧表!F71,#REF!,2,FALSE)))&amp;" "&amp;①参加者一覧表!G71)</f>
        <v/>
      </c>
    </row>
    <row r="65" spans="1:9">
      <c r="A65" t="e">
        <f>IF(H65="","",RIGHT(#REF!,4))&amp;(D65&amp;"0000")+H65</f>
        <v>#VALUE!</v>
      </c>
      <c r="B65" t="str">
        <f>IF(H65="","",①参加者一覧表!B72)</f>
        <v/>
      </c>
      <c r="C65" t="str">
        <f>IF(H65="","",①参加者一覧表!C72)</f>
        <v/>
      </c>
      <c r="D65" t="str">
        <f>IF(H65="","",IF(①参加者一覧表!D72="男",1,2))</f>
        <v/>
      </c>
      <c r="E65" t="str">
        <f t="shared" si="0"/>
        <v/>
      </c>
      <c r="F65" t="str">
        <f>IF(H65="","",#REF!)</f>
        <v/>
      </c>
      <c r="G65" t="str">
        <f>IF(H65="","",①参加者一覧表!$C$3)</f>
        <v/>
      </c>
      <c r="H65" t="str">
        <f>IF(①参加者一覧表!P72="","",①参加者一覧表!P72)</f>
        <v/>
      </c>
      <c r="I65" t="str">
        <f>IF(H65="","",IF(①参加者一覧表!F72="","",IF(D65=1,VLOOKUP(①参加者一覧表!F72,#REF!,2,FALSE),VLOOKUP(①参加者一覧表!F72,#REF!,2,FALSE)))&amp;" "&amp;①参加者一覧表!G72)</f>
        <v/>
      </c>
    </row>
    <row r="66" spans="1:9">
      <c r="A66" t="e">
        <f>IF(H66="","",RIGHT(#REF!,4))&amp;(D66&amp;"0000")+H66</f>
        <v>#VALUE!</v>
      </c>
      <c r="B66" t="str">
        <f>IF(H66="","",①参加者一覧表!B73)</f>
        <v/>
      </c>
      <c r="C66" t="str">
        <f>IF(H66="","",①参加者一覧表!C73)</f>
        <v/>
      </c>
      <c r="D66" t="str">
        <f>IF(H66="","",IF(①参加者一覧表!D73="男",1,2))</f>
        <v/>
      </c>
      <c r="E66" t="str">
        <f t="shared" si="0"/>
        <v/>
      </c>
      <c r="F66" t="str">
        <f>IF(H66="","",#REF!)</f>
        <v/>
      </c>
      <c r="G66" t="str">
        <f>IF(H66="","",①参加者一覧表!$C$3)</f>
        <v/>
      </c>
      <c r="H66" t="str">
        <f>IF(①参加者一覧表!P73="","",①参加者一覧表!P73)</f>
        <v/>
      </c>
      <c r="I66" t="str">
        <f>IF(H66="","",IF(①参加者一覧表!F73="","",IF(D66=1,VLOOKUP(①参加者一覧表!F73,#REF!,2,FALSE),VLOOKUP(①参加者一覧表!F73,#REF!,2,FALSE)))&amp;" "&amp;①参加者一覧表!G73)</f>
        <v/>
      </c>
    </row>
    <row r="67" spans="1:9">
      <c r="A67" t="e">
        <f>IF(H67="","",RIGHT(#REF!,4))&amp;(D67&amp;"0000")+H67</f>
        <v>#VALUE!</v>
      </c>
      <c r="B67" t="str">
        <f>IF(H67="","",①参加者一覧表!B74)</f>
        <v/>
      </c>
      <c r="C67" t="str">
        <f>IF(H67="","",①参加者一覧表!C74)</f>
        <v/>
      </c>
      <c r="D67" t="str">
        <f>IF(H67="","",IF(①参加者一覧表!D74="男",1,2))</f>
        <v/>
      </c>
      <c r="E67" t="str">
        <f t="shared" ref="E67:E91" si="1">IF(H67="","",23)</f>
        <v/>
      </c>
      <c r="F67" t="str">
        <f>IF(H67="","",#REF!)</f>
        <v/>
      </c>
      <c r="G67" t="str">
        <f>IF(H67="","",①参加者一覧表!$C$3)</f>
        <v/>
      </c>
      <c r="H67" t="str">
        <f>IF(①参加者一覧表!P74="","",①参加者一覧表!P74)</f>
        <v/>
      </c>
      <c r="I67" t="str">
        <f>IF(H67="","",IF(①参加者一覧表!F74="","",IF(D67=1,VLOOKUP(①参加者一覧表!F74,#REF!,2,FALSE),VLOOKUP(①参加者一覧表!F74,#REF!,2,FALSE)))&amp;" "&amp;①参加者一覧表!G74)</f>
        <v/>
      </c>
    </row>
    <row r="68" spans="1:9">
      <c r="A68" t="e">
        <f>IF(H68="","",RIGHT(#REF!,4))&amp;(D68&amp;"0000")+H68</f>
        <v>#VALUE!</v>
      </c>
      <c r="B68" t="str">
        <f>IF(H68="","",①参加者一覧表!B75)</f>
        <v/>
      </c>
      <c r="C68" t="str">
        <f>IF(H68="","",①参加者一覧表!C75)</f>
        <v/>
      </c>
      <c r="D68" t="str">
        <f>IF(H68="","",IF(①参加者一覧表!D75="男",1,2))</f>
        <v/>
      </c>
      <c r="E68" t="str">
        <f t="shared" si="1"/>
        <v/>
      </c>
      <c r="F68" t="str">
        <f>IF(H68="","",#REF!)</f>
        <v/>
      </c>
      <c r="G68" t="str">
        <f>IF(H68="","",①参加者一覧表!$C$3)</f>
        <v/>
      </c>
      <c r="H68" t="str">
        <f>IF(①参加者一覧表!P75="","",①参加者一覧表!P75)</f>
        <v/>
      </c>
      <c r="I68" t="str">
        <f>IF(H68="","",IF(①参加者一覧表!F75="","",IF(D68=1,VLOOKUP(①参加者一覧表!F75,#REF!,2,FALSE),VLOOKUP(①参加者一覧表!F75,#REF!,2,FALSE)))&amp;" "&amp;①参加者一覧表!G75)</f>
        <v/>
      </c>
    </row>
    <row r="69" spans="1:9">
      <c r="A69" t="e">
        <f>IF(H69="","",RIGHT(#REF!,4))&amp;(D69&amp;"0000")+H69</f>
        <v>#VALUE!</v>
      </c>
      <c r="B69" t="str">
        <f>IF(H69="","",①参加者一覧表!B76)</f>
        <v/>
      </c>
      <c r="C69" t="str">
        <f>IF(H69="","",①参加者一覧表!C76)</f>
        <v/>
      </c>
      <c r="D69" t="str">
        <f>IF(H69="","",IF(①参加者一覧表!D76="男",1,2))</f>
        <v/>
      </c>
      <c r="E69" t="str">
        <f t="shared" si="1"/>
        <v/>
      </c>
      <c r="F69" t="str">
        <f>IF(H69="","",#REF!)</f>
        <v/>
      </c>
      <c r="G69" t="str">
        <f>IF(H69="","",①参加者一覧表!$C$3)</f>
        <v/>
      </c>
      <c r="H69" t="str">
        <f>IF(①参加者一覧表!P76="","",①参加者一覧表!P76)</f>
        <v/>
      </c>
      <c r="I69" t="str">
        <f>IF(H69="","",IF(①参加者一覧表!F76="","",IF(D69=1,VLOOKUP(①参加者一覧表!F76,#REF!,2,FALSE),VLOOKUP(①参加者一覧表!F76,#REF!,2,FALSE)))&amp;" "&amp;①参加者一覧表!G76)</f>
        <v/>
      </c>
    </row>
    <row r="70" spans="1:9">
      <c r="A70" t="e">
        <f>IF(H70="","",RIGHT(#REF!,4))&amp;(D70&amp;"0000")+H70</f>
        <v>#VALUE!</v>
      </c>
      <c r="B70" t="str">
        <f>IF(H70="","",①参加者一覧表!B77)</f>
        <v/>
      </c>
      <c r="C70" t="str">
        <f>IF(H70="","",①参加者一覧表!C77)</f>
        <v/>
      </c>
      <c r="D70" t="str">
        <f>IF(H70="","",IF(①参加者一覧表!D77="男",1,2))</f>
        <v/>
      </c>
      <c r="E70" t="str">
        <f t="shared" si="1"/>
        <v/>
      </c>
      <c r="F70" t="str">
        <f>IF(H70="","",#REF!)</f>
        <v/>
      </c>
      <c r="G70" t="str">
        <f>IF(H70="","",①参加者一覧表!$C$3)</f>
        <v/>
      </c>
      <c r="H70" t="str">
        <f>IF(①参加者一覧表!P77="","",①参加者一覧表!P77)</f>
        <v/>
      </c>
      <c r="I70" t="str">
        <f>IF(H70="","",IF(①参加者一覧表!F77="","",IF(D70=1,VLOOKUP(①参加者一覧表!F77,#REF!,2,FALSE),VLOOKUP(①参加者一覧表!F77,#REF!,2,FALSE)))&amp;" "&amp;①参加者一覧表!G77)</f>
        <v/>
      </c>
    </row>
    <row r="71" spans="1:9">
      <c r="A71" t="e">
        <f>IF(H71="","",RIGHT(#REF!,4))&amp;(D71&amp;"0000")+H71</f>
        <v>#VALUE!</v>
      </c>
      <c r="B71" t="str">
        <f>IF(H71="","",①参加者一覧表!B78)</f>
        <v/>
      </c>
      <c r="C71" t="str">
        <f>IF(H71="","",①参加者一覧表!C78)</f>
        <v/>
      </c>
      <c r="D71" t="str">
        <f>IF(H71="","",IF(①参加者一覧表!D78="男",1,2))</f>
        <v/>
      </c>
      <c r="E71" t="str">
        <f t="shared" si="1"/>
        <v/>
      </c>
      <c r="F71" t="str">
        <f>IF(H71="","",#REF!)</f>
        <v/>
      </c>
      <c r="G71" t="str">
        <f>IF(H71="","",①参加者一覧表!$C$3)</f>
        <v/>
      </c>
      <c r="H71" t="str">
        <f>IF(①参加者一覧表!P78="","",①参加者一覧表!P78)</f>
        <v/>
      </c>
      <c r="I71" t="str">
        <f>IF(H71="","",IF(①参加者一覧表!F78="","",IF(D71=1,VLOOKUP(①参加者一覧表!F78,#REF!,2,FALSE),VLOOKUP(①参加者一覧表!F78,#REF!,2,FALSE)))&amp;" "&amp;①参加者一覧表!G78)</f>
        <v/>
      </c>
    </row>
    <row r="72" spans="1:9">
      <c r="A72" t="e">
        <f>IF(H72="","",RIGHT(#REF!,4))&amp;(D72&amp;"0000")+H72</f>
        <v>#VALUE!</v>
      </c>
      <c r="B72" t="str">
        <f>IF(H72="","",①参加者一覧表!B79)</f>
        <v/>
      </c>
      <c r="C72" t="str">
        <f>IF(H72="","",①参加者一覧表!C79)</f>
        <v/>
      </c>
      <c r="D72" t="str">
        <f>IF(H72="","",IF(①参加者一覧表!D79="男",1,2))</f>
        <v/>
      </c>
      <c r="E72" t="str">
        <f t="shared" si="1"/>
        <v/>
      </c>
      <c r="F72" t="str">
        <f>IF(H72="","",#REF!)</f>
        <v/>
      </c>
      <c r="G72" t="str">
        <f>IF(H72="","",①参加者一覧表!$C$3)</f>
        <v/>
      </c>
      <c r="H72" t="str">
        <f>IF(①参加者一覧表!P79="","",①参加者一覧表!P79)</f>
        <v/>
      </c>
      <c r="I72" t="str">
        <f>IF(H72="","",IF(①参加者一覧表!F79="","",IF(D72=1,VLOOKUP(①参加者一覧表!F79,#REF!,2,FALSE),VLOOKUP(①参加者一覧表!F79,#REF!,2,FALSE)))&amp;" "&amp;①参加者一覧表!G79)</f>
        <v/>
      </c>
    </row>
    <row r="73" spans="1:9">
      <c r="A73" t="e">
        <f>IF(H73="","",RIGHT(#REF!,4))&amp;(D73&amp;"0000")+H73</f>
        <v>#VALUE!</v>
      </c>
      <c r="B73" t="str">
        <f>IF(H73="","",①参加者一覧表!B80)</f>
        <v/>
      </c>
      <c r="C73" t="str">
        <f>IF(H73="","",①参加者一覧表!C80)</f>
        <v/>
      </c>
      <c r="D73" t="str">
        <f>IF(H73="","",IF(①参加者一覧表!D80="男",1,2))</f>
        <v/>
      </c>
      <c r="E73" t="str">
        <f t="shared" si="1"/>
        <v/>
      </c>
      <c r="F73" t="str">
        <f>IF(H73="","",#REF!)</f>
        <v/>
      </c>
      <c r="G73" t="str">
        <f>IF(H73="","",①参加者一覧表!$C$3)</f>
        <v/>
      </c>
      <c r="H73" t="str">
        <f>IF(①参加者一覧表!P80="","",①参加者一覧表!P80)</f>
        <v/>
      </c>
      <c r="I73" t="str">
        <f>IF(H73="","",IF(①参加者一覧表!F80="","",IF(D73=1,VLOOKUP(①参加者一覧表!F80,#REF!,2,FALSE),VLOOKUP(①参加者一覧表!F80,#REF!,2,FALSE)))&amp;" "&amp;①参加者一覧表!G80)</f>
        <v/>
      </c>
    </row>
    <row r="74" spans="1:9">
      <c r="A74" t="e">
        <f>IF(H74="","",RIGHT(#REF!,4))&amp;(D74&amp;"0000")+H74</f>
        <v>#VALUE!</v>
      </c>
      <c r="B74" t="str">
        <f>IF(H74="","",①参加者一覧表!B81)</f>
        <v/>
      </c>
      <c r="C74" t="str">
        <f>IF(H74="","",①参加者一覧表!C81)</f>
        <v/>
      </c>
      <c r="D74" t="str">
        <f>IF(H74="","",IF(①参加者一覧表!D81="男",1,2))</f>
        <v/>
      </c>
      <c r="E74" t="str">
        <f t="shared" si="1"/>
        <v/>
      </c>
      <c r="F74" t="str">
        <f>IF(H74="","",#REF!)</f>
        <v/>
      </c>
      <c r="G74" t="str">
        <f>IF(H74="","",①参加者一覧表!$C$3)</f>
        <v/>
      </c>
      <c r="H74" t="str">
        <f>IF(①参加者一覧表!P81="","",①参加者一覧表!P81)</f>
        <v/>
      </c>
      <c r="I74" t="str">
        <f>IF(H74="","",IF(①参加者一覧表!F81="","",IF(D74=1,VLOOKUP(①参加者一覧表!F81,#REF!,2,FALSE),VLOOKUP(①参加者一覧表!F81,#REF!,2,FALSE)))&amp;" "&amp;①参加者一覧表!G81)</f>
        <v/>
      </c>
    </row>
    <row r="75" spans="1:9">
      <c r="A75" t="e">
        <f>IF(H75="","",RIGHT(#REF!,4))&amp;(D75&amp;"0000")+H75</f>
        <v>#VALUE!</v>
      </c>
      <c r="B75" t="str">
        <f>IF(H75="","",①参加者一覧表!B82)</f>
        <v/>
      </c>
      <c r="C75" t="str">
        <f>IF(H75="","",①参加者一覧表!C82)</f>
        <v/>
      </c>
      <c r="D75" t="str">
        <f>IF(H75="","",IF(①参加者一覧表!D82="男",1,2))</f>
        <v/>
      </c>
      <c r="E75" t="str">
        <f t="shared" si="1"/>
        <v/>
      </c>
      <c r="F75" t="str">
        <f>IF(H75="","",#REF!)</f>
        <v/>
      </c>
      <c r="G75" t="str">
        <f>IF(H75="","",①参加者一覧表!$C$3)</f>
        <v/>
      </c>
      <c r="H75" t="str">
        <f>IF(①参加者一覧表!P82="","",①参加者一覧表!P82)</f>
        <v/>
      </c>
      <c r="I75" t="str">
        <f>IF(H75="","",IF(①参加者一覧表!F82="","",IF(D75=1,VLOOKUP(①参加者一覧表!F82,#REF!,2,FALSE),VLOOKUP(①参加者一覧表!F82,#REF!,2,FALSE)))&amp;" "&amp;①参加者一覧表!G82)</f>
        <v/>
      </c>
    </row>
    <row r="76" spans="1:9">
      <c r="A76" t="e">
        <f>IF(H76="","",RIGHT(#REF!,4))&amp;(D76&amp;"0000")+H76</f>
        <v>#VALUE!</v>
      </c>
      <c r="B76" t="str">
        <f>IF(H76="","",①参加者一覧表!B83)</f>
        <v/>
      </c>
      <c r="C76" t="str">
        <f>IF(H76="","",①参加者一覧表!C83)</f>
        <v/>
      </c>
      <c r="D76" t="str">
        <f>IF(H76="","",IF(①参加者一覧表!D83="男",1,2))</f>
        <v/>
      </c>
      <c r="E76" t="str">
        <f t="shared" si="1"/>
        <v/>
      </c>
      <c r="F76" t="str">
        <f>IF(H76="","",#REF!)</f>
        <v/>
      </c>
      <c r="G76" t="str">
        <f>IF(H76="","",①参加者一覧表!$C$3)</f>
        <v/>
      </c>
      <c r="H76" t="str">
        <f>IF(①参加者一覧表!P83="","",①参加者一覧表!P83)</f>
        <v/>
      </c>
      <c r="I76" t="str">
        <f>IF(H76="","",IF(①参加者一覧表!F83="","",IF(D76=1,VLOOKUP(①参加者一覧表!F83,#REF!,2,FALSE),VLOOKUP(①参加者一覧表!F83,#REF!,2,FALSE)))&amp;" "&amp;①参加者一覧表!G83)</f>
        <v/>
      </c>
    </row>
    <row r="77" spans="1:9">
      <c r="A77" t="e">
        <f>IF(H77="","",RIGHT(#REF!,4))&amp;(D77&amp;"0000")+H77</f>
        <v>#VALUE!</v>
      </c>
      <c r="B77" t="str">
        <f>IF(H77="","",①参加者一覧表!B84)</f>
        <v/>
      </c>
      <c r="C77" t="str">
        <f>IF(H77="","",①参加者一覧表!C84)</f>
        <v/>
      </c>
      <c r="D77" t="str">
        <f>IF(H77="","",IF(①参加者一覧表!D84="男",1,2))</f>
        <v/>
      </c>
      <c r="E77" t="str">
        <f t="shared" si="1"/>
        <v/>
      </c>
      <c r="F77" t="str">
        <f>IF(H77="","",#REF!)</f>
        <v/>
      </c>
      <c r="G77" t="str">
        <f>IF(H77="","",①参加者一覧表!$C$3)</f>
        <v/>
      </c>
      <c r="H77" t="str">
        <f>IF(①参加者一覧表!P84="","",①参加者一覧表!P84)</f>
        <v/>
      </c>
      <c r="I77" t="str">
        <f>IF(H77="","",IF(①参加者一覧表!F84="","",IF(D77=1,VLOOKUP(①参加者一覧表!F84,#REF!,2,FALSE),VLOOKUP(①参加者一覧表!F84,#REF!,2,FALSE)))&amp;" "&amp;①参加者一覧表!G84)</f>
        <v/>
      </c>
    </row>
    <row r="78" spans="1:9">
      <c r="A78" t="e">
        <f>IF(H78="","",RIGHT(#REF!,4))&amp;(D78&amp;"0000")+H78</f>
        <v>#VALUE!</v>
      </c>
      <c r="B78" t="str">
        <f>IF(H78="","",①参加者一覧表!B85)</f>
        <v/>
      </c>
      <c r="C78" t="str">
        <f>IF(H78="","",①参加者一覧表!C85)</f>
        <v/>
      </c>
      <c r="D78" t="str">
        <f>IF(H78="","",IF(①参加者一覧表!D85="男",1,2))</f>
        <v/>
      </c>
      <c r="E78" t="str">
        <f t="shared" si="1"/>
        <v/>
      </c>
      <c r="F78" t="str">
        <f>IF(H78="","",#REF!)</f>
        <v/>
      </c>
      <c r="G78" t="str">
        <f>IF(H78="","",①参加者一覧表!$C$3)</f>
        <v/>
      </c>
      <c r="H78" t="str">
        <f>IF(①参加者一覧表!P85="","",①参加者一覧表!P85)</f>
        <v/>
      </c>
      <c r="I78" t="str">
        <f>IF(H78="","",IF(①参加者一覧表!F85="","",IF(D78=1,VLOOKUP(①参加者一覧表!F85,#REF!,2,FALSE),VLOOKUP(①参加者一覧表!F85,#REF!,2,FALSE)))&amp;" "&amp;①参加者一覧表!G85)</f>
        <v/>
      </c>
    </row>
    <row r="79" spans="1:9">
      <c r="A79" t="e">
        <f>IF(H79="","",RIGHT(#REF!,4))&amp;(D79&amp;"0000")+H79</f>
        <v>#VALUE!</v>
      </c>
      <c r="B79" t="str">
        <f>IF(H79="","",①参加者一覧表!B86)</f>
        <v/>
      </c>
      <c r="C79" t="str">
        <f>IF(H79="","",①参加者一覧表!C86)</f>
        <v/>
      </c>
      <c r="D79" t="str">
        <f>IF(H79="","",IF(①参加者一覧表!D86="男",1,2))</f>
        <v/>
      </c>
      <c r="E79" t="str">
        <f t="shared" si="1"/>
        <v/>
      </c>
      <c r="F79" t="str">
        <f>IF(H79="","",#REF!)</f>
        <v/>
      </c>
      <c r="G79" t="str">
        <f>IF(H79="","",①参加者一覧表!$C$3)</f>
        <v/>
      </c>
      <c r="H79" t="str">
        <f>IF(①参加者一覧表!P86="","",①参加者一覧表!P86)</f>
        <v/>
      </c>
      <c r="I79" t="str">
        <f>IF(H79="","",IF(①参加者一覧表!F86="","",IF(D79=1,VLOOKUP(①参加者一覧表!F86,#REF!,2,FALSE),VLOOKUP(①参加者一覧表!F86,#REF!,2,FALSE)))&amp;" "&amp;①参加者一覧表!G86)</f>
        <v/>
      </c>
    </row>
    <row r="80" spans="1:9">
      <c r="A80" t="e">
        <f>IF(H80="","",RIGHT(#REF!,4))&amp;(D80&amp;"0000")+H80</f>
        <v>#VALUE!</v>
      </c>
      <c r="B80" t="str">
        <f>IF(H80="","",①参加者一覧表!B87)</f>
        <v/>
      </c>
      <c r="C80" t="str">
        <f>IF(H80="","",①参加者一覧表!C87)</f>
        <v/>
      </c>
      <c r="D80" t="str">
        <f>IF(H80="","",IF(①参加者一覧表!D87="男",1,2))</f>
        <v/>
      </c>
      <c r="E80" t="str">
        <f t="shared" si="1"/>
        <v/>
      </c>
      <c r="F80" t="str">
        <f>IF(H80="","",#REF!)</f>
        <v/>
      </c>
      <c r="G80" t="str">
        <f>IF(H80="","",①参加者一覧表!$C$3)</f>
        <v/>
      </c>
      <c r="H80" t="str">
        <f>IF(①参加者一覧表!P87="","",①参加者一覧表!P87)</f>
        <v/>
      </c>
      <c r="I80" t="str">
        <f>IF(H80="","",IF(①参加者一覧表!F87="","",IF(D80=1,VLOOKUP(①参加者一覧表!F87,#REF!,2,FALSE),VLOOKUP(①参加者一覧表!F87,#REF!,2,FALSE)))&amp;" "&amp;①参加者一覧表!G87)</f>
        <v/>
      </c>
    </row>
    <row r="81" spans="1:9">
      <c r="A81" t="e">
        <f>IF(H81="","",RIGHT(#REF!,4))&amp;(D81&amp;"0000")+H81</f>
        <v>#VALUE!</v>
      </c>
      <c r="B81" t="str">
        <f>IF(H81="","",①参加者一覧表!B88)</f>
        <v/>
      </c>
      <c r="C81" t="str">
        <f>IF(H81="","",①参加者一覧表!C88)</f>
        <v/>
      </c>
      <c r="D81" t="str">
        <f>IF(H81="","",IF(①参加者一覧表!D88="男",1,2))</f>
        <v/>
      </c>
      <c r="E81" t="str">
        <f t="shared" si="1"/>
        <v/>
      </c>
      <c r="F81" t="str">
        <f>IF(H81="","",#REF!)</f>
        <v/>
      </c>
      <c r="G81" t="str">
        <f>IF(H81="","",①参加者一覧表!$C$3)</f>
        <v/>
      </c>
      <c r="H81" t="str">
        <f>IF(①参加者一覧表!P88="","",①参加者一覧表!P88)</f>
        <v/>
      </c>
      <c r="I81" t="str">
        <f>IF(H81="","",IF(①参加者一覧表!F88="","",IF(D81=1,VLOOKUP(①参加者一覧表!F88,#REF!,2,FALSE),VLOOKUP(①参加者一覧表!F88,#REF!,2,FALSE)))&amp;" "&amp;①参加者一覧表!G88)</f>
        <v/>
      </c>
    </row>
    <row r="82" spans="1:9">
      <c r="A82" t="e">
        <f>IF(H82="","",RIGHT(#REF!,4))&amp;(D82&amp;"0000")+H82</f>
        <v>#VALUE!</v>
      </c>
      <c r="B82" t="str">
        <f>IF(H82="","",①参加者一覧表!B89)</f>
        <v/>
      </c>
      <c r="C82" t="str">
        <f>IF(H82="","",①参加者一覧表!C89)</f>
        <v/>
      </c>
      <c r="D82" t="str">
        <f>IF(H82="","",IF(①参加者一覧表!D89="男",1,2))</f>
        <v/>
      </c>
      <c r="E82" t="str">
        <f t="shared" si="1"/>
        <v/>
      </c>
      <c r="F82" t="str">
        <f>IF(H82="","",#REF!)</f>
        <v/>
      </c>
      <c r="G82" t="str">
        <f>IF(H82="","",①参加者一覧表!$C$3)</f>
        <v/>
      </c>
      <c r="H82" t="str">
        <f>IF(①参加者一覧表!P89="","",①参加者一覧表!P89)</f>
        <v/>
      </c>
      <c r="I82" t="str">
        <f>IF(H82="","",IF(①参加者一覧表!F89="","",IF(D82=1,VLOOKUP(①参加者一覧表!F89,#REF!,2,FALSE),VLOOKUP(①参加者一覧表!F89,#REF!,2,FALSE)))&amp;" "&amp;①参加者一覧表!G89)</f>
        <v/>
      </c>
    </row>
    <row r="83" spans="1:9">
      <c r="A83" t="e">
        <f>IF(H83="","",RIGHT(#REF!,4))&amp;(D83&amp;"0000")+H83</f>
        <v>#VALUE!</v>
      </c>
      <c r="B83" t="str">
        <f>IF(H83="","",①参加者一覧表!B90)</f>
        <v/>
      </c>
      <c r="C83" t="str">
        <f>IF(H83="","",①参加者一覧表!C90)</f>
        <v/>
      </c>
      <c r="D83" t="str">
        <f>IF(H83="","",IF(①参加者一覧表!D90="男",1,2))</f>
        <v/>
      </c>
      <c r="E83" t="str">
        <f t="shared" si="1"/>
        <v/>
      </c>
      <c r="F83" t="str">
        <f>IF(H83="","",#REF!)</f>
        <v/>
      </c>
      <c r="G83" t="str">
        <f>IF(H83="","",①参加者一覧表!$C$3)</f>
        <v/>
      </c>
      <c r="H83" t="str">
        <f>IF(①参加者一覧表!P90="","",①参加者一覧表!P90)</f>
        <v/>
      </c>
      <c r="I83" t="str">
        <f>IF(H83="","",IF(①参加者一覧表!F90="","",IF(D83=1,VLOOKUP(①参加者一覧表!F90,#REF!,2,FALSE),VLOOKUP(①参加者一覧表!F90,#REF!,2,FALSE)))&amp;" "&amp;①参加者一覧表!G90)</f>
        <v/>
      </c>
    </row>
    <row r="84" spans="1:9">
      <c r="A84" t="e">
        <f>IF(H84="","",RIGHT(#REF!,4))&amp;(D84&amp;"0000")+H84</f>
        <v>#VALUE!</v>
      </c>
      <c r="B84" t="str">
        <f>IF(H84="","",①参加者一覧表!B91)</f>
        <v/>
      </c>
      <c r="C84" t="str">
        <f>IF(H84="","",①参加者一覧表!C91)</f>
        <v/>
      </c>
      <c r="D84" t="str">
        <f>IF(H84="","",IF(①参加者一覧表!D91="男",1,2))</f>
        <v/>
      </c>
      <c r="E84" t="str">
        <f t="shared" si="1"/>
        <v/>
      </c>
      <c r="F84" t="str">
        <f>IF(H84="","",#REF!)</f>
        <v/>
      </c>
      <c r="G84" t="str">
        <f>IF(H84="","",①参加者一覧表!$C$3)</f>
        <v/>
      </c>
      <c r="H84" t="str">
        <f>IF(①参加者一覧表!P91="","",①参加者一覧表!P91)</f>
        <v/>
      </c>
      <c r="I84" t="str">
        <f>IF(H84="","",IF(①参加者一覧表!F91="","",IF(D84=1,VLOOKUP(①参加者一覧表!F91,#REF!,2,FALSE),VLOOKUP(①参加者一覧表!F91,#REF!,2,FALSE)))&amp;" "&amp;①参加者一覧表!G91)</f>
        <v/>
      </c>
    </row>
    <row r="85" spans="1:9">
      <c r="A85" t="e">
        <f>IF(H85="","",RIGHT(#REF!,4))&amp;(D85&amp;"0000")+H85</f>
        <v>#VALUE!</v>
      </c>
      <c r="B85" t="str">
        <f>IF(H85="","",①参加者一覧表!B92)</f>
        <v/>
      </c>
      <c r="C85" t="str">
        <f>IF(H85="","",①参加者一覧表!C92)</f>
        <v/>
      </c>
      <c r="D85" t="str">
        <f>IF(H85="","",IF(①参加者一覧表!D92="男",1,2))</f>
        <v/>
      </c>
      <c r="E85" t="str">
        <f t="shared" si="1"/>
        <v/>
      </c>
      <c r="F85" t="str">
        <f>IF(H85="","",#REF!)</f>
        <v/>
      </c>
      <c r="G85" t="str">
        <f>IF(H85="","",①参加者一覧表!$C$3)</f>
        <v/>
      </c>
      <c r="H85" t="str">
        <f>IF(①参加者一覧表!P92="","",①参加者一覧表!P92)</f>
        <v/>
      </c>
      <c r="I85" t="str">
        <f>IF(H85="","",IF(①参加者一覧表!F92="","",IF(D85=1,VLOOKUP(①参加者一覧表!F92,#REF!,2,FALSE),VLOOKUP(①参加者一覧表!F92,#REF!,2,FALSE)))&amp;" "&amp;①参加者一覧表!G92)</f>
        <v/>
      </c>
    </row>
    <row r="86" spans="1:9">
      <c r="A86" t="e">
        <f>IF(H86="","",RIGHT(#REF!,4))&amp;(D86&amp;"0000")+H86</f>
        <v>#VALUE!</v>
      </c>
      <c r="B86" t="str">
        <f>IF(H86="","",①参加者一覧表!B93)</f>
        <v/>
      </c>
      <c r="C86" t="str">
        <f>IF(H86="","",①参加者一覧表!C93)</f>
        <v/>
      </c>
      <c r="D86" t="str">
        <f>IF(H86="","",IF(①参加者一覧表!D93="男",1,2))</f>
        <v/>
      </c>
      <c r="E86" t="str">
        <f t="shared" si="1"/>
        <v/>
      </c>
      <c r="F86" t="str">
        <f>IF(H86="","",#REF!)</f>
        <v/>
      </c>
      <c r="G86" t="str">
        <f>IF(H86="","",①参加者一覧表!$C$3)</f>
        <v/>
      </c>
      <c r="H86" t="str">
        <f>IF(①参加者一覧表!P93="","",①参加者一覧表!P93)</f>
        <v/>
      </c>
      <c r="I86" t="str">
        <f>IF(H86="","",IF(①参加者一覧表!F93="","",IF(D86=1,VLOOKUP(①参加者一覧表!F93,#REF!,2,FALSE),VLOOKUP(①参加者一覧表!F93,#REF!,2,FALSE)))&amp;" "&amp;①参加者一覧表!G93)</f>
        <v/>
      </c>
    </row>
    <row r="87" spans="1:9">
      <c r="A87" t="e">
        <f>IF(H87="","",RIGHT(#REF!,4))&amp;(D87&amp;"0000")+H87</f>
        <v>#VALUE!</v>
      </c>
      <c r="B87" t="str">
        <f>IF(H87="","",①参加者一覧表!B94)</f>
        <v/>
      </c>
      <c r="C87" t="str">
        <f>IF(H87="","",①参加者一覧表!C94)</f>
        <v/>
      </c>
      <c r="D87" t="str">
        <f>IF(H87="","",IF(①参加者一覧表!D94="男",1,2))</f>
        <v/>
      </c>
      <c r="E87" t="str">
        <f t="shared" si="1"/>
        <v/>
      </c>
      <c r="F87" t="str">
        <f>IF(H87="","",#REF!)</f>
        <v/>
      </c>
      <c r="G87" t="str">
        <f>IF(H87="","",①参加者一覧表!$C$3)</f>
        <v/>
      </c>
      <c r="H87" t="str">
        <f>IF(①参加者一覧表!P94="","",①参加者一覧表!P94)</f>
        <v/>
      </c>
      <c r="I87" t="str">
        <f>IF(H87="","",IF(①参加者一覧表!F94="","",IF(D87=1,VLOOKUP(①参加者一覧表!F94,#REF!,2,FALSE),VLOOKUP(①参加者一覧表!F94,#REF!,2,FALSE)))&amp;" "&amp;①参加者一覧表!G94)</f>
        <v/>
      </c>
    </row>
    <row r="88" spans="1:9">
      <c r="A88" t="e">
        <f>IF(H88="","",RIGHT(#REF!,4))&amp;(D88&amp;"0000")+H88</f>
        <v>#VALUE!</v>
      </c>
      <c r="B88" t="str">
        <f>IF(H88="","",①参加者一覧表!B95)</f>
        <v/>
      </c>
      <c r="C88" t="str">
        <f>IF(H88="","",①参加者一覧表!C95)</f>
        <v/>
      </c>
      <c r="D88" t="str">
        <f>IF(H88="","",IF(①参加者一覧表!D95="男",1,2))</f>
        <v/>
      </c>
      <c r="E88" t="str">
        <f t="shared" si="1"/>
        <v/>
      </c>
      <c r="F88" t="str">
        <f>IF(H88="","",#REF!)</f>
        <v/>
      </c>
      <c r="G88" t="str">
        <f>IF(H88="","",①参加者一覧表!$C$3)</f>
        <v/>
      </c>
      <c r="H88" t="str">
        <f>IF(①参加者一覧表!P95="","",①参加者一覧表!P95)</f>
        <v/>
      </c>
      <c r="I88" t="str">
        <f>IF(H88="","",IF(①参加者一覧表!F95="","",IF(D88=1,VLOOKUP(①参加者一覧表!F95,#REF!,2,FALSE),VLOOKUP(①参加者一覧表!F95,#REF!,2,FALSE)))&amp;" "&amp;①参加者一覧表!G95)</f>
        <v/>
      </c>
    </row>
    <row r="89" spans="1:9">
      <c r="A89" t="e">
        <f>IF(H89="","",RIGHT(#REF!,4))&amp;(D89&amp;"0000")+H89</f>
        <v>#VALUE!</v>
      </c>
      <c r="B89" t="str">
        <f>IF(H89="","",①参加者一覧表!B96)</f>
        <v/>
      </c>
      <c r="C89" t="str">
        <f>IF(H89="","",①参加者一覧表!C96)</f>
        <v/>
      </c>
      <c r="D89" t="str">
        <f>IF(H89="","",IF(①参加者一覧表!D96="男",1,2))</f>
        <v/>
      </c>
      <c r="E89" t="str">
        <f t="shared" si="1"/>
        <v/>
      </c>
      <c r="F89" t="str">
        <f>IF(H89="","",#REF!)</f>
        <v/>
      </c>
      <c r="G89" t="str">
        <f>IF(H89="","",①参加者一覧表!$C$3)</f>
        <v/>
      </c>
      <c r="H89" t="str">
        <f>IF(①参加者一覧表!P96="","",①参加者一覧表!P96)</f>
        <v/>
      </c>
      <c r="I89" t="str">
        <f>IF(H89="","",IF(①参加者一覧表!F96="","",IF(D89=1,VLOOKUP(①参加者一覧表!F96,#REF!,2,FALSE),VLOOKUP(①参加者一覧表!F96,#REF!,2,FALSE)))&amp;" "&amp;①参加者一覧表!G96)</f>
        <v/>
      </c>
    </row>
    <row r="90" spans="1:9">
      <c r="A90" t="e">
        <f>IF(H90="","",RIGHT(#REF!,4))&amp;(D90&amp;"0000")+H90</f>
        <v>#VALUE!</v>
      </c>
      <c r="B90" t="str">
        <f>IF(H90="","",①参加者一覧表!B97)</f>
        <v/>
      </c>
      <c r="C90" t="str">
        <f>IF(H90="","",①参加者一覧表!C97)</f>
        <v/>
      </c>
      <c r="D90" t="str">
        <f>IF(H90="","",IF(①参加者一覧表!D97="男",1,2))</f>
        <v/>
      </c>
      <c r="E90" t="str">
        <f t="shared" si="1"/>
        <v/>
      </c>
      <c r="F90" t="str">
        <f>IF(H90="","",#REF!)</f>
        <v/>
      </c>
      <c r="G90" t="str">
        <f>IF(H90="","",①参加者一覧表!$C$3)</f>
        <v/>
      </c>
      <c r="H90" t="str">
        <f>IF(①参加者一覧表!P97="","",①参加者一覧表!P97)</f>
        <v/>
      </c>
      <c r="I90" t="str">
        <f>IF(H90="","",IF(①参加者一覧表!F97="","",IF(D90=1,VLOOKUP(①参加者一覧表!F97,#REF!,2,FALSE),VLOOKUP(①参加者一覧表!F97,#REF!,2,FALSE)))&amp;" "&amp;①参加者一覧表!G97)</f>
        <v/>
      </c>
    </row>
    <row r="91" spans="1:9">
      <c r="A91" t="e">
        <f>IF(H91="","",RIGHT(#REF!,4))&amp;(D91&amp;"0000")+H91</f>
        <v>#VALUE!</v>
      </c>
      <c r="B91" t="str">
        <f>IF(H91="","",①参加者一覧表!B98)</f>
        <v/>
      </c>
      <c r="C91" t="str">
        <f>IF(H91="","",①参加者一覧表!C98)</f>
        <v/>
      </c>
      <c r="D91" t="str">
        <f>IF(H91="","",IF(①参加者一覧表!D98="男",1,2))</f>
        <v/>
      </c>
      <c r="E91" t="str">
        <f t="shared" si="1"/>
        <v/>
      </c>
      <c r="F91" t="str">
        <f>IF(H91="","",#REF!)</f>
        <v/>
      </c>
      <c r="G91" t="str">
        <f>IF(H91="","",①参加者一覧表!$C$3)</f>
        <v/>
      </c>
      <c r="H91" t="str">
        <f>IF(①参加者一覧表!P98="","",①参加者一覧表!P98)</f>
        <v/>
      </c>
      <c r="I91" t="str">
        <f>IF(H91="","",IF(①参加者一覧表!F98="","",IF(D91=1,VLOOKUP(①参加者一覧表!F98,#REF!,2,FALSE),VLOOKUP(①参加者一覧表!F98,#REF!,2,FALSE)))&amp;" "&amp;①参加者一覧表!G98)</f>
        <v/>
      </c>
    </row>
    <row r="92" spans="1:9">
      <c r="A92" s="16"/>
      <c r="B92" s="16"/>
      <c r="C92" s="16"/>
      <c r="D92" s="16"/>
      <c r="E92" s="16"/>
      <c r="F92" s="16"/>
      <c r="G92" s="16"/>
      <c r="H92" s="16"/>
      <c r="I92" s="16"/>
    </row>
  </sheetData>
  <phoneticPr fontId="45"/>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K2"/>
  <sheetViews>
    <sheetView workbookViewId="0">
      <selection activeCell="C2" sqref="C2:D2"/>
    </sheetView>
  </sheetViews>
  <sheetFormatPr defaultRowHeight="13.5"/>
  <cols>
    <col min="6" max="10" width="10.5" bestFit="1" customWidth="1"/>
  </cols>
  <sheetData>
    <row r="1" spans="1:11">
      <c r="A1" t="s">
        <v>37</v>
      </c>
      <c r="B1" t="s">
        <v>44</v>
      </c>
      <c r="C1" t="s">
        <v>38</v>
      </c>
      <c r="D1" t="s">
        <v>39</v>
      </c>
      <c r="E1" t="s">
        <v>46</v>
      </c>
      <c r="F1" t="s">
        <v>45</v>
      </c>
      <c r="G1" t="s">
        <v>47</v>
      </c>
      <c r="H1" t="s">
        <v>48</v>
      </c>
      <c r="I1" t="s">
        <v>49</v>
      </c>
      <c r="J1" t="s">
        <v>50</v>
      </c>
      <c r="K1" t="s">
        <v>51</v>
      </c>
    </row>
    <row r="2" spans="1:11">
      <c r="A2" t="e">
        <f>IF(#REF!="","",#REF!)</f>
        <v>#REF!</v>
      </c>
      <c r="C2" t="e">
        <f>IF(#REF!="","",#REF!)</f>
        <v>#REF!</v>
      </c>
      <c r="D2" t="e">
        <f>IF(#REF!="","",ASC(①参加者一覧表!C3))</f>
        <v>#REF!</v>
      </c>
      <c r="E2" t="e">
        <f>IF(#REF!="","",①参加者一覧表!#REF!)</f>
        <v>#REF!</v>
      </c>
      <c r="F2" t="e">
        <f>IF(#REF!="","",#REF!)</f>
        <v>#REF!</v>
      </c>
      <c r="G2" t="e">
        <f>IF(#REF!="","",#REF!)</f>
        <v>#REF!</v>
      </c>
      <c r="H2" t="e">
        <f>IF(#REF!="","",#REF!)</f>
        <v>#REF!</v>
      </c>
      <c r="I2" t="e">
        <f>IF(#REF!="","",#REF!)</f>
        <v>#REF!</v>
      </c>
      <c r="J2" t="e">
        <f>IF(#REF!="","",#REF!)</f>
        <v>#REF!</v>
      </c>
      <c r="K2" t="e">
        <f>IF(#REF!="","",#REF!)</f>
        <v>#REF!</v>
      </c>
    </row>
  </sheetData>
  <phoneticPr fontId="45"/>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M25"/>
  <sheetViews>
    <sheetView workbookViewId="0">
      <pane ySplit="1" topLeftCell="A2" activePane="bottomLeft" state="frozen"/>
      <selection activeCell="M33" sqref="M33"/>
      <selection pane="bottomLeft" activeCell="M33" sqref="M33"/>
    </sheetView>
  </sheetViews>
  <sheetFormatPr defaultRowHeight="13.5"/>
  <sheetData>
    <row r="1" spans="1:13">
      <c r="A1" t="s">
        <v>6</v>
      </c>
      <c r="B1" t="s">
        <v>7</v>
      </c>
      <c r="C1" t="s">
        <v>8</v>
      </c>
      <c r="D1" t="s">
        <v>9</v>
      </c>
      <c r="E1" t="s">
        <v>10</v>
      </c>
      <c r="F1" t="s">
        <v>11</v>
      </c>
      <c r="G1" t="s">
        <v>12</v>
      </c>
      <c r="H1" t="s">
        <v>0</v>
      </c>
      <c r="I1" t="s">
        <v>1</v>
      </c>
      <c r="J1" t="s">
        <v>13</v>
      </c>
      <c r="K1" t="s">
        <v>14</v>
      </c>
      <c r="L1" t="s">
        <v>15</v>
      </c>
      <c r="M1" t="s">
        <v>16</v>
      </c>
    </row>
    <row r="2" spans="1:13">
      <c r="A2" t="e">
        <f>IF(#REF!="","",410000+#REF!*10)</f>
        <v>#REF!</v>
      </c>
      <c r="B2" t="e">
        <f>IF(A2="","",#REF!)</f>
        <v>#REF!</v>
      </c>
      <c r="C2" t="e">
        <f>IF(A2="","",#REF!)</f>
        <v>#REF!</v>
      </c>
      <c r="D2" t="e">
        <f>IF(A2="","",#REF!)</f>
        <v>#REF!</v>
      </c>
      <c r="G2">
        <v>1</v>
      </c>
      <c r="H2" t="e">
        <f>IF(A2="","",#REF!)</f>
        <v>#REF!</v>
      </c>
      <c r="I2" t="e">
        <f>IF(A2="","",#REF!)</f>
        <v>#REF!</v>
      </c>
      <c r="J2" t="e">
        <f>IF(A2="","",#REF!)</f>
        <v>#REF!</v>
      </c>
      <c r="K2" t="e">
        <f>IF(A2="","",#REF!)</f>
        <v>#REF!</v>
      </c>
      <c r="L2" t="e">
        <f t="shared" ref="L2:L25" si="0">IF(A2="","",0)</f>
        <v>#REF!</v>
      </c>
      <c r="M2" t="e">
        <f>IF(A2="","",#REF!)</f>
        <v>#REF!</v>
      </c>
    </row>
    <row r="3" spans="1:13">
      <c r="A3" t="e">
        <f>IF(#REF!="","",410000+#REF!*10)</f>
        <v>#REF!</v>
      </c>
      <c r="B3" t="e">
        <f>IF(A3="","",#REF!)</f>
        <v>#REF!</v>
      </c>
      <c r="C3" t="e">
        <f>IF(A3="","",#REF!)</f>
        <v>#REF!</v>
      </c>
      <c r="D3" t="e">
        <f>IF(A3="","",#REF!)</f>
        <v>#REF!</v>
      </c>
      <c r="G3">
        <v>2</v>
      </c>
      <c r="H3" t="e">
        <f>IF(A3="","",#REF!)</f>
        <v>#REF!</v>
      </c>
      <c r="I3" t="e">
        <f>IF(A3="","",#REF!)</f>
        <v>#REF!</v>
      </c>
      <c r="J3" t="e">
        <f>IF(A3="","",#REF!)</f>
        <v>#REF!</v>
      </c>
      <c r="K3" t="e">
        <f>IF(A3="","",#REF!)</f>
        <v>#REF!</v>
      </c>
      <c r="L3" t="e">
        <f t="shared" si="0"/>
        <v>#REF!</v>
      </c>
      <c r="M3" t="e">
        <f>IF(A3="","",#REF!)</f>
        <v>#REF!</v>
      </c>
    </row>
    <row r="4" spans="1:13">
      <c r="A4" t="e">
        <f>IF(#REF!="","",410000+#REF!*10)</f>
        <v>#REF!</v>
      </c>
      <c r="B4" t="e">
        <f>IF(A4="","",#REF!)</f>
        <v>#REF!</v>
      </c>
      <c r="C4" t="e">
        <f>IF(A4="","",#REF!)</f>
        <v>#REF!</v>
      </c>
      <c r="D4" t="e">
        <f>IF(A4="","",#REF!)</f>
        <v>#REF!</v>
      </c>
      <c r="G4">
        <v>3</v>
      </c>
      <c r="H4" t="e">
        <f>IF(A4="","",#REF!)</f>
        <v>#REF!</v>
      </c>
      <c r="I4" t="e">
        <f>IF(A4="","",#REF!)</f>
        <v>#REF!</v>
      </c>
      <c r="J4" t="e">
        <f>IF(A4="","",#REF!)</f>
        <v>#REF!</v>
      </c>
      <c r="K4" t="e">
        <f>IF(A4="","",#REF!)</f>
        <v>#REF!</v>
      </c>
      <c r="L4" t="e">
        <f t="shared" si="0"/>
        <v>#REF!</v>
      </c>
      <c r="M4" t="e">
        <f>IF(A4="","",#REF!)</f>
        <v>#REF!</v>
      </c>
    </row>
    <row r="5" spans="1:13">
      <c r="A5" t="e">
        <f>IF(#REF!="","",410000+#REF!*10)</f>
        <v>#REF!</v>
      </c>
      <c r="B5" t="e">
        <f>IF(A5="","",#REF!)</f>
        <v>#REF!</v>
      </c>
      <c r="C5" t="e">
        <f>IF(A5="","",#REF!)</f>
        <v>#REF!</v>
      </c>
      <c r="D5" t="e">
        <f>IF(A5="","",#REF!)</f>
        <v>#REF!</v>
      </c>
      <c r="G5">
        <v>4</v>
      </c>
      <c r="H5" t="e">
        <f>IF(A5="","",#REF!)</f>
        <v>#REF!</v>
      </c>
      <c r="I5" t="e">
        <f>IF(A5="","",#REF!)</f>
        <v>#REF!</v>
      </c>
      <c r="J5" t="e">
        <f>IF(A5="","",#REF!)</f>
        <v>#REF!</v>
      </c>
      <c r="K5" t="e">
        <f>IF(A5="","",#REF!)</f>
        <v>#REF!</v>
      </c>
      <c r="L5" t="e">
        <f t="shared" si="0"/>
        <v>#REF!</v>
      </c>
      <c r="M5" t="e">
        <f>IF(A5="","",#REF!)</f>
        <v>#REF!</v>
      </c>
    </row>
    <row r="6" spans="1:13">
      <c r="A6" t="e">
        <f>IF(#REF!="","",410000+#REF!*10)</f>
        <v>#REF!</v>
      </c>
      <c r="B6" t="e">
        <f>IF(A6="","",#REF!)</f>
        <v>#REF!</v>
      </c>
      <c r="C6" t="e">
        <f>IF(A6="","",#REF!)</f>
        <v>#REF!</v>
      </c>
      <c r="D6" t="e">
        <f>IF(A6="","",#REF!)</f>
        <v>#REF!</v>
      </c>
      <c r="G6">
        <v>5</v>
      </c>
      <c r="H6" t="e">
        <f>IF(A6="","",#REF!)</f>
        <v>#REF!</v>
      </c>
      <c r="I6" t="e">
        <f>IF(A6="","",#REF!)</f>
        <v>#REF!</v>
      </c>
      <c r="J6" t="e">
        <f>IF(A6="","",#REF!)</f>
        <v>#REF!</v>
      </c>
      <c r="K6" t="e">
        <f>IF(A6="","",#REF!)</f>
        <v>#REF!</v>
      </c>
      <c r="L6" t="e">
        <f t="shared" si="0"/>
        <v>#REF!</v>
      </c>
      <c r="M6" t="e">
        <f>IF(A6="","",#REF!)</f>
        <v>#REF!</v>
      </c>
    </row>
    <row r="7" spans="1:13">
      <c r="A7" t="e">
        <f>IF(#REF!="","",410000+#REF!*10)</f>
        <v>#REF!</v>
      </c>
      <c r="B7" t="e">
        <f>IF(A7="","",#REF!)</f>
        <v>#REF!</v>
      </c>
      <c r="C7" t="e">
        <f>IF(A7="","",#REF!)</f>
        <v>#REF!</v>
      </c>
      <c r="D7" t="e">
        <f>IF(A7="","",#REF!)</f>
        <v>#REF!</v>
      </c>
      <c r="G7">
        <v>6</v>
      </c>
      <c r="H7" t="e">
        <f>IF(A7="","",#REF!)</f>
        <v>#REF!</v>
      </c>
      <c r="I7" t="e">
        <f>IF(A7="","",#REF!)</f>
        <v>#REF!</v>
      </c>
      <c r="J7" t="e">
        <f>IF(A7="","",#REF!)</f>
        <v>#REF!</v>
      </c>
      <c r="K7" t="e">
        <f>IF(A7="","",#REF!)</f>
        <v>#REF!</v>
      </c>
      <c r="L7" t="e">
        <f t="shared" si="0"/>
        <v>#REF!</v>
      </c>
      <c r="M7" t="e">
        <f>IF(A7="","",#REF!)</f>
        <v>#REF!</v>
      </c>
    </row>
    <row r="8" spans="1:13">
      <c r="A8" s="6" t="e">
        <f>IF(#REF!="","",1610000+#REF!*10)</f>
        <v>#REF!</v>
      </c>
      <c r="B8" s="6" t="e">
        <f>IF(A8="","",#REF!)</f>
        <v>#REF!</v>
      </c>
      <c r="C8" s="6" t="e">
        <f>IF(A8="","",#REF!)</f>
        <v>#REF!</v>
      </c>
      <c r="D8" s="6" t="e">
        <f>IF(A8="","",#REF!)</f>
        <v>#REF!</v>
      </c>
      <c r="E8" s="6"/>
      <c r="F8" s="6"/>
      <c r="G8" s="6">
        <v>1</v>
      </c>
      <c r="H8" s="6" t="e">
        <f>IF(A8="","",#REF!)</f>
        <v>#REF!</v>
      </c>
      <c r="I8" s="6" t="e">
        <f>IF(A8="","",#REF!)</f>
        <v>#REF!</v>
      </c>
      <c r="J8" s="6" t="e">
        <f>IF(A8="","",#REF!)</f>
        <v>#REF!</v>
      </c>
      <c r="K8" s="6" t="e">
        <f>IF(A8="","",#REF!)</f>
        <v>#REF!</v>
      </c>
      <c r="L8" s="6" t="e">
        <f t="shared" si="0"/>
        <v>#REF!</v>
      </c>
      <c r="M8" s="6" t="e">
        <f>IF(A8="","",#REF!)</f>
        <v>#REF!</v>
      </c>
    </row>
    <row r="9" spans="1:13">
      <c r="A9" s="6" t="e">
        <f>IF(#REF!="","",1610000+#REF!*10)</f>
        <v>#REF!</v>
      </c>
      <c r="B9" s="6" t="e">
        <f>IF(A9="","",#REF!)</f>
        <v>#REF!</v>
      </c>
      <c r="C9" s="6" t="e">
        <f>IF(A9="","",#REF!)</f>
        <v>#REF!</v>
      </c>
      <c r="D9" s="6" t="e">
        <f>IF(A9="","",#REF!)</f>
        <v>#REF!</v>
      </c>
      <c r="E9" s="6"/>
      <c r="F9" s="6"/>
      <c r="G9" s="6">
        <v>2</v>
      </c>
      <c r="H9" s="6" t="e">
        <f>IF(A9="","",#REF!)</f>
        <v>#REF!</v>
      </c>
      <c r="I9" s="6" t="e">
        <f>IF(A9="","",#REF!)</f>
        <v>#REF!</v>
      </c>
      <c r="J9" s="6" t="e">
        <f>IF(A9="","",#REF!)</f>
        <v>#REF!</v>
      </c>
      <c r="K9" s="6" t="e">
        <f>IF(A9="","",#REF!)</f>
        <v>#REF!</v>
      </c>
      <c r="L9" s="6" t="e">
        <f t="shared" si="0"/>
        <v>#REF!</v>
      </c>
      <c r="M9" s="6" t="e">
        <f>IF(A9="","",#REF!)</f>
        <v>#REF!</v>
      </c>
    </row>
    <row r="10" spans="1:13">
      <c r="A10" s="6" t="e">
        <f>IF(#REF!="","",1610000+#REF!*10)</f>
        <v>#REF!</v>
      </c>
      <c r="B10" s="6" t="e">
        <f>IF(A10="","",#REF!)</f>
        <v>#REF!</v>
      </c>
      <c r="C10" s="6" t="e">
        <f>IF(A10="","",#REF!)</f>
        <v>#REF!</v>
      </c>
      <c r="D10" s="6" t="e">
        <f>IF(A10="","",#REF!)</f>
        <v>#REF!</v>
      </c>
      <c r="E10" s="6"/>
      <c r="F10" s="6"/>
      <c r="G10" s="6">
        <v>3</v>
      </c>
      <c r="H10" s="6" t="e">
        <f>IF(A10="","",#REF!)</f>
        <v>#REF!</v>
      </c>
      <c r="I10" s="6" t="e">
        <f>IF(A10="","",#REF!)</f>
        <v>#REF!</v>
      </c>
      <c r="J10" s="6" t="e">
        <f>IF(A10="","",#REF!)</f>
        <v>#REF!</v>
      </c>
      <c r="K10" s="6" t="e">
        <f>IF(A10="","",#REF!)</f>
        <v>#REF!</v>
      </c>
      <c r="L10" s="6" t="e">
        <f t="shared" si="0"/>
        <v>#REF!</v>
      </c>
      <c r="M10" s="6" t="e">
        <f>IF(A10="","",#REF!)</f>
        <v>#REF!</v>
      </c>
    </row>
    <row r="11" spans="1:13">
      <c r="A11" s="6" t="e">
        <f>IF(#REF!="","",1610000+#REF!*10)</f>
        <v>#REF!</v>
      </c>
      <c r="B11" s="6" t="e">
        <f>IF(A11="","",#REF!)</f>
        <v>#REF!</v>
      </c>
      <c r="C11" s="6" t="e">
        <f>IF(A11="","",#REF!)</f>
        <v>#REF!</v>
      </c>
      <c r="D11" s="6" t="e">
        <f>IF(A11="","",#REF!)</f>
        <v>#REF!</v>
      </c>
      <c r="E11" s="6"/>
      <c r="F11" s="6"/>
      <c r="G11" s="6">
        <v>4</v>
      </c>
      <c r="H11" s="6" t="e">
        <f>IF(A11="","",#REF!)</f>
        <v>#REF!</v>
      </c>
      <c r="I11" s="6" t="e">
        <f>IF(A11="","",#REF!)</f>
        <v>#REF!</v>
      </c>
      <c r="J11" s="6" t="e">
        <f>IF(A11="","",#REF!)</f>
        <v>#REF!</v>
      </c>
      <c r="K11" s="6" t="e">
        <f>IF(A11="","",#REF!)</f>
        <v>#REF!</v>
      </c>
      <c r="L11" s="6" t="e">
        <f t="shared" si="0"/>
        <v>#REF!</v>
      </c>
      <c r="M11" s="6" t="e">
        <f>IF(A11="","",#REF!)</f>
        <v>#REF!</v>
      </c>
    </row>
    <row r="12" spans="1:13">
      <c r="A12" s="6" t="e">
        <f>IF(#REF!="","",1610000+#REF!*10)</f>
        <v>#REF!</v>
      </c>
      <c r="B12" s="6" t="e">
        <f>IF(A12="","",#REF!)</f>
        <v>#REF!</v>
      </c>
      <c r="C12" s="6" t="e">
        <f>IF(A12="","",#REF!)</f>
        <v>#REF!</v>
      </c>
      <c r="D12" s="6" t="e">
        <f>IF(A12="","",#REF!)</f>
        <v>#REF!</v>
      </c>
      <c r="E12" s="6"/>
      <c r="F12" s="6"/>
      <c r="G12" s="6">
        <v>5</v>
      </c>
      <c r="H12" s="6" t="e">
        <f>IF(A12="","",#REF!)</f>
        <v>#REF!</v>
      </c>
      <c r="I12" s="6" t="e">
        <f>IF(A12="","",#REF!)</f>
        <v>#REF!</v>
      </c>
      <c r="J12" s="6" t="e">
        <f>IF(A12="","",#REF!)</f>
        <v>#REF!</v>
      </c>
      <c r="K12" s="6" t="e">
        <f>IF(A12="","",#REF!)</f>
        <v>#REF!</v>
      </c>
      <c r="L12" s="6" t="e">
        <f t="shared" si="0"/>
        <v>#REF!</v>
      </c>
      <c r="M12" s="6" t="e">
        <f>IF(A12="","",#REF!)</f>
        <v>#REF!</v>
      </c>
    </row>
    <row r="13" spans="1:13">
      <c r="A13" s="6" t="e">
        <f>IF(#REF!="","",1610000+#REF!*10)</f>
        <v>#REF!</v>
      </c>
      <c r="B13" s="6" t="e">
        <f>IF(A13="","",#REF!)</f>
        <v>#REF!</v>
      </c>
      <c r="C13" s="6" t="e">
        <f>IF(A13="","",#REF!)</f>
        <v>#REF!</v>
      </c>
      <c r="D13" s="6" t="e">
        <f>IF(A13="","",#REF!)</f>
        <v>#REF!</v>
      </c>
      <c r="E13" s="6"/>
      <c r="F13" s="6"/>
      <c r="G13" s="6">
        <v>6</v>
      </c>
      <c r="H13" s="6" t="e">
        <f>IF(A13="","",#REF!)</f>
        <v>#REF!</v>
      </c>
      <c r="I13" s="6" t="e">
        <f>IF(A13="","",#REF!)</f>
        <v>#REF!</v>
      </c>
      <c r="J13" s="6" t="e">
        <f>IF(A13="","",#REF!)</f>
        <v>#REF!</v>
      </c>
      <c r="K13" s="6" t="e">
        <f>IF(A13="","",#REF!)</f>
        <v>#REF!</v>
      </c>
      <c r="L13" s="6" t="e">
        <f t="shared" si="0"/>
        <v>#REF!</v>
      </c>
      <c r="M13" s="6" t="e">
        <f>IF(A13="","",#REF!)</f>
        <v>#REF!</v>
      </c>
    </row>
    <row r="14" spans="1:13">
      <c r="A14" t="e">
        <f>IF(#REF!="","",420000+#REF!*10)</f>
        <v>#REF!</v>
      </c>
      <c r="B14" t="e">
        <f>IF(A14="","",#REF!)</f>
        <v>#REF!</v>
      </c>
      <c r="C14" t="e">
        <f>IF(A14="","",#REF!)</f>
        <v>#REF!</v>
      </c>
      <c r="D14" t="e">
        <f>IF(A14="","",#REF!)</f>
        <v>#REF!</v>
      </c>
      <c r="G14">
        <v>1</v>
      </c>
      <c r="H14" t="e">
        <f>IF(A14="","",#REF!)</f>
        <v>#REF!</v>
      </c>
      <c r="I14" t="e">
        <f>IF(A14="","",#REF!)</f>
        <v>#REF!</v>
      </c>
      <c r="J14" t="e">
        <f>IF(A14="","",#REF!)</f>
        <v>#REF!</v>
      </c>
      <c r="K14" t="e">
        <f>IF(A14="","",#REF!)</f>
        <v>#REF!</v>
      </c>
      <c r="L14" t="e">
        <f t="shared" si="0"/>
        <v>#REF!</v>
      </c>
      <c r="M14" t="e">
        <f>IF(A14="","",#REF!)</f>
        <v>#REF!</v>
      </c>
    </row>
    <row r="15" spans="1:13">
      <c r="A15" t="e">
        <f>IF(#REF!="","",420000+#REF!*10)</f>
        <v>#REF!</v>
      </c>
      <c r="B15" t="e">
        <f>IF(A15="","",#REF!)</f>
        <v>#REF!</v>
      </c>
      <c r="C15" t="e">
        <f>IF(A15="","",#REF!)</f>
        <v>#REF!</v>
      </c>
      <c r="D15" t="e">
        <f>IF(A15="","",#REF!)</f>
        <v>#REF!</v>
      </c>
      <c r="G15">
        <v>2</v>
      </c>
      <c r="H15" t="e">
        <f>IF(A15="","",#REF!)</f>
        <v>#REF!</v>
      </c>
      <c r="I15" t="e">
        <f>IF(A15="","",#REF!)</f>
        <v>#REF!</v>
      </c>
      <c r="J15" t="e">
        <f>IF(A15="","",#REF!)</f>
        <v>#REF!</v>
      </c>
      <c r="K15" t="e">
        <f>IF(A15="","",#REF!)</f>
        <v>#REF!</v>
      </c>
      <c r="L15" t="e">
        <f t="shared" si="0"/>
        <v>#REF!</v>
      </c>
      <c r="M15" t="e">
        <f>IF(A15="","",#REF!)</f>
        <v>#REF!</v>
      </c>
    </row>
    <row r="16" spans="1:13">
      <c r="A16" t="e">
        <f>IF(#REF!="","",420000+#REF!*10)</f>
        <v>#REF!</v>
      </c>
      <c r="B16" t="e">
        <f>IF(A16="","",#REF!)</f>
        <v>#REF!</v>
      </c>
      <c r="C16" t="e">
        <f>IF(A16="","",#REF!)</f>
        <v>#REF!</v>
      </c>
      <c r="D16" t="e">
        <f>IF(A16="","",#REF!)</f>
        <v>#REF!</v>
      </c>
      <c r="G16">
        <v>3</v>
      </c>
      <c r="H16" t="e">
        <f>IF(A16="","",#REF!)</f>
        <v>#REF!</v>
      </c>
      <c r="I16" t="e">
        <f>IF(A16="","",#REF!)</f>
        <v>#REF!</v>
      </c>
      <c r="J16" t="e">
        <f>IF(A16="","",#REF!)</f>
        <v>#REF!</v>
      </c>
      <c r="K16" t="e">
        <f>IF(A16="","",#REF!)</f>
        <v>#REF!</v>
      </c>
      <c r="L16" t="e">
        <f t="shared" si="0"/>
        <v>#REF!</v>
      </c>
      <c r="M16" t="e">
        <f>IF(A16="","",#REF!)</f>
        <v>#REF!</v>
      </c>
    </row>
    <row r="17" spans="1:13">
      <c r="A17" t="e">
        <f>IF(#REF!="","",420000+#REF!*10)</f>
        <v>#REF!</v>
      </c>
      <c r="B17" t="e">
        <f>IF(A17="","",#REF!)</f>
        <v>#REF!</v>
      </c>
      <c r="C17" t="e">
        <f>IF(A17="","",#REF!)</f>
        <v>#REF!</v>
      </c>
      <c r="D17" t="e">
        <f>IF(A17="","",#REF!)</f>
        <v>#REF!</v>
      </c>
      <c r="G17">
        <v>4</v>
      </c>
      <c r="H17" t="e">
        <f>IF(A17="","",#REF!)</f>
        <v>#REF!</v>
      </c>
      <c r="I17" t="e">
        <f>IF(A17="","",#REF!)</f>
        <v>#REF!</v>
      </c>
      <c r="J17" t="e">
        <f>IF(A17="","",#REF!)</f>
        <v>#REF!</v>
      </c>
      <c r="K17" t="e">
        <f>IF(A17="","",#REF!)</f>
        <v>#REF!</v>
      </c>
      <c r="L17" t="e">
        <f t="shared" si="0"/>
        <v>#REF!</v>
      </c>
      <c r="M17" t="e">
        <f>IF(A17="","",#REF!)</f>
        <v>#REF!</v>
      </c>
    </row>
    <row r="18" spans="1:13">
      <c r="A18" t="e">
        <f>IF(#REF!="","",420000+#REF!*10)</f>
        <v>#REF!</v>
      </c>
      <c r="B18" t="e">
        <f>IF(A18="","",#REF!)</f>
        <v>#REF!</v>
      </c>
      <c r="C18" t="e">
        <f>IF(A18="","",#REF!)</f>
        <v>#REF!</v>
      </c>
      <c r="D18" t="e">
        <f>IF(A18="","",#REF!)</f>
        <v>#REF!</v>
      </c>
      <c r="G18">
        <v>5</v>
      </c>
      <c r="H18" t="e">
        <f>IF(A18="","",#REF!)</f>
        <v>#REF!</v>
      </c>
      <c r="I18" t="e">
        <f>IF(A18="","",#REF!)</f>
        <v>#REF!</v>
      </c>
      <c r="J18" t="e">
        <f>IF(A18="","",#REF!)</f>
        <v>#REF!</v>
      </c>
      <c r="K18" t="e">
        <f>IF(A18="","",#REF!)</f>
        <v>#REF!</v>
      </c>
      <c r="L18" t="e">
        <f t="shared" si="0"/>
        <v>#REF!</v>
      </c>
      <c r="M18" t="e">
        <f>IF(A18="","",#REF!)</f>
        <v>#REF!</v>
      </c>
    </row>
    <row r="19" spans="1:13">
      <c r="A19" t="e">
        <f>IF(#REF!="","",420000+#REF!*10)</f>
        <v>#REF!</v>
      </c>
      <c r="B19" t="e">
        <f>IF(A19="","",#REF!)</f>
        <v>#REF!</v>
      </c>
      <c r="C19" t="e">
        <f>IF(A19="","",#REF!)</f>
        <v>#REF!</v>
      </c>
      <c r="D19" t="e">
        <f>IF(A19="","",#REF!)</f>
        <v>#REF!</v>
      </c>
      <c r="G19">
        <v>6</v>
      </c>
      <c r="H19" t="e">
        <f>IF(A19="","",#REF!)</f>
        <v>#REF!</v>
      </c>
      <c r="I19" t="e">
        <f>IF(A19="","",#REF!)</f>
        <v>#REF!</v>
      </c>
      <c r="J19" t="e">
        <f>IF(A19="","",#REF!)</f>
        <v>#REF!</v>
      </c>
      <c r="K19" t="e">
        <f>IF(A19="","",#REF!)</f>
        <v>#REF!</v>
      </c>
      <c r="L19" t="e">
        <f t="shared" si="0"/>
        <v>#REF!</v>
      </c>
      <c r="M19" t="e">
        <f>IF(A19="","",#REF!)</f>
        <v>#REF!</v>
      </c>
    </row>
    <row r="20" spans="1:13">
      <c r="A20" s="5" t="e">
        <f>IF(#REF!="","",1620000+#REF!*10)</f>
        <v>#REF!</v>
      </c>
      <c r="B20" s="5" t="e">
        <f>IF(A20="","",#REF!)</f>
        <v>#REF!</v>
      </c>
      <c r="C20" s="5" t="e">
        <f>IF(A20="","",#REF!)</f>
        <v>#REF!</v>
      </c>
      <c r="D20" s="5" t="e">
        <f>IF(A20="","",#REF!)</f>
        <v>#REF!</v>
      </c>
      <c r="E20" s="5"/>
      <c r="F20" s="5"/>
      <c r="G20" s="5">
        <v>1</v>
      </c>
      <c r="H20" s="5" t="e">
        <f>IF(A20="","",#REF!)</f>
        <v>#REF!</v>
      </c>
      <c r="I20" s="5" t="e">
        <f>IF(A20="","",#REF!)</f>
        <v>#REF!</v>
      </c>
      <c r="J20" s="5" t="e">
        <f>IF(A20="","",#REF!)</f>
        <v>#REF!</v>
      </c>
      <c r="K20" s="5" t="e">
        <f>IF(A20="","",#REF!)</f>
        <v>#REF!</v>
      </c>
      <c r="L20" s="5" t="e">
        <f t="shared" si="0"/>
        <v>#REF!</v>
      </c>
      <c r="M20" s="5" t="e">
        <f>IF(A20="","",#REF!)</f>
        <v>#REF!</v>
      </c>
    </row>
    <row r="21" spans="1:13">
      <c r="A21" s="5" t="e">
        <f>IF(#REF!="","",1620000+#REF!*10)</f>
        <v>#REF!</v>
      </c>
      <c r="B21" s="5" t="e">
        <f>IF(A21="","",#REF!)</f>
        <v>#REF!</v>
      </c>
      <c r="C21" s="5" t="e">
        <f>IF(A21="","",#REF!)</f>
        <v>#REF!</v>
      </c>
      <c r="D21" s="5" t="e">
        <f>IF(A21="","",#REF!)</f>
        <v>#REF!</v>
      </c>
      <c r="E21" s="5"/>
      <c r="F21" s="5"/>
      <c r="G21" s="5">
        <v>2</v>
      </c>
      <c r="H21" s="5" t="e">
        <f>IF(A21="","",#REF!)</f>
        <v>#REF!</v>
      </c>
      <c r="I21" s="5" t="e">
        <f>IF(A21="","",#REF!)</f>
        <v>#REF!</v>
      </c>
      <c r="J21" s="5" t="e">
        <f>IF(A21="","",#REF!)</f>
        <v>#REF!</v>
      </c>
      <c r="K21" s="5" t="e">
        <f>IF(A21="","",#REF!)</f>
        <v>#REF!</v>
      </c>
      <c r="L21" s="5" t="e">
        <f t="shared" si="0"/>
        <v>#REF!</v>
      </c>
      <c r="M21" s="5" t="e">
        <f>IF(A21="","",#REF!)</f>
        <v>#REF!</v>
      </c>
    </row>
    <row r="22" spans="1:13">
      <c r="A22" s="5" t="e">
        <f>IF(#REF!="","",1620000+#REF!*10)</f>
        <v>#REF!</v>
      </c>
      <c r="B22" s="5" t="e">
        <f>IF(A22="","",#REF!)</f>
        <v>#REF!</v>
      </c>
      <c r="C22" s="5" t="e">
        <f>IF(A22="","",#REF!)</f>
        <v>#REF!</v>
      </c>
      <c r="D22" s="5" t="e">
        <f>IF(A22="","",#REF!)</f>
        <v>#REF!</v>
      </c>
      <c r="E22" s="5"/>
      <c r="F22" s="5"/>
      <c r="G22" s="5">
        <v>3</v>
      </c>
      <c r="H22" s="5" t="e">
        <f>IF(A22="","",#REF!)</f>
        <v>#REF!</v>
      </c>
      <c r="I22" s="5" t="e">
        <f>IF(A22="","",#REF!)</f>
        <v>#REF!</v>
      </c>
      <c r="J22" s="5" t="e">
        <f>IF(A22="","",#REF!)</f>
        <v>#REF!</v>
      </c>
      <c r="K22" s="5" t="e">
        <f>IF(A22="","",#REF!)</f>
        <v>#REF!</v>
      </c>
      <c r="L22" s="5" t="e">
        <f t="shared" si="0"/>
        <v>#REF!</v>
      </c>
      <c r="M22" s="5" t="e">
        <f>IF(A22="","",#REF!)</f>
        <v>#REF!</v>
      </c>
    </row>
    <row r="23" spans="1:13">
      <c r="A23" s="5" t="e">
        <f>IF(#REF!="","",1620000+#REF!*10)</f>
        <v>#REF!</v>
      </c>
      <c r="B23" s="5" t="e">
        <f>IF(A23="","",#REF!)</f>
        <v>#REF!</v>
      </c>
      <c r="C23" s="5" t="e">
        <f>IF(A23="","",#REF!)</f>
        <v>#REF!</v>
      </c>
      <c r="D23" s="5" t="e">
        <f>IF(A23="","",#REF!)</f>
        <v>#REF!</v>
      </c>
      <c r="E23" s="5"/>
      <c r="F23" s="5"/>
      <c r="G23" s="5">
        <v>4</v>
      </c>
      <c r="H23" s="5" t="e">
        <f>IF(A23="","",#REF!)</f>
        <v>#REF!</v>
      </c>
      <c r="I23" s="5" t="e">
        <f>IF(A23="","",#REF!)</f>
        <v>#REF!</v>
      </c>
      <c r="J23" s="5" t="e">
        <f>IF(A23="","",#REF!)</f>
        <v>#REF!</v>
      </c>
      <c r="K23" s="5" t="e">
        <f>IF(A23="","",#REF!)</f>
        <v>#REF!</v>
      </c>
      <c r="L23" s="5" t="e">
        <f t="shared" si="0"/>
        <v>#REF!</v>
      </c>
      <c r="M23" s="5" t="e">
        <f>IF(A23="","",#REF!)</f>
        <v>#REF!</v>
      </c>
    </row>
    <row r="24" spans="1:13">
      <c r="A24" s="5" t="e">
        <f>IF(#REF!="","",1620000+#REF!*10)</f>
        <v>#REF!</v>
      </c>
      <c r="B24" s="5" t="e">
        <f>IF(A24="","",#REF!)</f>
        <v>#REF!</v>
      </c>
      <c r="C24" s="5" t="e">
        <f>IF(A24="","",#REF!)</f>
        <v>#REF!</v>
      </c>
      <c r="D24" s="5" t="e">
        <f>IF(A24="","",#REF!)</f>
        <v>#REF!</v>
      </c>
      <c r="E24" s="5"/>
      <c r="F24" s="5"/>
      <c r="G24" s="5">
        <v>5</v>
      </c>
      <c r="H24" s="5" t="e">
        <f>IF(A24="","",#REF!)</f>
        <v>#REF!</v>
      </c>
      <c r="I24" s="5" t="e">
        <f>IF(A24="","",#REF!)</f>
        <v>#REF!</v>
      </c>
      <c r="J24" s="5" t="e">
        <f>IF(A24="","",#REF!)</f>
        <v>#REF!</v>
      </c>
      <c r="K24" s="5" t="e">
        <f>IF(A24="","",#REF!)</f>
        <v>#REF!</v>
      </c>
      <c r="L24" s="5" t="e">
        <f t="shared" si="0"/>
        <v>#REF!</v>
      </c>
      <c r="M24" s="5" t="e">
        <f>IF(A24="","",#REF!)</f>
        <v>#REF!</v>
      </c>
    </row>
    <row r="25" spans="1:13">
      <c r="A25" s="5" t="e">
        <f>IF(#REF!="","",1620000+#REF!*10)</f>
        <v>#REF!</v>
      </c>
      <c r="B25" s="5" t="e">
        <f>IF(A25="","",#REF!)</f>
        <v>#REF!</v>
      </c>
      <c r="C25" s="5" t="e">
        <f>IF(A25="","",#REF!)</f>
        <v>#REF!</v>
      </c>
      <c r="D25" s="5" t="e">
        <f>IF(A25="","",#REF!)</f>
        <v>#REF!</v>
      </c>
      <c r="E25" s="5"/>
      <c r="F25" s="5"/>
      <c r="G25" s="5">
        <v>6</v>
      </c>
      <c r="H25" s="5" t="e">
        <f>IF(A25="","",#REF!)</f>
        <v>#REF!</v>
      </c>
      <c r="I25" s="5" t="e">
        <f>IF(A25="","",#REF!)</f>
        <v>#REF!</v>
      </c>
      <c r="J25" s="5" t="e">
        <f>IF(A25="","",#REF!)</f>
        <v>#REF!</v>
      </c>
      <c r="K25" s="5" t="e">
        <f>IF(A25="","",#REF!)</f>
        <v>#REF!</v>
      </c>
      <c r="L25" s="5" t="e">
        <f t="shared" si="0"/>
        <v>#REF!</v>
      </c>
      <c r="M25" s="5" t="e">
        <f>IF(A25="","",#REF!)</f>
        <v>#REF!</v>
      </c>
    </row>
  </sheetData>
  <sheetProtection sheet="1" objects="1" scenarios="1"/>
  <phoneticPr fontId="2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3</vt:i4>
      </vt:variant>
    </vt:vector>
  </HeadingPairs>
  <TitlesOfParts>
    <vt:vector size="12" baseType="lpstr">
      <vt:lpstr>要項を必ずお読みください</vt:lpstr>
      <vt:lpstr>注意事項</vt:lpstr>
      <vt:lpstr>①参加者一覧表</vt:lpstr>
      <vt:lpstr>②参加人数一覧表</vt:lpstr>
      <vt:lpstr>健康チェックシート提出用</vt:lpstr>
      <vt:lpstr>教室終了後</vt:lpstr>
      <vt:lpstr>Sheet5</vt:lpstr>
      <vt:lpstr>W4R</vt:lpstr>
      <vt:lpstr>data_team</vt:lpstr>
      <vt:lpstr>①参加者一覧表!Print_Area</vt:lpstr>
      <vt:lpstr>②参加人数一覧表!Print_Area</vt:lpstr>
      <vt:lpstr>要項を必ずお読みください!Print_Area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shimizu</dc:creator>
  <cp:lastModifiedBy>nagoya area</cp:lastModifiedBy>
  <cp:lastPrinted>2020-10-31T08:48:34Z</cp:lastPrinted>
  <dcterms:created xsi:type="dcterms:W3CDTF">2013-01-03T14:12:28Z</dcterms:created>
  <dcterms:modified xsi:type="dcterms:W3CDTF">2020-11-01T05:16:57Z</dcterms:modified>
</cp:coreProperties>
</file>