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
    </mc:Choice>
  </mc:AlternateContent>
  <bookViews>
    <workbookView xWindow="1860" yWindow="46350" windowWidth="20490" windowHeight="7770" tabRatio="925"/>
  </bookViews>
  <sheets>
    <sheet name="要項を必ずお読みください" sheetId="32" r:id="rId1"/>
    <sheet name="注意事項" sheetId="4" r:id="rId2"/>
    <sheet name="①学校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Sheet5" sheetId="27" state="hidden" r:id="rId10"/>
    <sheet name="MW16R" sheetId="23" r:id="rId11"/>
    <sheet name="W4R" sheetId="26" state="hidden" r:id="rId12"/>
    <sheet name="M16R" sheetId="31" r:id="rId13"/>
    <sheet name="W16R" sheetId="30" r:id="rId14"/>
    <sheet name="Sheet1" sheetId="29" r:id="rId15"/>
    <sheet name="Sheet6" sheetId="28" r:id="rId16"/>
    <sheet name="data_team" sheetId="19" state="hidden" r:id="rId17"/>
  </sheets>
  <externalReferences>
    <externalReference r:id="rId18"/>
    <externalReference r:id="rId19"/>
    <externalReference r:id="rId20"/>
    <externalReference r:id="rId21"/>
  </externalReferences>
  <definedNames>
    <definedName name="otoko">[1]一覧表!#REF!</definedName>
    <definedName name="_xlnm.Print_Area" localSheetId="3">②選手情報入力!$A$2:$P$40</definedName>
    <definedName name="_xlnm.Print_Area" localSheetId="5">④参加人数一覧表!$A$1:$H$53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 localSheetId="0">[1]一覧表!#REF!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G105" i="3" l="1"/>
  <c r="B8" i="17" l="1"/>
  <c r="D6" i="7"/>
  <c r="D4" i="7"/>
  <c r="X20" i="5" l="1"/>
  <c r="X14" i="5"/>
  <c r="X8" i="5"/>
  <c r="R14" i="5"/>
  <c r="R11" i="5"/>
  <c r="R8" i="5"/>
  <c r="L20" i="5"/>
  <c r="L14" i="5"/>
  <c r="F14" i="5"/>
  <c r="F11" i="5"/>
  <c r="F8" i="5"/>
  <c r="BE16" i="3"/>
  <c r="BE17" i="3" s="1"/>
  <c r="BE18" i="3" s="1"/>
  <c r="BE19" i="3" s="1"/>
  <c r="BE20" i="3" s="1"/>
  <c r="BE21" i="3" s="1"/>
  <c r="BE22" i="3" s="1"/>
  <c r="BE23" i="3" s="1"/>
  <c r="BE24" i="3" s="1"/>
  <c r="BE25" i="3" s="1"/>
  <c r="BE26" i="3" s="1"/>
  <c r="BE27" i="3" s="1"/>
  <c r="BE28" i="3" s="1"/>
  <c r="BE29" i="3" s="1"/>
  <c r="BE30" i="3" s="1"/>
  <c r="BE31" i="3" s="1"/>
  <c r="BE32" i="3" s="1"/>
  <c r="BE33" i="3" s="1"/>
  <c r="BE34" i="3" s="1"/>
  <c r="BE35" i="3" s="1"/>
  <c r="BE36" i="3" s="1"/>
  <c r="BE37" i="3" s="1"/>
  <c r="BE38" i="3" s="1"/>
  <c r="BE39" i="3" s="1"/>
  <c r="BE40" i="3" s="1"/>
  <c r="BE41" i="3" s="1"/>
  <c r="BE42" i="3" s="1"/>
  <c r="BE43" i="3" s="1"/>
  <c r="BE44" i="3" s="1"/>
  <c r="BE45" i="3" s="1"/>
  <c r="BE46" i="3" s="1"/>
  <c r="BE47" i="3" s="1"/>
  <c r="BE48" i="3" s="1"/>
  <c r="BE49" i="3" s="1"/>
  <c r="BE50" i="3" s="1"/>
  <c r="BE51" i="3" s="1"/>
  <c r="BE52" i="3" s="1"/>
  <c r="BE53" i="3" s="1"/>
  <c r="BE54" i="3" s="1"/>
  <c r="BE55" i="3" s="1"/>
  <c r="BE56" i="3" s="1"/>
  <c r="BE57" i="3" s="1"/>
  <c r="BE58" i="3" s="1"/>
  <c r="BE59" i="3" s="1"/>
  <c r="BE60" i="3" s="1"/>
  <c r="BE61" i="3" s="1"/>
  <c r="BE62" i="3" s="1"/>
  <c r="BE63" i="3" s="1"/>
  <c r="BE64" i="3" s="1"/>
  <c r="BE65" i="3" s="1"/>
  <c r="BE66" i="3" s="1"/>
  <c r="BE67" i="3" s="1"/>
  <c r="BE68" i="3" s="1"/>
  <c r="BE69" i="3" s="1"/>
  <c r="BE70" i="3" s="1"/>
  <c r="BE71" i="3" s="1"/>
  <c r="BE72" i="3" s="1"/>
  <c r="BE73" i="3" s="1"/>
  <c r="BE74" i="3" s="1"/>
  <c r="BE75" i="3" s="1"/>
  <c r="BE76" i="3" s="1"/>
  <c r="BE77" i="3" s="1"/>
  <c r="BE78" i="3" s="1"/>
  <c r="BE79" i="3" s="1"/>
  <c r="BE80" i="3" s="1"/>
  <c r="BE81" i="3" s="1"/>
  <c r="BE82" i="3" s="1"/>
  <c r="BE83" i="3" s="1"/>
  <c r="BE84" i="3" s="1"/>
  <c r="BE85" i="3" s="1"/>
  <c r="BE86" i="3" s="1"/>
  <c r="BE87" i="3" s="1"/>
  <c r="BE88" i="3" s="1"/>
  <c r="BE89" i="3" s="1"/>
  <c r="BE90" i="3" s="1"/>
  <c r="BE91" i="3" s="1"/>
  <c r="BE92" i="3" s="1"/>
  <c r="BE93" i="3" s="1"/>
  <c r="BE94" i="3" s="1"/>
  <c r="BE95" i="3" s="1"/>
  <c r="BE96" i="3" s="1"/>
  <c r="BE97" i="3" s="1"/>
  <c r="BE98" i="3" s="1"/>
  <c r="BE99" i="3" s="1"/>
  <c r="BE100" i="3" s="1"/>
  <c r="BE101" i="3" s="1"/>
  <c r="BE102" i="3" s="1"/>
  <c r="BE103" i="3" s="1"/>
  <c r="BE104" i="3" s="1"/>
  <c r="BE15" i="3"/>
  <c r="BF104" i="3"/>
  <c r="BF103" i="3"/>
  <c r="BF102" i="3"/>
  <c r="BF101" i="3"/>
  <c r="BF100" i="3"/>
  <c r="BF99" i="3"/>
  <c r="BF98" i="3"/>
  <c r="BF97" i="3"/>
  <c r="BF96" i="3"/>
  <c r="BF95" i="3"/>
  <c r="BF94" i="3"/>
  <c r="BF93" i="3"/>
  <c r="BF92" i="3"/>
  <c r="BF91" i="3"/>
  <c r="BF90" i="3"/>
  <c r="BF89" i="3"/>
  <c r="BF88" i="3"/>
  <c r="BF87" i="3"/>
  <c r="BF86" i="3"/>
  <c r="BF85" i="3"/>
  <c r="BF84" i="3"/>
  <c r="BF83" i="3"/>
  <c r="BF82" i="3"/>
  <c r="BF81" i="3"/>
  <c r="BF80" i="3"/>
  <c r="BF79" i="3"/>
  <c r="BF78" i="3"/>
  <c r="BF77" i="3"/>
  <c r="BF76" i="3"/>
  <c r="BF75" i="3"/>
  <c r="BF74" i="3"/>
  <c r="BF73" i="3"/>
  <c r="BF72" i="3"/>
  <c r="BF71" i="3"/>
  <c r="BF70" i="3"/>
  <c r="BF69" i="3"/>
  <c r="BF68" i="3"/>
  <c r="BF67" i="3"/>
  <c r="BF66" i="3"/>
  <c r="BF65" i="3"/>
  <c r="BF64" i="3"/>
  <c r="BF63" i="3"/>
  <c r="BF62" i="3"/>
  <c r="BF61" i="3"/>
  <c r="BF60" i="3"/>
  <c r="BF59" i="3"/>
  <c r="BF58" i="3"/>
  <c r="BF57" i="3"/>
  <c r="BF56" i="3"/>
  <c r="BF55" i="3"/>
  <c r="BF54" i="3"/>
  <c r="BF53" i="3"/>
  <c r="BF52" i="3"/>
  <c r="BF51" i="3"/>
  <c r="BF50" i="3"/>
  <c r="BF49" i="3"/>
  <c r="BF48" i="3"/>
  <c r="BF47" i="3"/>
  <c r="BF46" i="3"/>
  <c r="BF45" i="3"/>
  <c r="BF44" i="3"/>
  <c r="BF43" i="3"/>
  <c r="BF42" i="3"/>
  <c r="BF41" i="3"/>
  <c r="BF40" i="3"/>
  <c r="BF39" i="3"/>
  <c r="BF38" i="3"/>
  <c r="BF37" i="3"/>
  <c r="BF36" i="3"/>
  <c r="BF35" i="3"/>
  <c r="BF34" i="3"/>
  <c r="BF33" i="3"/>
  <c r="BF32" i="3"/>
  <c r="BF31" i="3"/>
  <c r="BF30" i="3"/>
  <c r="BF29" i="3"/>
  <c r="BF28" i="3"/>
  <c r="BF27" i="3"/>
  <c r="BF26" i="3"/>
  <c r="BF25" i="3"/>
  <c r="BF24" i="3"/>
  <c r="BF23" i="3"/>
  <c r="BF22" i="3"/>
  <c r="BF21" i="3"/>
  <c r="BF20" i="3"/>
  <c r="BF19" i="3"/>
  <c r="BF18" i="3"/>
  <c r="BF17" i="3"/>
  <c r="BF16" i="3"/>
  <c r="BF15" i="3"/>
  <c r="BC17" i="3"/>
  <c r="BC18" i="3" s="1"/>
  <c r="BC19" i="3" s="1"/>
  <c r="BC20" i="3" s="1"/>
  <c r="BC21" i="3" s="1"/>
  <c r="BC22" i="3" s="1"/>
  <c r="BC23" i="3" s="1"/>
  <c r="BC24" i="3" s="1"/>
  <c r="BC25" i="3" s="1"/>
  <c r="BC26" i="3" s="1"/>
  <c r="BC27" i="3" s="1"/>
  <c r="BC28" i="3" s="1"/>
  <c r="BC29" i="3" s="1"/>
  <c r="BC30" i="3" s="1"/>
  <c r="BC31" i="3" s="1"/>
  <c r="BC32" i="3" s="1"/>
  <c r="BC33" i="3" s="1"/>
  <c r="BC34" i="3" s="1"/>
  <c r="BC35" i="3" s="1"/>
  <c r="BC36" i="3" s="1"/>
  <c r="BC37" i="3" s="1"/>
  <c r="BC38" i="3" s="1"/>
  <c r="BC39" i="3" s="1"/>
  <c r="BC40" i="3" s="1"/>
  <c r="BC41" i="3" s="1"/>
  <c r="BC42" i="3" s="1"/>
  <c r="BC43" i="3" s="1"/>
  <c r="BC44" i="3" s="1"/>
  <c r="BC45" i="3" s="1"/>
  <c r="BC46" i="3" s="1"/>
  <c r="BC47" i="3" s="1"/>
  <c r="BC48" i="3" s="1"/>
  <c r="BC49" i="3" s="1"/>
  <c r="BC50" i="3" s="1"/>
  <c r="BC51" i="3" s="1"/>
  <c r="BC52" i="3" s="1"/>
  <c r="BC53" i="3" s="1"/>
  <c r="BC54" i="3" s="1"/>
  <c r="BC55" i="3" s="1"/>
  <c r="BC56" i="3" s="1"/>
  <c r="BC57" i="3" s="1"/>
  <c r="BC58" i="3" s="1"/>
  <c r="BC59" i="3" s="1"/>
  <c r="BC60" i="3" s="1"/>
  <c r="BC61" i="3" s="1"/>
  <c r="BC62" i="3" s="1"/>
  <c r="BC63" i="3" s="1"/>
  <c r="BC64" i="3" s="1"/>
  <c r="BC65" i="3" s="1"/>
  <c r="BC66" i="3" s="1"/>
  <c r="BC67" i="3" s="1"/>
  <c r="BC68" i="3" s="1"/>
  <c r="BC69" i="3" s="1"/>
  <c r="BC70" i="3" s="1"/>
  <c r="BC71" i="3" s="1"/>
  <c r="BC72" i="3" s="1"/>
  <c r="BC73" i="3" s="1"/>
  <c r="BC74" i="3" s="1"/>
  <c r="BC75" i="3" s="1"/>
  <c r="BC76" i="3" s="1"/>
  <c r="BC77" i="3" s="1"/>
  <c r="BC78" i="3" s="1"/>
  <c r="BC79" i="3" s="1"/>
  <c r="BC80" i="3" s="1"/>
  <c r="BC81" i="3" s="1"/>
  <c r="BC82" i="3" s="1"/>
  <c r="BC83" i="3" s="1"/>
  <c r="BC84" i="3" s="1"/>
  <c r="BC85" i="3" s="1"/>
  <c r="BC86" i="3" s="1"/>
  <c r="BC87" i="3" s="1"/>
  <c r="BC88" i="3" s="1"/>
  <c r="BC89" i="3" s="1"/>
  <c r="BC90" i="3" s="1"/>
  <c r="BC91" i="3" s="1"/>
  <c r="BC92" i="3" s="1"/>
  <c r="BC93" i="3" s="1"/>
  <c r="BC94" i="3" s="1"/>
  <c r="BC95" i="3" s="1"/>
  <c r="BC96" i="3" s="1"/>
  <c r="BC97" i="3" s="1"/>
  <c r="BC98" i="3" s="1"/>
  <c r="BC99" i="3" s="1"/>
  <c r="BC100" i="3" s="1"/>
  <c r="BC101" i="3" s="1"/>
  <c r="BC102" i="3" s="1"/>
  <c r="BC103" i="3" s="1"/>
  <c r="BC104" i="3" s="1"/>
  <c r="BC16" i="3"/>
  <c r="BD104" i="3"/>
  <c r="BD103" i="3"/>
  <c r="BD102" i="3"/>
  <c r="BD101" i="3"/>
  <c r="BD100" i="3"/>
  <c r="BD99" i="3"/>
  <c r="BD98" i="3"/>
  <c r="BD97" i="3"/>
  <c r="BD96" i="3"/>
  <c r="BD95" i="3"/>
  <c r="BD94" i="3"/>
  <c r="BD93" i="3"/>
  <c r="BD92" i="3"/>
  <c r="BD91" i="3"/>
  <c r="BD90" i="3"/>
  <c r="BD89" i="3"/>
  <c r="BD88" i="3"/>
  <c r="BD87" i="3"/>
  <c r="BD86" i="3"/>
  <c r="BD85" i="3"/>
  <c r="BD84" i="3"/>
  <c r="BD83" i="3"/>
  <c r="BD82" i="3"/>
  <c r="BD81" i="3"/>
  <c r="BD80" i="3"/>
  <c r="BD79" i="3"/>
  <c r="BD78" i="3"/>
  <c r="BD77" i="3"/>
  <c r="BD76" i="3"/>
  <c r="BD75" i="3"/>
  <c r="BD74" i="3"/>
  <c r="BD73" i="3"/>
  <c r="BD72" i="3"/>
  <c r="BD71" i="3"/>
  <c r="BD70" i="3"/>
  <c r="BD69" i="3"/>
  <c r="BD68" i="3"/>
  <c r="BD67" i="3"/>
  <c r="BD66" i="3"/>
  <c r="BD65" i="3"/>
  <c r="BD64"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6" i="3"/>
  <c r="BD25" i="3"/>
  <c r="BD24" i="3"/>
  <c r="BD23" i="3"/>
  <c r="BD22" i="3"/>
  <c r="BD21" i="3"/>
  <c r="BD20" i="3"/>
  <c r="BD19" i="3"/>
  <c r="BD18" i="3"/>
  <c r="BD17" i="3"/>
  <c r="BD16" i="3"/>
  <c r="BD15" i="3"/>
  <c r="BC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P15" i="3"/>
  <c r="AO16" i="3"/>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O100" i="3" s="1"/>
  <c r="AO101" i="3" s="1"/>
  <c r="AO102" i="3" s="1"/>
  <c r="AO103" i="3" s="1"/>
  <c r="AO104" i="3" s="1"/>
  <c r="AO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BB103" i="3"/>
  <c r="BB104" i="3"/>
  <c r="BB15" i="3"/>
  <c r="BA16" i="3"/>
  <c r="BA17" i="3" s="1"/>
  <c r="BA18" i="3" s="1"/>
  <c r="BA19" i="3" s="1"/>
  <c r="BA20" i="3" s="1"/>
  <c r="BA21" i="3" s="1"/>
  <c r="BA22" i="3" s="1"/>
  <c r="BA23" i="3" s="1"/>
  <c r="BA24" i="3" s="1"/>
  <c r="BA25" i="3" s="1"/>
  <c r="BA26" i="3" s="1"/>
  <c r="BA27" i="3" s="1"/>
  <c r="BA28" i="3" s="1"/>
  <c r="BA29" i="3" s="1"/>
  <c r="BA30" i="3" s="1"/>
  <c r="BA31" i="3" s="1"/>
  <c r="BA32" i="3" s="1"/>
  <c r="BA33" i="3" s="1"/>
  <c r="BA34" i="3" s="1"/>
  <c r="BA35" i="3" s="1"/>
  <c r="BA36" i="3" s="1"/>
  <c r="BA37" i="3" s="1"/>
  <c r="BA38" i="3" s="1"/>
  <c r="BA39" i="3" s="1"/>
  <c r="BA40" i="3" s="1"/>
  <c r="BA41" i="3" s="1"/>
  <c r="BA42" i="3" s="1"/>
  <c r="BA43" i="3" s="1"/>
  <c r="BA44" i="3" s="1"/>
  <c r="BA45" i="3" s="1"/>
  <c r="BA46" i="3" s="1"/>
  <c r="BA47" i="3" s="1"/>
  <c r="BA48" i="3" s="1"/>
  <c r="BA49" i="3" s="1"/>
  <c r="BA50" i="3" s="1"/>
  <c r="BA51" i="3" s="1"/>
  <c r="BA52" i="3" s="1"/>
  <c r="BA53" i="3" s="1"/>
  <c r="BA54" i="3" s="1"/>
  <c r="BA55" i="3" s="1"/>
  <c r="BA56" i="3" s="1"/>
  <c r="BA57" i="3" s="1"/>
  <c r="BA58" i="3" s="1"/>
  <c r="BA59" i="3" s="1"/>
  <c r="BA60" i="3" s="1"/>
  <c r="BA61" i="3" s="1"/>
  <c r="BA62" i="3" s="1"/>
  <c r="BA63" i="3" s="1"/>
  <c r="BA64" i="3" s="1"/>
  <c r="BA65" i="3" s="1"/>
  <c r="BA66" i="3" s="1"/>
  <c r="BA67" i="3" s="1"/>
  <c r="BA68" i="3" s="1"/>
  <c r="BA69" i="3" s="1"/>
  <c r="BA70" i="3" s="1"/>
  <c r="BA71" i="3" s="1"/>
  <c r="BA72" i="3" s="1"/>
  <c r="BA73" i="3" s="1"/>
  <c r="BA74" i="3" s="1"/>
  <c r="BA75" i="3" s="1"/>
  <c r="BA76" i="3" s="1"/>
  <c r="BA77" i="3" s="1"/>
  <c r="BA78" i="3" s="1"/>
  <c r="BA79" i="3" s="1"/>
  <c r="BA80" i="3" s="1"/>
  <c r="BA81" i="3" s="1"/>
  <c r="BA82" i="3" s="1"/>
  <c r="BA83" i="3" s="1"/>
  <c r="BA84" i="3" s="1"/>
  <c r="BA85" i="3" s="1"/>
  <c r="BA86" i="3" s="1"/>
  <c r="BA87" i="3" s="1"/>
  <c r="BA88" i="3" s="1"/>
  <c r="BA89" i="3" s="1"/>
  <c r="BA90" i="3" s="1"/>
  <c r="BA91" i="3" s="1"/>
  <c r="BA92" i="3" s="1"/>
  <c r="BA93" i="3" s="1"/>
  <c r="BA94" i="3" s="1"/>
  <c r="BA95" i="3" s="1"/>
  <c r="BA96" i="3" s="1"/>
  <c r="BA97" i="3" s="1"/>
  <c r="BA98" i="3" s="1"/>
  <c r="BA99" i="3" s="1"/>
  <c r="BA100" i="3" s="1"/>
  <c r="BA101" i="3" s="1"/>
  <c r="BA102" i="3" s="1"/>
  <c r="BA103" i="3" s="1"/>
  <c r="BA104" i="3" s="1"/>
  <c r="BA15" i="3"/>
  <c r="AZ104" i="3"/>
  <c r="AZ103" i="3"/>
  <c r="AZ102" i="3"/>
  <c r="AZ101" i="3"/>
  <c r="AZ100" i="3"/>
  <c r="AZ99" i="3"/>
  <c r="AZ98" i="3"/>
  <c r="AZ97" i="3"/>
  <c r="AZ96" i="3"/>
  <c r="AZ95" i="3"/>
  <c r="AZ94" i="3"/>
  <c r="AZ93" i="3"/>
  <c r="AZ92" i="3"/>
  <c r="AZ91" i="3"/>
  <c r="AZ90" i="3"/>
  <c r="AZ89" i="3"/>
  <c r="AZ88" i="3"/>
  <c r="AZ87" i="3"/>
  <c r="AZ86" i="3"/>
  <c r="AZ85" i="3"/>
  <c r="AZ84" i="3"/>
  <c r="AZ83" i="3"/>
  <c r="AZ82" i="3"/>
  <c r="AZ81" i="3"/>
  <c r="AZ80" i="3"/>
  <c r="AZ79" i="3"/>
  <c r="AZ78" i="3"/>
  <c r="AZ77" i="3"/>
  <c r="AZ76" i="3"/>
  <c r="AZ75" i="3"/>
  <c r="AZ74" i="3"/>
  <c r="AZ73" i="3"/>
  <c r="AZ72" i="3"/>
  <c r="AZ71" i="3"/>
  <c r="AZ70" i="3"/>
  <c r="AZ69" i="3"/>
  <c r="AZ68" i="3"/>
  <c r="AZ67" i="3"/>
  <c r="AZ66" i="3"/>
  <c r="AZ65" i="3"/>
  <c r="AZ64" i="3"/>
  <c r="AZ63" i="3"/>
  <c r="AZ62" i="3"/>
  <c r="AZ61" i="3"/>
  <c r="AZ60" i="3"/>
  <c r="AZ59" i="3"/>
  <c r="AZ58" i="3"/>
  <c r="AZ57" i="3"/>
  <c r="AZ56" i="3"/>
  <c r="AZ55" i="3"/>
  <c r="AZ54" i="3"/>
  <c r="AZ53" i="3"/>
  <c r="AZ52" i="3"/>
  <c r="AZ51" i="3"/>
  <c r="AZ50" i="3"/>
  <c r="AZ49" i="3"/>
  <c r="AZ48" i="3"/>
  <c r="AZ47" i="3"/>
  <c r="AZ46" i="3"/>
  <c r="AZ45" i="3"/>
  <c r="AZ44" i="3"/>
  <c r="AZ43" i="3"/>
  <c r="AZ42" i="3"/>
  <c r="AZ41" i="3"/>
  <c r="AZ40" i="3"/>
  <c r="AZ39" i="3"/>
  <c r="AZ38" i="3"/>
  <c r="AZ37" i="3"/>
  <c r="AZ36" i="3"/>
  <c r="AZ35" i="3"/>
  <c r="AZ34" i="3"/>
  <c r="AZ33" i="3"/>
  <c r="AZ32" i="3"/>
  <c r="AZ31" i="3"/>
  <c r="AZ30" i="3"/>
  <c r="AZ29" i="3"/>
  <c r="AZ28" i="3"/>
  <c r="AZ27" i="3"/>
  <c r="AZ26" i="3"/>
  <c r="AZ25" i="3"/>
  <c r="AZ24" i="3"/>
  <c r="AZ23" i="3"/>
  <c r="AZ22" i="3"/>
  <c r="AZ21" i="3"/>
  <c r="AZ20" i="3"/>
  <c r="AZ19" i="3"/>
  <c r="AZ18" i="3"/>
  <c r="AZ17" i="3"/>
  <c r="AZ16" i="3"/>
  <c r="AZ15" i="3"/>
  <c r="AY15" i="3"/>
  <c r="AY16" i="3" s="1"/>
  <c r="AY17" i="3" s="1"/>
  <c r="AY18" i="3" s="1"/>
  <c r="AY19" i="3" s="1"/>
  <c r="AY20" i="3" s="1"/>
  <c r="AY21" i="3" s="1"/>
  <c r="AY22" i="3" s="1"/>
  <c r="AY23" i="3" s="1"/>
  <c r="AY24" i="3" s="1"/>
  <c r="AY25" i="3" s="1"/>
  <c r="AY26" i="3" s="1"/>
  <c r="AY27" i="3"/>
  <c r="AY28" i="3" s="1"/>
  <c r="AY29" i="3" s="1"/>
  <c r="AY30" i="3" s="1"/>
  <c r="AY31" i="3" s="1"/>
  <c r="AY32" i="3" s="1"/>
  <c r="AY33" i="3" s="1"/>
  <c r="AY34" i="3" s="1"/>
  <c r="AY35" i="3" s="1"/>
  <c r="AY36" i="3" s="1"/>
  <c r="AY37" i="3" s="1"/>
  <c r="AY38" i="3" s="1"/>
  <c r="AY39" i="3" s="1"/>
  <c r="AY40" i="3" s="1"/>
  <c r="AY41" i="3" s="1"/>
  <c r="AY42" i="3" s="1"/>
  <c r="AY43" i="3" s="1"/>
  <c r="AY44" i="3" s="1"/>
  <c r="AY45" i="3" s="1"/>
  <c r="AY46" i="3" s="1"/>
  <c r="AY47" i="3" s="1"/>
  <c r="AY48" i="3" s="1"/>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5" i="3"/>
  <c r="AK15" i="3"/>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K100" i="3" s="1"/>
  <c r="AK101" i="3" s="1"/>
  <c r="AK102" i="3" s="1"/>
  <c r="AK103" i="3" s="1"/>
  <c r="AK104" i="3" s="1"/>
  <c r="F20" i="5"/>
  <c r="AX104" i="3"/>
  <c r="AX103" i="3"/>
  <c r="AX102" i="3"/>
  <c r="AX101" i="3"/>
  <c r="AX100" i="3"/>
  <c r="AX99" i="3"/>
  <c r="AX98" i="3"/>
  <c r="AX97" i="3"/>
  <c r="AX96" i="3"/>
  <c r="AX95" i="3"/>
  <c r="AX94" i="3"/>
  <c r="AX93" i="3"/>
  <c r="AX92" i="3"/>
  <c r="AX91" i="3"/>
  <c r="AX90" i="3"/>
  <c r="AX89" i="3"/>
  <c r="AX88" i="3"/>
  <c r="AX87" i="3"/>
  <c r="AX86" i="3"/>
  <c r="AX85" i="3"/>
  <c r="AX84" i="3"/>
  <c r="AX83" i="3"/>
  <c r="AX82" i="3"/>
  <c r="AX81" i="3"/>
  <c r="AX80" i="3"/>
  <c r="AX79" i="3"/>
  <c r="AX78" i="3"/>
  <c r="AX77" i="3"/>
  <c r="AX76" i="3"/>
  <c r="AX75" i="3"/>
  <c r="AX74" i="3"/>
  <c r="AX73" i="3"/>
  <c r="AX72" i="3"/>
  <c r="AX71" i="3"/>
  <c r="AX70" i="3"/>
  <c r="AX69" i="3"/>
  <c r="AX68" i="3"/>
  <c r="AX67" i="3"/>
  <c r="AX66" i="3"/>
  <c r="AX65" i="3"/>
  <c r="AX64" i="3"/>
  <c r="AX63" i="3"/>
  <c r="AX62" i="3"/>
  <c r="AX61" i="3"/>
  <c r="AX60" i="3"/>
  <c r="AX59" i="3"/>
  <c r="AX58" i="3"/>
  <c r="AX57" i="3"/>
  <c r="AX56" i="3"/>
  <c r="AX55" i="3"/>
  <c r="AX54" i="3"/>
  <c r="AX53" i="3"/>
  <c r="AX52" i="3"/>
  <c r="AX51" i="3"/>
  <c r="AX50" i="3"/>
  <c r="AX49" i="3"/>
  <c r="AX48" i="3"/>
  <c r="AX47" i="3"/>
  <c r="AX46" i="3"/>
  <c r="AX45" i="3"/>
  <c r="AX44" i="3"/>
  <c r="AX43" i="3"/>
  <c r="AX42" i="3"/>
  <c r="AX41" i="3"/>
  <c r="AX40" i="3"/>
  <c r="AX39" i="3"/>
  <c r="AX38" i="3"/>
  <c r="AX37" i="3"/>
  <c r="AX36" i="3"/>
  <c r="AX35" i="3"/>
  <c r="AX34" i="3"/>
  <c r="AX33" i="3"/>
  <c r="AX32" i="3"/>
  <c r="AX31" i="3"/>
  <c r="AX30" i="3"/>
  <c r="AX29" i="3"/>
  <c r="AX28" i="3"/>
  <c r="AX27" i="3"/>
  <c r="AX26" i="3"/>
  <c r="AX25" i="3"/>
  <c r="AX24" i="3"/>
  <c r="AX23" i="3"/>
  <c r="AX22" i="3"/>
  <c r="AX21" i="3"/>
  <c r="AX20" i="3"/>
  <c r="AX19" i="3"/>
  <c r="AX18" i="3"/>
  <c r="AX17" i="3"/>
  <c r="AX16" i="3"/>
  <c r="AX15" i="3"/>
  <c r="AW23" i="3"/>
  <c r="AW24" i="3" s="1"/>
  <c r="AW25" i="3" s="1"/>
  <c r="AW26" i="3" s="1"/>
  <c r="AW27" i="3" s="1"/>
  <c r="AW28" i="3" s="1"/>
  <c r="AW29" i="3" s="1"/>
  <c r="AW30" i="3" s="1"/>
  <c r="AW31" i="3" s="1"/>
  <c r="AW32" i="3" s="1"/>
  <c r="AW33" i="3" s="1"/>
  <c r="AW34" i="3" s="1"/>
  <c r="AW35" i="3" s="1"/>
  <c r="AW36" i="3" s="1"/>
  <c r="AW37" i="3" s="1"/>
  <c r="AW38" i="3" s="1"/>
  <c r="AW39" i="3" s="1"/>
  <c r="AW40" i="3" s="1"/>
  <c r="AW41" i="3" s="1"/>
  <c r="AW42" i="3" s="1"/>
  <c r="AW43" i="3" s="1"/>
  <c r="AW44" i="3" s="1"/>
  <c r="AW45" i="3" s="1"/>
  <c r="AW46" i="3" s="1"/>
  <c r="AW47" i="3" s="1"/>
  <c r="AW48" i="3" s="1"/>
  <c r="AW49" i="3" s="1"/>
  <c r="AW50" i="3" s="1"/>
  <c r="AW51" i="3" s="1"/>
  <c r="AW52" i="3" s="1"/>
  <c r="AW53" i="3" s="1"/>
  <c r="AW54" i="3" s="1"/>
  <c r="AW55" i="3" s="1"/>
  <c r="AW56" i="3" s="1"/>
  <c r="AW57" i="3" s="1"/>
  <c r="AW58" i="3" s="1"/>
  <c r="AW59" i="3" s="1"/>
  <c r="AW60" i="3" s="1"/>
  <c r="AW61" i="3" s="1"/>
  <c r="AW62" i="3" s="1"/>
  <c r="AW63" i="3" s="1"/>
  <c r="AW64" i="3" s="1"/>
  <c r="AW65" i="3" s="1"/>
  <c r="AW66" i="3" s="1"/>
  <c r="AW67" i="3" s="1"/>
  <c r="AW68" i="3" s="1"/>
  <c r="AW69" i="3" s="1"/>
  <c r="AW70" i="3" s="1"/>
  <c r="AW71" i="3" s="1"/>
  <c r="AW72" i="3" s="1"/>
  <c r="AW73" i="3" s="1"/>
  <c r="AW74" i="3" s="1"/>
  <c r="AW75" i="3" s="1"/>
  <c r="AW76" i="3" s="1"/>
  <c r="AW77" i="3" s="1"/>
  <c r="AW78" i="3" s="1"/>
  <c r="AW79" i="3" s="1"/>
  <c r="AW80" i="3" s="1"/>
  <c r="AW81" i="3" s="1"/>
  <c r="AW82" i="3" s="1"/>
  <c r="AW83" i="3" s="1"/>
  <c r="AW84" i="3" s="1"/>
  <c r="AW85" i="3" s="1"/>
  <c r="AW86" i="3" s="1"/>
  <c r="AW87" i="3" s="1"/>
  <c r="AW88" i="3" s="1"/>
  <c r="AW89" i="3" s="1"/>
  <c r="AW90" i="3" s="1"/>
  <c r="AW91" i="3" s="1"/>
  <c r="AW92" i="3" s="1"/>
  <c r="AW93" i="3" s="1"/>
  <c r="AW94" i="3" s="1"/>
  <c r="AW95" i="3" s="1"/>
  <c r="AW96" i="3" s="1"/>
  <c r="AW97" i="3" s="1"/>
  <c r="AW98" i="3" s="1"/>
  <c r="AW99" i="3" s="1"/>
  <c r="AW100" i="3" s="1"/>
  <c r="AW101" i="3" s="1"/>
  <c r="AW102" i="3" s="1"/>
  <c r="AW103" i="3" s="1"/>
  <c r="AW104" i="3" s="1"/>
  <c r="AW15" i="3"/>
  <c r="AW16" i="3" s="1"/>
  <c r="AW17" i="3" s="1"/>
  <c r="AW18" i="3" s="1"/>
  <c r="AW19" i="3" s="1"/>
  <c r="AW20" i="3" s="1"/>
  <c r="AW21" i="3" s="1"/>
  <c r="AW22" i="3" s="1"/>
  <c r="AV104" i="3"/>
  <c r="AV103" i="3"/>
  <c r="AV102" i="3"/>
  <c r="AV101" i="3"/>
  <c r="AV100" i="3"/>
  <c r="AV99" i="3"/>
  <c r="AV98" i="3"/>
  <c r="AV97" i="3"/>
  <c r="AV96" i="3"/>
  <c r="AV95" i="3"/>
  <c r="AV94" i="3"/>
  <c r="AV93" i="3"/>
  <c r="AV92" i="3"/>
  <c r="AV91" i="3"/>
  <c r="AV90" i="3"/>
  <c r="AV89" i="3"/>
  <c r="AV88" i="3"/>
  <c r="AV87" i="3"/>
  <c r="AV86" i="3"/>
  <c r="AV85" i="3"/>
  <c r="AV84" i="3"/>
  <c r="AV83" i="3"/>
  <c r="AV82" i="3"/>
  <c r="AV81" i="3"/>
  <c r="AV80" i="3"/>
  <c r="AV79" i="3"/>
  <c r="AV78" i="3"/>
  <c r="AV77" i="3"/>
  <c r="AV76" i="3"/>
  <c r="AV75" i="3"/>
  <c r="AV74" i="3"/>
  <c r="AV73" i="3"/>
  <c r="AV72" i="3"/>
  <c r="AV71" i="3"/>
  <c r="AV70" i="3"/>
  <c r="AV69" i="3"/>
  <c r="AV68" i="3"/>
  <c r="AV67" i="3"/>
  <c r="AV66" i="3"/>
  <c r="AV65" i="3"/>
  <c r="AV64" i="3"/>
  <c r="AV63" i="3"/>
  <c r="AV62" i="3"/>
  <c r="AV61" i="3"/>
  <c r="AV60" i="3"/>
  <c r="AV59" i="3"/>
  <c r="AV58" i="3"/>
  <c r="AV57" i="3"/>
  <c r="AV56" i="3"/>
  <c r="AV55" i="3"/>
  <c r="AV54" i="3"/>
  <c r="AV53" i="3"/>
  <c r="AV52" i="3"/>
  <c r="AV51" i="3"/>
  <c r="AV50" i="3"/>
  <c r="AV49" i="3"/>
  <c r="AV48" i="3"/>
  <c r="AV47" i="3"/>
  <c r="AV46" i="3"/>
  <c r="AV45" i="3"/>
  <c r="AV44" i="3"/>
  <c r="AV43" i="3"/>
  <c r="AV42" i="3"/>
  <c r="AV41" i="3"/>
  <c r="AV40" i="3"/>
  <c r="AV39" i="3"/>
  <c r="AV38" i="3"/>
  <c r="AV37" i="3"/>
  <c r="AV36" i="3"/>
  <c r="AV35" i="3"/>
  <c r="AV34" i="3"/>
  <c r="AV33" i="3"/>
  <c r="AV32" i="3"/>
  <c r="AV31" i="3"/>
  <c r="AV30" i="3"/>
  <c r="AV29" i="3"/>
  <c r="AV28" i="3"/>
  <c r="AV27" i="3"/>
  <c r="AV26" i="3"/>
  <c r="AV25" i="3"/>
  <c r="AV24" i="3"/>
  <c r="AV23" i="3"/>
  <c r="AV22" i="3"/>
  <c r="AV21" i="3"/>
  <c r="AV20" i="3"/>
  <c r="AV19" i="3"/>
  <c r="AV18" i="3"/>
  <c r="AV17" i="3"/>
  <c r="AV16" i="3"/>
  <c r="AV15" i="3"/>
  <c r="AU15" i="3"/>
  <c r="AU16" i="3"/>
  <c r="AU17" i="3"/>
  <c r="AU18" i="3" s="1"/>
  <c r="AU19" i="3" s="1"/>
  <c r="AU20" i="3" s="1"/>
  <c r="AU21" i="3" s="1"/>
  <c r="AU22" i="3" s="1"/>
  <c r="AU23" i="3" s="1"/>
  <c r="AU24" i="3" s="1"/>
  <c r="AU25" i="3" s="1"/>
  <c r="AU26" i="3" s="1"/>
  <c r="AU27" i="3" s="1"/>
  <c r="AU28" i="3" s="1"/>
  <c r="AU29" i="3" s="1"/>
  <c r="AU30" i="3" s="1"/>
  <c r="AU31" i="3" s="1"/>
  <c r="AU32" i="3" s="1"/>
  <c r="AU33" i="3" s="1"/>
  <c r="AU34" i="3" s="1"/>
  <c r="AU35" i="3" s="1"/>
  <c r="AU36" i="3" s="1"/>
  <c r="AU37" i="3" s="1"/>
  <c r="AU38" i="3" s="1"/>
  <c r="AU39" i="3" s="1"/>
  <c r="AU40" i="3" s="1"/>
  <c r="AU41" i="3" s="1"/>
  <c r="AU42" i="3" s="1"/>
  <c r="AU43" i="3" s="1"/>
  <c r="AU44" i="3" s="1"/>
  <c r="AU45" i="3" s="1"/>
  <c r="AU46" i="3" s="1"/>
  <c r="AU47" i="3" s="1"/>
  <c r="AU48" i="3" s="1"/>
  <c r="AU49" i="3" s="1"/>
  <c r="AU50" i="3" s="1"/>
  <c r="AU51" i="3" s="1"/>
  <c r="AU52" i="3" s="1"/>
  <c r="AU53" i="3" s="1"/>
  <c r="AU54" i="3" s="1"/>
  <c r="AU55" i="3" s="1"/>
  <c r="AU56" i="3" s="1"/>
  <c r="AU57" i="3" s="1"/>
  <c r="AU58" i="3" s="1"/>
  <c r="AU59" i="3" s="1"/>
  <c r="AU60" i="3" s="1"/>
  <c r="AU61" i="3" s="1"/>
  <c r="AU62" i="3" s="1"/>
  <c r="AU63" i="3" s="1"/>
  <c r="AU64" i="3" s="1"/>
  <c r="AU65" i="3" s="1"/>
  <c r="AU66" i="3" s="1"/>
  <c r="AU67" i="3" s="1"/>
  <c r="AU68" i="3" s="1"/>
  <c r="AU69" i="3" s="1"/>
  <c r="AU70" i="3" s="1"/>
  <c r="AU71" i="3" s="1"/>
  <c r="AU72" i="3" s="1"/>
  <c r="AU73" i="3" s="1"/>
  <c r="AU74" i="3" s="1"/>
  <c r="AU75" i="3" s="1"/>
  <c r="AU76" i="3" s="1"/>
  <c r="AU77" i="3" s="1"/>
  <c r="AU78" i="3" s="1"/>
  <c r="AU79" i="3" s="1"/>
  <c r="AU80" i="3" s="1"/>
  <c r="AU81" i="3" s="1"/>
  <c r="AU82" i="3" s="1"/>
  <c r="AU83" i="3" s="1"/>
  <c r="AU84" i="3" s="1"/>
  <c r="AU85" i="3" s="1"/>
  <c r="AU86" i="3" s="1"/>
  <c r="AU87" i="3" s="1"/>
  <c r="AU88" i="3" s="1"/>
  <c r="AU89" i="3" s="1"/>
  <c r="AU90" i="3" s="1"/>
  <c r="AU91" i="3" s="1"/>
  <c r="AU92" i="3" s="1"/>
  <c r="AU93" i="3" s="1"/>
  <c r="AU94" i="3" s="1"/>
  <c r="AU95" i="3" s="1"/>
  <c r="AU96" i="3" s="1"/>
  <c r="AU97" i="3" s="1"/>
  <c r="AU98" i="3" s="1"/>
  <c r="AU99" i="3" s="1"/>
  <c r="AU100" i="3" s="1"/>
  <c r="AU101" i="3" s="1"/>
  <c r="AU102" i="3" s="1"/>
  <c r="AU103" i="3" s="1"/>
  <c r="AU104" i="3" s="1"/>
  <c r="AN99" i="3"/>
  <c r="AN100" i="3"/>
  <c r="AN101" i="3"/>
  <c r="AN102" i="3"/>
  <c r="AN103" i="3"/>
  <c r="AN104"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M18" i="3"/>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M100" i="3" s="1"/>
  <c r="AM101" i="3" s="1"/>
  <c r="AM102" i="3" s="1"/>
  <c r="AM103" i="3" s="1"/>
  <c r="AM104" i="3" s="1"/>
  <c r="AN16" i="3"/>
  <c r="AN17" i="3"/>
  <c r="AN15" i="3"/>
  <c r="AM15" i="3"/>
  <c r="AM16" i="3" s="1"/>
  <c r="AM17" i="3" s="1"/>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T103" i="3"/>
  <c r="AT104" i="3"/>
  <c r="AT17" i="3"/>
  <c r="AT16" i="3"/>
  <c r="AT15" i="3"/>
  <c r="AS15" i="3"/>
  <c r="AS16" i="3" s="1"/>
  <c r="AS17" i="3" s="1"/>
  <c r="AS18" i="3" s="1"/>
  <c r="AS19" i="3" s="1"/>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AS99" i="3" s="1"/>
  <c r="AS100" i="3" s="1"/>
  <c r="AS101" i="3" s="1"/>
  <c r="AS102" i="3" s="1"/>
  <c r="AS103" i="3" s="1"/>
  <c r="AS104" i="3" s="1"/>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R22" i="3"/>
  <c r="AR21" i="3"/>
  <c r="AR20" i="3"/>
  <c r="AR19" i="3"/>
  <c r="AR18" i="3"/>
  <c r="AR17" i="3"/>
  <c r="AR16"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14" i="3" s="1"/>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7" i="3"/>
  <c r="AI18" i="3"/>
  <c r="AI19" i="3" s="1"/>
  <c r="AI20" i="3" s="1"/>
  <c r="AI21" i="3" s="1"/>
  <c r="AI22" i="3" s="1"/>
  <c r="AJ18" i="3"/>
  <c r="AJ19" i="3"/>
  <c r="AJ20" i="3"/>
  <c r="AI23" i="3"/>
  <c r="AI24" i="3" s="1"/>
  <c r="AI25" i="3" s="1"/>
  <c r="AI26" i="3" s="1"/>
  <c r="AI27" i="3" s="1"/>
  <c r="AI28" i="3" s="1"/>
  <c r="AI29" i="3" s="1"/>
  <c r="AI30" i="3" s="1"/>
  <c r="AI31" i="3" s="1"/>
  <c r="AI32" i="3" s="1"/>
  <c r="AI33" i="3" s="1"/>
  <c r="AI34" i="3" s="1"/>
  <c r="AI35" i="3" s="1"/>
  <c r="AI36" i="3" s="1"/>
  <c r="AI37" i="3" s="1"/>
  <c r="AI38" i="3" s="1"/>
  <c r="AI39" i="3"/>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I100" i="3" s="1"/>
  <c r="AI101" i="3" s="1"/>
  <c r="AI102" i="3" s="1"/>
  <c r="AI103" i="3" s="1"/>
  <c r="AI104" i="3" s="1"/>
  <c r="AJ21" i="3"/>
  <c r="AJ22" i="3"/>
  <c r="AJ23" i="3"/>
  <c r="AJ24" i="3"/>
  <c r="AJ25" i="3"/>
  <c r="AJ26" i="3"/>
  <c r="AJ27" i="3"/>
  <c r="AJ28" i="3"/>
  <c r="AI16" i="3"/>
  <c r="AI17" i="3" s="1"/>
  <c r="AJ16" i="3"/>
  <c r="AR15" i="3"/>
  <c r="AR14" i="3" s="1"/>
  <c r="AQ15" i="3"/>
  <c r="AQ16" i="3" s="1"/>
  <c r="AQ17" i="3" s="1"/>
  <c r="AQ18" i="3" s="1"/>
  <c r="AQ19" i="3" s="1"/>
  <c r="AQ20" i="3" s="1"/>
  <c r="AQ21" i="3" s="1"/>
  <c r="AQ22" i="3" s="1"/>
  <c r="AQ23" i="3" s="1"/>
  <c r="AQ24" i="3" s="1"/>
  <c r="AQ25" i="3" s="1"/>
  <c r="AQ26" i="3" s="1"/>
  <c r="AQ27" i="3" s="1"/>
  <c r="AQ28" i="3" s="1"/>
  <c r="AQ29" i="3" s="1"/>
  <c r="AQ30" i="3" s="1"/>
  <c r="AQ31" i="3" s="1"/>
  <c r="AQ32" i="3" s="1"/>
  <c r="AQ33" i="3" s="1"/>
  <c r="AQ34" i="3" s="1"/>
  <c r="AQ35" i="3" s="1"/>
  <c r="AQ36" i="3" s="1"/>
  <c r="AQ37" i="3" s="1"/>
  <c r="AQ38" i="3" s="1"/>
  <c r="AQ39" i="3" s="1"/>
  <c r="AQ40" i="3" s="1"/>
  <c r="AQ41" i="3" s="1"/>
  <c r="AQ42" i="3" s="1"/>
  <c r="AQ43" i="3" s="1"/>
  <c r="AQ44" i="3" s="1"/>
  <c r="AQ45" i="3" s="1"/>
  <c r="AQ46" i="3" s="1"/>
  <c r="AQ47" i="3" s="1"/>
  <c r="AQ48" i="3" s="1"/>
  <c r="AQ49" i="3" s="1"/>
  <c r="AQ50" i="3" s="1"/>
  <c r="AQ51" i="3" s="1"/>
  <c r="AQ52" i="3" s="1"/>
  <c r="AQ53" i="3" s="1"/>
  <c r="AQ54" i="3" s="1"/>
  <c r="AQ55" i="3" s="1"/>
  <c r="AQ56" i="3" s="1"/>
  <c r="AQ57" i="3" s="1"/>
  <c r="AQ58" i="3" s="1"/>
  <c r="AQ59" i="3" s="1"/>
  <c r="AQ60" i="3" s="1"/>
  <c r="AQ61" i="3" s="1"/>
  <c r="AQ62" i="3" s="1"/>
  <c r="AQ63" i="3" s="1"/>
  <c r="AQ64" i="3" s="1"/>
  <c r="AQ65" i="3" s="1"/>
  <c r="AQ66" i="3" s="1"/>
  <c r="AQ67" i="3" s="1"/>
  <c r="AQ68" i="3" s="1"/>
  <c r="AQ69" i="3" s="1"/>
  <c r="AQ70" i="3" s="1"/>
  <c r="AQ71" i="3" s="1"/>
  <c r="AQ72" i="3" s="1"/>
  <c r="AQ73" i="3" s="1"/>
  <c r="AQ74" i="3" s="1"/>
  <c r="AQ75" i="3" s="1"/>
  <c r="AQ76" i="3" s="1"/>
  <c r="AQ77" i="3" s="1"/>
  <c r="AQ78" i="3" s="1"/>
  <c r="AQ79" i="3" s="1"/>
  <c r="AQ80" i="3" s="1"/>
  <c r="AQ81" i="3" s="1"/>
  <c r="AQ82" i="3" s="1"/>
  <c r="AQ83" i="3" s="1"/>
  <c r="AQ84" i="3" s="1"/>
  <c r="AQ85" i="3" s="1"/>
  <c r="AQ86" i="3" s="1"/>
  <c r="AQ87" i="3" s="1"/>
  <c r="AQ88" i="3" s="1"/>
  <c r="AQ89" i="3" s="1"/>
  <c r="AQ90" i="3" s="1"/>
  <c r="AQ91" i="3" s="1"/>
  <c r="AQ92" i="3" s="1"/>
  <c r="AQ93" i="3" s="1"/>
  <c r="AQ94" i="3" s="1"/>
  <c r="AQ95" i="3" s="1"/>
  <c r="AQ96" i="3" s="1"/>
  <c r="AQ97" i="3" s="1"/>
  <c r="AQ98" i="3" s="1"/>
  <c r="AQ99" i="3" s="1"/>
  <c r="AQ100" i="3" s="1"/>
  <c r="AQ101" i="3" s="1"/>
  <c r="AQ102" i="3" s="1"/>
  <c r="AQ103" i="3" s="1"/>
  <c r="AQ104" i="3" s="1"/>
  <c r="AJ15" i="3"/>
  <c r="AI15" i="3"/>
  <c r="AV14" i="3"/>
  <c r="O12" i="5" s="1"/>
  <c r="AX14" i="3"/>
  <c r="BB14" i="3"/>
  <c r="AZ14" i="3"/>
  <c r="L28" i="5" s="1"/>
  <c r="AT14" i="3"/>
  <c r="U17" i="3"/>
  <c r="U18" i="3"/>
  <c r="U19" i="3"/>
  <c r="U20" i="3"/>
  <c r="U21" i="3"/>
  <c r="U22" i="3"/>
  <c r="U23" i="3"/>
  <c r="T17" i="3"/>
  <c r="T18" i="3"/>
  <c r="T19" i="3"/>
  <c r="T20" i="3"/>
  <c r="T21" i="3"/>
  <c r="T22" i="3"/>
  <c r="T23" i="3"/>
  <c r="T24" i="3"/>
  <c r="T25" i="3"/>
  <c r="T26" i="3"/>
  <c r="T27" i="3"/>
  <c r="T28" i="3"/>
  <c r="T29" i="3"/>
  <c r="T30" i="3"/>
  <c r="T31" i="3"/>
  <c r="T32" i="3"/>
  <c r="T33" i="3"/>
  <c r="T34" i="3"/>
  <c r="O14" i="5"/>
  <c r="P14" i="5" s="1"/>
  <c r="R20" i="5"/>
  <c r="F24" i="5" s="1"/>
  <c r="E4" i="23" s="1"/>
  <c r="O16" i="5"/>
  <c r="P16" i="5" s="1"/>
  <c r="O15" i="5"/>
  <c r="R19" i="5"/>
  <c r="O11" i="5"/>
  <c r="I24" i="5"/>
  <c r="I22" i="5"/>
  <c r="I18" i="5"/>
  <c r="J18" i="5" s="1"/>
  <c r="I17" i="5"/>
  <c r="D5" i="7"/>
  <c r="P15" i="5"/>
  <c r="S2" i="29"/>
  <c r="R2" i="29"/>
  <c r="O2" i="29"/>
  <c r="K2" i="29"/>
  <c r="K3" i="29"/>
  <c r="K4" i="29"/>
  <c r="K5" i="29"/>
  <c r="H5" i="29"/>
  <c r="K6" i="29"/>
  <c r="K7" i="29"/>
  <c r="K8" i="29"/>
  <c r="K9" i="29"/>
  <c r="K10" i="29"/>
  <c r="K11" i="29"/>
  <c r="K12" i="29"/>
  <c r="K13" i="29"/>
  <c r="K14" i="29"/>
  <c r="K15" i="29"/>
  <c r="K16" i="29"/>
  <c r="K17" i="29"/>
  <c r="K18" i="29"/>
  <c r="K19" i="29"/>
  <c r="K20" i="29"/>
  <c r="K21" i="29"/>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47" i="29"/>
  <c r="K48" i="29"/>
  <c r="K49" i="29"/>
  <c r="K50" i="29"/>
  <c r="K51" i="29"/>
  <c r="K52" i="29"/>
  <c r="K53" i="29"/>
  <c r="K54" i="29"/>
  <c r="K55" i="29"/>
  <c r="K56" i="29"/>
  <c r="K57" i="29"/>
  <c r="K58" i="29"/>
  <c r="K59" i="29"/>
  <c r="K60" i="29"/>
  <c r="K61" i="29"/>
  <c r="K62" i="29"/>
  <c r="K63" i="29"/>
  <c r="K64" i="29"/>
  <c r="K65" i="29"/>
  <c r="K66" i="29"/>
  <c r="K67" i="29"/>
  <c r="K68" i="29"/>
  <c r="K69" i="29"/>
  <c r="K70" i="29"/>
  <c r="K71" i="29"/>
  <c r="K72" i="29"/>
  <c r="K73" i="29"/>
  <c r="K74" i="29"/>
  <c r="K75" i="29"/>
  <c r="K76" i="29"/>
  <c r="K77" i="29"/>
  <c r="K78" i="29"/>
  <c r="K79" i="29"/>
  <c r="K80" i="29"/>
  <c r="K81" i="29"/>
  <c r="H81" i="29"/>
  <c r="K82" i="29"/>
  <c r="K83" i="29"/>
  <c r="K84" i="29"/>
  <c r="K85" i="29"/>
  <c r="K86" i="29"/>
  <c r="K87" i="29"/>
  <c r="K88" i="29"/>
  <c r="K89" i="29"/>
  <c r="H89" i="29"/>
  <c r="B89" i="29"/>
  <c r="K90" i="29"/>
  <c r="K91" i="29"/>
  <c r="S3" i="29"/>
  <c r="S4" i="29"/>
  <c r="S5" i="29"/>
  <c r="S6" i="29"/>
  <c r="S7" i="29"/>
  <c r="S8" i="29"/>
  <c r="S9" i="29"/>
  <c r="H10" i="29"/>
  <c r="D10" i="29" s="1"/>
  <c r="O10" i="29"/>
  <c r="S10" i="29"/>
  <c r="R10" i="29"/>
  <c r="S11" i="29"/>
  <c r="S12" i="29"/>
  <c r="S13" i="29"/>
  <c r="S14" i="29"/>
  <c r="R15" i="29"/>
  <c r="S15" i="29"/>
  <c r="S16" i="29"/>
  <c r="S17" i="29"/>
  <c r="S18" i="29"/>
  <c r="S19" i="29"/>
  <c r="S20" i="29"/>
  <c r="S21" i="29"/>
  <c r="S22" i="29"/>
  <c r="R23" i="29"/>
  <c r="S23" i="29"/>
  <c r="S24" i="29"/>
  <c r="S25" i="29"/>
  <c r="S26" i="29"/>
  <c r="H27" i="29"/>
  <c r="E27" i="29"/>
  <c r="O27" i="29"/>
  <c r="S27" i="29"/>
  <c r="R27" i="29"/>
  <c r="H28" i="29"/>
  <c r="O28" i="29"/>
  <c r="S28" i="29"/>
  <c r="R28" i="29"/>
  <c r="S29" i="29"/>
  <c r="S30" i="29"/>
  <c r="S31" i="29"/>
  <c r="H32" i="29"/>
  <c r="D32" i="29"/>
  <c r="O32" i="29"/>
  <c r="S32" i="29"/>
  <c r="R32" i="29"/>
  <c r="R33" i="29"/>
  <c r="S33" i="29"/>
  <c r="R34" i="29"/>
  <c r="S34" i="29"/>
  <c r="R35" i="29"/>
  <c r="S35" i="29"/>
  <c r="R36" i="29"/>
  <c r="S36" i="29"/>
  <c r="R37" i="29"/>
  <c r="S37" i="29"/>
  <c r="R38" i="29"/>
  <c r="S38" i="29"/>
  <c r="S39" i="29"/>
  <c r="S40" i="29"/>
  <c r="R41" i="29"/>
  <c r="S41" i="29"/>
  <c r="R42" i="29"/>
  <c r="S42" i="29"/>
  <c r="S43" i="29"/>
  <c r="R44" i="29"/>
  <c r="S44" i="29"/>
  <c r="R45" i="29"/>
  <c r="S45" i="29"/>
  <c r="R46" i="29"/>
  <c r="S46" i="29"/>
  <c r="R47" i="29"/>
  <c r="S47" i="29"/>
  <c r="R48" i="29"/>
  <c r="S48" i="29"/>
  <c r="R49" i="29"/>
  <c r="S49" i="29"/>
  <c r="R50" i="29"/>
  <c r="S50" i="29"/>
  <c r="R51" i="29"/>
  <c r="S51" i="29"/>
  <c r="R52" i="29"/>
  <c r="S52" i="29"/>
  <c r="R53" i="29"/>
  <c r="S53" i="29"/>
  <c r="S54" i="29"/>
  <c r="R55" i="29"/>
  <c r="S55" i="29"/>
  <c r="R56" i="29"/>
  <c r="S56" i="29"/>
  <c r="R57" i="29"/>
  <c r="S57" i="29"/>
  <c r="R58" i="29"/>
  <c r="S58" i="29"/>
  <c r="R59" i="29"/>
  <c r="S59" i="29"/>
  <c r="R60" i="29"/>
  <c r="S60" i="29"/>
  <c r="R61" i="29"/>
  <c r="S61" i="29"/>
  <c r="R62" i="29"/>
  <c r="S62" i="29"/>
  <c r="R63" i="29"/>
  <c r="S63" i="29"/>
  <c r="R64" i="29"/>
  <c r="S64" i="29"/>
  <c r="N64" i="29"/>
  <c r="T64" i="29" s="1"/>
  <c r="R65" i="29"/>
  <c r="S65" i="29"/>
  <c r="R66" i="29"/>
  <c r="S66" i="29"/>
  <c r="T66" i="29" s="1"/>
  <c r="N66" i="29"/>
  <c r="R67" i="29"/>
  <c r="S67" i="29"/>
  <c r="R68" i="29"/>
  <c r="S68" i="29"/>
  <c r="N68" i="29"/>
  <c r="R69" i="29"/>
  <c r="S69" i="29"/>
  <c r="R70" i="29"/>
  <c r="S70" i="29"/>
  <c r="R71" i="29"/>
  <c r="S71" i="29"/>
  <c r="R72" i="29"/>
  <c r="S72" i="29"/>
  <c r="R73" i="29"/>
  <c r="S73" i="29"/>
  <c r="S74" i="29"/>
  <c r="R75" i="29"/>
  <c r="S75" i="29"/>
  <c r="R76" i="29"/>
  <c r="S76" i="29"/>
  <c r="R77" i="29"/>
  <c r="S77" i="29"/>
  <c r="S78" i="29"/>
  <c r="R79" i="29"/>
  <c r="S79" i="29"/>
  <c r="R80" i="29"/>
  <c r="S80" i="29"/>
  <c r="R81" i="29"/>
  <c r="S81" i="29"/>
  <c r="R82" i="29"/>
  <c r="S82" i="29"/>
  <c r="R83" i="29"/>
  <c r="S83" i="29"/>
  <c r="R84" i="29"/>
  <c r="S84" i="29"/>
  <c r="R85" i="29"/>
  <c r="S85" i="29"/>
  <c r="R86" i="29"/>
  <c r="S86" i="29"/>
  <c r="R87" i="29"/>
  <c r="S87" i="29"/>
  <c r="R88" i="29"/>
  <c r="S88" i="29"/>
  <c r="R89" i="29"/>
  <c r="S89" i="29"/>
  <c r="R90" i="29"/>
  <c r="S90" i="29"/>
  <c r="R91" i="29"/>
  <c r="S91" i="29"/>
  <c r="N91" i="29"/>
  <c r="T91" i="29"/>
  <c r="Q2" i="7"/>
  <c r="O3" i="29"/>
  <c r="O4" i="29"/>
  <c r="O5" i="29"/>
  <c r="O6" i="29"/>
  <c r="O7" i="29"/>
  <c r="O8" i="29"/>
  <c r="O9" i="29"/>
  <c r="O11" i="29"/>
  <c r="O12" i="29"/>
  <c r="O13" i="29"/>
  <c r="O14" i="29"/>
  <c r="O15" i="29"/>
  <c r="H15" i="29"/>
  <c r="B15" i="29" s="1"/>
  <c r="H15" i="2"/>
  <c r="O16" i="29"/>
  <c r="O17" i="29"/>
  <c r="O18" i="29"/>
  <c r="O19" i="29"/>
  <c r="O20" i="29"/>
  <c r="O21" i="29"/>
  <c r="O22" i="29"/>
  <c r="O23" i="29"/>
  <c r="H23" i="29"/>
  <c r="G23" i="29"/>
  <c r="O24" i="29"/>
  <c r="O25" i="29"/>
  <c r="O26" i="29"/>
  <c r="O29" i="29"/>
  <c r="O30" i="29"/>
  <c r="O31" i="29"/>
  <c r="O33" i="29"/>
  <c r="O34" i="29"/>
  <c r="O35" i="29"/>
  <c r="O36" i="29"/>
  <c r="O37" i="29"/>
  <c r="O38" i="29"/>
  <c r="O39" i="29"/>
  <c r="O40" i="29"/>
  <c r="O41" i="29"/>
  <c r="O42" i="29"/>
  <c r="O43" i="29"/>
  <c r="O44" i="29"/>
  <c r="O45" i="29"/>
  <c r="O46" i="29"/>
  <c r="O47" i="29"/>
  <c r="H47" i="29"/>
  <c r="E47" i="29" s="1"/>
  <c r="O48" i="29"/>
  <c r="O49" i="29"/>
  <c r="O50" i="29"/>
  <c r="O51" i="29"/>
  <c r="O52" i="29"/>
  <c r="O53" i="29"/>
  <c r="O54" i="29"/>
  <c r="O55" i="29"/>
  <c r="O56" i="29"/>
  <c r="O57" i="29"/>
  <c r="O58" i="29"/>
  <c r="O59" i="29"/>
  <c r="O60" i="29"/>
  <c r="O61" i="29"/>
  <c r="O62" i="29"/>
  <c r="O63" i="29"/>
  <c r="H63" i="29"/>
  <c r="O64" i="29"/>
  <c r="O65" i="29"/>
  <c r="O66" i="29"/>
  <c r="O67" i="29"/>
  <c r="O68" i="29"/>
  <c r="O69" i="29"/>
  <c r="O70" i="29"/>
  <c r="O71" i="29"/>
  <c r="O72" i="29"/>
  <c r="O73" i="29"/>
  <c r="O74" i="29"/>
  <c r="O75" i="29"/>
  <c r="O76" i="29"/>
  <c r="O77" i="29"/>
  <c r="O78" i="29"/>
  <c r="O79" i="29"/>
  <c r="O80" i="29"/>
  <c r="O81" i="29"/>
  <c r="O82" i="29"/>
  <c r="O83" i="29"/>
  <c r="H83" i="29"/>
  <c r="F83" i="29"/>
  <c r="O84" i="29"/>
  <c r="O85" i="29"/>
  <c r="O86" i="29"/>
  <c r="O87" i="29"/>
  <c r="O88" i="29"/>
  <c r="O89" i="29"/>
  <c r="O90" i="29"/>
  <c r="O91" i="29"/>
  <c r="H91" i="29"/>
  <c r="J92" i="2"/>
  <c r="N61" i="29"/>
  <c r="T61" i="29"/>
  <c r="N86" i="29"/>
  <c r="T86" i="29"/>
  <c r="H90" i="29"/>
  <c r="G90" i="29"/>
  <c r="H88" i="29"/>
  <c r="E88" i="29"/>
  <c r="H87" i="29"/>
  <c r="E87" i="29"/>
  <c r="H86" i="29"/>
  <c r="G86" i="29"/>
  <c r="H85" i="29"/>
  <c r="M85" i="29"/>
  <c r="H84" i="29"/>
  <c r="H82" i="29"/>
  <c r="H80" i="29"/>
  <c r="C80" i="29"/>
  <c r="H79" i="29"/>
  <c r="M79" i="29"/>
  <c r="H78" i="29"/>
  <c r="H77" i="29"/>
  <c r="H76" i="29"/>
  <c r="B76" i="29"/>
  <c r="H75" i="29"/>
  <c r="H74" i="29"/>
  <c r="H73" i="29"/>
  <c r="H72" i="29"/>
  <c r="H71" i="29"/>
  <c r="H70" i="29"/>
  <c r="H69" i="29"/>
  <c r="E69" i="29"/>
  <c r="H68" i="29"/>
  <c r="H67" i="29"/>
  <c r="E67" i="29" s="1"/>
  <c r="H66" i="29"/>
  <c r="H65" i="29"/>
  <c r="F65" i="29" s="1"/>
  <c r="H64" i="29"/>
  <c r="H62" i="29"/>
  <c r="H61" i="29"/>
  <c r="E61" i="29"/>
  <c r="H60" i="29"/>
  <c r="H59" i="29"/>
  <c r="G59" i="29"/>
  <c r="H58" i="29"/>
  <c r="H57" i="29"/>
  <c r="D57" i="29" s="1"/>
  <c r="A57" i="29" s="1"/>
  <c r="H56" i="29"/>
  <c r="H55" i="29"/>
  <c r="Q55" i="29" s="1"/>
  <c r="H54" i="29"/>
  <c r="C54" i="29" s="1"/>
  <c r="H53" i="29"/>
  <c r="H52" i="29"/>
  <c r="H51" i="29"/>
  <c r="H50" i="29"/>
  <c r="G50" i="29"/>
  <c r="H49" i="29"/>
  <c r="H48" i="29"/>
  <c r="H46" i="29"/>
  <c r="G46" i="29"/>
  <c r="H45" i="29"/>
  <c r="E45" i="29" s="1"/>
  <c r="H44" i="29"/>
  <c r="H43" i="29"/>
  <c r="H42" i="29"/>
  <c r="Q42" i="29" s="1"/>
  <c r="H41" i="29"/>
  <c r="H40" i="29"/>
  <c r="C40" i="29" s="1"/>
  <c r="H39" i="29"/>
  <c r="Q39" i="29" s="1"/>
  <c r="H38" i="29"/>
  <c r="H37" i="29"/>
  <c r="H36" i="29"/>
  <c r="D36" i="29" s="1"/>
  <c r="H35" i="29"/>
  <c r="H34" i="29"/>
  <c r="H33" i="29"/>
  <c r="H31" i="29"/>
  <c r="H30" i="29"/>
  <c r="G30" i="29"/>
  <c r="H29" i="29"/>
  <c r="H26" i="29"/>
  <c r="H25" i="29"/>
  <c r="H24" i="29"/>
  <c r="H22" i="29"/>
  <c r="C22" i="29" s="1"/>
  <c r="H21" i="29"/>
  <c r="E21" i="29"/>
  <c r="H20" i="29"/>
  <c r="H19" i="29"/>
  <c r="H18" i="29"/>
  <c r="C18" i="29"/>
  <c r="H17" i="29"/>
  <c r="B17" i="29" s="1"/>
  <c r="H16" i="29"/>
  <c r="H14" i="29"/>
  <c r="H13" i="29"/>
  <c r="E13" i="29" s="1"/>
  <c r="H12" i="29"/>
  <c r="E12" i="29"/>
  <c r="H11" i="29"/>
  <c r="H9" i="29"/>
  <c r="H8" i="29"/>
  <c r="I8" i="29"/>
  <c r="L8" i="29" s="1"/>
  <c r="H7" i="29"/>
  <c r="D7" i="29" s="1"/>
  <c r="N7" i="29"/>
  <c r="T7" i="29" s="1"/>
  <c r="H6" i="29"/>
  <c r="H4" i="29"/>
  <c r="C4" i="29" s="1"/>
  <c r="H3" i="29"/>
  <c r="H2" i="29"/>
  <c r="H91" i="27"/>
  <c r="D91" i="27"/>
  <c r="H90" i="27"/>
  <c r="G90" i="27"/>
  <c r="H89" i="27"/>
  <c r="C89" i="27"/>
  <c r="H88" i="27"/>
  <c r="B88" i="27"/>
  <c r="H87" i="27"/>
  <c r="H86" i="27"/>
  <c r="E86" i="27"/>
  <c r="H85" i="27"/>
  <c r="H84" i="27"/>
  <c r="H83" i="27"/>
  <c r="E83" i="27"/>
  <c r="H82" i="27"/>
  <c r="C82" i="27" s="1"/>
  <c r="H81" i="27"/>
  <c r="B81" i="27"/>
  <c r="H80" i="27"/>
  <c r="D80" i="27" s="1"/>
  <c r="A80" i="27" s="1"/>
  <c r="A80" i="2" s="1"/>
  <c r="H79" i="27"/>
  <c r="B79" i="27"/>
  <c r="H78" i="27"/>
  <c r="I78" i="27" s="1"/>
  <c r="H77" i="27"/>
  <c r="E77" i="27"/>
  <c r="H76" i="27"/>
  <c r="G76" i="27" s="1"/>
  <c r="H75" i="27"/>
  <c r="C75" i="27"/>
  <c r="H74" i="27"/>
  <c r="C74" i="27" s="1"/>
  <c r="H73" i="27"/>
  <c r="H72" i="27"/>
  <c r="H71" i="27"/>
  <c r="E71" i="27" s="1"/>
  <c r="H70" i="27"/>
  <c r="H69" i="27"/>
  <c r="H68" i="27"/>
  <c r="H67" i="27"/>
  <c r="F67" i="27"/>
  <c r="H66" i="27"/>
  <c r="G66" i="27" s="1"/>
  <c r="H65" i="27"/>
  <c r="C65" i="27"/>
  <c r="H64" i="27"/>
  <c r="D64" i="27" s="1"/>
  <c r="A64" i="27" s="1"/>
  <c r="A64" i="2" s="1"/>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s="1"/>
  <c r="H29" i="27"/>
  <c r="H28" i="27"/>
  <c r="I28" i="27" s="1"/>
  <c r="H27" i="27"/>
  <c r="H26" i="27"/>
  <c r="D26" i="27"/>
  <c r="H25" i="27"/>
  <c r="D25" i="27" s="1"/>
  <c r="H24" i="27"/>
  <c r="D24" i="27"/>
  <c r="H23" i="27"/>
  <c r="D23" i="27" s="1"/>
  <c r="H22" i="27"/>
  <c r="B22" i="27"/>
  <c r="H21" i="27"/>
  <c r="B21" i="27" s="1"/>
  <c r="H20" i="27"/>
  <c r="H19" i="27"/>
  <c r="H18" i="27"/>
  <c r="H17" i="27"/>
  <c r="H16" i="27"/>
  <c r="H15" i="27"/>
  <c r="E15" i="27" s="1"/>
  <c r="H14" i="27"/>
  <c r="I14" i="27"/>
  <c r="H13" i="27"/>
  <c r="G13" i="27" s="1"/>
  <c r="H12" i="27"/>
  <c r="H11" i="27"/>
  <c r="H10" i="27"/>
  <c r="H9" i="27"/>
  <c r="H8" i="27"/>
  <c r="B8" i="27"/>
  <c r="H7" i="27"/>
  <c r="H6" i="27"/>
  <c r="H5" i="27"/>
  <c r="E5" i="27"/>
  <c r="H4" i="27"/>
  <c r="C4" i="27" s="1"/>
  <c r="H3" i="27"/>
  <c r="H2" i="27"/>
  <c r="B2" i="27"/>
  <c r="H91" i="2"/>
  <c r="E91" i="2"/>
  <c r="H90" i="2"/>
  <c r="K90" i="2"/>
  <c r="H89" i="2"/>
  <c r="H88" i="2"/>
  <c r="C88" i="2"/>
  <c r="H87" i="2"/>
  <c r="C87" i="2"/>
  <c r="H86" i="2"/>
  <c r="H85" i="2"/>
  <c r="D85" i="2"/>
  <c r="H84" i="2"/>
  <c r="H83" i="2"/>
  <c r="G83" i="2" s="1"/>
  <c r="H82" i="2"/>
  <c r="C82" i="2"/>
  <c r="H81" i="2"/>
  <c r="B81" i="2" s="1"/>
  <c r="H80" i="2"/>
  <c r="E80" i="2"/>
  <c r="H79" i="2"/>
  <c r="H78" i="2"/>
  <c r="B78" i="2"/>
  <c r="H77" i="2"/>
  <c r="H76" i="2"/>
  <c r="G76" i="2" s="1"/>
  <c r="H75" i="2"/>
  <c r="H74" i="2"/>
  <c r="H73" i="2"/>
  <c r="H72" i="2"/>
  <c r="F72" i="2"/>
  <c r="H71" i="2"/>
  <c r="H70" i="2"/>
  <c r="H69" i="2"/>
  <c r="H68" i="2"/>
  <c r="I68" i="2"/>
  <c r="H67" i="2"/>
  <c r="H66" i="2"/>
  <c r="H65" i="2"/>
  <c r="H64" i="2"/>
  <c r="H63" i="2"/>
  <c r="C63" i="2"/>
  <c r="H62" i="2"/>
  <c r="H61" i="2"/>
  <c r="D61" i="2" s="1"/>
  <c r="H60" i="2"/>
  <c r="B60" i="2"/>
  <c r="H59" i="2"/>
  <c r="H58" i="2"/>
  <c r="E58" i="2"/>
  <c r="H57" i="2"/>
  <c r="H56" i="2"/>
  <c r="H55" i="2"/>
  <c r="C55" i="2"/>
  <c r="H54" i="2"/>
  <c r="H53" i="2"/>
  <c r="D53" i="2"/>
  <c r="H52" i="2"/>
  <c r="H51" i="2"/>
  <c r="H50" i="2"/>
  <c r="B50" i="2"/>
  <c r="H49" i="2"/>
  <c r="H48" i="2"/>
  <c r="B48" i="2" s="1"/>
  <c r="H47" i="2"/>
  <c r="H46" i="2"/>
  <c r="H45" i="2"/>
  <c r="G45" i="2"/>
  <c r="H44" i="2"/>
  <c r="H43" i="2"/>
  <c r="H42" i="2"/>
  <c r="E42" i="2"/>
  <c r="H41" i="2"/>
  <c r="H40" i="2"/>
  <c r="H39" i="2"/>
  <c r="B39" i="2"/>
  <c r="H38" i="2"/>
  <c r="B38" i="2" s="1"/>
  <c r="H37" i="2"/>
  <c r="D37" i="2"/>
  <c r="H36" i="2"/>
  <c r="C36" i="2" s="1"/>
  <c r="H35" i="2"/>
  <c r="H34" i="2"/>
  <c r="H33" i="2"/>
  <c r="B33" i="2"/>
  <c r="H32" i="2"/>
  <c r="H31" i="2"/>
  <c r="D31" i="2" s="1"/>
  <c r="H30" i="2"/>
  <c r="E30" i="2"/>
  <c r="H29" i="2"/>
  <c r="G29" i="2" s="1"/>
  <c r="H28" i="2"/>
  <c r="H27" i="2"/>
  <c r="H26" i="2"/>
  <c r="H25" i="2"/>
  <c r="H24" i="2"/>
  <c r="H23" i="2"/>
  <c r="H22" i="2"/>
  <c r="C22" i="2"/>
  <c r="H21" i="2"/>
  <c r="C21" i="2" s="1"/>
  <c r="H20" i="2"/>
  <c r="G20" i="2"/>
  <c r="H19" i="2"/>
  <c r="H18" i="2"/>
  <c r="H17" i="2"/>
  <c r="H16" i="2"/>
  <c r="H14" i="2"/>
  <c r="H13" i="2"/>
  <c r="E13" i="2"/>
  <c r="H12" i="2"/>
  <c r="B12" i="2" s="1"/>
  <c r="H11" i="2"/>
  <c r="H10" i="2"/>
  <c r="H9" i="2"/>
  <c r="G9" i="2"/>
  <c r="H8" i="2"/>
  <c r="H7" i="2"/>
  <c r="B7" i="2"/>
  <c r="H6" i="2"/>
  <c r="B6" i="2" s="1"/>
  <c r="H5" i="2"/>
  <c r="H4" i="2"/>
  <c r="G4" i="2"/>
  <c r="H3" i="2"/>
  <c r="D3" i="2" s="1"/>
  <c r="H2" i="2"/>
  <c r="G2" i="2"/>
  <c r="F50" i="17"/>
  <c r="C50" i="17"/>
  <c r="B50" i="17"/>
  <c r="C49" i="17"/>
  <c r="B49" i="17"/>
  <c r="C46" i="17"/>
  <c r="G46" i="17"/>
  <c r="M42" i="17"/>
  <c r="N42" i="17"/>
  <c r="K42" i="17"/>
  <c r="L42" i="17"/>
  <c r="M41" i="17"/>
  <c r="N41" i="17"/>
  <c r="K41" i="17"/>
  <c r="L41" i="17"/>
  <c r="D8" i="17"/>
  <c r="D7" i="17"/>
  <c r="A5" i="17"/>
  <c r="L8" i="5"/>
  <c r="G108" i="3"/>
  <c r="G107" i="3"/>
  <c r="I105" i="3"/>
  <c r="AG104" i="3"/>
  <c r="AF104" i="3"/>
  <c r="AE104" i="3"/>
  <c r="AD104" i="3"/>
  <c r="AC104" i="3"/>
  <c r="AB104" i="3"/>
  <c r="AA104" i="3"/>
  <c r="Z104" i="3"/>
  <c r="Y104" i="3"/>
  <c r="X104" i="3"/>
  <c r="W104" i="3"/>
  <c r="AG103" i="3"/>
  <c r="AF103" i="3"/>
  <c r="AE103" i="3"/>
  <c r="AD103" i="3"/>
  <c r="AC103" i="3"/>
  <c r="AB103" i="3"/>
  <c r="AA103" i="3"/>
  <c r="Z103" i="3"/>
  <c r="Y103" i="3"/>
  <c r="X103" i="3"/>
  <c r="W103" i="3"/>
  <c r="AG102" i="3"/>
  <c r="AF102" i="3"/>
  <c r="AE102" i="3"/>
  <c r="AD102" i="3"/>
  <c r="AC102" i="3"/>
  <c r="AB102" i="3"/>
  <c r="AA102" i="3"/>
  <c r="Z102" i="3"/>
  <c r="Y102" i="3"/>
  <c r="X102" i="3"/>
  <c r="W102" i="3"/>
  <c r="AG101" i="3"/>
  <c r="AF101" i="3"/>
  <c r="AE101" i="3"/>
  <c r="AD101" i="3"/>
  <c r="AC101" i="3"/>
  <c r="AB101" i="3"/>
  <c r="AA101" i="3"/>
  <c r="Z101" i="3"/>
  <c r="Y101" i="3"/>
  <c r="X101" i="3"/>
  <c r="W101" i="3"/>
  <c r="AG100" i="3"/>
  <c r="AF100" i="3"/>
  <c r="AE100" i="3"/>
  <c r="AD100" i="3"/>
  <c r="AC100" i="3"/>
  <c r="AB100" i="3"/>
  <c r="AA100" i="3"/>
  <c r="Z100" i="3"/>
  <c r="Y100" i="3"/>
  <c r="X100" i="3"/>
  <c r="W100" i="3"/>
  <c r="AG99" i="3"/>
  <c r="AF99" i="3"/>
  <c r="AE99" i="3"/>
  <c r="AD99" i="3"/>
  <c r="AC99" i="3"/>
  <c r="AB99" i="3"/>
  <c r="AA99" i="3"/>
  <c r="Z99" i="3"/>
  <c r="Y99" i="3"/>
  <c r="X99" i="3"/>
  <c r="W99" i="3"/>
  <c r="AG98" i="3"/>
  <c r="AF98" i="3"/>
  <c r="AE98" i="3"/>
  <c r="AD98" i="3"/>
  <c r="AC98" i="3"/>
  <c r="AB98" i="3"/>
  <c r="AA98" i="3"/>
  <c r="Z98" i="3"/>
  <c r="Y98" i="3"/>
  <c r="X98" i="3"/>
  <c r="W98" i="3"/>
  <c r="AG97" i="3"/>
  <c r="AF97" i="3"/>
  <c r="AE97" i="3"/>
  <c r="AD97" i="3"/>
  <c r="AC97" i="3"/>
  <c r="AB97" i="3"/>
  <c r="AA97" i="3"/>
  <c r="Z97" i="3"/>
  <c r="Y97" i="3"/>
  <c r="X97" i="3"/>
  <c r="W97" i="3"/>
  <c r="AG96" i="3"/>
  <c r="AF96" i="3"/>
  <c r="AE96" i="3"/>
  <c r="AD96" i="3"/>
  <c r="AC96" i="3"/>
  <c r="AB96" i="3"/>
  <c r="AA96" i="3"/>
  <c r="Z96" i="3"/>
  <c r="Y96" i="3"/>
  <c r="X96" i="3"/>
  <c r="W96" i="3"/>
  <c r="U96" i="3"/>
  <c r="T96" i="3"/>
  <c r="AG95" i="3"/>
  <c r="AF95" i="3"/>
  <c r="AE95" i="3"/>
  <c r="AD95" i="3"/>
  <c r="AC95" i="3"/>
  <c r="AB95" i="3"/>
  <c r="AA95" i="3"/>
  <c r="Z95" i="3"/>
  <c r="Y95" i="3"/>
  <c r="X95" i="3"/>
  <c r="W95" i="3"/>
  <c r="U95" i="3"/>
  <c r="T95" i="3"/>
  <c r="AG94" i="3"/>
  <c r="AF94" i="3"/>
  <c r="AE94" i="3"/>
  <c r="AD94" i="3"/>
  <c r="AC94" i="3"/>
  <c r="AB94" i="3"/>
  <c r="AA94" i="3"/>
  <c r="Z94" i="3"/>
  <c r="Y94" i="3"/>
  <c r="X94" i="3"/>
  <c r="W94" i="3"/>
  <c r="U94" i="3"/>
  <c r="T94" i="3"/>
  <c r="AG93" i="3"/>
  <c r="AF93" i="3"/>
  <c r="AE93" i="3"/>
  <c r="AD93" i="3"/>
  <c r="AC93" i="3"/>
  <c r="AB93" i="3"/>
  <c r="AA93" i="3"/>
  <c r="Z93" i="3"/>
  <c r="Y93" i="3"/>
  <c r="X93" i="3"/>
  <c r="W93" i="3"/>
  <c r="U93" i="3"/>
  <c r="T93" i="3"/>
  <c r="AG92" i="3"/>
  <c r="AF92" i="3"/>
  <c r="AE92" i="3"/>
  <c r="AD92" i="3"/>
  <c r="AC92" i="3"/>
  <c r="AB92" i="3"/>
  <c r="AA92" i="3"/>
  <c r="Z92" i="3"/>
  <c r="Y92" i="3"/>
  <c r="X92" i="3"/>
  <c r="W92" i="3"/>
  <c r="U92" i="3"/>
  <c r="T92" i="3"/>
  <c r="AG91" i="3"/>
  <c r="AF91" i="3"/>
  <c r="AE91" i="3"/>
  <c r="AD91" i="3"/>
  <c r="AC91" i="3"/>
  <c r="AB91" i="3"/>
  <c r="AA91" i="3"/>
  <c r="Z91" i="3"/>
  <c r="Y91" i="3"/>
  <c r="X91" i="3"/>
  <c r="W91" i="3"/>
  <c r="U91" i="3"/>
  <c r="T91" i="3"/>
  <c r="AG90" i="3"/>
  <c r="AF90" i="3"/>
  <c r="AE90" i="3"/>
  <c r="AD90" i="3"/>
  <c r="AC90" i="3"/>
  <c r="AB90" i="3"/>
  <c r="AA90" i="3"/>
  <c r="Z90" i="3"/>
  <c r="Y90" i="3"/>
  <c r="X90" i="3"/>
  <c r="W90" i="3"/>
  <c r="U90" i="3"/>
  <c r="T90" i="3"/>
  <c r="AG89" i="3"/>
  <c r="AF89" i="3"/>
  <c r="AE89" i="3"/>
  <c r="AD89" i="3"/>
  <c r="AC89" i="3"/>
  <c r="AB89" i="3"/>
  <c r="AA89" i="3"/>
  <c r="Z89" i="3"/>
  <c r="Y89" i="3"/>
  <c r="X89" i="3"/>
  <c r="W89" i="3"/>
  <c r="U89" i="3"/>
  <c r="T89" i="3"/>
  <c r="AG88" i="3"/>
  <c r="AF88" i="3"/>
  <c r="AE88" i="3"/>
  <c r="AD88" i="3"/>
  <c r="AC88" i="3"/>
  <c r="AB88" i="3"/>
  <c r="AA88" i="3"/>
  <c r="Z88" i="3"/>
  <c r="Y88" i="3"/>
  <c r="X88" i="3"/>
  <c r="W88" i="3"/>
  <c r="U88" i="3"/>
  <c r="T88" i="3"/>
  <c r="AG87" i="3"/>
  <c r="AF87" i="3"/>
  <c r="AE87" i="3"/>
  <c r="AD87" i="3"/>
  <c r="AC87" i="3"/>
  <c r="AB87" i="3"/>
  <c r="AA87" i="3"/>
  <c r="Z87" i="3"/>
  <c r="Y87" i="3"/>
  <c r="X87" i="3"/>
  <c r="W87" i="3"/>
  <c r="U87" i="3"/>
  <c r="T87" i="3"/>
  <c r="AG86" i="3"/>
  <c r="AF86" i="3"/>
  <c r="AE86" i="3"/>
  <c r="AD86" i="3"/>
  <c r="AC86" i="3"/>
  <c r="AB86" i="3"/>
  <c r="AA86" i="3"/>
  <c r="Z86" i="3"/>
  <c r="Y86" i="3"/>
  <c r="X86" i="3"/>
  <c r="W86" i="3"/>
  <c r="U86" i="3"/>
  <c r="T86" i="3"/>
  <c r="AG85" i="3"/>
  <c r="AF85" i="3"/>
  <c r="AE85" i="3"/>
  <c r="AD85" i="3"/>
  <c r="AC85" i="3"/>
  <c r="AB85" i="3"/>
  <c r="AA85" i="3"/>
  <c r="Z85" i="3"/>
  <c r="Y85" i="3"/>
  <c r="X85" i="3"/>
  <c r="W85" i="3"/>
  <c r="U85" i="3"/>
  <c r="T85" i="3"/>
  <c r="AG84" i="3"/>
  <c r="AF84" i="3"/>
  <c r="AE84" i="3"/>
  <c r="AD84" i="3"/>
  <c r="AC84" i="3"/>
  <c r="AB84" i="3"/>
  <c r="AA84" i="3"/>
  <c r="Z84" i="3"/>
  <c r="Y84" i="3"/>
  <c r="X84" i="3"/>
  <c r="W84" i="3"/>
  <c r="U84" i="3"/>
  <c r="T84" i="3"/>
  <c r="AG83" i="3"/>
  <c r="AF83" i="3"/>
  <c r="AE83" i="3"/>
  <c r="AD83" i="3"/>
  <c r="AC83" i="3"/>
  <c r="AB83" i="3"/>
  <c r="AA83" i="3"/>
  <c r="Z83" i="3"/>
  <c r="Y83" i="3"/>
  <c r="X83" i="3"/>
  <c r="W83" i="3"/>
  <c r="U83" i="3"/>
  <c r="T83" i="3"/>
  <c r="AG82" i="3"/>
  <c r="AF82" i="3"/>
  <c r="AE82" i="3"/>
  <c r="AD82" i="3"/>
  <c r="AC82" i="3"/>
  <c r="AB82" i="3"/>
  <c r="AA82" i="3"/>
  <c r="Z82" i="3"/>
  <c r="Y82" i="3"/>
  <c r="X82" i="3"/>
  <c r="W82" i="3"/>
  <c r="U82" i="3"/>
  <c r="T82" i="3"/>
  <c r="AG81" i="3"/>
  <c r="AF81" i="3"/>
  <c r="AE81" i="3"/>
  <c r="AD81" i="3"/>
  <c r="AC81" i="3"/>
  <c r="AB81" i="3"/>
  <c r="AA81" i="3"/>
  <c r="Z81" i="3"/>
  <c r="Y81" i="3"/>
  <c r="X81" i="3"/>
  <c r="W81" i="3"/>
  <c r="U81" i="3"/>
  <c r="T81" i="3"/>
  <c r="AG80" i="3"/>
  <c r="AF80" i="3"/>
  <c r="AE80" i="3"/>
  <c r="AD80" i="3"/>
  <c r="AC80" i="3"/>
  <c r="AB80" i="3"/>
  <c r="AA80" i="3"/>
  <c r="Z80" i="3"/>
  <c r="Y80" i="3"/>
  <c r="X80" i="3"/>
  <c r="W80" i="3"/>
  <c r="U80" i="3"/>
  <c r="T80" i="3"/>
  <c r="AG79" i="3"/>
  <c r="AF79" i="3"/>
  <c r="AE79" i="3"/>
  <c r="AD79" i="3"/>
  <c r="AC79" i="3"/>
  <c r="AB79" i="3"/>
  <c r="AA79" i="3"/>
  <c r="Z79" i="3"/>
  <c r="Y79" i="3"/>
  <c r="X79" i="3"/>
  <c r="W79" i="3"/>
  <c r="U79" i="3"/>
  <c r="T79" i="3"/>
  <c r="AG78" i="3"/>
  <c r="AF78" i="3"/>
  <c r="AE78" i="3"/>
  <c r="AD78" i="3"/>
  <c r="AC78" i="3"/>
  <c r="AB78" i="3"/>
  <c r="AA78" i="3"/>
  <c r="Z78" i="3"/>
  <c r="Y78" i="3"/>
  <c r="X78" i="3"/>
  <c r="W78" i="3"/>
  <c r="U78" i="3"/>
  <c r="T78" i="3"/>
  <c r="AG77" i="3"/>
  <c r="AF77" i="3"/>
  <c r="AE77" i="3"/>
  <c r="AD77" i="3"/>
  <c r="AC77" i="3"/>
  <c r="AB77" i="3"/>
  <c r="AA77" i="3"/>
  <c r="Z77" i="3"/>
  <c r="Y77" i="3"/>
  <c r="X77" i="3"/>
  <c r="W77" i="3"/>
  <c r="U77" i="3"/>
  <c r="T77" i="3"/>
  <c r="AG76" i="3"/>
  <c r="AF76" i="3"/>
  <c r="AE76" i="3"/>
  <c r="AD76" i="3"/>
  <c r="AC76" i="3"/>
  <c r="AB76" i="3"/>
  <c r="AA76" i="3"/>
  <c r="Z76" i="3"/>
  <c r="Y76" i="3"/>
  <c r="X76" i="3"/>
  <c r="W76" i="3"/>
  <c r="U76" i="3"/>
  <c r="T76" i="3"/>
  <c r="AG75" i="3"/>
  <c r="AF75" i="3"/>
  <c r="AE75" i="3"/>
  <c r="AD75" i="3"/>
  <c r="AC75" i="3"/>
  <c r="AB75" i="3"/>
  <c r="AA75" i="3"/>
  <c r="Z75" i="3"/>
  <c r="Y75" i="3"/>
  <c r="X75" i="3"/>
  <c r="W75" i="3"/>
  <c r="U75" i="3"/>
  <c r="T75" i="3"/>
  <c r="AH74" i="3"/>
  <c r="AG74" i="3"/>
  <c r="AF74" i="3"/>
  <c r="AE74" i="3"/>
  <c r="AD74" i="3"/>
  <c r="AC74" i="3"/>
  <c r="AA74" i="3"/>
  <c r="Z74" i="3"/>
  <c r="Y74" i="3"/>
  <c r="X74" i="3"/>
  <c r="W74" i="3"/>
  <c r="U74" i="3"/>
  <c r="T74" i="3"/>
  <c r="AG73" i="3"/>
  <c r="AF73" i="3"/>
  <c r="AE73" i="3"/>
  <c r="AD73" i="3"/>
  <c r="AC73" i="3"/>
  <c r="AA73" i="3"/>
  <c r="Z73" i="3"/>
  <c r="Y73" i="3"/>
  <c r="X73" i="3"/>
  <c r="W73" i="3"/>
  <c r="U73" i="3"/>
  <c r="T73" i="3"/>
  <c r="AG72" i="3"/>
  <c r="AF72" i="3"/>
  <c r="AE72" i="3"/>
  <c r="AD72" i="3"/>
  <c r="AC72" i="3"/>
  <c r="AA72" i="3"/>
  <c r="Z72" i="3"/>
  <c r="Y72" i="3"/>
  <c r="X72" i="3"/>
  <c r="W72" i="3"/>
  <c r="U72" i="3"/>
  <c r="T72" i="3"/>
  <c r="AG71" i="3"/>
  <c r="AF71" i="3"/>
  <c r="AE71" i="3"/>
  <c r="AD71" i="3"/>
  <c r="AC71" i="3"/>
  <c r="AA71" i="3"/>
  <c r="Z71" i="3"/>
  <c r="Y71" i="3"/>
  <c r="X71" i="3"/>
  <c r="W71" i="3"/>
  <c r="U71" i="3"/>
  <c r="T71" i="3"/>
  <c r="AG70" i="3"/>
  <c r="AF70" i="3"/>
  <c r="AE70" i="3"/>
  <c r="AD70" i="3"/>
  <c r="AC70" i="3"/>
  <c r="AA70" i="3"/>
  <c r="Z70" i="3"/>
  <c r="Y70" i="3"/>
  <c r="X70" i="3"/>
  <c r="W70" i="3"/>
  <c r="U70" i="3"/>
  <c r="T70" i="3"/>
  <c r="AG69" i="3"/>
  <c r="AF69" i="3"/>
  <c r="AE69" i="3"/>
  <c r="AD69" i="3"/>
  <c r="AC69" i="3"/>
  <c r="AA69" i="3"/>
  <c r="Z69" i="3"/>
  <c r="Y69" i="3"/>
  <c r="X69" i="3"/>
  <c r="W69" i="3"/>
  <c r="U69" i="3"/>
  <c r="T69" i="3"/>
  <c r="AG68" i="3"/>
  <c r="AF68" i="3"/>
  <c r="AE68" i="3"/>
  <c r="AD68" i="3"/>
  <c r="AC68" i="3"/>
  <c r="AA68" i="3"/>
  <c r="Z68" i="3"/>
  <c r="Y68" i="3"/>
  <c r="X68" i="3"/>
  <c r="W68" i="3"/>
  <c r="U68" i="3"/>
  <c r="T68" i="3"/>
  <c r="AG67" i="3"/>
  <c r="AF67" i="3"/>
  <c r="AE67" i="3"/>
  <c r="AD67" i="3"/>
  <c r="AC67" i="3"/>
  <c r="AA67" i="3"/>
  <c r="Z67" i="3"/>
  <c r="Y67" i="3"/>
  <c r="X67" i="3"/>
  <c r="W67" i="3"/>
  <c r="U67" i="3"/>
  <c r="T67" i="3"/>
  <c r="AG66" i="3"/>
  <c r="AF66" i="3"/>
  <c r="AE66" i="3"/>
  <c r="AD66" i="3"/>
  <c r="AC66" i="3"/>
  <c r="AA66" i="3"/>
  <c r="Z66" i="3"/>
  <c r="Y66" i="3"/>
  <c r="X66" i="3"/>
  <c r="W66" i="3"/>
  <c r="U66" i="3"/>
  <c r="T66" i="3"/>
  <c r="AG65" i="3"/>
  <c r="AF65" i="3"/>
  <c r="AE65" i="3"/>
  <c r="AD65" i="3"/>
  <c r="AC65" i="3"/>
  <c r="AA65" i="3"/>
  <c r="Z65" i="3"/>
  <c r="Y65" i="3"/>
  <c r="X65" i="3"/>
  <c r="W65" i="3"/>
  <c r="U65" i="3"/>
  <c r="T65" i="3"/>
  <c r="AG64" i="3"/>
  <c r="AF64" i="3"/>
  <c r="AE64" i="3"/>
  <c r="AD64" i="3"/>
  <c r="AC64" i="3"/>
  <c r="AA64" i="3"/>
  <c r="Z64" i="3"/>
  <c r="Y64" i="3"/>
  <c r="X64" i="3"/>
  <c r="W64" i="3"/>
  <c r="U64" i="3"/>
  <c r="T64" i="3"/>
  <c r="AG63" i="3"/>
  <c r="AF63" i="3"/>
  <c r="AE63" i="3"/>
  <c r="AD63" i="3"/>
  <c r="AC63" i="3"/>
  <c r="AA63" i="3"/>
  <c r="Z63" i="3"/>
  <c r="Y63" i="3"/>
  <c r="X63" i="3"/>
  <c r="W63" i="3"/>
  <c r="U63" i="3"/>
  <c r="T63" i="3"/>
  <c r="AG62" i="3"/>
  <c r="AF62" i="3"/>
  <c r="AE62" i="3"/>
  <c r="AD62" i="3"/>
  <c r="AC62" i="3"/>
  <c r="AA62" i="3"/>
  <c r="Z62" i="3"/>
  <c r="Y62" i="3"/>
  <c r="X62" i="3"/>
  <c r="W62" i="3"/>
  <c r="U62" i="3"/>
  <c r="T62" i="3"/>
  <c r="AG61" i="3"/>
  <c r="AF61" i="3"/>
  <c r="AE61" i="3"/>
  <c r="AD61" i="3"/>
  <c r="AC61" i="3"/>
  <c r="AA61" i="3"/>
  <c r="Z61" i="3"/>
  <c r="Y61" i="3"/>
  <c r="X61" i="3"/>
  <c r="W61" i="3"/>
  <c r="U61" i="3"/>
  <c r="T61" i="3"/>
  <c r="AG60" i="3"/>
  <c r="AF60" i="3"/>
  <c r="AE60" i="3"/>
  <c r="AD60" i="3"/>
  <c r="AC60" i="3"/>
  <c r="AA60" i="3"/>
  <c r="Z60" i="3"/>
  <c r="Y60" i="3"/>
  <c r="X60" i="3"/>
  <c r="W60" i="3"/>
  <c r="U60" i="3"/>
  <c r="T60" i="3"/>
  <c r="AG59" i="3"/>
  <c r="AF59" i="3"/>
  <c r="AE59" i="3"/>
  <c r="AD59" i="3"/>
  <c r="AC59" i="3"/>
  <c r="AA59" i="3"/>
  <c r="Z59" i="3"/>
  <c r="Y59" i="3"/>
  <c r="X59" i="3"/>
  <c r="W59" i="3"/>
  <c r="U59" i="3"/>
  <c r="T59" i="3"/>
  <c r="AG58" i="3"/>
  <c r="AF58" i="3"/>
  <c r="AE58" i="3"/>
  <c r="AD58" i="3"/>
  <c r="AC58" i="3"/>
  <c r="AA58" i="3"/>
  <c r="Z58" i="3"/>
  <c r="Y58" i="3"/>
  <c r="X58" i="3"/>
  <c r="W58" i="3"/>
  <c r="U58" i="3"/>
  <c r="T58" i="3"/>
  <c r="AG57" i="3"/>
  <c r="AF57" i="3"/>
  <c r="AE57" i="3"/>
  <c r="AD57" i="3"/>
  <c r="AC57" i="3"/>
  <c r="AA57" i="3"/>
  <c r="Z57" i="3"/>
  <c r="Y57" i="3"/>
  <c r="X57" i="3"/>
  <c r="W57" i="3"/>
  <c r="U57" i="3"/>
  <c r="T57" i="3"/>
  <c r="AG56" i="3"/>
  <c r="AF56" i="3"/>
  <c r="AE56" i="3"/>
  <c r="AD56" i="3"/>
  <c r="AC56" i="3"/>
  <c r="AA56" i="3"/>
  <c r="Z56" i="3"/>
  <c r="Y56" i="3"/>
  <c r="X56" i="3"/>
  <c r="W56" i="3"/>
  <c r="U56" i="3"/>
  <c r="T56" i="3"/>
  <c r="AG55" i="3"/>
  <c r="AF55" i="3"/>
  <c r="AE55" i="3"/>
  <c r="AD55" i="3"/>
  <c r="AC55" i="3"/>
  <c r="AA55" i="3"/>
  <c r="Z55" i="3"/>
  <c r="Y55" i="3"/>
  <c r="X55" i="3"/>
  <c r="W55" i="3"/>
  <c r="U55" i="3"/>
  <c r="T55" i="3"/>
  <c r="AG54" i="3"/>
  <c r="AF54" i="3"/>
  <c r="AE54" i="3"/>
  <c r="AD54" i="3"/>
  <c r="AC54" i="3"/>
  <c r="AA54" i="3"/>
  <c r="Z54" i="3"/>
  <c r="Y54" i="3"/>
  <c r="X54" i="3"/>
  <c r="W54" i="3"/>
  <c r="U54" i="3"/>
  <c r="T54" i="3"/>
  <c r="AG53" i="3"/>
  <c r="AF53" i="3"/>
  <c r="AE53" i="3"/>
  <c r="AD53" i="3"/>
  <c r="AC53" i="3"/>
  <c r="AA53" i="3"/>
  <c r="Z53" i="3"/>
  <c r="Y53" i="3"/>
  <c r="X53" i="3"/>
  <c r="W53" i="3"/>
  <c r="U53" i="3"/>
  <c r="T53" i="3"/>
  <c r="AG52" i="3"/>
  <c r="AF52" i="3"/>
  <c r="AE52" i="3"/>
  <c r="AD52" i="3"/>
  <c r="AC52" i="3"/>
  <c r="AA52" i="3"/>
  <c r="Z52" i="3"/>
  <c r="Y52" i="3"/>
  <c r="X52" i="3"/>
  <c r="W52" i="3"/>
  <c r="U52" i="3"/>
  <c r="T52" i="3"/>
  <c r="AG51" i="3"/>
  <c r="AF51" i="3"/>
  <c r="AE51" i="3"/>
  <c r="AD51" i="3"/>
  <c r="AC51" i="3"/>
  <c r="AA51" i="3"/>
  <c r="Z51" i="3"/>
  <c r="Y51" i="3"/>
  <c r="X51" i="3"/>
  <c r="W51" i="3"/>
  <c r="U51" i="3"/>
  <c r="T51" i="3"/>
  <c r="AG50" i="3"/>
  <c r="AF50" i="3"/>
  <c r="AE50" i="3"/>
  <c r="AD50" i="3"/>
  <c r="AC50" i="3"/>
  <c r="AA50" i="3"/>
  <c r="Z50" i="3"/>
  <c r="Y50" i="3"/>
  <c r="X50" i="3"/>
  <c r="W50" i="3"/>
  <c r="U50" i="3"/>
  <c r="T50" i="3"/>
  <c r="AG49" i="3"/>
  <c r="AF49" i="3"/>
  <c r="AE49" i="3"/>
  <c r="AD49" i="3"/>
  <c r="AC49" i="3"/>
  <c r="AA49" i="3"/>
  <c r="Z49" i="3"/>
  <c r="Y49" i="3"/>
  <c r="X49" i="3"/>
  <c r="W49" i="3"/>
  <c r="U49" i="3"/>
  <c r="T49" i="3"/>
  <c r="AG48" i="3"/>
  <c r="AF48" i="3"/>
  <c r="AE48" i="3"/>
  <c r="AD48" i="3"/>
  <c r="AC48" i="3"/>
  <c r="AA48" i="3"/>
  <c r="Z48" i="3"/>
  <c r="Y48" i="3"/>
  <c r="X48" i="3"/>
  <c r="W48" i="3"/>
  <c r="U48" i="3"/>
  <c r="T48" i="3"/>
  <c r="AG47" i="3"/>
  <c r="AF47" i="3"/>
  <c r="AE47" i="3"/>
  <c r="AD47" i="3"/>
  <c r="AC47" i="3"/>
  <c r="AA47" i="3"/>
  <c r="Z47" i="3"/>
  <c r="Y47" i="3"/>
  <c r="X47" i="3"/>
  <c r="W47" i="3"/>
  <c r="U47" i="3"/>
  <c r="T47" i="3"/>
  <c r="AG46" i="3"/>
  <c r="AF46" i="3"/>
  <c r="AE46" i="3"/>
  <c r="AD46" i="3"/>
  <c r="AC46" i="3"/>
  <c r="AA46" i="3"/>
  <c r="Z46" i="3"/>
  <c r="Y46" i="3"/>
  <c r="X46" i="3"/>
  <c r="W46" i="3"/>
  <c r="U46" i="3"/>
  <c r="T46" i="3"/>
  <c r="AG45" i="3"/>
  <c r="AF45" i="3"/>
  <c r="AE45" i="3"/>
  <c r="AD45" i="3"/>
  <c r="AC45" i="3"/>
  <c r="AA45" i="3"/>
  <c r="Z45" i="3"/>
  <c r="Y45" i="3"/>
  <c r="X45" i="3"/>
  <c r="W45" i="3"/>
  <c r="U45" i="3"/>
  <c r="T45" i="3"/>
  <c r="AG44" i="3"/>
  <c r="AF44" i="3"/>
  <c r="AE44" i="3"/>
  <c r="AD44" i="3"/>
  <c r="AC44" i="3"/>
  <c r="AA44" i="3"/>
  <c r="Z44" i="3"/>
  <c r="Y44" i="3"/>
  <c r="X44" i="3"/>
  <c r="W44" i="3"/>
  <c r="U44" i="3"/>
  <c r="T44" i="3"/>
  <c r="AG43" i="3"/>
  <c r="AF43" i="3"/>
  <c r="AE43" i="3"/>
  <c r="AD43" i="3"/>
  <c r="AC43" i="3"/>
  <c r="AA43" i="3"/>
  <c r="Z43" i="3"/>
  <c r="Y43" i="3"/>
  <c r="X43" i="3"/>
  <c r="W43" i="3"/>
  <c r="U43" i="3"/>
  <c r="T43" i="3"/>
  <c r="AG42" i="3"/>
  <c r="AF42" i="3"/>
  <c r="AE42" i="3"/>
  <c r="AD42" i="3"/>
  <c r="AC42" i="3"/>
  <c r="AA42" i="3"/>
  <c r="Z42" i="3"/>
  <c r="Y42" i="3"/>
  <c r="X42" i="3"/>
  <c r="W42" i="3"/>
  <c r="U42" i="3"/>
  <c r="T42" i="3"/>
  <c r="AG41" i="3"/>
  <c r="AF41" i="3"/>
  <c r="AE41" i="3"/>
  <c r="AD41" i="3"/>
  <c r="AC41" i="3"/>
  <c r="AA41" i="3"/>
  <c r="Z41" i="3"/>
  <c r="Y41" i="3"/>
  <c r="X41" i="3"/>
  <c r="W41" i="3"/>
  <c r="U41" i="3"/>
  <c r="T41" i="3"/>
  <c r="AG40" i="3"/>
  <c r="AF40" i="3"/>
  <c r="AE40" i="3"/>
  <c r="AD40" i="3"/>
  <c r="AC40" i="3"/>
  <c r="AA40" i="3"/>
  <c r="Z40" i="3"/>
  <c r="Y40" i="3"/>
  <c r="X40" i="3"/>
  <c r="W40" i="3"/>
  <c r="U40" i="3"/>
  <c r="T40" i="3"/>
  <c r="AG39" i="3"/>
  <c r="AF39" i="3"/>
  <c r="AE39" i="3"/>
  <c r="AD39" i="3"/>
  <c r="AC39" i="3"/>
  <c r="AA39" i="3"/>
  <c r="Z39" i="3"/>
  <c r="Y39" i="3"/>
  <c r="X39" i="3"/>
  <c r="W39" i="3"/>
  <c r="AG38" i="3"/>
  <c r="AF38" i="3"/>
  <c r="AE38" i="3"/>
  <c r="AD38" i="3"/>
  <c r="AC38" i="3"/>
  <c r="AA38" i="3"/>
  <c r="Z38" i="3"/>
  <c r="Y38" i="3"/>
  <c r="X38" i="3"/>
  <c r="W38" i="3"/>
  <c r="AG37" i="3"/>
  <c r="AF37" i="3"/>
  <c r="AE37" i="3"/>
  <c r="AD37" i="3"/>
  <c r="AC37" i="3"/>
  <c r="AA37" i="3"/>
  <c r="Z37" i="3"/>
  <c r="Y37" i="3"/>
  <c r="X37" i="3"/>
  <c r="W37" i="3"/>
  <c r="AG36" i="3"/>
  <c r="AF36" i="3"/>
  <c r="AE36" i="3"/>
  <c r="AD36" i="3"/>
  <c r="AC36" i="3"/>
  <c r="AA36" i="3"/>
  <c r="Z36" i="3"/>
  <c r="Y36" i="3"/>
  <c r="X36" i="3"/>
  <c r="W36" i="3"/>
  <c r="AG35" i="3"/>
  <c r="AF35" i="3"/>
  <c r="AE35" i="3"/>
  <c r="AD35" i="3"/>
  <c r="AC35" i="3"/>
  <c r="AA35" i="3"/>
  <c r="Z35" i="3"/>
  <c r="Y35" i="3"/>
  <c r="X35" i="3"/>
  <c r="W35" i="3"/>
  <c r="AG34" i="3"/>
  <c r="AF34" i="3"/>
  <c r="AE34" i="3"/>
  <c r="AD34" i="3"/>
  <c r="AC34" i="3"/>
  <c r="AA34" i="3"/>
  <c r="Z34" i="3"/>
  <c r="Y34" i="3"/>
  <c r="X34" i="3"/>
  <c r="W34" i="3"/>
  <c r="AG33" i="3"/>
  <c r="AF33" i="3"/>
  <c r="AE33" i="3"/>
  <c r="AD33" i="3"/>
  <c r="AC33" i="3"/>
  <c r="AA33" i="3"/>
  <c r="Z33" i="3"/>
  <c r="Y33" i="3"/>
  <c r="X33" i="3"/>
  <c r="W33" i="3"/>
  <c r="U33" i="3"/>
  <c r="AG32" i="3"/>
  <c r="AF32" i="3"/>
  <c r="AE32" i="3"/>
  <c r="AD32" i="3"/>
  <c r="AC32" i="3"/>
  <c r="AA32" i="3"/>
  <c r="Z32" i="3"/>
  <c r="Y32" i="3"/>
  <c r="X32" i="3"/>
  <c r="W32" i="3"/>
  <c r="U32" i="3"/>
  <c r="AG31" i="3"/>
  <c r="AF31" i="3"/>
  <c r="AE31" i="3"/>
  <c r="AD31" i="3"/>
  <c r="AC31" i="3"/>
  <c r="AA31" i="3"/>
  <c r="Z31" i="3"/>
  <c r="Y31" i="3"/>
  <c r="X31" i="3"/>
  <c r="W31" i="3"/>
  <c r="U31" i="3"/>
  <c r="AG30" i="3"/>
  <c r="AF30" i="3"/>
  <c r="AE30" i="3"/>
  <c r="AD30" i="3"/>
  <c r="AC30" i="3"/>
  <c r="AA30" i="3"/>
  <c r="Z30" i="3"/>
  <c r="Y30" i="3"/>
  <c r="X30" i="3"/>
  <c r="W30" i="3"/>
  <c r="U30" i="3"/>
  <c r="AG29" i="3"/>
  <c r="AF29" i="3"/>
  <c r="AE29" i="3"/>
  <c r="AD29" i="3"/>
  <c r="AC29" i="3"/>
  <c r="AA29" i="3"/>
  <c r="Z29" i="3"/>
  <c r="Y29" i="3"/>
  <c r="X29" i="3"/>
  <c r="W29" i="3"/>
  <c r="U29" i="3"/>
  <c r="AG28" i="3"/>
  <c r="AF28" i="3"/>
  <c r="AE28" i="3"/>
  <c r="AD28" i="3"/>
  <c r="AC28" i="3"/>
  <c r="AA28" i="3"/>
  <c r="Z28" i="3"/>
  <c r="Y28" i="3"/>
  <c r="X28" i="3"/>
  <c r="W28" i="3"/>
  <c r="U28" i="3"/>
  <c r="AG27" i="3"/>
  <c r="AF27" i="3"/>
  <c r="AE27" i="3"/>
  <c r="AD27" i="3"/>
  <c r="AC27" i="3"/>
  <c r="AA27" i="3"/>
  <c r="Z27" i="3"/>
  <c r="Y27" i="3"/>
  <c r="X27" i="3"/>
  <c r="W27" i="3"/>
  <c r="U27" i="3"/>
  <c r="AG26" i="3"/>
  <c r="AF26" i="3"/>
  <c r="AE26" i="3"/>
  <c r="AD26" i="3"/>
  <c r="AC26" i="3"/>
  <c r="AA26" i="3"/>
  <c r="Z26" i="3"/>
  <c r="Y26" i="3"/>
  <c r="X26" i="3"/>
  <c r="W26" i="3"/>
  <c r="U26" i="3"/>
  <c r="AG25" i="3"/>
  <c r="AF25" i="3"/>
  <c r="AE25" i="3"/>
  <c r="AD25" i="3"/>
  <c r="AC25" i="3"/>
  <c r="AA25" i="3"/>
  <c r="Z25" i="3"/>
  <c r="Y25" i="3"/>
  <c r="X25" i="3"/>
  <c r="W25" i="3"/>
  <c r="U25" i="3"/>
  <c r="AG24" i="3"/>
  <c r="AF24" i="3"/>
  <c r="AE24" i="3"/>
  <c r="AD24" i="3"/>
  <c r="AC24" i="3"/>
  <c r="AA24" i="3"/>
  <c r="Z24" i="3"/>
  <c r="Y24" i="3"/>
  <c r="X24" i="3"/>
  <c r="W24" i="3"/>
  <c r="U24" i="3"/>
  <c r="AG23" i="3"/>
  <c r="AF23" i="3"/>
  <c r="AE23" i="3"/>
  <c r="AD23" i="3"/>
  <c r="AC23" i="3"/>
  <c r="AA23" i="3"/>
  <c r="Z23" i="3"/>
  <c r="Y23" i="3"/>
  <c r="X23" i="3"/>
  <c r="W23" i="3"/>
  <c r="AG22" i="3"/>
  <c r="AF22" i="3"/>
  <c r="AE22" i="3"/>
  <c r="AD22" i="3"/>
  <c r="AC22" i="3"/>
  <c r="AA22" i="3"/>
  <c r="Z22" i="3"/>
  <c r="Y22" i="3"/>
  <c r="X22" i="3"/>
  <c r="W22" i="3"/>
  <c r="AG21" i="3"/>
  <c r="AF21" i="3"/>
  <c r="AE21" i="3"/>
  <c r="AD21" i="3"/>
  <c r="AC21" i="3"/>
  <c r="AA21" i="3"/>
  <c r="Z21" i="3"/>
  <c r="Y21" i="3"/>
  <c r="X21" i="3"/>
  <c r="W21" i="3"/>
  <c r="AG20" i="3"/>
  <c r="AF20" i="3"/>
  <c r="AE20" i="3"/>
  <c r="AD20" i="3"/>
  <c r="AC20" i="3"/>
  <c r="AA20" i="3"/>
  <c r="Z20" i="3"/>
  <c r="Y20" i="3"/>
  <c r="X20" i="3"/>
  <c r="W20" i="3"/>
  <c r="AG19" i="3"/>
  <c r="AF19" i="3"/>
  <c r="AE19" i="3"/>
  <c r="AD19" i="3"/>
  <c r="AC19" i="3"/>
  <c r="AA19" i="3"/>
  <c r="Z19" i="3"/>
  <c r="Y19" i="3"/>
  <c r="X19" i="3"/>
  <c r="W19" i="3"/>
  <c r="AG18" i="3"/>
  <c r="AF18" i="3"/>
  <c r="AE18" i="3"/>
  <c r="AD18" i="3"/>
  <c r="AC18" i="3"/>
  <c r="AA18" i="3"/>
  <c r="Z18" i="3"/>
  <c r="Y18" i="3"/>
  <c r="X18" i="3"/>
  <c r="W18" i="3"/>
  <c r="AG17" i="3"/>
  <c r="AF17" i="3"/>
  <c r="AE17" i="3"/>
  <c r="AD17" i="3"/>
  <c r="AC17" i="3"/>
  <c r="AA17" i="3"/>
  <c r="Z17" i="3"/>
  <c r="Y17" i="3"/>
  <c r="X17" i="3"/>
  <c r="W17" i="3"/>
  <c r="AG16" i="3"/>
  <c r="AF16" i="3"/>
  <c r="AE16" i="3"/>
  <c r="AD16" i="3"/>
  <c r="AC16" i="3"/>
  <c r="AA16" i="3"/>
  <c r="Z16" i="3"/>
  <c r="Y16" i="3"/>
  <c r="X16" i="3"/>
  <c r="W16" i="3"/>
  <c r="U16" i="3"/>
  <c r="T16" i="3"/>
  <c r="AG15" i="3"/>
  <c r="AF15" i="3"/>
  <c r="AE15" i="3"/>
  <c r="AD15" i="3"/>
  <c r="AC15" i="3"/>
  <c r="AA15" i="3"/>
  <c r="Z15" i="3"/>
  <c r="Y15" i="3"/>
  <c r="X15" i="3"/>
  <c r="W15" i="3"/>
  <c r="AH96" i="3"/>
  <c r="Q10" i="29"/>
  <c r="G5" i="29"/>
  <c r="C10" i="29"/>
  <c r="E10" i="29"/>
  <c r="AH82" i="3"/>
  <c r="AB74" i="3"/>
  <c r="AH75" i="3"/>
  <c r="AH86" i="3"/>
  <c r="AH88" i="3"/>
  <c r="AH98" i="3"/>
  <c r="AH80" i="3"/>
  <c r="AH91" i="3"/>
  <c r="AH93" i="3"/>
  <c r="B5" i="29"/>
  <c r="AH94" i="3"/>
  <c r="AH101" i="3"/>
  <c r="D18" i="27"/>
  <c r="AH31" i="3"/>
  <c r="I18" i="27"/>
  <c r="AH78" i="3"/>
  <c r="AH83" i="3"/>
  <c r="AH85" i="3"/>
  <c r="AH90" i="3"/>
  <c r="AH99" i="3"/>
  <c r="AH102" i="3"/>
  <c r="E5" i="29"/>
  <c r="AH77" i="3"/>
  <c r="AH104" i="3"/>
  <c r="C5" i="29"/>
  <c r="R13" i="29"/>
  <c r="J52" i="29"/>
  <c r="J56" i="29"/>
  <c r="N35" i="29"/>
  <c r="T35" i="29" s="1"/>
  <c r="J60" i="29"/>
  <c r="N60" i="29"/>
  <c r="T60" i="29" s="1"/>
  <c r="N65" i="29"/>
  <c r="T65" i="29" s="1"/>
  <c r="J65" i="29"/>
  <c r="J80" i="29"/>
  <c r="N80" i="29"/>
  <c r="T80" i="29" s="1"/>
  <c r="J81" i="29"/>
  <c r="J84" i="29"/>
  <c r="N84" i="29"/>
  <c r="J66" i="29"/>
  <c r="J76" i="29"/>
  <c r="N76" i="29"/>
  <c r="T76" i="29" s="1"/>
  <c r="M89" i="29"/>
  <c r="P89" i="29" s="1"/>
  <c r="N89" i="29"/>
  <c r="J89" i="29"/>
  <c r="J91" i="29"/>
  <c r="J59" i="29"/>
  <c r="N59" i="29"/>
  <c r="T59" i="29" s="1"/>
  <c r="N62" i="29"/>
  <c r="T62" i="29" s="1"/>
  <c r="J62" i="29"/>
  <c r="J63" i="29"/>
  <c r="N63" i="29"/>
  <c r="T63" i="29" s="1"/>
  <c r="J72" i="29"/>
  <c r="N72" i="29"/>
  <c r="T72" i="29" s="1"/>
  <c r="N77" i="29"/>
  <c r="T77" i="29" s="1"/>
  <c r="N78" i="29"/>
  <c r="R78" i="29"/>
  <c r="N82" i="29"/>
  <c r="J82" i="29"/>
  <c r="J83" i="29"/>
  <c r="N83" i="29"/>
  <c r="T83" i="29" s="1"/>
  <c r="N85" i="29"/>
  <c r="T85" i="29" s="1"/>
  <c r="J85" i="29"/>
  <c r="J86" i="29"/>
  <c r="N69" i="29"/>
  <c r="T69" i="29" s="1"/>
  <c r="J69" i="29"/>
  <c r="J88" i="29"/>
  <c r="N88" i="29"/>
  <c r="T88" i="29" s="1"/>
  <c r="AH95" i="3"/>
  <c r="AH84" i="3"/>
  <c r="AH79" i="3"/>
  <c r="AH89" i="3"/>
  <c r="AH100" i="3"/>
  <c r="J51" i="29"/>
  <c r="J75" i="29"/>
  <c r="J54" i="29"/>
  <c r="J57" i="29"/>
  <c r="AH76" i="3"/>
  <c r="AH87" i="3"/>
  <c r="AH92" i="3"/>
  <c r="AH97" i="3"/>
  <c r="AH103" i="3"/>
  <c r="J78" i="29"/>
  <c r="N81" i="29"/>
  <c r="T81" i="29" s="1"/>
  <c r="J64" i="29"/>
  <c r="J68" i="29"/>
  <c r="AB56" i="3"/>
  <c r="AB53" i="3"/>
  <c r="AB54" i="3"/>
  <c r="AB57" i="3"/>
  <c r="AH64" i="3"/>
  <c r="AB64" i="3"/>
  <c r="AH70" i="3"/>
  <c r="AB70" i="3"/>
  <c r="AH72" i="3"/>
  <c r="AB72" i="3"/>
  <c r="J79" i="29"/>
  <c r="J90" i="29"/>
  <c r="J87" i="29"/>
  <c r="AH68" i="3"/>
  <c r="AB68" i="3"/>
  <c r="N90" i="29"/>
  <c r="T90" i="29" s="1"/>
  <c r="J77" i="29"/>
  <c r="J73" i="29"/>
  <c r="AH65" i="3"/>
  <c r="AB65" i="3"/>
  <c r="AH66" i="3"/>
  <c r="AB66" i="3"/>
  <c r="AH73" i="3"/>
  <c r="AB73" i="3"/>
  <c r="N75" i="29"/>
  <c r="T75" i="29" s="1"/>
  <c r="N73" i="29"/>
  <c r="AH71" i="3"/>
  <c r="AB71" i="3"/>
  <c r="N79" i="29"/>
  <c r="T79" i="29" s="1"/>
  <c r="M87" i="29"/>
  <c r="P87" i="29" s="1"/>
  <c r="N87" i="29"/>
  <c r="T87" i="29" s="1"/>
  <c r="AH69" i="3"/>
  <c r="AB69" i="3"/>
  <c r="N56" i="29"/>
  <c r="T56" i="29" s="1"/>
  <c r="R43" i="29"/>
  <c r="N40" i="29"/>
  <c r="T40" i="29" s="1"/>
  <c r="R40" i="29"/>
  <c r="N48" i="29"/>
  <c r="N50" i="29"/>
  <c r="T50" i="29" s="1"/>
  <c r="AH81" i="3"/>
  <c r="J74" i="29"/>
  <c r="J71" i="29"/>
  <c r="J67" i="29"/>
  <c r="J53" i="29"/>
  <c r="J55" i="29"/>
  <c r="J70" i="29"/>
  <c r="J58" i="29"/>
  <c r="J61" i="29"/>
  <c r="AB55" i="3"/>
  <c r="AH67" i="3"/>
  <c r="AB67" i="3"/>
  <c r="N52" i="29"/>
  <c r="N55" i="29"/>
  <c r="T55" i="29" s="1"/>
  <c r="N51" i="29"/>
  <c r="T51" i="29" s="1"/>
  <c r="N71" i="29"/>
  <c r="T71" i="29" s="1"/>
  <c r="N54" i="29"/>
  <c r="T54" i="29" s="1"/>
  <c r="N58" i="29"/>
  <c r="T58" i="29" s="1"/>
  <c r="N53" i="29"/>
  <c r="T53" i="29" s="1"/>
  <c r="N46" i="29"/>
  <c r="T46" i="29" s="1"/>
  <c r="N57" i="29"/>
  <c r="T57" i="29" s="1"/>
  <c r="N70" i="29"/>
  <c r="T70" i="29" s="1"/>
  <c r="N67" i="29"/>
  <c r="T67" i="29" s="1"/>
  <c r="N74" i="29"/>
  <c r="T74" i="29" s="1"/>
  <c r="R54" i="29"/>
  <c r="R74" i="29"/>
  <c r="I10" i="29"/>
  <c r="L10" i="29" s="1"/>
  <c r="G10" i="29"/>
  <c r="B10" i="29"/>
  <c r="AB47" i="3"/>
  <c r="E22" i="27"/>
  <c r="G70" i="27"/>
  <c r="B36" i="2"/>
  <c r="B46" i="29"/>
  <c r="E64" i="29"/>
  <c r="I72" i="2"/>
  <c r="D14" i="27"/>
  <c r="C38" i="27"/>
  <c r="G50" i="27"/>
  <c r="C50" i="27"/>
  <c r="C70" i="27"/>
  <c r="F90" i="27"/>
  <c r="C57" i="29"/>
  <c r="G57" i="29"/>
  <c r="M70" i="29"/>
  <c r="P70" i="29" s="1"/>
  <c r="C70" i="29"/>
  <c r="AH63" i="3"/>
  <c r="D22" i="27"/>
  <c r="E34" i="27"/>
  <c r="B66" i="27"/>
  <c r="C66" i="27"/>
  <c r="E36" i="29"/>
  <c r="E44" i="29"/>
  <c r="G61" i="29"/>
  <c r="Q74" i="29"/>
  <c r="I74" i="29"/>
  <c r="L74" i="29" s="1"/>
  <c r="M91" i="29"/>
  <c r="Q91" i="29"/>
  <c r="B91" i="29"/>
  <c r="I91" i="29"/>
  <c r="L91" i="29" s="1"/>
  <c r="G91" i="29"/>
  <c r="E91" i="29"/>
  <c r="C91" i="29"/>
  <c r="F66" i="27"/>
  <c r="D66" i="27"/>
  <c r="A66" i="27" s="1"/>
  <c r="A66" i="2" s="1"/>
  <c r="AH59" i="3"/>
  <c r="M57" i="29"/>
  <c r="P57" i="29" s="1"/>
  <c r="F91" i="29"/>
  <c r="C18" i="27"/>
  <c r="E18" i="27"/>
  <c r="B18" i="27"/>
  <c r="C30" i="27"/>
  <c r="B54" i="27"/>
  <c r="F74" i="27"/>
  <c r="D74" i="27"/>
  <c r="A74" i="27"/>
  <c r="A74" i="2" s="1"/>
  <c r="G74" i="27"/>
  <c r="B19" i="29"/>
  <c r="B32" i="29"/>
  <c r="D66" i="29"/>
  <c r="B78" i="29"/>
  <c r="M78" i="29"/>
  <c r="P78" i="29" s="1"/>
  <c r="E66" i="27"/>
  <c r="I66" i="27"/>
  <c r="E36" i="2"/>
  <c r="G54" i="27"/>
  <c r="C22" i="27"/>
  <c r="I74" i="27"/>
  <c r="F78" i="29"/>
  <c r="D91" i="29"/>
  <c r="A91" i="29"/>
  <c r="M36" i="29"/>
  <c r="P36" i="29" s="1"/>
  <c r="N36" i="29"/>
  <c r="T36" i="29" s="1"/>
  <c r="F55" i="29"/>
  <c r="G76" i="29"/>
  <c r="G13" i="2"/>
  <c r="B58" i="2"/>
  <c r="E15" i="29"/>
  <c r="E50" i="2"/>
  <c r="I76" i="29"/>
  <c r="L76" i="29" s="1"/>
  <c r="I55" i="29"/>
  <c r="L55" i="29" s="1"/>
  <c r="E89" i="29"/>
  <c r="C89" i="29"/>
  <c r="C51" i="29"/>
  <c r="M59" i="29"/>
  <c r="P59" i="29" s="1"/>
  <c r="G89" i="29"/>
  <c r="D42" i="29"/>
  <c r="B82" i="2"/>
  <c r="Q76" i="29"/>
  <c r="I68" i="29"/>
  <c r="G68" i="29"/>
  <c r="G55" i="29"/>
  <c r="I80" i="27"/>
  <c r="D46" i="29"/>
  <c r="Q15" i="29"/>
  <c r="C30" i="2"/>
  <c r="F74" i="2"/>
  <c r="E82" i="2"/>
  <c r="C50" i="2"/>
  <c r="M46" i="29"/>
  <c r="P46" i="29" s="1"/>
  <c r="I46" i="29"/>
  <c r="L46" i="29" s="1"/>
  <c r="J46" i="29"/>
  <c r="M55" i="29"/>
  <c r="P55" i="29" s="1"/>
  <c r="C15" i="29"/>
  <c r="F86" i="29"/>
  <c r="D55" i="29"/>
  <c r="A55" i="29"/>
  <c r="B63" i="29"/>
  <c r="C42" i="29"/>
  <c r="I51" i="29"/>
  <c r="L51" i="29" s="1"/>
  <c r="B68" i="27"/>
  <c r="E42" i="29"/>
  <c r="B55" i="29"/>
  <c r="C86" i="29"/>
  <c r="C12" i="29"/>
  <c r="G30" i="2"/>
  <c r="C44" i="27"/>
  <c r="F82" i="2"/>
  <c r="F50" i="2"/>
  <c r="I42" i="29"/>
  <c r="L42" i="29" s="1"/>
  <c r="J42" i="29"/>
  <c r="I42" i="2" s="1"/>
  <c r="M51" i="29"/>
  <c r="P51" i="29" s="1"/>
  <c r="B86" i="29"/>
  <c r="G42" i="29"/>
  <c r="D84" i="27"/>
  <c r="A84" i="27"/>
  <c r="A84" i="2" s="1"/>
  <c r="E64" i="27"/>
  <c r="I59" i="29"/>
  <c r="L59" i="29" s="1"/>
  <c r="C46" i="29"/>
  <c r="C80" i="27"/>
  <c r="E86" i="29"/>
  <c r="C26" i="2"/>
  <c r="G50" i="2"/>
  <c r="G70" i="2"/>
  <c r="I44" i="27"/>
  <c r="I82" i="2"/>
  <c r="D50" i="2"/>
  <c r="I70" i="2"/>
  <c r="J90" i="2"/>
  <c r="G15" i="29"/>
  <c r="C59" i="29"/>
  <c r="C55" i="29"/>
  <c r="B42" i="29"/>
  <c r="E51" i="29"/>
  <c r="G52" i="27"/>
  <c r="F79" i="27"/>
  <c r="C91" i="2"/>
  <c r="D83" i="2"/>
  <c r="C51" i="2"/>
  <c r="C47" i="2"/>
  <c r="E55" i="29"/>
  <c r="G63" i="2"/>
  <c r="G47" i="2"/>
  <c r="I59" i="2"/>
  <c r="B63" i="2"/>
  <c r="C59" i="2"/>
  <c r="B47" i="2"/>
  <c r="F63" i="2"/>
  <c r="I63" i="2"/>
  <c r="B43" i="29"/>
  <c r="G87" i="2"/>
  <c r="E67" i="2"/>
  <c r="G47" i="29"/>
  <c r="G67" i="2"/>
  <c r="I65" i="29"/>
  <c r="L65" i="29" s="1"/>
  <c r="I81" i="27"/>
  <c r="B90" i="29"/>
  <c r="B85" i="2"/>
  <c r="C33" i="2"/>
  <c r="D79" i="27"/>
  <c r="A79" i="27" s="1"/>
  <c r="A79" i="2" s="1"/>
  <c r="C81" i="2"/>
  <c r="F81" i="2"/>
  <c r="B53" i="2"/>
  <c r="E53" i="2"/>
  <c r="B91" i="27"/>
  <c r="D49" i="2"/>
  <c r="G61" i="2"/>
  <c r="E85" i="2"/>
  <c r="D19" i="2"/>
  <c r="G31" i="2"/>
  <c r="E47" i="2"/>
  <c r="D47" i="2"/>
  <c r="F51" i="2"/>
  <c r="D51" i="2"/>
  <c r="I55" i="2"/>
  <c r="F59" i="2"/>
  <c r="D59" i="2"/>
  <c r="E63" i="2"/>
  <c r="D63" i="2"/>
  <c r="I67" i="2"/>
  <c r="F67" i="2"/>
  <c r="I71" i="2"/>
  <c r="I75" i="2"/>
  <c r="C79" i="2"/>
  <c r="I79" i="2"/>
  <c r="I83" i="2"/>
  <c r="B87" i="2"/>
  <c r="E87" i="2"/>
  <c r="I87" i="2"/>
  <c r="F87" i="2"/>
  <c r="D87" i="2"/>
  <c r="I91" i="2"/>
  <c r="J91" i="2"/>
  <c r="E41" i="27"/>
  <c r="B41" i="27"/>
  <c r="D45" i="27"/>
  <c r="AH58" i="3"/>
  <c r="E45" i="27"/>
  <c r="B45" i="27"/>
  <c r="D49" i="27"/>
  <c r="AH62" i="3"/>
  <c r="D53" i="27"/>
  <c r="A53" i="27"/>
  <c r="A53" i="2" s="1"/>
  <c r="C53" i="27"/>
  <c r="E53" i="27"/>
  <c r="G53" i="27"/>
  <c r="F57" i="27"/>
  <c r="C57" i="27"/>
  <c r="G57" i="27"/>
  <c r="I57" i="27"/>
  <c r="E57" i="27"/>
  <c r="I61" i="27"/>
  <c r="I65" i="27"/>
  <c r="I85" i="27"/>
  <c r="B85" i="27"/>
  <c r="G89" i="27"/>
  <c r="I89" i="27"/>
  <c r="F89" i="27"/>
  <c r="D89" i="27"/>
  <c r="A89" i="27"/>
  <c r="A89" i="2" s="1"/>
  <c r="I31" i="29"/>
  <c r="L31" i="29" s="1"/>
  <c r="J31" i="29"/>
  <c r="I31" i="2" s="1"/>
  <c r="Q43" i="29"/>
  <c r="F73" i="29"/>
  <c r="M73" i="29"/>
  <c r="P73" i="29" s="1"/>
  <c r="M77" i="29"/>
  <c r="P77" i="29" s="1"/>
  <c r="E77" i="29"/>
  <c r="E89" i="27"/>
  <c r="B89" i="27"/>
  <c r="I32" i="29"/>
  <c r="L32" i="29" s="1"/>
  <c r="J32" i="29"/>
  <c r="B41" i="2"/>
  <c r="D29" i="2"/>
  <c r="B83" i="27"/>
  <c r="B67" i="27"/>
  <c r="B89" i="2"/>
  <c r="B33" i="29"/>
  <c r="C25" i="2"/>
  <c r="F85" i="2"/>
  <c r="G21" i="2"/>
  <c r="C69" i="2"/>
  <c r="F53" i="2"/>
  <c r="D17" i="2"/>
  <c r="B65" i="2"/>
  <c r="G89" i="2"/>
  <c r="B73" i="2"/>
  <c r="G41" i="2"/>
  <c r="I53" i="2"/>
  <c r="N29" i="29"/>
  <c r="T29" i="29" s="1"/>
  <c r="I81" i="2"/>
  <c r="I79" i="27"/>
  <c r="F83" i="27"/>
  <c r="F89" i="2"/>
  <c r="F87" i="27"/>
  <c r="E35" i="27"/>
  <c r="E81" i="2"/>
  <c r="G69" i="2"/>
  <c r="C53" i="2"/>
  <c r="D33" i="2"/>
  <c r="C29" i="2"/>
  <c r="E69" i="2"/>
  <c r="E41" i="2"/>
  <c r="I73" i="2"/>
  <c r="I63" i="27"/>
  <c r="D87" i="27"/>
  <c r="A87" i="27"/>
  <c r="A87" i="2" s="1"/>
  <c r="C73" i="2"/>
  <c r="C35" i="27"/>
  <c r="B69" i="2"/>
  <c r="C65" i="2"/>
  <c r="G53" i="2"/>
  <c r="E21" i="2"/>
  <c r="J89" i="2"/>
  <c r="C83" i="27"/>
  <c r="C77" i="2"/>
  <c r="E89" i="2"/>
  <c r="I7" i="29"/>
  <c r="L7" i="29" s="1"/>
  <c r="J7" i="29"/>
  <c r="I7" i="2" s="1"/>
  <c r="F86" i="2"/>
  <c r="D83" i="27"/>
  <c r="A83" i="27" s="1"/>
  <c r="A83" i="2" s="1"/>
  <c r="E54" i="2"/>
  <c r="B42" i="2"/>
  <c r="C86" i="2"/>
  <c r="D38" i="2"/>
  <c r="D35" i="27"/>
  <c r="C58" i="2"/>
  <c r="G83" i="27"/>
  <c r="AB33" i="3"/>
  <c r="E39" i="27"/>
  <c r="D43" i="27"/>
  <c r="C43" i="27"/>
  <c r="E43" i="27"/>
  <c r="B43" i="27"/>
  <c r="AH60" i="3"/>
  <c r="B47" i="27"/>
  <c r="F51" i="27"/>
  <c r="C55" i="27"/>
  <c r="D55" i="27"/>
  <c r="A55" i="27" s="1"/>
  <c r="A55" i="2" s="1"/>
  <c r="F55" i="27"/>
  <c r="B55" i="27"/>
  <c r="B59" i="27"/>
  <c r="E59" i="27"/>
  <c r="B37" i="29"/>
  <c r="Q41" i="29"/>
  <c r="E41" i="29"/>
  <c r="C41" i="29"/>
  <c r="G41" i="29"/>
  <c r="D41" i="29"/>
  <c r="Q45" i="29"/>
  <c r="F50" i="29"/>
  <c r="F54" i="29"/>
  <c r="G58" i="29"/>
  <c r="Q67" i="29"/>
  <c r="F67" i="29"/>
  <c r="B67" i="29"/>
  <c r="C67" i="29"/>
  <c r="D67" i="29"/>
  <c r="A67" i="29"/>
  <c r="Q71" i="29"/>
  <c r="C71" i="29"/>
  <c r="D71" i="29"/>
  <c r="A71" i="29"/>
  <c r="F71" i="29"/>
  <c r="E75" i="29"/>
  <c r="B75" i="29"/>
  <c r="G75" i="29"/>
  <c r="D75" i="29"/>
  <c r="A75" i="29" s="1"/>
  <c r="Q75" i="29"/>
  <c r="C75" i="29"/>
  <c r="I75" i="29"/>
  <c r="L75" i="29" s="1"/>
  <c r="G79" i="29"/>
  <c r="D79" i="29"/>
  <c r="A79" i="29"/>
  <c r="C79" i="29"/>
  <c r="F79" i="29"/>
  <c r="Q85" i="29"/>
  <c r="C90" i="29"/>
  <c r="Q90" i="29"/>
  <c r="D90" i="29"/>
  <c r="A90" i="29"/>
  <c r="E90" i="29"/>
  <c r="B83" i="29"/>
  <c r="D15" i="2"/>
  <c r="E15" i="2"/>
  <c r="C81" i="29"/>
  <c r="M81" i="29"/>
  <c r="P81" i="29" s="1"/>
  <c r="E81" i="29"/>
  <c r="M71" i="29"/>
  <c r="I58" i="29"/>
  <c r="L58" i="29" s="1"/>
  <c r="I67" i="29"/>
  <c r="L67" i="29" s="1"/>
  <c r="G67" i="29"/>
  <c r="B79" i="29"/>
  <c r="B41" i="29"/>
  <c r="G55" i="27"/>
  <c r="C76" i="27"/>
  <c r="B76" i="27"/>
  <c r="I76" i="27"/>
  <c r="F76" i="27"/>
  <c r="E76" i="27"/>
  <c r="D76" i="27"/>
  <c r="A76" i="27"/>
  <c r="A76" i="2" s="1"/>
  <c r="B84" i="27"/>
  <c r="C84" i="27"/>
  <c r="G88" i="27"/>
  <c r="I88" i="27"/>
  <c r="E88" i="27"/>
  <c r="C7" i="29"/>
  <c r="M21" i="29"/>
  <c r="P21" i="29" s="1"/>
  <c r="N21" i="29"/>
  <c r="R21" i="29"/>
  <c r="D26" i="29"/>
  <c r="I26" i="29"/>
  <c r="L26" i="29" s="1"/>
  <c r="J26" i="29"/>
  <c r="I26" i="2" s="1"/>
  <c r="E26" i="29"/>
  <c r="B26" i="29"/>
  <c r="D30" i="29"/>
  <c r="M58" i="29"/>
  <c r="P58" i="29" s="1"/>
  <c r="I79" i="29"/>
  <c r="L79" i="29" s="1"/>
  <c r="C16" i="2"/>
  <c r="G36" i="2"/>
  <c r="E44" i="2"/>
  <c r="G48" i="2"/>
  <c r="C48" i="2"/>
  <c r="D52" i="2"/>
  <c r="F56" i="2"/>
  <c r="G60" i="2"/>
  <c r="E60" i="2"/>
  <c r="F60" i="2"/>
  <c r="C68" i="2"/>
  <c r="F76" i="2"/>
  <c r="D80" i="2"/>
  <c r="B88" i="2"/>
  <c r="B25" i="27"/>
  <c r="E29" i="27"/>
  <c r="B29" i="27"/>
  <c r="C33" i="27"/>
  <c r="D33" i="27"/>
  <c r="I73" i="27"/>
  <c r="G73" i="27"/>
  <c r="B73" i="27"/>
  <c r="D73" i="27"/>
  <c r="A73" i="27"/>
  <c r="A73" i="2" s="1"/>
  <c r="E73" i="27"/>
  <c r="M90" i="29"/>
  <c r="P90" i="29" s="1"/>
  <c r="D50" i="29"/>
  <c r="A50" i="29"/>
  <c r="C15" i="2"/>
  <c r="J10" i="29"/>
  <c r="M67" i="29"/>
  <c r="M37" i="29"/>
  <c r="P37" i="29" s="1"/>
  <c r="N37" i="29"/>
  <c r="T37" i="29" s="1"/>
  <c r="J45" i="29"/>
  <c r="I45" i="2" s="1"/>
  <c r="I55" i="27"/>
  <c r="M75" i="29"/>
  <c r="P75" i="29" s="1"/>
  <c r="I90" i="29"/>
  <c r="L90" i="29" s="1"/>
  <c r="F90" i="29"/>
  <c r="E83" i="29"/>
  <c r="F75" i="29"/>
  <c r="B81" i="29"/>
  <c r="B71" i="29"/>
  <c r="I26" i="27"/>
  <c r="I22" i="27"/>
  <c r="C39" i="29"/>
  <c r="G32" i="29"/>
  <c r="G64" i="27"/>
  <c r="C54" i="2"/>
  <c r="D82" i="2"/>
  <c r="D78" i="27"/>
  <c r="A78" i="27"/>
  <c r="A78" i="2" s="1"/>
  <c r="E49" i="27"/>
  <c r="I64" i="27"/>
  <c r="C49" i="27"/>
  <c r="D41" i="27"/>
  <c r="C78" i="2"/>
  <c r="C41" i="27"/>
  <c r="I86" i="2"/>
  <c r="E70" i="2"/>
  <c r="F54" i="2"/>
  <c r="F71" i="27"/>
  <c r="C38" i="2"/>
  <c r="B7" i="27"/>
  <c r="E38" i="2"/>
  <c r="N14" i="29"/>
  <c r="E43" i="29"/>
  <c r="F78" i="2"/>
  <c r="I53" i="27"/>
  <c r="G82" i="2"/>
  <c r="C36" i="29"/>
  <c r="C45" i="27"/>
  <c r="B86" i="2"/>
  <c r="D39" i="29"/>
  <c r="J36" i="29"/>
  <c r="I36" i="2" s="1"/>
  <c r="C32" i="29"/>
  <c r="I43" i="29"/>
  <c r="L43" i="29" s="1"/>
  <c r="J43" i="29"/>
  <c r="I43" i="2" s="1"/>
  <c r="B49" i="27"/>
  <c r="D38" i="27"/>
  <c r="G66" i="2"/>
  <c r="G86" i="2"/>
  <c r="E11" i="27"/>
  <c r="B11" i="27"/>
  <c r="D27" i="27"/>
  <c r="I27" i="27"/>
  <c r="C27" i="27"/>
  <c r="D48" i="29"/>
  <c r="C48" i="29"/>
  <c r="B48" i="29"/>
  <c r="M48" i="29"/>
  <c r="E48" i="29"/>
  <c r="B52" i="29"/>
  <c r="F52" i="29"/>
  <c r="E52" i="29"/>
  <c r="I52" i="29"/>
  <c r="L52" i="29" s="1"/>
  <c r="Q52" i="29"/>
  <c r="G52" i="29"/>
  <c r="M56" i="29"/>
  <c r="G56" i="29"/>
  <c r="Q56" i="29"/>
  <c r="I56" i="29"/>
  <c r="L56" i="29" s="1"/>
  <c r="C56" i="29"/>
  <c r="E60" i="29"/>
  <c r="M65" i="29"/>
  <c r="P65" i="29" s="1"/>
  <c r="M69" i="29"/>
  <c r="P69" i="29" s="1"/>
  <c r="Q73" i="29"/>
  <c r="E73" i="29"/>
  <c r="C73" i="29"/>
  <c r="G77" i="29"/>
  <c r="B77" i="29"/>
  <c r="F77" i="29"/>
  <c r="D77" i="29"/>
  <c r="A77" i="29"/>
  <c r="D82" i="29"/>
  <c r="Q87" i="29"/>
  <c r="F87" i="29"/>
  <c r="M47" i="29"/>
  <c r="P47" i="29" s="1"/>
  <c r="Q47" i="29"/>
  <c r="B47" i="29"/>
  <c r="B87" i="29"/>
  <c r="B73" i="29"/>
  <c r="T89" i="29"/>
  <c r="D52" i="29"/>
  <c r="A52" i="29" s="1"/>
  <c r="C14" i="2"/>
  <c r="D23" i="2"/>
  <c r="G23" i="2"/>
  <c r="C23" i="2"/>
  <c r="E23" i="2"/>
  <c r="C31" i="2"/>
  <c r="E31" i="2"/>
  <c r="D35" i="2"/>
  <c r="G35" i="2"/>
  <c r="E39" i="2"/>
  <c r="C43" i="2"/>
  <c r="D43" i="2"/>
  <c r="B43" i="2"/>
  <c r="G43" i="2"/>
  <c r="E43" i="2"/>
  <c r="B67" i="2"/>
  <c r="D67" i="2"/>
  <c r="C67" i="2"/>
  <c r="F71" i="2"/>
  <c r="D71" i="2"/>
  <c r="F75" i="2"/>
  <c r="B75" i="2"/>
  <c r="C75" i="2"/>
  <c r="E75" i="2"/>
  <c r="D75" i="2"/>
  <c r="G75" i="2"/>
  <c r="F79" i="2"/>
  <c r="E79" i="2"/>
  <c r="B79" i="2"/>
  <c r="D79" i="2"/>
  <c r="G79" i="2"/>
  <c r="C83" i="2"/>
  <c r="G91" i="2"/>
  <c r="B91" i="2"/>
  <c r="F91" i="2"/>
  <c r="K91" i="2"/>
  <c r="C87" i="27"/>
  <c r="E87" i="27"/>
  <c r="G91" i="27"/>
  <c r="F91" i="27"/>
  <c r="I91" i="27"/>
  <c r="N6" i="29"/>
  <c r="T6" i="29" s="1"/>
  <c r="J11" i="29"/>
  <c r="I11" i="2" s="1"/>
  <c r="G16" i="29"/>
  <c r="E16" i="29"/>
  <c r="D16" i="29"/>
  <c r="Q16" i="29"/>
  <c r="C20" i="29"/>
  <c r="D20" i="29"/>
  <c r="I20" i="29"/>
  <c r="L20" i="29" s="1"/>
  <c r="B20" i="29"/>
  <c r="Q33" i="29"/>
  <c r="D33" i="29"/>
  <c r="D44" i="29"/>
  <c r="C44" i="29"/>
  <c r="G44" i="29"/>
  <c r="G65" i="29"/>
  <c r="M52" i="29"/>
  <c r="I77" i="29"/>
  <c r="L77" i="29" s="1"/>
  <c r="I87" i="29"/>
  <c r="L87" i="29" s="1"/>
  <c r="B82" i="29"/>
  <c r="C87" i="29"/>
  <c r="G73" i="29"/>
  <c r="E56" i="29"/>
  <c r="C52" i="29"/>
  <c r="D56" i="29"/>
  <c r="A56" i="29" s="1"/>
  <c r="F80" i="27"/>
  <c r="G80" i="27"/>
  <c r="E80" i="27"/>
  <c r="B80" i="27"/>
  <c r="I73" i="29"/>
  <c r="L73" i="29" s="1"/>
  <c r="I48" i="29"/>
  <c r="L48" i="29" s="1"/>
  <c r="J48" i="29"/>
  <c r="I48" i="2" s="1"/>
  <c r="C47" i="29"/>
  <c r="D87" i="29"/>
  <c r="A87" i="29"/>
  <c r="G87" i="29"/>
  <c r="D73" i="29"/>
  <c r="A73" i="29"/>
  <c r="G48" i="29"/>
  <c r="D47" i="29"/>
  <c r="I34" i="27"/>
  <c r="D37" i="27"/>
  <c r="E37" i="27"/>
  <c r="E40" i="27"/>
  <c r="AH61" i="3"/>
  <c r="C48" i="27"/>
  <c r="B48" i="27"/>
  <c r="C52" i="27"/>
  <c r="B56" i="27"/>
  <c r="D67" i="27"/>
  <c r="A67" i="27"/>
  <c r="A67" i="2" s="1"/>
  <c r="G8" i="2"/>
  <c r="E31" i="29"/>
  <c r="B74" i="27"/>
  <c r="B64" i="27"/>
  <c r="B23" i="27"/>
  <c r="I49" i="27"/>
  <c r="D42" i="27"/>
  <c r="E68" i="2"/>
  <c r="C60" i="2"/>
  <c r="E74" i="27"/>
  <c r="C77" i="29"/>
  <c r="G56" i="2"/>
  <c r="Q77" i="29"/>
  <c r="Q63" i="29"/>
  <c r="C77" i="27"/>
  <c r="I77" i="27"/>
  <c r="B4" i="2"/>
  <c r="B53" i="27"/>
  <c r="G72" i="2"/>
  <c r="I83" i="27"/>
  <c r="F77" i="27"/>
  <c r="B27" i="27"/>
  <c r="Q46" i="29"/>
  <c r="C44" i="2"/>
  <c r="M35" i="29"/>
  <c r="P35" i="29" s="1"/>
  <c r="B31" i="29"/>
  <c r="C31" i="29"/>
  <c r="E27" i="27"/>
  <c r="F53" i="27"/>
  <c r="D60" i="2"/>
  <c r="E42" i="27"/>
  <c r="D69" i="29"/>
  <c r="A69" i="29" s="1"/>
  <c r="E46" i="29"/>
  <c r="R7" i="29"/>
  <c r="E45" i="2"/>
  <c r="B45" i="2"/>
  <c r="G81" i="2"/>
  <c r="D81" i="2"/>
  <c r="C67" i="27"/>
  <c r="G79" i="27"/>
  <c r="C79" i="27"/>
  <c r="E79" i="27"/>
  <c r="F85" i="27"/>
  <c r="D85" i="27"/>
  <c r="A85" i="27"/>
  <c r="A85" i="2" s="1"/>
  <c r="E85" i="27"/>
  <c r="C85" i="27"/>
  <c r="I81" i="29"/>
  <c r="L81" i="29" s="1"/>
  <c r="Q81" i="29"/>
  <c r="D81" i="29"/>
  <c r="A81" i="29" s="1"/>
  <c r="F81" i="29"/>
  <c r="D57" i="27"/>
  <c r="A57" i="27"/>
  <c r="A57" i="2" s="1"/>
  <c r="B57" i="27"/>
  <c r="F64" i="27"/>
  <c r="C64" i="27"/>
  <c r="G77" i="27"/>
  <c r="D77" i="27"/>
  <c r="A77" i="27" s="1"/>
  <c r="A77" i="2" s="1"/>
  <c r="D5" i="29"/>
  <c r="Q5" i="29"/>
  <c r="Q26" i="29"/>
  <c r="C26" i="29"/>
  <c r="G26" i="29"/>
  <c r="Q62" i="29"/>
  <c r="C62" i="29"/>
  <c r="G62" i="29"/>
  <c r="D78" i="29"/>
  <c r="A78" i="29" s="1"/>
  <c r="Q78" i="29"/>
  <c r="D77" i="2"/>
  <c r="B61" i="2"/>
  <c r="E73" i="2"/>
  <c r="B77" i="27"/>
  <c r="D91" i="2"/>
  <c r="D45" i="2"/>
  <c r="G81" i="29"/>
  <c r="E25" i="2"/>
  <c r="B28" i="2"/>
  <c r="G40" i="2"/>
  <c r="D48" i="2"/>
  <c r="E48" i="2"/>
  <c r="D56" i="2"/>
  <c r="B56" i="2"/>
  <c r="C56" i="2"/>
  <c r="I56" i="2"/>
  <c r="E56" i="2"/>
  <c r="I84" i="2"/>
  <c r="F84" i="2"/>
  <c r="F73" i="27"/>
  <c r="C73" i="27"/>
  <c r="F81" i="27"/>
  <c r="G81" i="27"/>
  <c r="C81" i="27"/>
  <c r="D81" i="27"/>
  <c r="A81" i="27"/>
  <c r="A81" i="2" s="1"/>
  <c r="E81" i="27"/>
  <c r="G85" i="27"/>
  <c r="E91" i="27"/>
  <c r="C91" i="27"/>
  <c r="G19" i="29"/>
  <c r="D19" i="29"/>
  <c r="Q48" i="29"/>
  <c r="B56" i="29"/>
  <c r="F56" i="29"/>
  <c r="E59" i="29"/>
  <c r="B59" i="29"/>
  <c r="Q59" i="29"/>
  <c r="D59" i="29"/>
  <c r="A59" i="29" s="1"/>
  <c r="G64" i="29"/>
  <c r="B64" i="29"/>
  <c r="D15" i="29"/>
  <c r="M15" i="29"/>
  <c r="P15" i="29" s="1"/>
  <c r="I89" i="29"/>
  <c r="L89" i="29" s="1"/>
  <c r="F89" i="29"/>
  <c r="D89" i="29"/>
  <c r="A89" i="29"/>
  <c r="C45" i="2"/>
  <c r="C23" i="27"/>
  <c r="I23" i="27"/>
  <c r="E23" i="27"/>
  <c r="E79" i="29"/>
  <c r="Q79" i="29"/>
  <c r="B85" i="29"/>
  <c r="M10" i="29"/>
  <c r="P10" i="29" s="1"/>
  <c r="I41" i="29"/>
  <c r="L41" i="29" s="1"/>
  <c r="J41" i="29"/>
  <c r="I41" i="2" s="1"/>
  <c r="I44" i="29"/>
  <c r="J44" i="29"/>
  <c r="J40" i="29"/>
  <c r="I40" i="2" s="1"/>
  <c r="I37" i="29"/>
  <c r="L37" i="29" s="1"/>
  <c r="J37" i="29"/>
  <c r="I37" i="2" s="1"/>
  <c r="AB52" i="3"/>
  <c r="J38" i="29"/>
  <c r="I38" i="2" s="1"/>
  <c r="I49" i="29"/>
  <c r="L49" i="29" s="1"/>
  <c r="J49" i="29"/>
  <c r="N43" i="29"/>
  <c r="T43" i="29" s="1"/>
  <c r="I50" i="27"/>
  <c r="AB50" i="3"/>
  <c r="I47" i="29"/>
  <c r="L47" i="29" s="1"/>
  <c r="J47" i="29"/>
  <c r="I47" i="2" s="1"/>
  <c r="AB48" i="3"/>
  <c r="M42" i="29"/>
  <c r="P42" i="29" s="1"/>
  <c r="N42" i="29"/>
  <c r="T42" i="29" s="1"/>
  <c r="I45" i="27"/>
  <c r="I46" i="27"/>
  <c r="N45" i="29"/>
  <c r="T45" i="29" s="1"/>
  <c r="I41" i="27"/>
  <c r="M49" i="29"/>
  <c r="P49" i="29" s="1"/>
  <c r="N49" i="29"/>
  <c r="T49" i="29" s="1"/>
  <c r="M41" i="29"/>
  <c r="P41" i="29" s="1"/>
  <c r="AB49" i="3"/>
  <c r="N47" i="29"/>
  <c r="T47" i="29" s="1"/>
  <c r="I50" i="29"/>
  <c r="L50" i="29" s="1"/>
  <c r="J50" i="29"/>
  <c r="I50" i="2"/>
  <c r="I42" i="27"/>
  <c r="M44" i="29"/>
  <c r="P44" i="29" s="1"/>
  <c r="I43" i="27"/>
  <c r="J14" i="29"/>
  <c r="I14" i="2" s="1"/>
  <c r="AB43" i="3"/>
  <c r="AB42" i="3"/>
  <c r="AB44" i="3"/>
  <c r="AB46" i="3"/>
  <c r="AB45" i="3"/>
  <c r="R6" i="29"/>
  <c r="R4" i="29"/>
  <c r="Q31" i="29"/>
  <c r="Q20" i="29"/>
  <c r="R14" i="29"/>
  <c r="R29" i="29"/>
  <c r="I38" i="27"/>
  <c r="M33" i="29"/>
  <c r="P33" i="29" s="1"/>
  <c r="N33" i="29"/>
  <c r="T33" i="29" s="1"/>
  <c r="I33" i="27"/>
  <c r="I37" i="27"/>
  <c r="AB41" i="3"/>
  <c r="AB37" i="3"/>
  <c r="I33" i="29"/>
  <c r="L33" i="29" s="1"/>
  <c r="J33" i="29"/>
  <c r="I33" i="2" s="1"/>
  <c r="AB38" i="3"/>
  <c r="J35" i="29"/>
  <c r="I35" i="2" s="1"/>
  <c r="J34" i="29"/>
  <c r="N34" i="29"/>
  <c r="T34" i="29" s="1"/>
  <c r="J39" i="29"/>
  <c r="I39" i="2" s="1"/>
  <c r="AB39" i="3"/>
  <c r="I35" i="27"/>
  <c r="AB35" i="3"/>
  <c r="AB36" i="3"/>
  <c r="AB34" i="3"/>
  <c r="M26" i="29"/>
  <c r="P26" i="29" s="1"/>
  <c r="I11" i="27"/>
  <c r="AH19" i="3"/>
  <c r="I30" i="27"/>
  <c r="Q11" i="29"/>
  <c r="Q19" i="29"/>
  <c r="I30" i="29"/>
  <c r="L30" i="29" s="1"/>
  <c r="J30" i="29"/>
  <c r="I30" i="2" s="1"/>
  <c r="N25" i="29"/>
  <c r="T25" i="29" s="1"/>
  <c r="R25" i="29"/>
  <c r="I25" i="29"/>
  <c r="L25" i="29" s="1"/>
  <c r="J25" i="29"/>
  <c r="I25" i="2" s="1"/>
  <c r="M24" i="29"/>
  <c r="P24" i="29" s="1"/>
  <c r="R9" i="29"/>
  <c r="N26" i="29"/>
  <c r="T26" i="29" s="1"/>
  <c r="M31" i="29"/>
  <c r="P31" i="29" s="1"/>
  <c r="N31" i="29"/>
  <c r="T31" i="29" s="1"/>
  <c r="N18" i="29"/>
  <c r="T18" i="29" s="1"/>
  <c r="M16" i="29"/>
  <c r="P16" i="29" s="1"/>
  <c r="N8" i="29"/>
  <c r="T8" i="29" s="1"/>
  <c r="M19" i="29"/>
  <c r="P19" i="29" s="1"/>
  <c r="N16" i="29"/>
  <c r="T16" i="29" s="1"/>
  <c r="N17" i="29"/>
  <c r="M5" i="29"/>
  <c r="P5" i="29" s="1"/>
  <c r="N13" i="29"/>
  <c r="T13" i="29" s="1"/>
  <c r="M20" i="29"/>
  <c r="P20" i="29" s="1"/>
  <c r="I16" i="29"/>
  <c r="L16" i="29" s="1"/>
  <c r="I19" i="29"/>
  <c r="L19" i="29" s="1"/>
  <c r="J19" i="29"/>
  <c r="I19" i="2" s="1"/>
  <c r="M11" i="29"/>
  <c r="P11" i="29" s="1"/>
  <c r="N11" i="29"/>
  <c r="T11" i="29" s="1"/>
  <c r="N15" i="29"/>
  <c r="T15" i="29" s="1"/>
  <c r="I15" i="29"/>
  <c r="L15" i="29" s="1"/>
  <c r="J15" i="29"/>
  <c r="I15" i="2" s="1"/>
  <c r="N10" i="29"/>
  <c r="T10" i="29" s="1"/>
  <c r="N38" i="29"/>
  <c r="T38" i="29" s="1"/>
  <c r="AB51" i="3"/>
  <c r="N44" i="29"/>
  <c r="N41" i="29"/>
  <c r="T41" i="29" s="1"/>
  <c r="AH15" i="3"/>
  <c r="R17" i="29"/>
  <c r="R8" i="29"/>
  <c r="R26" i="29"/>
  <c r="R16" i="29"/>
  <c r="R31" i="29"/>
  <c r="N39" i="29"/>
  <c r="AB40" i="3"/>
  <c r="AH20" i="3"/>
  <c r="N22" i="29"/>
  <c r="T22" i="29" s="1"/>
  <c r="N23" i="29"/>
  <c r="T23" i="29" s="1"/>
  <c r="N30" i="29"/>
  <c r="T30" i="29" s="1"/>
  <c r="R18" i="29"/>
  <c r="N24" i="29"/>
  <c r="T24" i="29" s="1"/>
  <c r="N12" i="29"/>
  <c r="T12" i="29" s="1"/>
  <c r="N20" i="29"/>
  <c r="T20" i="29" s="1"/>
  <c r="N19" i="29"/>
  <c r="T19" i="29" s="1"/>
  <c r="R39" i="29"/>
  <c r="R3" i="29"/>
  <c r="R20" i="29"/>
  <c r="R22" i="29"/>
  <c r="R5" i="29"/>
  <c r="R19" i="29"/>
  <c r="R24" i="29"/>
  <c r="R12" i="29"/>
  <c r="R30" i="29"/>
  <c r="Q89" i="29"/>
  <c r="D39" i="2"/>
  <c r="P79" i="29"/>
  <c r="I20" i="27"/>
  <c r="D28" i="2"/>
  <c r="E75" i="27"/>
  <c r="E67" i="27"/>
  <c r="B72" i="2"/>
  <c r="E90" i="27"/>
  <c r="E63" i="27"/>
  <c r="E56" i="27"/>
  <c r="B52" i="27"/>
  <c r="I48" i="27"/>
  <c r="B40" i="27"/>
  <c r="G69" i="29"/>
  <c r="D65" i="29"/>
  <c r="A65" i="29"/>
  <c r="J20" i="29"/>
  <c r="I20" i="2" s="1"/>
  <c r="B83" i="2"/>
  <c r="F69" i="29"/>
  <c r="I69" i="29"/>
  <c r="L69" i="29" s="1"/>
  <c r="I60" i="29"/>
  <c r="L60" i="29" s="1"/>
  <c r="D82" i="27"/>
  <c r="A82" i="27"/>
  <c r="A82" i="2" s="1"/>
  <c r="D75" i="27"/>
  <c r="A75" i="27" s="1"/>
  <c r="A75" i="2" s="1"/>
  <c r="F82" i="27"/>
  <c r="D71" i="27"/>
  <c r="A71" i="27"/>
  <c r="A71" i="2" s="1"/>
  <c r="B75" i="27"/>
  <c r="F78" i="27"/>
  <c r="I83" i="29"/>
  <c r="L83" i="29" s="1"/>
  <c r="C50" i="29"/>
  <c r="C80" i="2"/>
  <c r="B80" i="2"/>
  <c r="E76" i="2"/>
  <c r="G68" i="2"/>
  <c r="G83" i="29"/>
  <c r="D83" i="29"/>
  <c r="A83" i="29" s="1"/>
  <c r="D54" i="29"/>
  <c r="A54" i="29"/>
  <c r="E50" i="29"/>
  <c r="G45" i="29"/>
  <c r="C59" i="27"/>
  <c r="D59" i="27"/>
  <c r="A59" i="27" s="1"/>
  <c r="A59" i="2" s="1"/>
  <c r="G71" i="27"/>
  <c r="C71" i="27"/>
  <c r="F55" i="2"/>
  <c r="I61" i="2"/>
  <c r="F61" i="2"/>
  <c r="I86" i="29"/>
  <c r="L86" i="29" s="1"/>
  <c r="E28" i="27"/>
  <c r="E76" i="29"/>
  <c r="B76" i="2"/>
  <c r="B57" i="29"/>
  <c r="Q57" i="29"/>
  <c r="F57" i="29"/>
  <c r="I90" i="27"/>
  <c r="I82" i="27"/>
  <c r="D76" i="29"/>
  <c r="A76" i="29" s="1"/>
  <c r="M23" i="29"/>
  <c r="P23" i="29" s="1"/>
  <c r="D64" i="2"/>
  <c r="I56" i="27"/>
  <c r="G75" i="27"/>
  <c r="E72" i="2"/>
  <c r="D68" i="2"/>
  <c r="G63" i="27"/>
  <c r="C56" i="27"/>
  <c r="A52" i="27"/>
  <c r="A52" i="2" s="1"/>
  <c r="D48" i="27"/>
  <c r="B69" i="29"/>
  <c r="F83" i="2"/>
  <c r="C69" i="29"/>
  <c r="B60" i="29"/>
  <c r="C42" i="2"/>
  <c r="B78" i="27"/>
  <c r="G58" i="2"/>
  <c r="D42" i="2"/>
  <c r="I75" i="27"/>
  <c r="I45" i="29"/>
  <c r="L45" i="29" s="1"/>
  <c r="I80" i="2"/>
  <c r="D76" i="2"/>
  <c r="C72" i="2"/>
  <c r="Q83" i="29"/>
  <c r="B45" i="29"/>
  <c r="C83" i="29"/>
  <c r="E54" i="29"/>
  <c r="C45" i="29"/>
  <c r="I59" i="27"/>
  <c r="D58" i="2"/>
  <c r="G42" i="2"/>
  <c r="F58" i="2"/>
  <c r="F75" i="27"/>
  <c r="I71" i="27"/>
  <c r="E61" i="2"/>
  <c r="I67" i="27"/>
  <c r="G55" i="2"/>
  <c r="C61" i="2"/>
  <c r="D55" i="2"/>
  <c r="B63" i="27"/>
  <c r="D28" i="27"/>
  <c r="Q86" i="29"/>
  <c r="D44" i="27"/>
  <c r="C76" i="29"/>
  <c r="B44" i="27"/>
  <c r="I72" i="29"/>
  <c r="L72" i="29" s="1"/>
  <c r="B82" i="27"/>
  <c r="I76" i="2"/>
  <c r="G82" i="27"/>
  <c r="I57" i="29"/>
  <c r="L57" i="29" s="1"/>
  <c r="C90" i="27"/>
  <c r="E82" i="27"/>
  <c r="F59" i="29"/>
  <c r="E52" i="27"/>
  <c r="F56" i="27"/>
  <c r="B68" i="2"/>
  <c r="G54" i="29"/>
  <c r="G80" i="2"/>
  <c r="Q69" i="29"/>
  <c r="F68" i="2"/>
  <c r="B90" i="27"/>
  <c r="G67" i="27"/>
  <c r="F52" i="27"/>
  <c r="E48" i="27"/>
  <c r="E65" i="29"/>
  <c r="C65" i="29"/>
  <c r="B65" i="29"/>
  <c r="B54" i="29"/>
  <c r="Q54" i="29"/>
  <c r="C76" i="2"/>
  <c r="D72" i="2"/>
  <c r="G64" i="2"/>
  <c r="M45" i="29"/>
  <c r="P45" i="29" s="1"/>
  <c r="M54" i="29"/>
  <c r="P54" i="29" s="1"/>
  <c r="M83" i="29"/>
  <c r="I54" i="29"/>
  <c r="L54" i="29" s="1"/>
  <c r="D45" i="29"/>
  <c r="G59" i="27"/>
  <c r="E55" i="2"/>
  <c r="B71" i="27"/>
  <c r="B55" i="2"/>
  <c r="D86" i="29"/>
  <c r="A86" i="29" s="1"/>
  <c r="Q65" i="29"/>
  <c r="I52" i="27"/>
  <c r="M76" i="29"/>
  <c r="P76" i="29" s="1"/>
  <c r="M86" i="29"/>
  <c r="P86" i="29" s="1"/>
  <c r="F76" i="29"/>
  <c r="D90" i="27"/>
  <c r="A90" i="27"/>
  <c r="A90" i="2" s="1"/>
  <c r="P91" i="29"/>
  <c r="E57" i="29"/>
  <c r="E24" i="27"/>
  <c r="C24" i="27"/>
  <c r="I24" i="27"/>
  <c r="B24" i="27"/>
  <c r="B36" i="27"/>
  <c r="C36" i="27"/>
  <c r="I36" i="27"/>
  <c r="D36" i="27"/>
  <c r="C38" i="29"/>
  <c r="M38" i="29"/>
  <c r="P38" i="29" s="1"/>
  <c r="E36" i="27"/>
  <c r="B25" i="2"/>
  <c r="G25" i="2"/>
  <c r="D25" i="2"/>
  <c r="C32" i="2"/>
  <c r="D32" i="27"/>
  <c r="B32" i="27"/>
  <c r="E32" i="27"/>
  <c r="C32" i="27"/>
  <c r="I32" i="27"/>
  <c r="D29" i="29"/>
  <c r="B29" i="29"/>
  <c r="G29" i="29"/>
  <c r="M29" i="29"/>
  <c r="P29" i="29" s="1"/>
  <c r="Q29" i="29"/>
  <c r="E29" i="29"/>
  <c r="B34" i="29"/>
  <c r="Q34" i="29"/>
  <c r="D34" i="29"/>
  <c r="Q28" i="29"/>
  <c r="I38" i="29"/>
  <c r="L38" i="29" s="1"/>
  <c r="E38" i="29"/>
  <c r="B32" i="2"/>
  <c r="G34" i="29"/>
  <c r="I29" i="29"/>
  <c r="L29" i="29" s="1"/>
  <c r="J29" i="29"/>
  <c r="I29" i="2" s="1"/>
  <c r="M34" i="29"/>
  <c r="P34" i="29" s="1"/>
  <c r="C28" i="29"/>
  <c r="C29" i="29"/>
  <c r="B38" i="29"/>
  <c r="B28" i="27"/>
  <c r="M30" i="29"/>
  <c r="P30" i="29" s="1"/>
  <c r="I29" i="27"/>
  <c r="I39" i="29"/>
  <c r="L39" i="29" s="1"/>
  <c r="E39" i="29"/>
  <c r="D29" i="27"/>
  <c r="C30" i="29"/>
  <c r="I24" i="29"/>
  <c r="L24" i="29" s="1"/>
  <c r="J24" i="29"/>
  <c r="I24" i="2" s="1"/>
  <c r="E25" i="27"/>
  <c r="D36" i="2"/>
  <c r="G39" i="2"/>
  <c r="B39" i="29"/>
  <c r="B33" i="27"/>
  <c r="C29" i="27"/>
  <c r="Q35" i="29"/>
  <c r="B26" i="2"/>
  <c r="I25" i="27"/>
  <c r="Q30" i="29"/>
  <c r="Q24" i="29"/>
  <c r="M39" i="29"/>
  <c r="P39" i="29" s="1"/>
  <c r="C25" i="27"/>
  <c r="D35" i="29"/>
  <c r="D30" i="27"/>
  <c r="B37" i="27"/>
  <c r="E30" i="27"/>
  <c r="C39" i="2"/>
  <c r="B31" i="2"/>
  <c r="I36" i="29"/>
  <c r="L36" i="29" s="1"/>
  <c r="Q36" i="29"/>
  <c r="G39" i="29"/>
  <c r="G36" i="29"/>
  <c r="E33" i="27"/>
  <c r="E33" i="2"/>
  <c r="G33" i="2"/>
  <c r="D26" i="2"/>
  <c r="G26" i="2"/>
  <c r="B30" i="2"/>
  <c r="D30" i="2"/>
  <c r="B36" i="29"/>
  <c r="B26" i="27"/>
  <c r="B38" i="27"/>
  <c r="E26" i="2"/>
  <c r="E22" i="29"/>
  <c r="C13" i="2"/>
  <c r="D22" i="29"/>
  <c r="C18" i="2"/>
  <c r="I23" i="29"/>
  <c r="L23" i="29" s="1"/>
  <c r="J23" i="29"/>
  <c r="I23" i="2" s="1"/>
  <c r="M22" i="29"/>
  <c r="P22" i="29" s="1"/>
  <c r="I22" i="29"/>
  <c r="L22" i="29" s="1"/>
  <c r="J22" i="29"/>
  <c r="I22" i="2" s="1"/>
  <c r="Q23" i="29"/>
  <c r="E18" i="2"/>
  <c r="G22" i="29"/>
  <c r="I21" i="27"/>
  <c r="D18" i="2"/>
  <c r="D21" i="27"/>
  <c r="G17" i="29"/>
  <c r="B21" i="2"/>
  <c r="D18" i="29"/>
  <c r="E21" i="27"/>
  <c r="D22" i="2"/>
  <c r="D23" i="29"/>
  <c r="C23" i="29"/>
  <c r="G18" i="2"/>
  <c r="C21" i="27"/>
  <c r="B18" i="2"/>
  <c r="D21" i="2"/>
  <c r="Q22" i="29"/>
  <c r="E13" i="27"/>
  <c r="B22" i="29"/>
  <c r="G8" i="29"/>
  <c r="D6" i="27"/>
  <c r="B2" i="2"/>
  <c r="C19" i="2"/>
  <c r="E19" i="2"/>
  <c r="B23" i="2"/>
  <c r="G51" i="2"/>
  <c r="I51" i="2"/>
  <c r="B51" i="2"/>
  <c r="G54" i="2"/>
  <c r="D66" i="2"/>
  <c r="I66" i="2"/>
  <c r="F66" i="2"/>
  <c r="B66" i="2"/>
  <c r="C66" i="2"/>
  <c r="B70" i="2"/>
  <c r="C70" i="2"/>
  <c r="F70" i="2"/>
  <c r="D70" i="2"/>
  <c r="E74" i="2"/>
  <c r="I74" i="2"/>
  <c r="B42" i="27"/>
  <c r="C42" i="27"/>
  <c r="E46" i="27"/>
  <c r="D46" i="27"/>
  <c r="B46" i="27"/>
  <c r="F50" i="27"/>
  <c r="B50" i="27"/>
  <c r="E50" i="27"/>
  <c r="D50" i="27"/>
  <c r="A50" i="27"/>
  <c r="A50" i="2" s="1"/>
  <c r="AB63" i="3"/>
  <c r="F61" i="27"/>
  <c r="C61" i="27"/>
  <c r="G61" i="27"/>
  <c r="B61" i="27"/>
  <c r="D61" i="27"/>
  <c r="A61" i="27" s="1"/>
  <c r="A61" i="2" s="1"/>
  <c r="I84" i="27"/>
  <c r="E84" i="27"/>
  <c r="G84" i="27"/>
  <c r="D11" i="29"/>
  <c r="C11" i="29"/>
  <c r="C16" i="29"/>
  <c r="B16" i="29"/>
  <c r="E20" i="29"/>
  <c r="G20" i="29"/>
  <c r="B25" i="29"/>
  <c r="E25" i="29"/>
  <c r="D25" i="29"/>
  <c r="G25" i="29"/>
  <c r="Q25" i="29"/>
  <c r="G31" i="29"/>
  <c r="D31" i="29"/>
  <c r="E71" i="29"/>
  <c r="I71" i="29"/>
  <c r="L71" i="29" s="1"/>
  <c r="G71" i="29"/>
  <c r="G74" i="29"/>
  <c r="B74" i="29"/>
  <c r="M74" i="29"/>
  <c r="P74" i="29" s="1"/>
  <c r="E74" i="29"/>
  <c r="D74" i="29"/>
  <c r="A74" i="29" s="1"/>
  <c r="G78" i="29"/>
  <c r="E78" i="29"/>
  <c r="I78" i="29"/>
  <c r="L78" i="29" s="1"/>
  <c r="C78" i="29"/>
  <c r="M84" i="29"/>
  <c r="P84" i="29" s="1"/>
  <c r="Q84" i="29"/>
  <c r="E28" i="29"/>
  <c r="Q27" i="29"/>
  <c r="B11" i="2"/>
  <c r="E11" i="2"/>
  <c r="E28" i="2"/>
  <c r="C28" i="2"/>
  <c r="C35" i="2"/>
  <c r="E35" i="2"/>
  <c r="B35" i="2"/>
  <c r="D41" i="2"/>
  <c r="C41" i="2"/>
  <c r="G49" i="2"/>
  <c r="C52" i="2"/>
  <c r="C58" i="27"/>
  <c r="D62" i="27"/>
  <c r="F62" i="27"/>
  <c r="G62" i="27"/>
  <c r="B62" i="27"/>
  <c r="C33" i="29"/>
  <c r="E33" i="29"/>
  <c r="G33" i="29"/>
  <c r="B44" i="29"/>
  <c r="Q44" i="29"/>
  <c r="E49" i="29"/>
  <c r="B49" i="29"/>
  <c r="C49" i="29"/>
  <c r="I53" i="29"/>
  <c r="L53" i="29" s="1"/>
  <c r="C53" i="29"/>
  <c r="D64" i="29"/>
  <c r="A64" i="29"/>
  <c r="M64" i="29"/>
  <c r="P64" i="29" s="1"/>
  <c r="Q64" i="29"/>
  <c r="I64" i="29"/>
  <c r="L64" i="29" s="1"/>
  <c r="F64" i="29"/>
  <c r="C64" i="29"/>
  <c r="Q68" i="29"/>
  <c r="C68" i="29"/>
  <c r="F68" i="29"/>
  <c r="M68" i="29"/>
  <c r="P68" i="29" s="1"/>
  <c r="D68" i="29"/>
  <c r="A68" i="29" s="1"/>
  <c r="M63" i="29"/>
  <c r="P63" i="29" s="1"/>
  <c r="I63" i="29"/>
  <c r="L63" i="29" s="1"/>
  <c r="C63" i="29"/>
  <c r="B15" i="2"/>
  <c r="G15" i="2"/>
  <c r="M32" i="29"/>
  <c r="P32" i="29" s="1"/>
  <c r="N32" i="29"/>
  <c r="T32" i="29" s="1"/>
  <c r="E32" i="29"/>
  <c r="Q32" i="29"/>
  <c r="C11" i="2"/>
  <c r="M25" i="29"/>
  <c r="P25" i="29" s="1"/>
  <c r="C25" i="29"/>
  <c r="B19" i="2"/>
  <c r="B65" i="27"/>
  <c r="D14" i="2"/>
  <c r="G19" i="2"/>
  <c r="D54" i="2"/>
  <c r="B84" i="29"/>
  <c r="C74" i="29"/>
  <c r="C46" i="27"/>
  <c r="I62" i="27"/>
  <c r="F80" i="2"/>
  <c r="C89" i="2"/>
  <c r="I89" i="2"/>
  <c r="K89" i="2"/>
  <c r="D3" i="27"/>
  <c r="B3" i="27"/>
  <c r="C11" i="27"/>
  <c r="D11" i="27"/>
  <c r="D40" i="27"/>
  <c r="Q50" i="29"/>
  <c r="M50" i="29"/>
  <c r="P50" i="29" s="1"/>
  <c r="B50" i="29"/>
  <c r="G14" i="2"/>
  <c r="E61" i="27"/>
  <c r="E51" i="2"/>
  <c r="E66" i="2"/>
  <c r="I54" i="27"/>
  <c r="G84" i="29"/>
  <c r="D84" i="29"/>
  <c r="A84" i="29" s="1"/>
  <c r="F74" i="29"/>
  <c r="I88" i="29"/>
  <c r="L88" i="29" s="1"/>
  <c r="C62" i="27"/>
  <c r="F84" i="27"/>
  <c r="G59" i="2"/>
  <c r="B59" i="2"/>
  <c r="E59" i="2"/>
  <c r="G65" i="2"/>
  <c r="I65" i="2"/>
  <c r="E65" i="2"/>
  <c r="F65" i="2"/>
  <c r="D65" i="2"/>
  <c r="D69" i="2"/>
  <c r="F69" i="2"/>
  <c r="I69" i="2"/>
  <c r="F73" i="2"/>
  <c r="D73" i="2"/>
  <c r="G73" i="2"/>
  <c r="E77" i="2"/>
  <c r="E83" i="2"/>
  <c r="C26" i="27"/>
  <c r="E26" i="27"/>
  <c r="B87" i="27"/>
  <c r="I87" i="27"/>
  <c r="G87" i="27"/>
  <c r="D9" i="29"/>
  <c r="E9" i="29"/>
  <c r="Q9" i="29"/>
  <c r="E19" i="29"/>
  <c r="C19" i="29"/>
  <c r="L68" i="29"/>
  <c r="I54" i="2"/>
  <c r="D86" i="2"/>
  <c r="Q49" i="29"/>
  <c r="G53" i="29"/>
  <c r="I84" i="29"/>
  <c r="L84" i="29" s="1"/>
  <c r="E84" i="29"/>
  <c r="E38" i="27"/>
  <c r="D89" i="2"/>
  <c r="G38" i="2"/>
  <c r="I62" i="2"/>
  <c r="E86" i="2"/>
  <c r="I58" i="2"/>
  <c r="E62" i="2"/>
  <c r="B54" i="2"/>
  <c r="B68" i="29"/>
  <c r="G49" i="29"/>
  <c r="E53" i="29"/>
  <c r="I60" i="2"/>
  <c r="D49" i="29"/>
  <c r="G28" i="2"/>
  <c r="F84" i="29"/>
  <c r="C84" i="29"/>
  <c r="G28" i="29"/>
  <c r="E62" i="27"/>
  <c r="E68" i="29"/>
  <c r="I8" i="27"/>
  <c r="I21" i="29"/>
  <c r="L21" i="29" s="1"/>
  <c r="J21" i="29"/>
  <c r="I21" i="2" s="1"/>
  <c r="C20" i="2"/>
  <c r="E20" i="2"/>
  <c r="B16" i="27"/>
  <c r="G12" i="2"/>
  <c r="D8" i="27"/>
  <c r="M17" i="29"/>
  <c r="P17" i="29" s="1"/>
  <c r="G21" i="29"/>
  <c r="D21" i="29"/>
  <c r="Q17" i="29"/>
  <c r="Q12" i="29"/>
  <c r="C4" i="2"/>
  <c r="E17" i="2"/>
  <c r="C17" i="29"/>
  <c r="E22" i="2"/>
  <c r="I16" i="27"/>
  <c r="B20" i="2"/>
  <c r="G109" i="3"/>
  <c r="G48" i="17" s="1"/>
  <c r="I12" i="29"/>
  <c r="L12" i="29" s="1"/>
  <c r="J12" i="29"/>
  <c r="I12" i="2" s="1"/>
  <c r="E4" i="2"/>
  <c r="B21" i="29"/>
  <c r="Q21" i="29"/>
  <c r="E17" i="29"/>
  <c r="D12" i="29"/>
  <c r="G7" i="29"/>
  <c r="E3" i="29"/>
  <c r="G22" i="2"/>
  <c r="B7" i="29"/>
  <c r="D20" i="2"/>
  <c r="Q7" i="29"/>
  <c r="M12" i="29"/>
  <c r="P12" i="29" s="1"/>
  <c r="D19" i="27"/>
  <c r="E19" i="27"/>
  <c r="I17" i="29"/>
  <c r="L17" i="29" s="1"/>
  <c r="J17" i="29"/>
  <c r="I17" i="2" s="1"/>
  <c r="C21" i="29"/>
  <c r="B12" i="29"/>
  <c r="G12" i="29"/>
  <c r="E7" i="29"/>
  <c r="C8" i="2"/>
  <c r="D4" i="2"/>
  <c r="E16" i="27"/>
  <c r="B22" i="2"/>
  <c r="M13" i="29"/>
  <c r="P13" i="29" s="1"/>
  <c r="E18" i="29"/>
  <c r="E9" i="27"/>
  <c r="G4" i="29"/>
  <c r="I13" i="27"/>
  <c r="C5" i="27"/>
  <c r="B18" i="29"/>
  <c r="D13" i="27"/>
  <c r="B9" i="27"/>
  <c r="D13" i="2"/>
  <c r="M18" i="29"/>
  <c r="P18" i="29" s="1"/>
  <c r="Q18" i="29"/>
  <c r="I18" i="29"/>
  <c r="L18" i="29" s="1"/>
  <c r="J18" i="29"/>
  <c r="I18" i="2" s="1"/>
  <c r="B8" i="29"/>
  <c r="D17" i="27"/>
  <c r="G18" i="29"/>
  <c r="B13" i="27"/>
  <c r="C13" i="27"/>
  <c r="B13" i="2"/>
  <c r="B10" i="2"/>
  <c r="C8" i="29"/>
  <c r="B14" i="2"/>
  <c r="Q4" i="29"/>
  <c r="M8" i="29"/>
  <c r="P8" i="29" s="1"/>
  <c r="I13" i="29"/>
  <c r="L13" i="29" s="1"/>
  <c r="J13" i="29"/>
  <c r="I13" i="2" s="1"/>
  <c r="C13" i="29"/>
  <c r="C14" i="27"/>
  <c r="E8" i="29"/>
  <c r="D8" i="29"/>
  <c r="C10" i="2"/>
  <c r="D2" i="2"/>
  <c r="I6" i="27"/>
  <c r="D11" i="2"/>
  <c r="E7" i="2"/>
  <c r="C2" i="29"/>
  <c r="D13" i="29"/>
  <c r="E14" i="2"/>
  <c r="E3" i="27"/>
  <c r="C3" i="27"/>
  <c r="D4" i="29"/>
  <c r="I4" i="29"/>
  <c r="L4" i="29" s="1"/>
  <c r="J4" i="29"/>
  <c r="I4" i="2" s="1"/>
  <c r="B6" i="27"/>
  <c r="G11" i="2"/>
  <c r="Q8" i="29"/>
  <c r="E4" i="29"/>
  <c r="G13" i="29"/>
  <c r="E14" i="27"/>
  <c r="D10" i="2"/>
  <c r="C3" i="2"/>
  <c r="E7" i="27"/>
  <c r="M4" i="29"/>
  <c r="P4" i="29" s="1"/>
  <c r="Q13" i="29"/>
  <c r="B13" i="29"/>
  <c r="C2" i="2"/>
  <c r="B4" i="29"/>
  <c r="B14" i="27"/>
  <c r="I15" i="27"/>
  <c r="C8" i="27"/>
  <c r="G2" i="29"/>
  <c r="B5" i="2"/>
  <c r="D12" i="27"/>
  <c r="C44" i="17"/>
  <c r="G44" i="17" s="1"/>
  <c r="D15" i="27"/>
  <c r="D2" i="29"/>
  <c r="D4" i="27"/>
  <c r="I4" i="27"/>
  <c r="G17" i="2"/>
  <c r="E12" i="2"/>
  <c r="B17" i="2"/>
  <c r="C12" i="2"/>
  <c r="I9" i="29"/>
  <c r="L9" i="29" s="1"/>
  <c r="J9" i="29"/>
  <c r="I9" i="2"/>
  <c r="E8" i="27"/>
  <c r="E4" i="27"/>
  <c r="B4" i="27"/>
  <c r="E2" i="29"/>
  <c r="D12" i="2"/>
  <c r="C17" i="2"/>
  <c r="B15" i="27"/>
  <c r="C15" i="27"/>
  <c r="E2" i="2"/>
  <c r="C9" i="29"/>
  <c r="B3" i="29"/>
  <c r="C9" i="27"/>
  <c r="I9" i="27"/>
  <c r="M9" i="29"/>
  <c r="P9" i="29" s="1"/>
  <c r="N9" i="29"/>
  <c r="T9" i="29" s="1"/>
  <c r="B9" i="29"/>
  <c r="AN14" i="3"/>
  <c r="O8" i="5" s="1"/>
  <c r="P8" i="5" s="1"/>
  <c r="J8" i="29"/>
  <c r="Q3" i="29"/>
  <c r="AP14" i="3"/>
  <c r="U13" i="5" s="1"/>
  <c r="Q6" i="29"/>
  <c r="B6" i="29"/>
  <c r="B5" i="27"/>
  <c r="D3" i="29"/>
  <c r="C3" i="29"/>
  <c r="D9" i="27"/>
  <c r="G9" i="29"/>
  <c r="C6" i="27"/>
  <c r="E6" i="27"/>
  <c r="I5" i="29"/>
  <c r="L5" i="29" s="1"/>
  <c r="J5" i="29"/>
  <c r="I5" i="2" s="1"/>
  <c r="M3" i="29"/>
  <c r="P3" i="29" s="1"/>
  <c r="N3" i="29"/>
  <c r="T3" i="29" s="1"/>
  <c r="C6" i="29"/>
  <c r="D5" i="27"/>
  <c r="D27" i="29"/>
  <c r="M27" i="29"/>
  <c r="P27" i="29" s="1"/>
  <c r="N27" i="29"/>
  <c r="T27" i="29" s="1"/>
  <c r="E40" i="2"/>
  <c r="E10" i="27"/>
  <c r="B10" i="27"/>
  <c r="E20" i="27"/>
  <c r="D20" i="27"/>
  <c r="B20" i="27"/>
  <c r="F72" i="27"/>
  <c r="G72" i="27"/>
  <c r="I72" i="27"/>
  <c r="I17" i="27"/>
  <c r="I35" i="29"/>
  <c r="L35" i="29" s="1"/>
  <c r="I39" i="27"/>
  <c r="B40" i="2"/>
  <c r="C35" i="29"/>
  <c r="I11" i="29"/>
  <c r="L11" i="29" s="1"/>
  <c r="C86" i="27"/>
  <c r="B86" i="27"/>
  <c r="B17" i="27"/>
  <c r="C17" i="27"/>
  <c r="C2" i="27"/>
  <c r="F88" i="2"/>
  <c r="C7" i="2"/>
  <c r="D39" i="27"/>
  <c r="B39" i="27"/>
  <c r="C37" i="2"/>
  <c r="B37" i="2"/>
  <c r="C27" i="29"/>
  <c r="I27" i="29"/>
  <c r="L27" i="29" s="1"/>
  <c r="J27" i="29"/>
  <c r="I27" i="2" s="1"/>
  <c r="G65" i="27"/>
  <c r="F65" i="27"/>
  <c r="E85" i="29"/>
  <c r="B72" i="27"/>
  <c r="E80" i="29"/>
  <c r="I80" i="29"/>
  <c r="L80" i="29" s="1"/>
  <c r="G3" i="2"/>
  <c r="G78" i="2"/>
  <c r="D78" i="2"/>
  <c r="I78" i="2"/>
  <c r="E78" i="2"/>
  <c r="B31" i="27"/>
  <c r="E24" i="29"/>
  <c r="G24" i="29"/>
  <c r="B24" i="29"/>
  <c r="Q51" i="29"/>
  <c r="B51" i="29"/>
  <c r="D51" i="29"/>
  <c r="A51" i="29"/>
  <c r="F51" i="29"/>
  <c r="G51" i="29"/>
  <c r="I70" i="29"/>
  <c r="L70" i="29" s="1"/>
  <c r="F70" i="29"/>
  <c r="E70" i="29"/>
  <c r="Q70" i="29"/>
  <c r="G70" i="29"/>
  <c r="D70" i="29"/>
  <c r="A70" i="29"/>
  <c r="B70" i="29"/>
  <c r="J16" i="29"/>
  <c r="J28" i="29"/>
  <c r="I28" i="2" s="1"/>
  <c r="L44" i="29"/>
  <c r="D85" i="29"/>
  <c r="A85" i="29" s="1"/>
  <c r="D40" i="2"/>
  <c r="D27" i="2"/>
  <c r="D2" i="27"/>
  <c r="I2" i="27"/>
  <c r="G7" i="2"/>
  <c r="E3" i="2"/>
  <c r="C85" i="29"/>
  <c r="I85" i="29"/>
  <c r="L85" i="29" s="1"/>
  <c r="G37" i="2"/>
  <c r="G27" i="29"/>
  <c r="E65" i="27"/>
  <c r="E37" i="2"/>
  <c r="C20" i="27"/>
  <c r="G80" i="29"/>
  <c r="C5" i="2"/>
  <c r="E5" i="2"/>
  <c r="D5" i="2"/>
  <c r="G5" i="2"/>
  <c r="E9" i="2"/>
  <c r="B9" i="2"/>
  <c r="D9" i="2"/>
  <c r="C9" i="2"/>
  <c r="B29" i="2"/>
  <c r="E29" i="2"/>
  <c r="C46" i="2"/>
  <c r="B46" i="2"/>
  <c r="E90" i="2"/>
  <c r="I90" i="2"/>
  <c r="F90" i="2"/>
  <c r="G90" i="2"/>
  <c r="C90" i="2"/>
  <c r="B90" i="2"/>
  <c r="D90" i="2"/>
  <c r="C12" i="27"/>
  <c r="I12" i="27"/>
  <c r="E12" i="27"/>
  <c r="B12" i="27"/>
  <c r="C28" i="27"/>
  <c r="D70" i="27"/>
  <c r="A70" i="27" s="1"/>
  <c r="A70" i="2" s="1"/>
  <c r="I70" i="27"/>
  <c r="B70" i="27"/>
  <c r="E70" i="27"/>
  <c r="F70" i="27"/>
  <c r="F88" i="27"/>
  <c r="C88" i="27"/>
  <c r="D88" i="27"/>
  <c r="A88" i="27"/>
  <c r="A88" i="2" s="1"/>
  <c r="D17" i="29"/>
  <c r="E30" i="29"/>
  <c r="B30" i="29"/>
  <c r="G34" i="2"/>
  <c r="C34" i="2"/>
  <c r="I88" i="2"/>
  <c r="D60" i="27"/>
  <c r="I60" i="27"/>
  <c r="G68" i="27"/>
  <c r="D68" i="27"/>
  <c r="A68" i="27" s="1"/>
  <c r="A68" i="2" s="1"/>
  <c r="G86" i="27"/>
  <c r="F86" i="27"/>
  <c r="G11" i="29"/>
  <c r="B11" i="29"/>
  <c r="B35" i="29"/>
  <c r="E35" i="29"/>
  <c r="M80" i="29"/>
  <c r="P80" i="29" s="1"/>
  <c r="F80" i="29"/>
  <c r="D80" i="29"/>
  <c r="A80" i="29" s="1"/>
  <c r="B80" i="29"/>
  <c r="Q80" i="29"/>
  <c r="F85" i="29"/>
  <c r="C40" i="2"/>
  <c r="F60" i="27"/>
  <c r="I86" i="27"/>
  <c r="E17" i="27"/>
  <c r="E2" i="27"/>
  <c r="D88" i="2"/>
  <c r="G88" i="2"/>
  <c r="D7" i="2"/>
  <c r="B3" i="2"/>
  <c r="C39" i="27"/>
  <c r="G85" i="29"/>
  <c r="G85" i="2"/>
  <c r="I85" i="2"/>
  <c r="C85" i="2"/>
  <c r="D65" i="27"/>
  <c r="A65" i="27"/>
  <c r="A65" i="2" s="1"/>
  <c r="B27" i="29"/>
  <c r="E11" i="29"/>
  <c r="C68" i="27"/>
  <c r="D72" i="27"/>
  <c r="A72" i="27" s="1"/>
  <c r="A72" i="2" s="1"/>
  <c r="F68" i="27"/>
  <c r="G35" i="29"/>
  <c r="I68" i="27"/>
  <c r="E68" i="27"/>
  <c r="D34" i="2"/>
  <c r="D10" i="27"/>
  <c r="D86" i="27"/>
  <c r="A86" i="27" s="1"/>
  <c r="A86" i="2" s="1"/>
  <c r="E88" i="2"/>
  <c r="E78" i="27"/>
  <c r="C78" i="27"/>
  <c r="G78" i="27"/>
  <c r="Q38" i="29"/>
  <c r="G38" i="29"/>
  <c r="D38" i="29"/>
  <c r="M61" i="29"/>
  <c r="P61" i="29" s="1"/>
  <c r="F61" i="29"/>
  <c r="Q61" i="29"/>
  <c r="D61" i="29"/>
  <c r="A61" i="29" s="1"/>
  <c r="I61" i="29"/>
  <c r="L61" i="29" s="1"/>
  <c r="B61" i="29"/>
  <c r="C61" i="29"/>
  <c r="D88" i="29"/>
  <c r="A88" i="29"/>
  <c r="M88" i="29"/>
  <c r="P88" i="29"/>
  <c r="G88" i="29"/>
  <c r="F88" i="29"/>
  <c r="B88" i="29"/>
  <c r="C88" i="29"/>
  <c r="Q88" i="29"/>
  <c r="E23" i="29"/>
  <c r="B23" i="29"/>
  <c r="A62" i="27"/>
  <c r="A62" i="2" s="1"/>
  <c r="A91" i="27"/>
  <c r="A91" i="2" s="1"/>
  <c r="Q2" i="29"/>
  <c r="M7" i="29"/>
  <c r="P7" i="29" s="1"/>
  <c r="M28" i="29"/>
  <c r="P28" i="29" s="1"/>
  <c r="T68" i="29"/>
  <c r="R11" i="29"/>
  <c r="N4" i="29"/>
  <c r="T4" i="29" s="1"/>
  <c r="N28" i="29"/>
  <c r="T28" i="29" s="1"/>
  <c r="X27" i="5"/>
  <c r="G41" i="17" s="1"/>
  <c r="R18" i="5"/>
  <c r="AH23" i="3"/>
  <c r="AH25" i="3"/>
  <c r="AH26" i="3"/>
  <c r="AH30" i="3"/>
  <c r="AH29" i="3"/>
  <c r="AH24" i="3"/>
  <c r="AH32" i="3"/>
  <c r="AH28" i="3"/>
  <c r="AH22" i="3"/>
  <c r="AH27" i="3"/>
  <c r="AH21" i="3"/>
  <c r="J6" i="29"/>
  <c r="I6" i="2" s="1"/>
  <c r="I3" i="27"/>
  <c r="AB17" i="3"/>
  <c r="AB16" i="3"/>
  <c r="AB18" i="3"/>
  <c r="I5" i="27"/>
  <c r="N5" i="29"/>
  <c r="T5" i="29" s="1"/>
  <c r="M2" i="29"/>
  <c r="P2" i="29" s="1"/>
  <c r="N2" i="29"/>
  <c r="T2" i="29" s="1"/>
  <c r="I3" i="29"/>
  <c r="L3" i="29" s="1"/>
  <c r="J3" i="29"/>
  <c r="I3" i="2" s="1"/>
  <c r="U9" i="5"/>
  <c r="P11" i="5"/>
  <c r="J22" i="5"/>
  <c r="J24" i="5"/>
  <c r="J17" i="5"/>
  <c r="P12" i="5"/>
  <c r="V9" i="5"/>
  <c r="F18" i="5" l="1"/>
  <c r="F22" i="5" s="1"/>
  <c r="C10" i="5"/>
  <c r="D10" i="5" s="1"/>
  <c r="C9" i="5"/>
  <c r="D9" i="5" s="1"/>
  <c r="C8" i="5"/>
  <c r="D8" i="5" s="1"/>
  <c r="E16" i="2"/>
  <c r="G16" i="2"/>
  <c r="B16" i="2"/>
  <c r="B27" i="2"/>
  <c r="E27" i="2"/>
  <c r="C27" i="2"/>
  <c r="G27" i="2"/>
  <c r="C49" i="2"/>
  <c r="B49" i="2"/>
  <c r="E49" i="2"/>
  <c r="I52" i="2"/>
  <c r="F52" i="2"/>
  <c r="E52" i="2"/>
  <c r="G52" i="2"/>
  <c r="B52" i="2"/>
  <c r="F77" i="2"/>
  <c r="G77" i="2"/>
  <c r="I77" i="2"/>
  <c r="B77" i="2"/>
  <c r="B19" i="27"/>
  <c r="C19" i="27"/>
  <c r="I19" i="27"/>
  <c r="E72" i="27"/>
  <c r="C72" i="27"/>
  <c r="C37" i="29"/>
  <c r="E37" i="29"/>
  <c r="Q37" i="29"/>
  <c r="G37" i="29"/>
  <c r="D37" i="29"/>
  <c r="B62" i="29"/>
  <c r="M62" i="29"/>
  <c r="P62" i="29" s="1"/>
  <c r="D62" i="29"/>
  <c r="F62" i="29"/>
  <c r="A62" i="29"/>
  <c r="I62" i="29"/>
  <c r="L62" i="29" s="1"/>
  <c r="E62" i="29"/>
  <c r="C15" i="5"/>
  <c r="D15" i="5" s="1"/>
  <c r="C14" i="5"/>
  <c r="D14" i="5" s="1"/>
  <c r="C16" i="5"/>
  <c r="D16" i="5" s="1"/>
  <c r="U10" i="5"/>
  <c r="D16" i="2"/>
  <c r="U12" i="5"/>
  <c r="V12" i="5" s="1"/>
  <c r="E10" i="2"/>
  <c r="G10" i="2"/>
  <c r="E24" i="2"/>
  <c r="G24" i="2"/>
  <c r="C24" i="2"/>
  <c r="B24" i="2"/>
  <c r="D24" i="2"/>
  <c r="E34" i="2"/>
  <c r="B34" i="2"/>
  <c r="E46" i="2"/>
  <c r="G46" i="2"/>
  <c r="D46" i="2"/>
  <c r="I64" i="2"/>
  <c r="B64" i="2"/>
  <c r="E64" i="2"/>
  <c r="C64" i="2"/>
  <c r="F64" i="2"/>
  <c r="C71" i="2"/>
  <c r="G71" i="2"/>
  <c r="E71" i="2"/>
  <c r="B71" i="2"/>
  <c r="C74" i="2"/>
  <c r="B74" i="2"/>
  <c r="D74" i="2"/>
  <c r="G74" i="2"/>
  <c r="D16" i="27"/>
  <c r="C16" i="27"/>
  <c r="G56" i="27"/>
  <c r="D56" i="27"/>
  <c r="A56" i="27" s="1"/>
  <c r="A56" i="2" s="1"/>
  <c r="C63" i="27"/>
  <c r="F63" i="27"/>
  <c r="D63" i="27"/>
  <c r="A63" i="27" s="1"/>
  <c r="A63" i="2" s="1"/>
  <c r="C69" i="27"/>
  <c r="G69" i="27"/>
  <c r="E69" i="27"/>
  <c r="B69" i="27"/>
  <c r="F69" i="27"/>
  <c r="D69" i="27"/>
  <c r="A69" i="27" s="1"/>
  <c r="A69" i="2" s="1"/>
  <c r="I69" i="27"/>
  <c r="E6" i="29"/>
  <c r="M6" i="29"/>
  <c r="P6" i="29" s="1"/>
  <c r="D6" i="29"/>
  <c r="I6" i="29"/>
  <c r="L6" i="29" s="1"/>
  <c r="D24" i="29"/>
  <c r="C24" i="29"/>
  <c r="E34" i="29"/>
  <c r="C34" i="29"/>
  <c r="I34" i="29"/>
  <c r="L34" i="29" s="1"/>
  <c r="B53" i="29"/>
  <c r="M53" i="29"/>
  <c r="P53" i="29" s="1"/>
  <c r="D53" i="29"/>
  <c r="A53" i="29" s="1"/>
  <c r="Q53" i="29"/>
  <c r="F53" i="29"/>
  <c r="D60" i="29"/>
  <c r="A60" i="29" s="1"/>
  <c r="G60" i="29"/>
  <c r="M60" i="29"/>
  <c r="P60" i="29" s="1"/>
  <c r="C60" i="29"/>
  <c r="Q60" i="29"/>
  <c r="F60" i="29"/>
  <c r="E6" i="2"/>
  <c r="C6" i="2"/>
  <c r="D6" i="2"/>
  <c r="E57" i="2"/>
  <c r="F57" i="2"/>
  <c r="C57" i="2"/>
  <c r="G57" i="2"/>
  <c r="D57" i="2"/>
  <c r="I57" i="2"/>
  <c r="C31" i="27"/>
  <c r="E31" i="27"/>
  <c r="D31" i="27"/>
  <c r="D58" i="27"/>
  <c r="A58" i="27" s="1"/>
  <c r="A58" i="2" s="1"/>
  <c r="E58" i="27"/>
  <c r="F58" i="27"/>
  <c r="G58" i="27"/>
  <c r="D14" i="29"/>
  <c r="M14" i="29"/>
  <c r="P14" i="29" s="1"/>
  <c r="I14" i="29"/>
  <c r="L14" i="29" s="1"/>
  <c r="E14" i="29"/>
  <c r="G14" i="29"/>
  <c r="Q14" i="29"/>
  <c r="C14" i="29"/>
  <c r="E40" i="29"/>
  <c r="B40" i="29"/>
  <c r="M40" i="29"/>
  <c r="P40" i="29" s="1"/>
  <c r="D40" i="29"/>
  <c r="I40" i="29"/>
  <c r="L40" i="29" s="1"/>
  <c r="Q40" i="29"/>
  <c r="E66" i="29"/>
  <c r="A66" i="29"/>
  <c r="B66" i="29"/>
  <c r="C66" i="29"/>
  <c r="G66" i="29"/>
  <c r="Q66" i="29"/>
  <c r="M66" i="29"/>
  <c r="P66" i="29" s="1"/>
  <c r="F66" i="29"/>
  <c r="G6" i="2"/>
  <c r="O10" i="5"/>
  <c r="P10" i="5" s="1"/>
  <c r="U8" i="5"/>
  <c r="V8" i="5" s="1"/>
  <c r="U11" i="5"/>
  <c r="O9" i="5"/>
  <c r="P9" i="5" s="1"/>
  <c r="B14" i="29"/>
  <c r="B58" i="27"/>
  <c r="I58" i="27"/>
  <c r="I31" i="27"/>
  <c r="G40" i="29"/>
  <c r="B57" i="2"/>
  <c r="I66" i="29"/>
  <c r="L66" i="29" s="1"/>
  <c r="B8" i="2"/>
  <c r="E8" i="2"/>
  <c r="D8" i="2"/>
  <c r="D32" i="2"/>
  <c r="G32" i="2"/>
  <c r="E32" i="2"/>
  <c r="G44" i="2"/>
  <c r="D44" i="2"/>
  <c r="B44" i="2"/>
  <c r="C62" i="2"/>
  <c r="F62" i="2"/>
  <c r="D62" i="2"/>
  <c r="B62" i="2"/>
  <c r="G62" i="2"/>
  <c r="G84" i="2"/>
  <c r="E84" i="2"/>
  <c r="C84" i="2"/>
  <c r="B84" i="2"/>
  <c r="D84" i="2"/>
  <c r="D7" i="27"/>
  <c r="C7" i="27"/>
  <c r="I7" i="27"/>
  <c r="I10" i="27"/>
  <c r="C10" i="27"/>
  <c r="D34" i="27"/>
  <c r="C34" i="27"/>
  <c r="B34" i="27"/>
  <c r="I40" i="27"/>
  <c r="C40" i="27"/>
  <c r="D47" i="27"/>
  <c r="E47" i="27"/>
  <c r="C47" i="27"/>
  <c r="I47" i="27"/>
  <c r="B51" i="27"/>
  <c r="D51" i="27"/>
  <c r="G51" i="27"/>
  <c r="E51" i="27"/>
  <c r="C51" i="27"/>
  <c r="A51" i="27"/>
  <c r="A51" i="2" s="1"/>
  <c r="I51" i="27"/>
  <c r="C54" i="27"/>
  <c r="F54" i="27"/>
  <c r="D54" i="27"/>
  <c r="A54" i="27" s="1"/>
  <c r="A54" i="2" s="1"/>
  <c r="E54" i="27"/>
  <c r="G60" i="27"/>
  <c r="B60" i="27"/>
  <c r="C60" i="27"/>
  <c r="E60" i="27"/>
  <c r="A60" i="27"/>
  <c r="A60" i="2" s="1"/>
  <c r="B2" i="29"/>
  <c r="I2" i="29"/>
  <c r="L2" i="29" s="1"/>
  <c r="J2" i="29" s="1"/>
  <c r="I2" i="2" s="1"/>
  <c r="D43" i="29"/>
  <c r="M43" i="29"/>
  <c r="P43" i="29" s="1"/>
  <c r="G43" i="29"/>
  <c r="C43" i="29"/>
  <c r="C58" i="29"/>
  <c r="Q58" i="29"/>
  <c r="B58" i="29"/>
  <c r="F58" i="29"/>
  <c r="E58" i="29"/>
  <c r="D58" i="29"/>
  <c r="A58" i="29" s="1"/>
  <c r="M72" i="29"/>
  <c r="P72" i="29" s="1"/>
  <c r="B72" i="29"/>
  <c r="C72" i="29"/>
  <c r="Q72" i="29"/>
  <c r="E72" i="29"/>
  <c r="D72" i="29"/>
  <c r="A72" i="29" s="1"/>
  <c r="G72" i="29"/>
  <c r="F72" i="29"/>
  <c r="A82" i="29"/>
  <c r="G82" i="29"/>
  <c r="Q82" i="29"/>
  <c r="E82" i="29"/>
  <c r="I82" i="29"/>
  <c r="L82" i="29" s="1"/>
  <c r="M82" i="29"/>
  <c r="P82" i="29" s="1"/>
  <c r="C82" i="29"/>
  <c r="F82" i="29"/>
  <c r="E63" i="29"/>
  <c r="D63" i="29"/>
  <c r="A63" i="29" s="1"/>
  <c r="F63" i="29"/>
  <c r="G63" i="29"/>
  <c r="B28" i="29"/>
  <c r="I28" i="29"/>
  <c r="L28" i="29" s="1"/>
  <c r="D28" i="29"/>
  <c r="P56" i="29"/>
  <c r="P48" i="29"/>
  <c r="T14" i="29"/>
  <c r="P67" i="29"/>
  <c r="T21" i="29"/>
  <c r="P71" i="29"/>
  <c r="I32" i="2"/>
  <c r="T48" i="29"/>
  <c r="T73" i="29"/>
  <c r="T78" i="29"/>
  <c r="C13" i="5"/>
  <c r="D13" i="5" s="1"/>
  <c r="C12" i="5"/>
  <c r="D12" i="5" s="1"/>
  <c r="C11" i="5"/>
  <c r="I16" i="2"/>
  <c r="I8" i="2"/>
  <c r="P83" i="29"/>
  <c r="T17" i="29"/>
  <c r="I34" i="2"/>
  <c r="I10" i="2"/>
  <c r="I46" i="2"/>
  <c r="P85" i="29"/>
  <c r="F19" i="5"/>
  <c r="F23" i="5" s="1"/>
  <c r="E3" i="23" s="1"/>
  <c r="I23" i="5"/>
  <c r="I21" i="5"/>
  <c r="J21" i="5" s="1"/>
  <c r="L29" i="5"/>
  <c r="I20" i="5"/>
  <c r="J20" i="5" s="1"/>
  <c r="I25" i="5"/>
  <c r="T39" i="29"/>
  <c r="T44" i="29"/>
  <c r="I49" i="2"/>
  <c r="I44" i="2"/>
  <c r="P52" i="29"/>
  <c r="T52" i="29"/>
  <c r="T82" i="29"/>
  <c r="T84" i="29"/>
  <c r="I16" i="5"/>
  <c r="J16" i="5" s="1"/>
  <c r="I15" i="5"/>
  <c r="J15" i="5" s="1"/>
  <c r="O13" i="5"/>
  <c r="P13" i="5" s="1"/>
  <c r="C4" i="23"/>
  <c r="I14" i="5"/>
  <c r="BD14" i="3"/>
  <c r="BF14" i="3"/>
  <c r="U23" i="5" s="1"/>
  <c r="G39" i="27"/>
  <c r="G34" i="27"/>
  <c r="G30" i="27"/>
  <c r="G8" i="27"/>
  <c r="G48" i="27"/>
  <c r="G7" i="27"/>
  <c r="G18" i="27"/>
  <c r="G20" i="27"/>
  <c r="G4" i="27"/>
  <c r="D2" i="26"/>
  <c r="G16" i="27"/>
  <c r="G23" i="27"/>
  <c r="D2" i="23"/>
  <c r="G2" i="27"/>
  <c r="G3" i="27"/>
  <c r="G37" i="27"/>
  <c r="G36" i="27"/>
  <c r="G42" i="27"/>
  <c r="G41" i="27"/>
  <c r="G35" i="27"/>
  <c r="G26" i="27"/>
  <c r="G17" i="27"/>
  <c r="F10" i="29"/>
  <c r="F26" i="27"/>
  <c r="F30" i="2"/>
  <c r="F33" i="2"/>
  <c r="F29" i="2"/>
  <c r="A35" i="27"/>
  <c r="A35" i="2" s="1"/>
  <c r="AH48" i="3" s="1"/>
  <c r="A7" i="27"/>
  <c r="A7" i="2" s="1"/>
  <c r="AB20" i="3" s="1"/>
  <c r="A47" i="27"/>
  <c r="A47" i="2" s="1"/>
  <c r="AB60" i="3" s="1"/>
  <c r="F41" i="29"/>
  <c r="F45" i="29"/>
  <c r="F15" i="2"/>
  <c r="F30" i="29"/>
  <c r="F37" i="29"/>
  <c r="A33" i="27"/>
  <c r="A33" i="2" s="1"/>
  <c r="AH46" i="3" s="1"/>
  <c r="A41" i="27"/>
  <c r="A41" i="2" s="1"/>
  <c r="AH54" i="3" s="1"/>
  <c r="F35" i="2"/>
  <c r="A20" i="29"/>
  <c r="F40" i="29"/>
  <c r="F27" i="27"/>
  <c r="F30" i="27"/>
  <c r="A5" i="29"/>
  <c r="F19" i="27"/>
  <c r="F48" i="29"/>
  <c r="A15" i="29"/>
  <c r="A16" i="29"/>
  <c r="F40" i="27"/>
  <c r="A45" i="29"/>
  <c r="F44" i="27"/>
  <c r="A36" i="27"/>
  <c r="A36" i="2" s="1"/>
  <c r="AH49" i="3" s="1"/>
  <c r="F25" i="2"/>
  <c r="F32" i="27"/>
  <c r="A29" i="29"/>
  <c r="F36" i="27"/>
  <c r="A29" i="27"/>
  <c r="A29" i="2" s="1"/>
  <c r="AH42" i="3" s="1"/>
  <c r="F21" i="29"/>
  <c r="A18" i="29"/>
  <c r="A23" i="29"/>
  <c r="F12" i="29"/>
  <c r="F4" i="29"/>
  <c r="A46" i="27"/>
  <c r="A46" i="2" s="1"/>
  <c r="AB59" i="3" s="1"/>
  <c r="A31" i="29"/>
  <c r="F7" i="27"/>
  <c r="A11" i="27"/>
  <c r="A11" i="2" s="1"/>
  <c r="AB24" i="3" s="1"/>
  <c r="E14" i="5" s="1"/>
  <c r="F4" i="23" s="1"/>
  <c r="F41" i="2"/>
  <c r="A9" i="29"/>
  <c r="A49" i="29"/>
  <c r="A7" i="29"/>
  <c r="F22" i="2"/>
  <c r="F13" i="2"/>
  <c r="F13" i="29"/>
  <c r="F6" i="27"/>
  <c r="A8" i="29"/>
  <c r="F10" i="2"/>
  <c r="F14" i="29"/>
  <c r="A6" i="27"/>
  <c r="A6" i="2" s="1"/>
  <c r="AB19" i="3" s="1"/>
  <c r="A8" i="27"/>
  <c r="A8" i="2" s="1"/>
  <c r="AB21" i="3" s="1"/>
  <c r="E11" i="5" s="1"/>
  <c r="A12" i="27"/>
  <c r="A12" i="2" s="1"/>
  <c r="AB25" i="3" s="1"/>
  <c r="E15" i="5" s="1"/>
  <c r="G4" i="23" s="1"/>
  <c r="A2" i="29"/>
  <c r="F5" i="2"/>
  <c r="A3" i="29"/>
  <c r="A17" i="27"/>
  <c r="A17" i="2" s="1"/>
  <c r="AB30" i="3" s="1"/>
  <c r="K18" i="5" s="1"/>
  <c r="J3" i="31" s="1"/>
  <c r="F9" i="2"/>
  <c r="F46" i="2"/>
  <c r="A34" i="27"/>
  <c r="A34" i="2" s="1"/>
  <c r="AH47" i="3" s="1"/>
  <c r="A4" i="27"/>
  <c r="A4" i="2" s="1"/>
  <c r="AH17" i="3" s="1"/>
  <c r="Q9" i="5" s="1"/>
  <c r="H15" i="19" s="1"/>
  <c r="A2" i="19"/>
  <c r="M2" i="19" s="1"/>
  <c r="A16" i="19"/>
  <c r="A15" i="19"/>
  <c r="I15" i="19" s="1"/>
  <c r="A3" i="19"/>
  <c r="L3" i="19" s="1"/>
  <c r="A25" i="27"/>
  <c r="A25" i="2" s="1"/>
  <c r="AH38" i="3" s="1"/>
  <c r="Q16" i="5" s="1"/>
  <c r="K4" i="23" s="1"/>
  <c r="F4" i="27"/>
  <c r="F28" i="2"/>
  <c r="F26" i="2"/>
  <c r="A14" i="29"/>
  <c r="F36" i="29"/>
  <c r="A40" i="29"/>
  <c r="A42" i="29"/>
  <c r="A46" i="29"/>
  <c r="F47" i="2"/>
  <c r="F43" i="29"/>
  <c r="F41" i="27"/>
  <c r="F3" i="27"/>
  <c r="A43" i="27"/>
  <c r="A43" i="2" s="1"/>
  <c r="AH56" i="3" s="1"/>
  <c r="A41" i="29"/>
  <c r="A37" i="29"/>
  <c r="F44" i="2"/>
  <c r="A39" i="29"/>
  <c r="A27" i="27"/>
  <c r="A27" i="2" s="1"/>
  <c r="AH40" i="3" s="1"/>
  <c r="A48" i="29"/>
  <c r="F20" i="29"/>
  <c r="F47" i="29"/>
  <c r="A47" i="29"/>
  <c r="F5" i="29"/>
  <c r="A19" i="29"/>
  <c r="F23" i="27"/>
  <c r="F36" i="2"/>
  <c r="F24" i="2"/>
  <c r="F16" i="2"/>
  <c r="A44" i="27"/>
  <c r="A44" i="2" s="1"/>
  <c r="AH57" i="3" s="1"/>
  <c r="A32" i="27"/>
  <c r="A32" i="2" s="1"/>
  <c r="AH45" i="3" s="1"/>
  <c r="F34" i="29"/>
  <c r="F29" i="29"/>
  <c r="F39" i="29"/>
  <c r="A22" i="29"/>
  <c r="A25" i="29"/>
  <c r="A3" i="27"/>
  <c r="A3" i="2" s="1"/>
  <c r="AH16" i="3" s="1"/>
  <c r="Q8" i="5" s="1"/>
  <c r="A40" i="27"/>
  <c r="A40" i="2" s="1"/>
  <c r="AH53" i="3" s="1"/>
  <c r="A21" i="29"/>
  <c r="A19" i="27"/>
  <c r="A19" i="2" s="1"/>
  <c r="AB32" i="3" s="1"/>
  <c r="F12" i="2"/>
  <c r="A13" i="27"/>
  <c r="A13" i="2" s="1"/>
  <c r="AB26" i="3" s="1"/>
  <c r="E16" i="5" s="1"/>
  <c r="H4" i="23" s="1"/>
  <c r="A13" i="29"/>
  <c r="A15" i="27"/>
  <c r="A15" i="2" s="1"/>
  <c r="AB28" i="3" s="1"/>
  <c r="K16" i="5" s="1"/>
  <c r="H3" i="31" s="1"/>
  <c r="F6" i="2"/>
  <c r="A20" i="27"/>
  <c r="A20" i="2" s="1"/>
  <c r="AH33" i="3" s="1"/>
  <c r="Q11" i="5" s="1"/>
  <c r="F17" i="27"/>
  <c r="F28" i="27"/>
  <c r="F34" i="2"/>
  <c r="F11" i="29"/>
  <c r="A10" i="27"/>
  <c r="A10" i="2" s="1"/>
  <c r="AB23" i="3" s="1"/>
  <c r="E13" i="5" s="1"/>
  <c r="F38" i="29"/>
  <c r="A4" i="29"/>
  <c r="A2" i="26"/>
  <c r="A5" i="19"/>
  <c r="A23" i="19"/>
  <c r="J23" i="19" s="1"/>
  <c r="A7" i="19"/>
  <c r="A2" i="23"/>
  <c r="A25" i="19"/>
  <c r="A38" i="29"/>
  <c r="F2" i="2"/>
  <c r="F11" i="2"/>
  <c r="F27" i="29"/>
  <c r="A11" i="29"/>
  <c r="F32" i="2"/>
  <c r="A28" i="27"/>
  <c r="A28" i="2" s="1"/>
  <c r="AH41" i="3" s="1"/>
  <c r="A42" i="27"/>
  <c r="A42" i="2" s="1"/>
  <c r="AH55" i="3" s="1"/>
  <c r="A37" i="27"/>
  <c r="A37" i="2" s="1"/>
  <c r="AH50" i="3" s="1"/>
  <c r="F44" i="29"/>
  <c r="A30" i="29"/>
  <c r="F26" i="29"/>
  <c r="A26" i="29"/>
  <c r="A45" i="27"/>
  <c r="A45" i="2" s="1"/>
  <c r="AB58" i="3" s="1"/>
  <c r="F49" i="2"/>
  <c r="F46" i="29"/>
  <c r="F42" i="29"/>
  <c r="F47" i="27"/>
  <c r="F24" i="29"/>
  <c r="A19" i="19"/>
  <c r="I19" i="19" s="1"/>
  <c r="A21" i="19"/>
  <c r="I21" i="19" s="1"/>
  <c r="A22" i="19"/>
  <c r="M22" i="19" s="1"/>
  <c r="A4" i="19"/>
  <c r="A36" i="29"/>
  <c r="F17" i="29"/>
  <c r="F31" i="27"/>
  <c r="A39" i="27"/>
  <c r="A39" i="2" s="1"/>
  <c r="AH52" i="3" s="1"/>
  <c r="F7" i="2"/>
  <c r="F27" i="2"/>
  <c r="A5" i="27"/>
  <c r="A5" i="2" s="1"/>
  <c r="AH18" i="3" s="1"/>
  <c r="Q10" i="5" s="1"/>
  <c r="F2" i="27"/>
  <c r="F8" i="29"/>
  <c r="F5" i="27"/>
  <c r="F4" i="2"/>
  <c r="F49" i="29"/>
  <c r="F38" i="2"/>
  <c r="F31" i="29"/>
  <c r="F19" i="2"/>
  <c r="A35" i="29"/>
  <c r="A34" i="29"/>
  <c r="F42" i="2"/>
  <c r="F45" i="2"/>
  <c r="F19" i="29"/>
  <c r="F42" i="27"/>
  <c r="A33" i="29"/>
  <c r="F43" i="2"/>
  <c r="F21" i="27"/>
  <c r="F43" i="27"/>
  <c r="F16" i="29"/>
  <c r="F8" i="2"/>
  <c r="G3" i="17"/>
  <c r="A23" i="27"/>
  <c r="A23" i="2" s="1"/>
  <c r="AH36" i="3" s="1"/>
  <c r="A28" i="29"/>
  <c r="F33" i="27"/>
  <c r="F49" i="27"/>
  <c r="F34" i="27"/>
  <c r="A44" i="29"/>
  <c r="F31" i="2"/>
  <c r="F11" i="27"/>
  <c r="F32" i="29"/>
  <c r="F38" i="27"/>
  <c r="F25" i="29"/>
  <c r="F45" i="27"/>
  <c r="F18" i="27"/>
  <c r="A22" i="27"/>
  <c r="A22" i="2" s="1"/>
  <c r="AH35" i="3" s="1"/>
  <c r="Q13" i="5" s="1"/>
  <c r="H19" i="19" s="1"/>
  <c r="F48" i="27"/>
  <c r="F35" i="29"/>
  <c r="F6" i="29"/>
  <c r="A21" i="27"/>
  <c r="A21" i="2" s="1"/>
  <c r="AH34" i="3" s="1"/>
  <c r="W12" i="5" s="1"/>
  <c r="F37" i="27"/>
  <c r="F28" i="29"/>
  <c r="F24" i="27"/>
  <c r="F15" i="29"/>
  <c r="F23" i="29"/>
  <c r="F37" i="2"/>
  <c r="A2" i="27"/>
  <c r="A2" i="2" s="1"/>
  <c r="AB15" i="3" s="1"/>
  <c r="E8" i="5" s="1"/>
  <c r="A27" i="29"/>
  <c r="F3" i="29"/>
  <c r="A6" i="29"/>
  <c r="F8" i="27"/>
  <c r="F15" i="27"/>
  <c r="A12" i="29"/>
  <c r="A6" i="19"/>
  <c r="A14" i="19"/>
  <c r="A18" i="19"/>
  <c r="M18" i="19" s="1"/>
  <c r="A24" i="19"/>
  <c r="I24" i="19" s="1"/>
  <c r="A17" i="19"/>
  <c r="F40" i="2"/>
  <c r="A17" i="29"/>
  <c r="F3" i="2"/>
  <c r="F10" i="27"/>
  <c r="F9" i="27"/>
  <c r="F9" i="29"/>
  <c r="A9" i="27"/>
  <c r="A9" i="2" s="1"/>
  <c r="AB22" i="3" s="1"/>
  <c r="E12" i="5" s="1"/>
  <c r="F2" i="29"/>
  <c r="A14" i="27"/>
  <c r="A14" i="2" s="1"/>
  <c r="AB27" i="3" s="1"/>
  <c r="K15" i="5" s="1"/>
  <c r="G3" i="31" s="1"/>
  <c r="F14" i="27"/>
  <c r="F18" i="29"/>
  <c r="F13" i="27"/>
  <c r="F20" i="2"/>
  <c r="F16" i="27"/>
  <c r="F7" i="29"/>
  <c r="A16" i="27"/>
  <c r="A16" i="2" s="1"/>
  <c r="AB29" i="3" s="1"/>
  <c r="K17" i="5" s="1"/>
  <c r="I3" i="31" s="1"/>
  <c r="F46" i="27"/>
  <c r="F23" i="2"/>
  <c r="F22" i="29"/>
  <c r="A30" i="27"/>
  <c r="A30" i="2" s="1"/>
  <c r="AH43" i="3" s="1"/>
  <c r="A48" i="27"/>
  <c r="A48" i="2" s="1"/>
  <c r="AB61" i="3" s="1"/>
  <c r="F33" i="29"/>
  <c r="F39" i="2"/>
  <c r="A38" i="27"/>
  <c r="A38" i="2" s="1"/>
  <c r="AH51" i="3" s="1"/>
  <c r="A31" i="27"/>
  <c r="A31" i="2" s="1"/>
  <c r="AH44" i="3" s="1"/>
  <c r="A24" i="29"/>
  <c r="F25" i="27"/>
  <c r="F48" i="2"/>
  <c r="F21" i="2"/>
  <c r="F35" i="27"/>
  <c r="A43" i="29"/>
  <c r="A49" i="27"/>
  <c r="A49" i="2" s="1"/>
  <c r="AB62" i="3" s="1"/>
  <c r="F22" i="27"/>
  <c r="A10" i="29"/>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Q3" i="7"/>
  <c r="R3" i="7"/>
  <c r="R4" i="7" s="1"/>
  <c r="Q5" i="7" s="1"/>
  <c r="H2" i="26"/>
  <c r="K2" i="23"/>
  <c r="L6" i="19"/>
  <c r="L15" i="19"/>
  <c r="B6" i="19"/>
  <c r="I14" i="19"/>
  <c r="B19" i="19"/>
  <c r="J2" i="19"/>
  <c r="G33" i="27"/>
  <c r="G3" i="29"/>
  <c r="G6" i="29"/>
  <c r="L14" i="19"/>
  <c r="B2" i="19"/>
  <c r="H16" i="19"/>
  <c r="J15" i="19"/>
  <c r="M6" i="19"/>
  <c r="B14" i="19"/>
  <c r="I16" i="19"/>
  <c r="I2" i="19"/>
  <c r="W10" i="5"/>
  <c r="H2" i="30" s="1"/>
  <c r="G32" i="27"/>
  <c r="H3" i="23"/>
  <c r="H7" i="19"/>
  <c r="F2" i="26"/>
  <c r="I2" i="23"/>
  <c r="K21" i="5"/>
  <c r="G4" i="31" s="1"/>
  <c r="E10" i="5"/>
  <c r="I3" i="23"/>
  <c r="I2" i="26"/>
  <c r="H17" i="19"/>
  <c r="F2" i="23"/>
  <c r="H2" i="19"/>
  <c r="H6" i="19"/>
  <c r="G3" i="23"/>
  <c r="F3" i="23"/>
  <c r="H5" i="19"/>
  <c r="K20" i="5"/>
  <c r="F4" i="31" s="1"/>
  <c r="E9" i="5"/>
  <c r="Q14" i="5"/>
  <c r="I4" i="23" s="1"/>
  <c r="K3" i="23"/>
  <c r="A4" i="23"/>
  <c r="D3" i="23"/>
  <c r="B15" i="19"/>
  <c r="K15" i="19"/>
  <c r="L24" i="19"/>
  <c r="M14" i="19"/>
  <c r="H14" i="19"/>
  <c r="K22" i="19"/>
  <c r="M19" i="19"/>
  <c r="K16" i="19"/>
  <c r="L2" i="19"/>
  <c r="K2" i="19"/>
  <c r="F14" i="2"/>
  <c r="F17" i="2"/>
  <c r="G9" i="27"/>
  <c r="F12" i="27"/>
  <c r="A24" i="27"/>
  <c r="A24" i="2" s="1"/>
  <c r="AH37" i="3" s="1"/>
  <c r="Q15" i="5" s="1"/>
  <c r="J4" i="23" s="1"/>
  <c r="F29" i="27"/>
  <c r="G38" i="27"/>
  <c r="G40" i="27"/>
  <c r="C2" i="23"/>
  <c r="D4" i="23"/>
  <c r="J1" i="5"/>
  <c r="W11" i="5"/>
  <c r="I2" i="30" s="1"/>
  <c r="K14" i="5"/>
  <c r="F3" i="31" s="1"/>
  <c r="C3" i="31"/>
  <c r="C3" i="23"/>
  <c r="P1" i="5"/>
  <c r="D16" i="19" s="1"/>
  <c r="M15" i="19"/>
  <c r="J6" i="19"/>
  <c r="C14" i="19"/>
  <c r="J19" i="19"/>
  <c r="K19" i="19"/>
  <c r="M16" i="19"/>
  <c r="D2" i="19"/>
  <c r="A18" i="27"/>
  <c r="A18" i="2" s="1"/>
  <c r="AB31" i="3" s="1"/>
  <c r="K24" i="5" s="1"/>
  <c r="J4" i="31" s="1"/>
  <c r="F18" i="2"/>
  <c r="A26" i="27"/>
  <c r="A26" i="2" s="1"/>
  <c r="AH39" i="3" s="1"/>
  <c r="F39" i="27"/>
  <c r="A32" i="29"/>
  <c r="K25" i="5"/>
  <c r="K4" i="31" s="1"/>
  <c r="V23" i="5"/>
  <c r="W23" i="5"/>
  <c r="I4" i="30" s="1"/>
  <c r="J23" i="5"/>
  <c r="K23" i="5"/>
  <c r="I4" i="31" s="1"/>
  <c r="B24" i="19"/>
  <c r="K24" i="19"/>
  <c r="J22" i="19"/>
  <c r="W8" i="5"/>
  <c r="F2" i="30" s="1"/>
  <c r="V10" i="5"/>
  <c r="A20" i="19"/>
  <c r="J25" i="5"/>
  <c r="AL14" i="3"/>
  <c r="I10" i="5" s="1"/>
  <c r="C23" i="19"/>
  <c r="M24" i="19"/>
  <c r="J24" i="19"/>
  <c r="J21" i="19"/>
  <c r="V11" i="5"/>
  <c r="D24" i="19"/>
  <c r="D25" i="19"/>
  <c r="L25" i="19"/>
  <c r="B22" i="19"/>
  <c r="J25" i="19"/>
  <c r="D22" i="19"/>
  <c r="L22" i="19"/>
  <c r="C25" i="19"/>
  <c r="B25" i="19"/>
  <c r="K25" i="19"/>
  <c r="V13" i="5"/>
  <c r="I25" i="19" s="1"/>
  <c r="I11" i="5"/>
  <c r="L27" i="5"/>
  <c r="I8" i="5"/>
  <c r="I9" i="5"/>
  <c r="I12" i="5"/>
  <c r="AY49" i="3"/>
  <c r="AY50" i="3" s="1"/>
  <c r="AY51" i="3" s="1"/>
  <c r="AY52" i="3" s="1"/>
  <c r="AY53" i="3" s="1"/>
  <c r="AY54" i="3" s="1"/>
  <c r="AY55" i="3" s="1"/>
  <c r="AY56" i="3" s="1"/>
  <c r="AY57" i="3" s="1"/>
  <c r="AY58" i="3" s="1"/>
  <c r="AY59" i="3" s="1"/>
  <c r="AY60" i="3" s="1"/>
  <c r="AY61" i="3" s="1"/>
  <c r="AY62" i="3" s="1"/>
  <c r="AY63" i="3" s="1"/>
  <c r="AY64" i="3" s="1"/>
  <c r="AY65" i="3" s="1"/>
  <c r="AY66" i="3" s="1"/>
  <c r="AY67" i="3" s="1"/>
  <c r="AY68" i="3" s="1"/>
  <c r="AY69" i="3" s="1"/>
  <c r="AY70" i="3" s="1"/>
  <c r="AY71" i="3" s="1"/>
  <c r="AY72" i="3" s="1"/>
  <c r="AY73" i="3" s="1"/>
  <c r="AY74" i="3" s="1"/>
  <c r="AY75" i="3" s="1"/>
  <c r="AY76" i="3" s="1"/>
  <c r="AY77" i="3" s="1"/>
  <c r="AY78" i="3" s="1"/>
  <c r="AY79" i="3" s="1"/>
  <c r="AY80" i="3" s="1"/>
  <c r="AY81" i="3" s="1"/>
  <c r="AY82" i="3" s="1"/>
  <c r="AY83" i="3" s="1"/>
  <c r="AY84" i="3" s="1"/>
  <c r="AY85" i="3" s="1"/>
  <c r="AY86" i="3" s="1"/>
  <c r="AY87" i="3" s="1"/>
  <c r="AY88" i="3" s="1"/>
  <c r="AY89" i="3" s="1"/>
  <c r="AY90" i="3" s="1"/>
  <c r="AY91" i="3" s="1"/>
  <c r="AY92" i="3" s="1"/>
  <c r="AY93" i="3" s="1"/>
  <c r="AY94" i="3" s="1"/>
  <c r="AY95" i="3" s="1"/>
  <c r="AY96" i="3" s="1"/>
  <c r="AY97" i="3" s="1"/>
  <c r="AY98" i="3" s="1"/>
  <c r="AY99" i="3" s="1"/>
  <c r="AY100" i="3" s="1"/>
  <c r="AY101" i="3" s="1"/>
  <c r="AY102" i="3" s="1"/>
  <c r="AY103" i="3" s="1"/>
  <c r="AY104" i="3" s="1"/>
  <c r="C22" i="19"/>
  <c r="J14" i="5"/>
  <c r="H22" i="19"/>
  <c r="I22" i="19"/>
  <c r="D21" i="19"/>
  <c r="M25" i="19"/>
  <c r="E4" i="31"/>
  <c r="A4" i="31"/>
  <c r="C4" i="31"/>
  <c r="D4" i="31"/>
  <c r="X28" i="5"/>
  <c r="U15" i="5"/>
  <c r="U18" i="5"/>
  <c r="U16" i="5"/>
  <c r="U17" i="5"/>
  <c r="C2" i="30"/>
  <c r="D2" i="30"/>
  <c r="E2" i="30"/>
  <c r="D3" i="31"/>
  <c r="E3" i="31"/>
  <c r="A3" i="31"/>
  <c r="U22" i="5"/>
  <c r="U25" i="5"/>
  <c r="U21" i="5"/>
  <c r="U24" i="5"/>
  <c r="U20" i="5"/>
  <c r="X29" i="5"/>
  <c r="A2" i="30"/>
  <c r="A3" i="23" l="1"/>
  <c r="U19" i="5"/>
  <c r="V19" i="5" s="1"/>
  <c r="U14" i="5"/>
  <c r="D11" i="5"/>
  <c r="E2" i="26"/>
  <c r="C2" i="26"/>
  <c r="I13" i="5"/>
  <c r="W19" i="5"/>
  <c r="K3" i="30" s="1"/>
  <c r="E2" i="23"/>
  <c r="F25" i="5"/>
  <c r="J2" i="30"/>
  <c r="H24" i="19"/>
  <c r="L23" i="19"/>
  <c r="K2" i="26"/>
  <c r="L18" i="19"/>
  <c r="M23" i="19"/>
  <c r="K21" i="19"/>
  <c r="B23" i="19"/>
  <c r="W9" i="5"/>
  <c r="Q12" i="5"/>
  <c r="B3" i="19"/>
  <c r="C21" i="19"/>
  <c r="L21" i="19"/>
  <c r="I23" i="19"/>
  <c r="W13" i="5"/>
  <c r="K2" i="30" s="1"/>
  <c r="M21" i="19"/>
  <c r="B21" i="19"/>
  <c r="K23" i="19"/>
  <c r="H23" i="19"/>
  <c r="K22" i="5"/>
  <c r="H4" i="31" s="1"/>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R5" i="7"/>
  <c r="Q4" i="7"/>
  <c r="D23" i="19"/>
  <c r="C17" i="19"/>
  <c r="C5" i="19"/>
  <c r="C18" i="19"/>
  <c r="C4" i="19"/>
  <c r="C15" i="19"/>
  <c r="C3" i="19"/>
  <c r="C7" i="19"/>
  <c r="C2" i="19"/>
  <c r="C6" i="19"/>
  <c r="D17" i="19"/>
  <c r="D3" i="19"/>
  <c r="D7" i="19"/>
  <c r="D18" i="19"/>
  <c r="D14" i="19"/>
  <c r="D15" i="19"/>
  <c r="D4" i="19"/>
  <c r="D5" i="19"/>
  <c r="C19" i="19"/>
  <c r="G2" i="30"/>
  <c r="H21" i="19"/>
  <c r="H3" i="19"/>
  <c r="G2" i="23"/>
  <c r="J3" i="23"/>
  <c r="J2" i="26"/>
  <c r="H18" i="19"/>
  <c r="D19" i="19"/>
  <c r="C24" i="19"/>
  <c r="J2" i="23"/>
  <c r="G2" i="26"/>
  <c r="H2" i="23"/>
  <c r="H4" i="19"/>
  <c r="C16" i="19"/>
  <c r="D6" i="19"/>
  <c r="X30" i="5"/>
  <c r="B20" i="19"/>
  <c r="K20" i="19"/>
  <c r="J20" i="19"/>
  <c r="C20" i="19"/>
  <c r="L20" i="19"/>
  <c r="M20" i="19"/>
  <c r="I20" i="19"/>
  <c r="H20" i="19"/>
  <c r="D20" i="19"/>
  <c r="W21" i="5"/>
  <c r="G4" i="30" s="1"/>
  <c r="V21" i="5"/>
  <c r="W18" i="5"/>
  <c r="J3" i="30" s="1"/>
  <c r="V18" i="5"/>
  <c r="A13" i="19"/>
  <c r="J13" i="5"/>
  <c r="K13" i="5"/>
  <c r="K2" i="31" s="1"/>
  <c r="J10" i="5"/>
  <c r="K10" i="5"/>
  <c r="H2" i="31" s="1"/>
  <c r="A10" i="19"/>
  <c r="V24" i="5"/>
  <c r="W24" i="5"/>
  <c r="J4" i="30" s="1"/>
  <c r="V16" i="5"/>
  <c r="W16" i="5"/>
  <c r="H3" i="30" s="1"/>
  <c r="E4" i="30"/>
  <c r="A4" i="30"/>
  <c r="C4" i="30"/>
  <c r="D4" i="30"/>
  <c r="V25" i="5"/>
  <c r="W25" i="5"/>
  <c r="K4" i="30" s="1"/>
  <c r="V15" i="5"/>
  <c r="W15" i="5"/>
  <c r="G3" i="30" s="1"/>
  <c r="A12" i="19"/>
  <c r="K12" i="5"/>
  <c r="J2" i="31" s="1"/>
  <c r="J12" i="5"/>
  <c r="C2" i="31"/>
  <c r="D2" i="31"/>
  <c r="L30" i="5"/>
  <c r="G106" i="3" s="1"/>
  <c r="C45" i="17" s="1"/>
  <c r="G45" i="17" s="1"/>
  <c r="G47" i="17" s="1"/>
  <c r="E2" i="31"/>
  <c r="C41" i="17"/>
  <c r="A2" i="31"/>
  <c r="H25" i="19"/>
  <c r="W20" i="5"/>
  <c r="F4" i="30" s="1"/>
  <c r="V20" i="5"/>
  <c r="W22" i="5"/>
  <c r="H4" i="30" s="1"/>
  <c r="V22" i="5"/>
  <c r="W17" i="5"/>
  <c r="I3" i="30" s="1"/>
  <c r="V17" i="5"/>
  <c r="D3" i="30"/>
  <c r="E3" i="30"/>
  <c r="A3" i="30"/>
  <c r="C3" i="30"/>
  <c r="I19" i="5"/>
  <c r="K9" i="5"/>
  <c r="G2" i="31" s="1"/>
  <c r="A9" i="19"/>
  <c r="J9" i="5"/>
  <c r="K11" i="5"/>
  <c r="I2" i="31" s="1"/>
  <c r="A11" i="19"/>
  <c r="J11" i="5"/>
  <c r="A8" i="19"/>
  <c r="J8" i="5"/>
  <c r="K8" i="5"/>
  <c r="F2" i="31" s="1"/>
  <c r="V14" i="5" l="1"/>
  <c r="W14" i="5"/>
  <c r="F3" i="30" s="1"/>
  <c r="Q6" i="7"/>
  <c r="R6" i="7"/>
  <c r="L8" i="19"/>
  <c r="M8" i="19"/>
  <c r="H8" i="19"/>
  <c r="C8" i="19"/>
  <c r="J8" i="19"/>
  <c r="I8" i="19"/>
  <c r="B8" i="19"/>
  <c r="K8" i="19"/>
  <c r="D8" i="19"/>
  <c r="K11" i="19"/>
  <c r="B11" i="19"/>
  <c r="D11" i="19"/>
  <c r="I11" i="19"/>
  <c r="C11" i="19"/>
  <c r="J11" i="19"/>
  <c r="M11" i="19"/>
  <c r="L11" i="19"/>
  <c r="H11" i="19"/>
  <c r="K19" i="5"/>
  <c r="K3" i="31" s="1"/>
  <c r="J19" i="5"/>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Q7" i="7" l="1"/>
  <c r="R7" i="7"/>
  <c r="R8" i="7" l="1"/>
  <c r="Q8" i="7"/>
  <c r="Q9" i="7" l="1"/>
  <c r="R9" i="7"/>
  <c r="Q10" i="7" l="1"/>
  <c r="R10" i="7"/>
  <c r="Q11" i="7" l="1"/>
  <c r="R11" i="7"/>
  <c r="R12" i="7" l="1"/>
  <c r="Q12" i="7"/>
  <c r="Q13" i="7" l="1"/>
  <c r="R13" i="7"/>
  <c r="R14" i="7" l="1"/>
  <c r="Q14" i="7"/>
  <c r="Q15" i="7" l="1"/>
  <c r="R15" i="7"/>
  <c r="R16" i="7" l="1"/>
  <c r="Q16" i="7"/>
  <c r="Q17" i="7" l="1"/>
  <c r="R17" i="7"/>
  <c r="R18" i="7" l="1"/>
  <c r="Q18" i="7"/>
  <c r="Q19" i="7" l="1"/>
  <c r="R19" i="7"/>
  <c r="Q20" i="7" l="1"/>
  <c r="R20" i="7"/>
  <c r="Q21" i="7" l="1"/>
  <c r="R21" i="7"/>
  <c r="R22" i="7" l="1"/>
  <c r="Q22" i="7"/>
  <c r="Q23" i="7" l="1"/>
  <c r="R23" i="7"/>
  <c r="R24" i="7" l="1"/>
  <c r="Q24" i="7"/>
  <c r="R25" i="7" l="1"/>
  <c r="Q25" i="7"/>
  <c r="R26" i="7" l="1"/>
  <c r="Q26" i="7"/>
  <c r="Q27" i="7" l="1"/>
  <c r="R27" i="7"/>
  <c r="R28" i="7" l="1"/>
  <c r="Q28" i="7"/>
  <c r="R29" i="7" l="1"/>
  <c r="Q29" i="7"/>
  <c r="R30" i="7" l="1"/>
  <c r="Q30" i="7"/>
  <c r="Q31" i="7" l="1"/>
  <c r="R31" i="7"/>
  <c r="R32" i="7" l="1"/>
  <c r="Q32" i="7"/>
  <c r="Q33" i="7" l="1"/>
  <c r="R33" i="7"/>
  <c r="R34" i="7" l="1"/>
  <c r="Q34" i="7"/>
  <c r="Q35" i="7" l="1"/>
  <c r="R35" i="7"/>
  <c r="R36" i="7" l="1"/>
  <c r="Q36" i="7"/>
  <c r="Q37" i="7" l="1"/>
  <c r="R37" i="7"/>
  <c r="R38" i="7" l="1"/>
  <c r="Q38" i="7"/>
  <c r="Q39" i="7" l="1"/>
  <c r="R39" i="7"/>
  <c r="R40" i="7" l="1"/>
  <c r="Q40" i="7"/>
  <c r="Q41" i="7" l="1"/>
  <c r="R41" i="7"/>
  <c r="R42" i="7" l="1"/>
  <c r="Q42" i="7"/>
  <c r="R43" i="7" l="1"/>
  <c r="Q43" i="7"/>
  <c r="Q44" i="7" l="1"/>
  <c r="R44" i="7"/>
  <c r="Q45" i="7" l="1"/>
  <c r="R45" i="7"/>
  <c r="Q46" i="7" l="1"/>
  <c r="R46" i="7"/>
  <c r="R47" i="7" l="1"/>
  <c r="Q47" i="7"/>
  <c r="Q48" i="7" l="1"/>
  <c r="R48" i="7"/>
  <c r="R49" i="7" l="1"/>
  <c r="Q49" i="7"/>
  <c r="Q50" i="7" l="1"/>
  <c r="R50" i="7"/>
  <c r="Q51" i="7" l="1"/>
  <c r="R51" i="7"/>
  <c r="R52" i="7" l="1"/>
  <c r="Q52" i="7"/>
  <c r="R53" i="7" l="1"/>
  <c r="Q53" i="7"/>
  <c r="Q54" i="7" l="1"/>
  <c r="R54" i="7"/>
  <c r="R55" i="7" l="1"/>
  <c r="Q55" i="7"/>
  <c r="Q56" i="7" l="1"/>
  <c r="R56" i="7"/>
  <c r="R57" i="7" l="1"/>
  <c r="Q57" i="7"/>
  <c r="R58" i="7" l="1"/>
  <c r="Q58" i="7"/>
  <c r="R59" i="7" l="1"/>
  <c r="Q59" i="7"/>
  <c r="Q60" i="7" l="1"/>
  <c r="R60" i="7"/>
  <c r="Q61" i="7" l="1"/>
  <c r="R61"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USER</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5" authorId="1" shapeId="0">
      <text>
        <r>
          <rPr>
            <b/>
            <sz val="9"/>
            <color indexed="81"/>
            <rFont val="ＭＳ Ｐゴシック"/>
            <family val="3"/>
            <charset val="128"/>
          </rPr>
          <t xml:space="preserve">数字だけ入力してください。
</t>
        </r>
      </text>
    </comment>
    <comment ref="F15" authorId="0" shapeId="0">
      <text>
        <r>
          <rPr>
            <b/>
            <sz val="9"/>
            <color indexed="81"/>
            <rFont val="ＭＳ ゴシック"/>
            <family val="3"/>
            <charset val="128"/>
          </rPr>
          <t>入力の必要はありません</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6" authorId="1" shapeId="0">
      <text>
        <r>
          <rPr>
            <b/>
            <sz val="9"/>
            <color indexed="81"/>
            <rFont val="ＭＳ Ｐゴシック"/>
            <family val="3"/>
            <charset val="128"/>
          </rPr>
          <t xml:space="preserve">数字だけ入力してください。
</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7" authorId="1" shapeId="0">
      <text>
        <r>
          <rPr>
            <b/>
            <sz val="9"/>
            <color indexed="81"/>
            <rFont val="ＭＳ Ｐゴシック"/>
            <family val="3"/>
            <charset val="128"/>
          </rPr>
          <t xml:space="preserve">数字だけ入力してください。
</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8" authorId="1" shapeId="0">
      <text>
        <r>
          <rPr>
            <b/>
            <sz val="9"/>
            <color indexed="81"/>
            <rFont val="ＭＳ Ｐゴシック"/>
            <family val="3"/>
            <charset val="128"/>
          </rPr>
          <t xml:space="preserve">数字だけ入力してください。
</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9" authorId="1" shapeId="0">
      <text>
        <r>
          <rPr>
            <b/>
            <sz val="9"/>
            <color indexed="81"/>
            <rFont val="ＭＳ Ｐゴシック"/>
            <family val="3"/>
            <charset val="128"/>
          </rPr>
          <t xml:space="preserve">数字だけ入力してください。
</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0" authorId="1" shapeId="0">
      <text>
        <r>
          <rPr>
            <b/>
            <sz val="9"/>
            <color indexed="81"/>
            <rFont val="ＭＳ Ｐゴシック"/>
            <family val="3"/>
            <charset val="128"/>
          </rPr>
          <t xml:space="preserve">数字だけ入力してください。
</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1" authorId="1" shapeId="0">
      <text>
        <r>
          <rPr>
            <b/>
            <sz val="9"/>
            <color indexed="81"/>
            <rFont val="ＭＳ Ｐゴシック"/>
            <family val="3"/>
            <charset val="128"/>
          </rPr>
          <t xml:space="preserve">数字だけ入力してください。
</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2" authorId="1" shapeId="0">
      <text>
        <r>
          <rPr>
            <b/>
            <sz val="9"/>
            <color indexed="81"/>
            <rFont val="ＭＳ Ｐゴシック"/>
            <family val="3"/>
            <charset val="128"/>
          </rPr>
          <t xml:space="preserve">数字だけ入力してください。
</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3" authorId="1" shapeId="0">
      <text>
        <r>
          <rPr>
            <b/>
            <sz val="9"/>
            <color indexed="81"/>
            <rFont val="ＭＳ Ｐゴシック"/>
            <family val="3"/>
            <charset val="128"/>
          </rPr>
          <t xml:space="preserve">数字だけ入力してください。
</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4" authorId="1" shapeId="0">
      <text>
        <r>
          <rPr>
            <b/>
            <sz val="9"/>
            <color indexed="81"/>
            <rFont val="ＭＳ Ｐゴシック"/>
            <family val="3"/>
            <charset val="128"/>
          </rPr>
          <t xml:space="preserve">数字だけ入力してください。
</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5" authorId="1" shapeId="0">
      <text>
        <r>
          <rPr>
            <b/>
            <sz val="9"/>
            <color indexed="81"/>
            <rFont val="ＭＳ Ｐゴシック"/>
            <family val="3"/>
            <charset val="128"/>
          </rPr>
          <t xml:space="preserve">数字だけ入力してください。
</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6" authorId="1" shapeId="0">
      <text>
        <r>
          <rPr>
            <b/>
            <sz val="9"/>
            <color indexed="81"/>
            <rFont val="ＭＳ Ｐゴシック"/>
            <family val="3"/>
            <charset val="128"/>
          </rPr>
          <t xml:space="preserve">数字だけ入力してください。
</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7" authorId="1" shapeId="0">
      <text>
        <r>
          <rPr>
            <b/>
            <sz val="9"/>
            <color indexed="81"/>
            <rFont val="ＭＳ Ｐゴシック"/>
            <family val="3"/>
            <charset val="128"/>
          </rPr>
          <t xml:space="preserve">数字だけ入力してください。
</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8" authorId="1" shapeId="0">
      <text>
        <r>
          <rPr>
            <b/>
            <sz val="9"/>
            <color indexed="81"/>
            <rFont val="ＭＳ Ｐゴシック"/>
            <family val="3"/>
            <charset val="128"/>
          </rPr>
          <t xml:space="preserve">数字だけ入力してください。
</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9" authorId="1" shapeId="0">
      <text>
        <r>
          <rPr>
            <b/>
            <sz val="9"/>
            <color indexed="81"/>
            <rFont val="ＭＳ Ｐゴシック"/>
            <family val="3"/>
            <charset val="128"/>
          </rPr>
          <t xml:space="preserve">数字だけ入力してください。
</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0" authorId="1" shapeId="0">
      <text>
        <r>
          <rPr>
            <b/>
            <sz val="9"/>
            <color indexed="81"/>
            <rFont val="ＭＳ Ｐゴシック"/>
            <family val="3"/>
            <charset val="128"/>
          </rPr>
          <t xml:space="preserve">数字だけ入力してください。
</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1" authorId="1" shapeId="0">
      <text>
        <r>
          <rPr>
            <b/>
            <sz val="9"/>
            <color indexed="81"/>
            <rFont val="ＭＳ Ｐゴシック"/>
            <family val="3"/>
            <charset val="128"/>
          </rPr>
          <t xml:space="preserve">数字だけ入力してください。
</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2" authorId="1" shapeId="0">
      <text>
        <r>
          <rPr>
            <b/>
            <sz val="9"/>
            <color indexed="81"/>
            <rFont val="ＭＳ Ｐゴシック"/>
            <family val="3"/>
            <charset val="128"/>
          </rPr>
          <t xml:space="preserve">数字だけ入力してください。
</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3" authorId="1" shapeId="0">
      <text>
        <r>
          <rPr>
            <b/>
            <sz val="9"/>
            <color indexed="81"/>
            <rFont val="ＭＳ Ｐゴシック"/>
            <family val="3"/>
            <charset val="128"/>
          </rPr>
          <t xml:space="preserve">数字だけ入力してください。
</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4" authorId="1" shapeId="0">
      <text>
        <r>
          <rPr>
            <b/>
            <sz val="9"/>
            <color indexed="81"/>
            <rFont val="ＭＳ Ｐゴシック"/>
            <family val="3"/>
            <charset val="128"/>
          </rPr>
          <t xml:space="preserve">数字だけ入力してください。
</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5" authorId="1" shapeId="0">
      <text>
        <r>
          <rPr>
            <b/>
            <sz val="9"/>
            <color indexed="81"/>
            <rFont val="ＭＳ Ｐゴシック"/>
            <family val="3"/>
            <charset val="128"/>
          </rPr>
          <t xml:space="preserve">数字だけ入力してください。
</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6" authorId="1" shapeId="0">
      <text>
        <r>
          <rPr>
            <b/>
            <sz val="9"/>
            <color indexed="81"/>
            <rFont val="ＭＳ Ｐゴシック"/>
            <family val="3"/>
            <charset val="128"/>
          </rPr>
          <t xml:space="preserve">数字だけ入力してください。
</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7" authorId="1" shapeId="0">
      <text>
        <r>
          <rPr>
            <b/>
            <sz val="9"/>
            <color indexed="81"/>
            <rFont val="ＭＳ Ｐゴシック"/>
            <family val="3"/>
            <charset val="128"/>
          </rPr>
          <t xml:space="preserve">数字だけ入力してください。
</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8" authorId="1" shapeId="0">
      <text>
        <r>
          <rPr>
            <b/>
            <sz val="9"/>
            <color indexed="81"/>
            <rFont val="ＭＳ Ｐゴシック"/>
            <family val="3"/>
            <charset val="128"/>
          </rPr>
          <t xml:space="preserve">数字だけ入力してください。
</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9" authorId="1" shapeId="0">
      <text>
        <r>
          <rPr>
            <b/>
            <sz val="9"/>
            <color indexed="81"/>
            <rFont val="ＭＳ Ｐゴシック"/>
            <family val="3"/>
            <charset val="128"/>
          </rPr>
          <t xml:space="preserve">数字だけ入力してください。
</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0" authorId="1" shapeId="0">
      <text>
        <r>
          <rPr>
            <b/>
            <sz val="9"/>
            <color indexed="81"/>
            <rFont val="ＭＳ Ｐゴシック"/>
            <family val="3"/>
            <charset val="128"/>
          </rPr>
          <t xml:space="preserve">数字だけ入力してください。
</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1" authorId="1" shapeId="0">
      <text>
        <r>
          <rPr>
            <b/>
            <sz val="9"/>
            <color indexed="81"/>
            <rFont val="ＭＳ Ｐゴシック"/>
            <family val="3"/>
            <charset val="128"/>
          </rPr>
          <t xml:space="preserve">数字だけ入力してください。
</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2" authorId="1" shapeId="0">
      <text>
        <r>
          <rPr>
            <b/>
            <sz val="9"/>
            <color indexed="81"/>
            <rFont val="ＭＳ Ｐゴシック"/>
            <family val="3"/>
            <charset val="128"/>
          </rPr>
          <t xml:space="preserve">数字だけ入力してください。
</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3" authorId="1" shapeId="0">
      <text>
        <r>
          <rPr>
            <b/>
            <sz val="9"/>
            <color indexed="81"/>
            <rFont val="ＭＳ Ｐゴシック"/>
            <family val="3"/>
            <charset val="128"/>
          </rPr>
          <t xml:space="preserve">数字だけ入力してください。
</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4" authorId="1" shapeId="0">
      <text>
        <r>
          <rPr>
            <b/>
            <sz val="9"/>
            <color indexed="81"/>
            <rFont val="ＭＳ Ｐゴシック"/>
            <family val="3"/>
            <charset val="128"/>
          </rPr>
          <t xml:space="preserve">数字だけ入力してください。
</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5" authorId="1" shapeId="0">
      <text>
        <r>
          <rPr>
            <b/>
            <sz val="9"/>
            <color indexed="81"/>
            <rFont val="ＭＳ Ｐゴシック"/>
            <family val="3"/>
            <charset val="128"/>
          </rPr>
          <t xml:space="preserve">数字だけ入力してください。
</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6" authorId="1" shapeId="0">
      <text>
        <r>
          <rPr>
            <b/>
            <sz val="9"/>
            <color indexed="81"/>
            <rFont val="ＭＳ Ｐゴシック"/>
            <family val="3"/>
            <charset val="128"/>
          </rPr>
          <t xml:space="preserve">数字だけ入力してください。
</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7" authorId="1" shapeId="0">
      <text>
        <r>
          <rPr>
            <b/>
            <sz val="9"/>
            <color indexed="81"/>
            <rFont val="ＭＳ Ｐゴシック"/>
            <family val="3"/>
            <charset val="128"/>
          </rPr>
          <t xml:space="preserve">数字だけ入力してください。
</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8" authorId="1" shapeId="0">
      <text>
        <r>
          <rPr>
            <b/>
            <sz val="9"/>
            <color indexed="81"/>
            <rFont val="ＭＳ Ｐゴシック"/>
            <family val="3"/>
            <charset val="128"/>
          </rPr>
          <t xml:space="preserve">数字だけ入力してください。
</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9" authorId="1" shapeId="0">
      <text>
        <r>
          <rPr>
            <b/>
            <sz val="9"/>
            <color indexed="81"/>
            <rFont val="ＭＳ Ｐゴシック"/>
            <family val="3"/>
            <charset val="128"/>
          </rPr>
          <t xml:space="preserve">数字だけ入力してください。
</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0" authorId="1" shapeId="0">
      <text>
        <r>
          <rPr>
            <b/>
            <sz val="9"/>
            <color indexed="81"/>
            <rFont val="ＭＳ Ｐゴシック"/>
            <family val="3"/>
            <charset val="128"/>
          </rPr>
          <t xml:space="preserve">数字だけ入力してください。
</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1" authorId="1" shapeId="0">
      <text>
        <r>
          <rPr>
            <b/>
            <sz val="9"/>
            <color indexed="81"/>
            <rFont val="ＭＳ Ｐゴシック"/>
            <family val="3"/>
            <charset val="128"/>
          </rPr>
          <t xml:space="preserve">数字だけ入力してください。
</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2" authorId="1" shapeId="0">
      <text>
        <r>
          <rPr>
            <b/>
            <sz val="9"/>
            <color indexed="81"/>
            <rFont val="ＭＳ Ｐゴシック"/>
            <family val="3"/>
            <charset val="128"/>
          </rPr>
          <t xml:space="preserve">数字だけ入力してください。
</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3" authorId="1" shapeId="0">
      <text>
        <r>
          <rPr>
            <b/>
            <sz val="9"/>
            <color indexed="81"/>
            <rFont val="ＭＳ Ｐゴシック"/>
            <family val="3"/>
            <charset val="128"/>
          </rPr>
          <t xml:space="preserve">数字だけ入力してください。
</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4" authorId="1" shapeId="0">
      <text>
        <r>
          <rPr>
            <b/>
            <sz val="9"/>
            <color indexed="81"/>
            <rFont val="ＭＳ Ｐゴシック"/>
            <family val="3"/>
            <charset val="128"/>
          </rPr>
          <t xml:space="preserve">数字だけ入力してください。
</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5" authorId="1" shapeId="0">
      <text>
        <r>
          <rPr>
            <b/>
            <sz val="9"/>
            <color indexed="81"/>
            <rFont val="ＭＳ Ｐゴシック"/>
            <family val="3"/>
            <charset val="128"/>
          </rPr>
          <t xml:space="preserve">数字だけ入力してください。
</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6" authorId="1" shapeId="0">
      <text>
        <r>
          <rPr>
            <b/>
            <sz val="9"/>
            <color indexed="81"/>
            <rFont val="ＭＳ Ｐゴシック"/>
            <family val="3"/>
            <charset val="128"/>
          </rPr>
          <t xml:space="preserve">数字だけ入力してください。
</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7" authorId="1" shapeId="0">
      <text>
        <r>
          <rPr>
            <b/>
            <sz val="9"/>
            <color indexed="81"/>
            <rFont val="ＭＳ Ｐゴシック"/>
            <family val="3"/>
            <charset val="128"/>
          </rPr>
          <t xml:space="preserve">数字だけ入力してください。
</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8" authorId="1" shapeId="0">
      <text>
        <r>
          <rPr>
            <b/>
            <sz val="9"/>
            <color indexed="81"/>
            <rFont val="ＭＳ Ｐゴシック"/>
            <family val="3"/>
            <charset val="128"/>
          </rPr>
          <t xml:space="preserve">数字だけ入力してください。
</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9" authorId="1" shapeId="0">
      <text>
        <r>
          <rPr>
            <b/>
            <sz val="9"/>
            <color indexed="81"/>
            <rFont val="ＭＳ Ｐゴシック"/>
            <family val="3"/>
            <charset val="128"/>
          </rPr>
          <t xml:space="preserve">数字だけ入力してください。
</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0" authorId="1" shapeId="0">
      <text>
        <r>
          <rPr>
            <b/>
            <sz val="9"/>
            <color indexed="81"/>
            <rFont val="ＭＳ Ｐゴシック"/>
            <family val="3"/>
            <charset val="128"/>
          </rPr>
          <t xml:space="preserve">数字だけ入力してください。
</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1" authorId="1" shapeId="0">
      <text>
        <r>
          <rPr>
            <b/>
            <sz val="9"/>
            <color indexed="81"/>
            <rFont val="ＭＳ Ｐゴシック"/>
            <family val="3"/>
            <charset val="128"/>
          </rPr>
          <t xml:space="preserve">数字だけ入力してください。
</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2" authorId="1" shapeId="0">
      <text>
        <r>
          <rPr>
            <b/>
            <sz val="9"/>
            <color indexed="81"/>
            <rFont val="ＭＳ Ｐゴシック"/>
            <family val="3"/>
            <charset val="128"/>
          </rPr>
          <t xml:space="preserve">数字だけ入力してください。
</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3" authorId="1" shapeId="0">
      <text>
        <r>
          <rPr>
            <b/>
            <sz val="9"/>
            <color indexed="81"/>
            <rFont val="ＭＳ Ｐゴシック"/>
            <family val="3"/>
            <charset val="128"/>
          </rPr>
          <t xml:space="preserve">数字だけ入力してください。
</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4" authorId="1" shapeId="0">
      <text>
        <r>
          <rPr>
            <b/>
            <sz val="9"/>
            <color indexed="81"/>
            <rFont val="ＭＳ Ｐゴシック"/>
            <family val="3"/>
            <charset val="128"/>
          </rPr>
          <t xml:space="preserve">数字だけ入力してください。
</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5" authorId="1" shapeId="0">
      <text>
        <r>
          <rPr>
            <b/>
            <sz val="9"/>
            <color indexed="81"/>
            <rFont val="ＭＳ Ｐゴシック"/>
            <family val="3"/>
            <charset val="128"/>
          </rPr>
          <t xml:space="preserve">数字だけ入力してください。
</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6" authorId="1" shapeId="0">
      <text>
        <r>
          <rPr>
            <b/>
            <sz val="9"/>
            <color indexed="81"/>
            <rFont val="ＭＳ Ｐゴシック"/>
            <family val="3"/>
            <charset val="128"/>
          </rPr>
          <t xml:space="preserve">数字だけ入力してください。
</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7" authorId="1" shapeId="0">
      <text>
        <r>
          <rPr>
            <b/>
            <sz val="9"/>
            <color indexed="81"/>
            <rFont val="ＭＳ Ｐゴシック"/>
            <family val="3"/>
            <charset val="128"/>
          </rPr>
          <t xml:space="preserve">数字だけ入力してください。
</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8" authorId="1" shapeId="0">
      <text>
        <r>
          <rPr>
            <b/>
            <sz val="9"/>
            <color indexed="81"/>
            <rFont val="ＭＳ Ｐゴシック"/>
            <family val="3"/>
            <charset val="128"/>
          </rPr>
          <t xml:space="preserve">数字だけ入力してください。
</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9" authorId="1" shapeId="0">
      <text>
        <r>
          <rPr>
            <b/>
            <sz val="9"/>
            <color indexed="81"/>
            <rFont val="ＭＳ Ｐゴシック"/>
            <family val="3"/>
            <charset val="128"/>
          </rPr>
          <t xml:space="preserve">数字だけ入力してください。
</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0" authorId="1" shapeId="0">
      <text>
        <r>
          <rPr>
            <b/>
            <sz val="9"/>
            <color indexed="81"/>
            <rFont val="ＭＳ Ｐゴシック"/>
            <family val="3"/>
            <charset val="128"/>
          </rPr>
          <t xml:space="preserve">数字だけ入力してください。
</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1" authorId="1" shapeId="0">
      <text>
        <r>
          <rPr>
            <b/>
            <sz val="9"/>
            <color indexed="81"/>
            <rFont val="ＭＳ Ｐゴシック"/>
            <family val="3"/>
            <charset val="128"/>
          </rPr>
          <t xml:space="preserve">数字だけ入力してください。
</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2" authorId="1" shapeId="0">
      <text>
        <r>
          <rPr>
            <b/>
            <sz val="9"/>
            <color indexed="81"/>
            <rFont val="ＭＳ Ｐゴシック"/>
            <family val="3"/>
            <charset val="128"/>
          </rPr>
          <t xml:space="preserve">数字だけ入力してください。
</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3" authorId="1" shapeId="0">
      <text>
        <r>
          <rPr>
            <b/>
            <sz val="9"/>
            <color indexed="81"/>
            <rFont val="ＭＳ Ｐゴシック"/>
            <family val="3"/>
            <charset val="128"/>
          </rPr>
          <t xml:space="preserve">数字だけ入力してください。
</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4" authorId="1" shapeId="0">
      <text>
        <r>
          <rPr>
            <b/>
            <sz val="9"/>
            <color indexed="81"/>
            <rFont val="ＭＳ Ｐゴシック"/>
            <family val="3"/>
            <charset val="128"/>
          </rPr>
          <t xml:space="preserve">数字だけ入力してください。
</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5" authorId="1" shapeId="0">
      <text>
        <r>
          <rPr>
            <b/>
            <sz val="9"/>
            <color indexed="81"/>
            <rFont val="ＭＳ Ｐゴシック"/>
            <family val="3"/>
            <charset val="128"/>
          </rPr>
          <t xml:space="preserve">数字だけ入力してください。
</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6" authorId="1" shapeId="0">
      <text>
        <r>
          <rPr>
            <b/>
            <sz val="9"/>
            <color indexed="81"/>
            <rFont val="ＭＳ Ｐゴシック"/>
            <family val="3"/>
            <charset val="128"/>
          </rPr>
          <t xml:space="preserve">数字だけ入力してください。
</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7" authorId="1" shapeId="0">
      <text>
        <r>
          <rPr>
            <b/>
            <sz val="9"/>
            <color indexed="81"/>
            <rFont val="ＭＳ Ｐゴシック"/>
            <family val="3"/>
            <charset val="128"/>
          </rPr>
          <t xml:space="preserve">数字だけ入力してください。
</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8" authorId="1" shapeId="0">
      <text>
        <r>
          <rPr>
            <b/>
            <sz val="9"/>
            <color indexed="81"/>
            <rFont val="ＭＳ Ｐゴシック"/>
            <family val="3"/>
            <charset val="128"/>
          </rPr>
          <t xml:space="preserve">数字だけ入力してください。
</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9" authorId="1" shapeId="0">
      <text>
        <r>
          <rPr>
            <b/>
            <sz val="9"/>
            <color indexed="81"/>
            <rFont val="ＭＳ Ｐゴシック"/>
            <family val="3"/>
            <charset val="128"/>
          </rPr>
          <t xml:space="preserve">数字だけ入力してください。
</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0" authorId="1" shapeId="0">
      <text>
        <r>
          <rPr>
            <b/>
            <sz val="9"/>
            <color indexed="81"/>
            <rFont val="ＭＳ Ｐゴシック"/>
            <family val="3"/>
            <charset val="128"/>
          </rPr>
          <t xml:space="preserve">数字だけ入力してください。
</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1" authorId="1" shapeId="0">
      <text>
        <r>
          <rPr>
            <b/>
            <sz val="9"/>
            <color indexed="81"/>
            <rFont val="ＭＳ Ｐゴシック"/>
            <family val="3"/>
            <charset val="128"/>
          </rPr>
          <t xml:space="preserve">数字だけ入力してください。
</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2" authorId="1" shapeId="0">
      <text>
        <r>
          <rPr>
            <b/>
            <sz val="9"/>
            <color indexed="81"/>
            <rFont val="ＭＳ Ｐゴシック"/>
            <family val="3"/>
            <charset val="128"/>
          </rPr>
          <t xml:space="preserve">数字だけ入力してください。
</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3" authorId="1" shapeId="0">
      <text>
        <r>
          <rPr>
            <b/>
            <sz val="9"/>
            <color indexed="81"/>
            <rFont val="ＭＳ Ｐゴシック"/>
            <family val="3"/>
            <charset val="128"/>
          </rPr>
          <t xml:space="preserve">数字だけ入力してください。
</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4" authorId="1" shapeId="0">
      <text>
        <r>
          <rPr>
            <b/>
            <sz val="9"/>
            <color indexed="81"/>
            <rFont val="ＭＳ Ｐゴシック"/>
            <family val="3"/>
            <charset val="128"/>
          </rPr>
          <t xml:space="preserve">数字だけ入力してください。
</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5" authorId="1" shapeId="0">
      <text>
        <r>
          <rPr>
            <b/>
            <sz val="9"/>
            <color indexed="81"/>
            <rFont val="ＭＳ Ｐゴシック"/>
            <family val="3"/>
            <charset val="128"/>
          </rPr>
          <t xml:space="preserve">数字だけ入力してください。
</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6" authorId="1" shapeId="0">
      <text>
        <r>
          <rPr>
            <b/>
            <sz val="9"/>
            <color indexed="81"/>
            <rFont val="ＭＳ Ｐゴシック"/>
            <family val="3"/>
            <charset val="128"/>
          </rPr>
          <t xml:space="preserve">数字だけ入力してください。
</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7" authorId="1" shapeId="0">
      <text>
        <r>
          <rPr>
            <b/>
            <sz val="9"/>
            <color indexed="81"/>
            <rFont val="ＭＳ Ｐゴシック"/>
            <family val="3"/>
            <charset val="128"/>
          </rPr>
          <t xml:space="preserve">数字だけ入力してください。
</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8" authorId="1" shapeId="0">
      <text>
        <r>
          <rPr>
            <b/>
            <sz val="9"/>
            <color indexed="81"/>
            <rFont val="ＭＳ Ｐゴシック"/>
            <family val="3"/>
            <charset val="128"/>
          </rPr>
          <t xml:space="preserve">数字だけ入力してください。
</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9" authorId="1" shapeId="0">
      <text>
        <r>
          <rPr>
            <b/>
            <sz val="9"/>
            <color indexed="81"/>
            <rFont val="ＭＳ Ｐゴシック"/>
            <family val="3"/>
            <charset val="128"/>
          </rPr>
          <t xml:space="preserve">数字だけ入力してください。
</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0" authorId="1" shapeId="0">
      <text>
        <r>
          <rPr>
            <b/>
            <sz val="9"/>
            <color indexed="81"/>
            <rFont val="ＭＳ Ｐゴシック"/>
            <family val="3"/>
            <charset val="128"/>
          </rPr>
          <t xml:space="preserve">数字だけ入力してください。
</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1" authorId="1" shapeId="0">
      <text>
        <r>
          <rPr>
            <b/>
            <sz val="9"/>
            <color indexed="81"/>
            <rFont val="ＭＳ Ｐゴシック"/>
            <family val="3"/>
            <charset val="128"/>
          </rPr>
          <t xml:space="preserve">数字だけ入力してください。
</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2" authorId="1" shapeId="0">
      <text>
        <r>
          <rPr>
            <b/>
            <sz val="9"/>
            <color indexed="81"/>
            <rFont val="ＭＳ Ｐゴシック"/>
            <family val="3"/>
            <charset val="128"/>
          </rPr>
          <t xml:space="preserve">数字だけ入力してください。
</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3" authorId="1" shapeId="0">
      <text>
        <r>
          <rPr>
            <b/>
            <sz val="9"/>
            <color indexed="81"/>
            <rFont val="ＭＳ Ｐゴシック"/>
            <family val="3"/>
            <charset val="128"/>
          </rPr>
          <t xml:space="preserve">数字だけ入力してください。
</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4" authorId="1" shapeId="0">
      <text>
        <r>
          <rPr>
            <b/>
            <sz val="9"/>
            <color indexed="81"/>
            <rFont val="ＭＳ Ｐゴシック"/>
            <family val="3"/>
            <charset val="128"/>
          </rPr>
          <t xml:space="preserve">数字だけ入力してください。
</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5" authorId="1" shapeId="0">
      <text>
        <r>
          <rPr>
            <b/>
            <sz val="9"/>
            <color indexed="81"/>
            <rFont val="ＭＳ Ｐゴシック"/>
            <family val="3"/>
            <charset val="128"/>
          </rPr>
          <t xml:space="preserve">数字だけ入力してください。
</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6" authorId="1" shapeId="0">
      <text>
        <r>
          <rPr>
            <b/>
            <sz val="9"/>
            <color indexed="81"/>
            <rFont val="ＭＳ Ｐゴシック"/>
            <family val="3"/>
            <charset val="128"/>
          </rPr>
          <t xml:space="preserve">数字だけ入力してください。
</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7" authorId="1" shapeId="0">
      <text>
        <r>
          <rPr>
            <b/>
            <sz val="9"/>
            <color indexed="81"/>
            <rFont val="ＭＳ Ｐゴシック"/>
            <family val="3"/>
            <charset val="128"/>
          </rPr>
          <t xml:space="preserve">数字だけ入力してください。
</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8" authorId="1" shapeId="0">
      <text>
        <r>
          <rPr>
            <b/>
            <sz val="9"/>
            <color indexed="81"/>
            <rFont val="ＭＳ Ｐゴシック"/>
            <family val="3"/>
            <charset val="128"/>
          </rPr>
          <t xml:space="preserve">数字だけ入力してください。
</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9" authorId="1" shapeId="0">
      <text>
        <r>
          <rPr>
            <b/>
            <sz val="9"/>
            <color indexed="81"/>
            <rFont val="ＭＳ Ｐゴシック"/>
            <family val="3"/>
            <charset val="128"/>
          </rPr>
          <t xml:space="preserve">数字だけ入力してください。
</t>
        </r>
      </text>
    </comment>
    <comment ref="J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0" authorId="1" shapeId="0">
      <text>
        <r>
          <rPr>
            <b/>
            <sz val="9"/>
            <color indexed="81"/>
            <rFont val="ＭＳ Ｐゴシック"/>
            <family val="3"/>
            <charset val="128"/>
          </rPr>
          <t xml:space="preserve">数字だけ入力してください。
</t>
        </r>
      </text>
    </comment>
    <comment ref="J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1" authorId="1" shapeId="0">
      <text>
        <r>
          <rPr>
            <b/>
            <sz val="9"/>
            <color indexed="81"/>
            <rFont val="ＭＳ Ｐゴシック"/>
            <family val="3"/>
            <charset val="128"/>
          </rPr>
          <t xml:space="preserve">数字だけ入力してください。
</t>
        </r>
      </text>
    </comment>
    <comment ref="J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2" authorId="1" shapeId="0">
      <text>
        <r>
          <rPr>
            <b/>
            <sz val="9"/>
            <color indexed="81"/>
            <rFont val="ＭＳ Ｐゴシック"/>
            <family val="3"/>
            <charset val="128"/>
          </rPr>
          <t xml:space="preserve">数字だけ入力してください。
</t>
        </r>
      </text>
    </comment>
    <comment ref="J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3" authorId="1" shapeId="0">
      <text>
        <r>
          <rPr>
            <b/>
            <sz val="9"/>
            <color indexed="81"/>
            <rFont val="ＭＳ Ｐゴシック"/>
            <family val="3"/>
            <charset val="128"/>
          </rPr>
          <t xml:space="preserve">数字だけ入力してください。
</t>
        </r>
      </text>
    </comment>
    <comment ref="J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4" authorId="1" shapeId="0">
      <text>
        <r>
          <rPr>
            <b/>
            <sz val="9"/>
            <color indexed="81"/>
            <rFont val="ＭＳ Ｐゴシック"/>
            <family val="3"/>
            <charset val="128"/>
          </rPr>
          <t xml:space="preserve">数字だけ入力してください。
</t>
        </r>
      </text>
    </comment>
    <comment ref="J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5" authorId="1" shapeId="0">
      <text>
        <r>
          <rPr>
            <b/>
            <sz val="9"/>
            <color indexed="81"/>
            <rFont val="ＭＳ Ｐゴシック"/>
            <family val="3"/>
            <charset val="128"/>
          </rPr>
          <t xml:space="preserve">数字だけ入力してください。
</t>
        </r>
      </text>
    </comment>
    <comment ref="C106" authorId="1"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<sst xmlns="http://schemas.openxmlformats.org/spreadsheetml/2006/main" count="1227" uniqueCount="762">
  <si>
    <t>ﾅﾝﾊﾞｰ</t>
    <phoneticPr fontId="5"/>
  </si>
  <si>
    <t>学年</t>
    <rPh sb="0" eb="2">
      <t>ガクネン</t>
    </rPh>
    <phoneticPr fontId="5"/>
  </si>
  <si>
    <t>競技者NO</t>
  </si>
  <si>
    <t>競技者名</t>
  </si>
  <si>
    <t>連絡先電話番号</t>
    <rPh sb="0" eb="3">
      <t>レンラクサキ</t>
    </rPh>
    <rPh sb="3" eb="5">
      <t>デンワ</t>
    </rPh>
    <rPh sb="5" eb="7">
      <t>バンゴウ</t>
    </rPh>
    <phoneticPr fontId="5"/>
  </si>
  <si>
    <t>性別</t>
    <rPh sb="0" eb="2">
      <t>セイベツ</t>
    </rPh>
    <phoneticPr fontId="5"/>
  </si>
  <si>
    <t>記録</t>
    <rPh sb="0" eb="2">
      <t>キロク</t>
    </rPh>
    <phoneticPr fontId="5"/>
  </si>
  <si>
    <t>氏　名</t>
    <rPh sb="0" eb="1">
      <t>シ</t>
    </rPh>
    <rPh sb="2" eb="3">
      <t>メイ</t>
    </rPh>
    <phoneticPr fontId="5"/>
  </si>
  <si>
    <t>A4サイズ</t>
    <phoneticPr fontId="9"/>
  </si>
  <si>
    <t>４×４００ｍＲ</t>
    <phoneticPr fontId="9"/>
  </si>
  <si>
    <t>女</t>
    <rPh sb="0" eb="1">
      <t>オンナ</t>
    </rPh>
    <phoneticPr fontId="5"/>
  </si>
  <si>
    <t>男</t>
    <rPh sb="0" eb="1">
      <t>オトコ</t>
    </rPh>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</si>
  <si>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</si>
  <si>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</si>
  <si>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</si>
  <si>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</si>
  <si>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</si>
  <si>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</si>
  <si>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</si>
  <si>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</si>
  <si>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</si>
  <si>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</si>
  <si>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</si>
  <si>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</si>
  <si>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</si>
  <si>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</si>
  <si>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</si>
  <si>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5"/>
  </si>
  <si>
    <t xml:space="preserve">チーム名 </t>
    <rPh sb="3" eb="4">
      <t>メイ</t>
    </rPh>
    <phoneticPr fontId="5"/>
  </si>
  <si>
    <t>54秒23</t>
    <rPh sb="2" eb="3">
      <t>ビョウ</t>
    </rPh>
    <phoneticPr fontId="5"/>
  </si>
  <si>
    <t>↓</t>
    <phoneticPr fontId="5"/>
  </si>
  <si>
    <t xml:space="preserve">１ </t>
    <phoneticPr fontId="5"/>
  </si>
  <si>
    <t xml:space="preserve">３ </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</si>
  <si>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</si>
  <si>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</si>
  <si>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</si>
  <si>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</si>
  <si>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</si>
  <si>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</si>
  <si>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</si>
  <si>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</si>
  <si>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</si>
  <si>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</si>
  <si>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</si>
  <si>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</si>
  <si>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</si>
  <si>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</si>
  <si>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</si>
  <si>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氏　名</t>
    <rPh sb="0" eb="1">
      <t>シ</t>
    </rPh>
    <rPh sb="2" eb="3">
      <t>メイ</t>
    </rPh>
    <phoneticPr fontId="5"/>
  </si>
  <si>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5"/>
  </si>
  <si>
    <t>　＜注意事項等＞</t>
    <rPh sb="2" eb="4">
      <t>チュウイ</t>
    </rPh>
    <rPh sb="4" eb="6">
      <t>ジコウ</t>
    </rPh>
    <rPh sb="6" eb="7">
      <t>トウ</t>
    </rPh>
    <phoneticPr fontId="5"/>
  </si>
  <si>
    <t>例１</t>
    <rPh sb="0" eb="1">
      <t>レイ</t>
    </rPh>
    <phoneticPr fontId="5"/>
  </si>
  <si>
    <t>例２</t>
    <rPh sb="0" eb="1">
      <t>レイ</t>
    </rPh>
    <phoneticPr fontId="5"/>
  </si>
  <si>
    <t>例３</t>
    <rPh sb="0" eb="1">
      <t>レイ</t>
    </rPh>
    <phoneticPr fontId="5"/>
  </si>
  <si>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5"/>
  </si>
  <si>
    <t>ﾌﾘｶﾞﾅ</t>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</si>
  <si>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</si>
  <si>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ｶﾅ</t>
    <phoneticPr fontId="5"/>
  </si>
  <si>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5"/>
  </si>
  <si>
    <t>　・必要事項を入力してください。</t>
    <rPh sb="2" eb="4">
      <t>ヒツヨウ</t>
    </rPh>
    <rPh sb="4" eb="6">
      <t>ジコウ</t>
    </rPh>
    <rPh sb="7" eb="9">
      <t>ニュウリョク</t>
    </rPh>
    <phoneticPr fontId="5"/>
  </si>
  <si>
    <t xml:space="preserve">７ </t>
    <phoneticPr fontId="5"/>
  </si>
  <si>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5"/>
  </si>
  <si>
    <t>男　　　子</t>
    <rPh sb="0" eb="1">
      <t>オトコ</t>
    </rPh>
    <rPh sb="4" eb="5">
      <t>コ</t>
    </rPh>
    <phoneticPr fontId="26"/>
  </si>
  <si>
    <t>女　　　子</t>
    <rPh sb="0" eb="1">
      <t>オンナ</t>
    </rPh>
    <rPh sb="4" eb="5">
      <t>コ</t>
    </rPh>
    <phoneticPr fontId="26"/>
  </si>
  <si>
    <t>一覧表用　種目名</t>
    <rPh sb="0" eb="2">
      <t>イチラン</t>
    </rPh>
    <rPh sb="2" eb="3">
      <t>ヒョウ</t>
    </rPh>
    <rPh sb="3" eb="4">
      <t>ヨウ</t>
    </rPh>
    <rPh sb="5" eb="7">
      <t>シュモク</t>
    </rPh>
    <rPh sb="7" eb="8">
      <t>メイ</t>
    </rPh>
    <phoneticPr fontId="26"/>
  </si>
  <si>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6"/>
  </si>
  <si>
    <t>競技者NO</t>
    <rPh sb="0" eb="3">
      <t>キョウギシャ</t>
    </rPh>
    <phoneticPr fontId="5"/>
  </si>
  <si>
    <t>リレー記録</t>
    <rPh sb="3" eb="5">
      <t>キロク</t>
    </rPh>
    <phoneticPr fontId="5"/>
  </si>
  <si>
    <t>4X400mR</t>
  </si>
  <si>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</si>
  <si>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</si>
  <si>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</si>
  <si>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</si>
  <si>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</si>
  <si>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</si>
  <si>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</si>
  <si>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</si>
  <si>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種目計</t>
    <rPh sb="0" eb="2">
      <t>シュモク</t>
    </rPh>
    <rPh sb="2" eb="3">
      <t>ケイ</t>
    </rPh>
    <phoneticPr fontId="5"/>
  </si>
  <si>
    <t>種目数</t>
    <rPh sb="0" eb="3">
      <t>シュモクスウ</t>
    </rPh>
    <phoneticPr fontId="9"/>
  </si>
  <si>
    <t>リレー</t>
    <phoneticPr fontId="9"/>
  </si>
  <si>
    <t>リレー計</t>
    <rPh sb="3" eb="4">
      <t>ケイ</t>
    </rPh>
    <phoneticPr fontId="5"/>
  </si>
  <si>
    <t>部</t>
    <rPh sb="0" eb="1">
      <t>ブ</t>
    </rPh>
    <phoneticPr fontId="9"/>
  </si>
  <si>
    <t>男</t>
    <rPh sb="0" eb="1">
      <t>オトコ</t>
    </rPh>
    <phoneticPr fontId="5"/>
  </si>
  <si>
    <t>女</t>
    <rPh sb="0" eb="1">
      <t>オンナ</t>
    </rPh>
    <phoneticPr fontId="5"/>
  </si>
  <si>
    <t>申込責任者</t>
    <rPh sb="0" eb="2">
      <t>モウシコミ</t>
    </rPh>
    <rPh sb="2" eb="5">
      <t>セキニ</t>
    </rPh>
    <phoneticPr fontId="5"/>
  </si>
  <si>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</si>
  <si>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</si>
  <si>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</si>
  <si>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</si>
  <si>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</si>
  <si>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</si>
  <si>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xml:space="preserve">２ </t>
    <phoneticPr fontId="5"/>
  </si>
  <si>
    <t xml:space="preserve">４ </t>
  </si>
  <si>
    <t xml:space="preserve">５ </t>
  </si>
  <si>
    <t xml:space="preserve">６ </t>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</si>
  <si>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</si>
  <si>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</si>
  <si>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</si>
  <si>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</si>
  <si>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</si>
  <si>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</si>
  <si>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t>↓</t>
    <phoneticPr fontId="5"/>
  </si>
  <si>
    <r>
      <t>　・入力したファイルを送信してください。</t>
    </r>
    <r>
      <rPr>
        <b/>
        <sz val="12"/>
        <color indexed="8"/>
        <rFont val="ＭＳ 明朝"/>
        <family val="1"/>
        <charset val="128"/>
      </rPr>
      <t/>
    </r>
    <rPh sb="2" eb="4">
      <t>ニュウリョク</t>
    </rPh>
    <phoneticPr fontId="5"/>
  </si>
  <si>
    <t xml:space="preserve">mail：   </t>
    <phoneticPr fontId="5"/>
  </si>
  <si>
    <t>　　④ファイルの保存</t>
    <rPh sb="8" eb="10">
      <t>ホゾン</t>
    </rPh>
    <phoneticPr fontId="5"/>
  </si>
  <si>
    <t>　　⑤メール送信</t>
    <rPh sb="6" eb="8">
      <t>ソウシン</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</si>
  <si>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</si>
  <si>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</si>
  <si>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</si>
  <si>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</si>
  <si>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</si>
  <si>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</si>
  <si>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</si>
  <si>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t>リレー参加数✕1000円</t>
    <rPh sb="3" eb="6">
      <t>サンカスウ</t>
    </rPh>
    <rPh sb="11" eb="12">
      <t>エン</t>
    </rPh>
    <phoneticPr fontId="5"/>
  </si>
  <si>
    <t>支払金額</t>
    <rPh sb="0" eb="4">
      <t>シハライキンガク</t>
    </rPh>
    <phoneticPr fontId="5"/>
  </si>
  <si>
    <t>プログラム購入部数</t>
    <phoneticPr fontId="5"/>
  </si>
  <si>
    <t>部</t>
    <rPh sb="0" eb="1">
      <t>ブ</t>
    </rPh>
    <phoneticPr fontId="5"/>
  </si>
  <si>
    <t xml:space="preserve">８ </t>
    <phoneticPr fontId="5"/>
  </si>
  <si>
    <t>男女で、行を空けないでください。</t>
    <rPh sb="0" eb="2">
      <t>ダンジョ</t>
    </rPh>
    <rPh sb="4" eb="5">
      <t>ギョウ</t>
    </rPh>
    <rPh sb="6" eb="7">
      <t>ア</t>
    </rPh>
    <phoneticPr fontId="5"/>
  </si>
  <si>
    <t>普通預金　口座番号００７４９４８</t>
    <rPh sb="0" eb="4">
      <t>フツウヨキン</t>
    </rPh>
    <rPh sb="5" eb="9">
      <t>コウザバンゴウ</t>
    </rPh>
    <phoneticPr fontId="5"/>
  </si>
  <si>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5"/>
  </si>
  <si>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5"/>
  </si>
  <si>
    <t>振込口座の間違いにお気をつけください。</t>
    <rPh sb="0" eb="2">
      <t>フリコミ</t>
    </rPh>
    <rPh sb="2" eb="4">
      <t>コウザ</t>
    </rPh>
    <rPh sb="5" eb="7">
      <t>マチガ</t>
    </rPh>
    <rPh sb="10" eb="11">
      <t>キ</t>
    </rPh>
    <phoneticPr fontId="5"/>
  </si>
  <si>
    <t>団体名が判らなくなりますので、</t>
    <rPh sb="0" eb="3">
      <t>ダンタイメイ</t>
    </rPh>
    <rPh sb="4" eb="5">
      <t>ワカ</t>
    </rPh>
    <phoneticPr fontId="5"/>
  </si>
  <si>
    <t>　　例）　００１ｱｻﾋｶﾞｵｶｺｳｺｳ</t>
    <rPh sb="2" eb="3">
      <t>レイ</t>
    </rPh>
    <phoneticPr fontId="5"/>
  </si>
  <si>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5"/>
  </si>
  <si>
    <t>団体名</t>
    <rPh sb="0" eb="3">
      <t>ダンタイメイ</t>
    </rPh>
    <phoneticPr fontId="9"/>
  </si>
  <si>
    <t>プログラム事前申し込み１部</t>
    <rPh sb="5" eb="7">
      <t>ジゼン</t>
    </rPh>
    <rPh sb="7" eb="8">
      <t>モウ</t>
    </rPh>
    <rPh sb="9" eb="10">
      <t>コ</t>
    </rPh>
    <rPh sb="12" eb="13">
      <t>ブ</t>
    </rPh>
    <phoneticPr fontId="5"/>
  </si>
  <si>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5"/>
  </si>
  <si>
    <t>http://www.aichi-rk.jp/01_01nittei.htm</t>
  </si>
  <si>
    <t>(4)メールの件名には、必ず団体名を記入してください。</t>
    <rPh sb="7" eb="9">
      <t>ケンメイ</t>
    </rPh>
    <rPh sb="12" eb="13">
      <t>カナラ</t>
    </rPh>
    <rPh sb="14" eb="17">
      <t>ダンタイメイ</t>
    </rPh>
    <rPh sb="18" eb="20">
      <t>キニュウ</t>
    </rPh>
    <phoneticPr fontId="5"/>
  </si>
  <si>
    <t>(5)申込ファイル名も団体名に変えてから送信してください。</t>
    <rPh sb="3" eb="5">
      <t>モウシコミ</t>
    </rPh>
    <rPh sb="9" eb="10">
      <t>メイ</t>
    </rPh>
    <rPh sb="11" eb="14">
      <t>ダンタイメイ</t>
    </rPh>
    <rPh sb="15" eb="16">
      <t>カ</t>
    </rPh>
    <rPh sb="20" eb="22">
      <t>ソウシン</t>
    </rPh>
    <phoneticPr fontId="5"/>
  </si>
  <si>
    <t>(6)申し込み人数に応じて、本競技場２F･３Fのスタンド下の</t>
    <rPh sb="3" eb="4">
      <t>モウ</t>
    </rPh>
    <rPh sb="5" eb="6">
      <t>コ</t>
    </rPh>
    <rPh sb="7" eb="9">
      <t>ニンズウ</t>
    </rPh>
    <rPh sb="10" eb="11">
      <t>オウ</t>
    </rPh>
    <rPh sb="14" eb="18">
      <t>ホンキョウギジョウ</t>
    </rPh>
    <rPh sb="28" eb="29">
      <t>シタ</t>
    </rPh>
    <phoneticPr fontId="5"/>
  </si>
  <si>
    <t>　  割り振りを行いますので、場所取りは行わないでください。</t>
    <rPh sb="3" eb="4">
      <t>ワ</t>
    </rPh>
    <rPh sb="5" eb="6">
      <t>フ</t>
    </rPh>
    <rPh sb="8" eb="9">
      <t>オコナ</t>
    </rPh>
    <rPh sb="15" eb="18">
      <t>バショト</t>
    </rPh>
    <rPh sb="20" eb="21">
      <t>オコナ</t>
    </rPh>
    <phoneticPr fontId="5"/>
  </si>
  <si>
    <t>(8)問合せアドレス</t>
    <rPh sb="3" eb="5">
      <t>トイアワ</t>
    </rPh>
    <phoneticPr fontId="5"/>
  </si>
  <si>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5"/>
  </si>
  <si>
    <t>種目</t>
    <rPh sb="0" eb="2">
      <t>シュモク</t>
    </rPh>
    <phoneticPr fontId="5"/>
  </si>
  <si>
    <t>No</t>
    <phoneticPr fontId="5"/>
  </si>
  <si>
    <t>FLAG</t>
    <phoneticPr fontId="5"/>
  </si>
  <si>
    <t>ここに、振込明細書のコピーを貼付けてください</t>
    <rPh sb="4" eb="6">
      <t>フリコミ</t>
    </rPh>
    <rPh sb="6" eb="9">
      <t>メイサイショ</t>
    </rPh>
    <rPh sb="14" eb="16">
      <t>ハリツ</t>
    </rPh>
    <phoneticPr fontId="5"/>
  </si>
  <si>
    <t>このシートを印刷し振込明細のコピーを貼り付けてください</t>
    <rPh sb="6" eb="8">
      <t>インサツ</t>
    </rPh>
    <rPh sb="9" eb="11">
      <t>フリコミ</t>
    </rPh>
    <rPh sb="11" eb="13">
      <t>メイサイ</t>
    </rPh>
    <rPh sb="18" eb="19">
      <t>ハ</t>
    </rPh>
    <rPh sb="20" eb="21">
      <t>ツ</t>
    </rPh>
    <phoneticPr fontId="5"/>
  </si>
  <si>
    <t>プログラム部数✕800円</t>
    <rPh sb="5" eb="7">
      <t>ブスウ</t>
    </rPh>
    <rPh sb="11" eb="12">
      <t>エン</t>
    </rPh>
    <phoneticPr fontId="5"/>
  </si>
  <si>
    <t>参加人数</t>
    <rPh sb="0" eb="4">
      <t>サンカニンズウ</t>
    </rPh>
    <phoneticPr fontId="5"/>
  </si>
  <si>
    <t>DB</t>
  </si>
  <si>
    <t>N1</t>
  </si>
  <si>
    <t>N2</t>
  </si>
  <si>
    <t>SX</t>
  </si>
  <si>
    <t>KC</t>
  </si>
  <si>
    <t>MC</t>
  </si>
  <si>
    <t>Syozoku</t>
  </si>
  <si>
    <t>ZK</t>
  </si>
  <si>
    <t>S1</t>
  </si>
  <si>
    <t>TM</t>
  </si>
  <si>
    <t>S2</t>
  </si>
  <si>
    <t>S3</t>
  </si>
  <si>
    <t>S4</t>
  </si>
  <si>
    <t>S5</t>
  </si>
  <si>
    <t>S6</t>
  </si>
  <si>
    <t>団体名略称</t>
  </si>
  <si>
    <t>団体名カナ</t>
  </si>
  <si>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5"/>
  </si>
  <si>
    <t>←学校名を選択すると、自動で入力されます。</t>
    <rPh sb="1" eb="4">
      <t>ガッコウメイ</t>
    </rPh>
    <rPh sb="5" eb="7">
      <t>センタク</t>
    </rPh>
    <rPh sb="11" eb="13">
      <t>ジドウ</t>
    </rPh>
    <rPh sb="14" eb="16">
      <t>ニュウリョク</t>
    </rPh>
    <phoneticPr fontId="5"/>
  </si>
  <si>
    <t>　・申し込みメールへの返信は行いません。</t>
    <rPh sb="2" eb="3">
      <t>モウ</t>
    </rPh>
    <rPh sb="4" eb="5">
      <t>コ</t>
    </rPh>
    <rPh sb="11" eb="13">
      <t>ヘンシン</t>
    </rPh>
    <rPh sb="14" eb="15">
      <t>オコナ</t>
    </rPh>
    <phoneticPr fontId="5"/>
  </si>
  <si>
    <t>８００円</t>
    <rPh sb="3" eb="4">
      <t>エン</t>
    </rPh>
    <phoneticPr fontId="5"/>
  </si>
  <si>
    <t>④参加人数一覧表</t>
    <rPh sb="1" eb="3">
      <t>サンカ</t>
    </rPh>
    <rPh sb="3" eb="5">
      <t>ニンズウ</t>
    </rPh>
    <rPh sb="5" eb="7">
      <t>イチラン</t>
    </rPh>
    <rPh sb="7" eb="8">
      <t>ヒョウ</t>
    </rPh>
    <phoneticPr fontId="5"/>
  </si>
  <si>
    <t>K1</t>
    <phoneticPr fontId="75"/>
  </si>
  <si>
    <r>
      <t>◎トラック種目・・・・</t>
    </r>
    <r>
      <rPr>
        <b/>
        <u/>
        <sz val="11"/>
        <color indexed="10"/>
        <rFont val="ＭＳ ゴシック"/>
        <family val="3"/>
        <charset val="128"/>
      </rPr>
      <t>100分の1秒まで入力</t>
    </r>
    <rPh sb="5" eb="7">
      <t>シュモク</t>
    </rPh>
    <phoneticPr fontId="5"/>
  </si>
  <si>
    <r>
      <t>◎フィールド種目・・・</t>
    </r>
    <r>
      <rPr>
        <b/>
        <u/>
        <sz val="11"/>
        <color indexed="10"/>
        <rFont val="ＭＳ ゴシック"/>
        <family val="3"/>
        <charset val="128"/>
      </rPr>
      <t>cm単位まで入力（「cm」の文字は入れない）</t>
    </r>
    <rPh sb="6" eb="8">
      <t>シュモク</t>
    </rPh>
    <phoneticPr fontId="5"/>
  </si>
  <si>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5"/>
  </si>
  <si>
    <t>参加人数一覧表</t>
    <rPh sb="0" eb="2">
      <t>サンカ</t>
    </rPh>
    <rPh sb="2" eb="3">
      <t>ジン</t>
    </rPh>
    <rPh sb="3" eb="4">
      <t>カズ</t>
    </rPh>
    <rPh sb="4" eb="5">
      <t>イチ</t>
    </rPh>
    <rPh sb="5" eb="6">
      <t>ラン</t>
    </rPh>
    <rPh sb="6" eb="7">
      <t>ヒョウ</t>
    </rPh>
    <phoneticPr fontId="9"/>
  </si>
  <si>
    <t>TEL</t>
    <phoneticPr fontId="5"/>
  </si>
  <si>
    <r>
      <t>　・</t>
    </r>
    <r>
      <rPr>
        <b/>
        <u/>
        <sz val="11"/>
        <color indexed="10"/>
        <rFont val="ＭＳ ゴシック"/>
        <family val="3"/>
        <charset val="128"/>
      </rPr>
      <t>ファイル名が団体名（例：○○○）に変更し</t>
    </r>
    <r>
      <rPr>
        <sz val="11"/>
        <color indexed="8"/>
        <rFont val="ＭＳ 明朝"/>
        <family val="1"/>
        <charset val="128"/>
      </rPr>
      <t>保存してください。メールに添付するときは、ファイル名が団体名に</t>
    </r>
    <rPh sb="6" eb="7">
      <t>メイ</t>
    </rPh>
    <rPh sb="8" eb="10">
      <t>ダンタイ</t>
    </rPh>
    <rPh sb="10" eb="11">
      <t>メイ</t>
    </rPh>
    <rPh sb="12" eb="13">
      <t>レイ</t>
    </rPh>
    <rPh sb="19" eb="21">
      <t>ヘンコウ</t>
    </rPh>
    <rPh sb="22" eb="24">
      <t>ホゾン</t>
    </rPh>
    <rPh sb="35" eb="37">
      <t>テンプ</t>
    </rPh>
    <rPh sb="47" eb="48">
      <t>メイ</t>
    </rPh>
    <rPh sb="49" eb="51">
      <t>ダンタイ</t>
    </rPh>
    <rPh sb="51" eb="52">
      <t>メイ</t>
    </rPh>
    <phoneticPr fontId="5"/>
  </si>
  <si>
    <t>　　⑥参加料の振込と郵送</t>
    <rPh sb="3" eb="6">
      <t>サンカリョウ</t>
    </rPh>
    <rPh sb="7" eb="9">
      <t>フリコミ</t>
    </rPh>
    <rPh sb="10" eb="12">
      <t>ユウソウ</t>
    </rPh>
    <phoneticPr fontId="5"/>
  </si>
  <si>
    <t>　　⑦申込完了</t>
    <rPh sb="3" eb="5">
      <t>モウシコミ</t>
    </rPh>
    <rPh sb="5" eb="7">
      <t>カンリョウ</t>
    </rPh>
    <phoneticPr fontId="5"/>
  </si>
  <si>
    <r>
      <t>　・</t>
    </r>
    <r>
      <rPr>
        <b/>
        <u/>
        <sz val="11"/>
        <color indexed="10"/>
        <rFont val="ＭＳ ゴシック"/>
        <family val="3"/>
        <charset val="128"/>
      </rPr>
      <t>メールの件名は「大会名」と「団体名」にしてください。</t>
    </r>
    <rPh sb="6" eb="8">
      <t>ケンメイ</t>
    </rPh>
    <rPh sb="10" eb="12">
      <t>タイカイ</t>
    </rPh>
    <rPh sb="12" eb="13">
      <t>メイ</t>
    </rPh>
    <rPh sb="16" eb="18">
      <t>ダン</t>
    </rPh>
    <rPh sb="18" eb="19">
      <t>メイ</t>
    </rPh>
    <phoneticPr fontId="5"/>
  </si>
  <si>
    <r>
      <t>　・種目数分の参加料を振り込み、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シュモ</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5"/>
  </si>
  <si>
    <t>プログラムの当日販売は1000円です</t>
    <rPh sb="6" eb="8">
      <t>トウジツ</t>
    </rPh>
    <rPh sb="8" eb="10">
      <t>ハンバイ</t>
    </rPh>
    <rPh sb="15" eb="16">
      <t>エン</t>
    </rPh>
    <phoneticPr fontId="5"/>
  </si>
  <si>
    <t>Ver2</t>
    <phoneticPr fontId="5"/>
  </si>
  <si>
    <t>書留での郵送はしないでください。</t>
    <rPh sb="0" eb="2">
      <t>カキトメ</t>
    </rPh>
    <rPh sb="4" eb="6">
      <t>ユウソウ</t>
    </rPh>
    <phoneticPr fontId="5"/>
  </si>
  <si>
    <r>
      <t>←学校名の</t>
    </r>
    <r>
      <rPr>
        <b/>
        <sz val="14"/>
        <color rgb="FFFF0000"/>
        <rFont val="ＭＳ ゴシック"/>
        <family val="3"/>
        <charset val="128"/>
      </rPr>
      <t>最初の一文字</t>
    </r>
    <r>
      <rPr>
        <sz val="11"/>
        <color rgb="FFFF0000"/>
        <rFont val="ＭＳ 明朝"/>
        <family val="1"/>
        <charset val="128"/>
      </rPr>
      <t>を入力してください。</t>
    </r>
    <rPh sb="1" eb="3">
      <t>ガッコウ</t>
    </rPh>
    <rPh sb="5" eb="7">
      <t>サイショ</t>
    </rPh>
    <rPh sb="8" eb="11">
      <t>ヒトモジ</t>
    </rPh>
    <rPh sb="12" eb="21">
      <t>ニュウリョク</t>
    </rPh>
    <phoneticPr fontId="5"/>
  </si>
  <si>
    <t>校名変更等が有りましたら、役員の出来る方の下のセルに入力してください。</t>
    <rPh sb="0" eb="4">
      <t>コウメイヘンコウ</t>
    </rPh>
    <rPh sb="4" eb="5">
      <t>ナド</t>
    </rPh>
    <rPh sb="6" eb="7">
      <t>ア</t>
    </rPh>
    <rPh sb="13" eb="15">
      <t>ヤクイン</t>
    </rPh>
    <rPh sb="16" eb="18">
      <t>デキ</t>
    </rPh>
    <rPh sb="19" eb="20">
      <t>カタ</t>
    </rPh>
    <rPh sb="21" eb="22">
      <t>シタ</t>
    </rPh>
    <rPh sb="26" eb="28">
      <t>ニュウリョク</t>
    </rPh>
    <phoneticPr fontId="5"/>
  </si>
  <si>
    <t>男200m</t>
  </si>
  <si>
    <t>男110mJH</t>
    <phoneticPr fontId="5"/>
  </si>
  <si>
    <t>男走高跳</t>
  </si>
  <si>
    <t>07100</t>
    <phoneticPr fontId="5"/>
  </si>
  <si>
    <t>男走幅跳</t>
  </si>
  <si>
    <t>07300</t>
    <phoneticPr fontId="5"/>
  </si>
  <si>
    <t>女200m</t>
  </si>
  <si>
    <t>女走高跳</t>
  </si>
  <si>
    <t>女走幅跳</t>
  </si>
  <si>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5"/>
  </si>
  <si>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5"/>
  </si>
  <si>
    <t>↓</t>
    <phoneticPr fontId="5"/>
  </si>
  <si>
    <t>今大会の記録入力では、ピリオド・メートルを入力しないでください！</t>
    <rPh sb="0" eb="3">
      <t>コンタイカイ</t>
    </rPh>
    <rPh sb="4" eb="6">
      <t>キロク</t>
    </rPh>
    <rPh sb="6" eb="8">
      <t>ニュウリョク</t>
    </rPh>
    <rPh sb="21" eb="23">
      <t>ニュウリョク</t>
    </rPh>
    <phoneticPr fontId="5"/>
  </si>
  <si>
    <t>↓</t>
    <phoneticPr fontId="5"/>
  </si>
  <si>
    <t>⇒</t>
    <phoneticPr fontId="5"/>
  </si>
  <si>
    <t>⇒</t>
    <phoneticPr fontId="5"/>
  </si>
  <si>
    <t>20m</t>
    <phoneticPr fontId="5"/>
  </si>
  <si>
    <t>男110mJH</t>
  </si>
  <si>
    <t>K2</t>
  </si>
  <si>
    <t>S3</t>
    <phoneticPr fontId="75"/>
  </si>
  <si>
    <t>K3</t>
    <phoneticPr fontId="75"/>
  </si>
  <si>
    <t>ﾅﾝﾊﾞｰ１</t>
  </si>
  <si>
    <t>ﾅﾝﾊﾞｰ2</t>
  </si>
  <si>
    <t>ｾｲｻﾝ ﾀﾛｳ</t>
  </si>
  <si>
    <t/>
  </si>
  <si>
    <t>学校名検索</t>
    <rPh sb="0" eb="3">
      <t>ガッコウメイ</t>
    </rPh>
    <rPh sb="3" eb="5">
      <t>ケンサク</t>
    </rPh>
    <phoneticPr fontId="5"/>
  </si>
  <si>
    <t>ナンバーのアルファベット</t>
    <phoneticPr fontId="5"/>
  </si>
  <si>
    <t>加藤建設</t>
  </si>
  <si>
    <t>カブシキガイシャカトウケンセツ</t>
  </si>
  <si>
    <t>ﾄｰｴﾈｯｸ</t>
  </si>
  <si>
    <t>（カ）トーエネック</t>
  </si>
  <si>
    <t>愛教大ｸ名古屋</t>
  </si>
  <si>
    <t>アイキョウダイクラブナゴヤ</t>
  </si>
  <si>
    <t>愛三工業</t>
  </si>
  <si>
    <t>アイサンコウギョウ</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</si>
  <si>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</si>
  <si>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</si>
  <si>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</si>
  <si>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</si>
  <si>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</si>
  <si>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</si>
  <si>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</si>
  <si>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</si>
  <si>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</si>
  <si>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</si>
  <si>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</si>
  <si>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</si>
  <si>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</si>
  <si>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</si>
  <si>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</si>
  <si>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</si>
  <si>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</si>
  <si>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</si>
  <si>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</si>
  <si>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</si>
  <si>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</si>
  <si>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</si>
  <si>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</si>
  <si>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</si>
  <si>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</si>
  <si>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</si>
  <si>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</si>
  <si>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</si>
  <si>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</si>
  <si>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</si>
  <si>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</si>
  <si>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</si>
  <si>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</si>
  <si>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</si>
  <si>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</si>
  <si>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</si>
  <si>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</si>
  <si>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</si>
  <si>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R2中日本</t>
  </si>
  <si>
    <t>クラブアールツーナカニホン</t>
  </si>
  <si>
    <t>グランシエル</t>
  </si>
  <si>
    <t>KTMC</t>
  </si>
  <si>
    <t>ケーティーエムクラブ</t>
  </si>
  <si>
    <t>KSAC</t>
  </si>
  <si>
    <t>ケイエスエーシー</t>
  </si>
  <si>
    <t>JR東海</t>
  </si>
  <si>
    <t>ジェイアールトウカイリクジョウキョウギクラブ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</si>
  <si>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</si>
  <si>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</si>
  <si>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</si>
  <si>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</si>
  <si>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</si>
  <si>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</si>
  <si>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</si>
  <si>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</si>
  <si>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</si>
  <si>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</si>
  <si>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</si>
  <si>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</si>
  <si>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</si>
  <si>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</si>
  <si>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</si>
  <si>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</si>
  <si>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</si>
  <si>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</si>
  <si>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</si>
  <si>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</si>
  <si>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</si>
  <si>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</si>
  <si>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</si>
  <si>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</si>
  <si>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</si>
  <si>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</si>
  <si>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知多ﾗﾝﾅｰｽﾞ</t>
  </si>
  <si>
    <t>チタランナーズ</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</si>
  <si>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</si>
  <si>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</si>
  <si>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</si>
  <si>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</si>
  <si>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</si>
  <si>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</si>
  <si>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</si>
  <si>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</si>
  <si>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</si>
  <si>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</si>
  <si>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</si>
  <si>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</si>
  <si>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</si>
  <si>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</si>
  <si>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</si>
  <si>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</si>
  <si>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</si>
  <si>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</si>
  <si>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</si>
  <si>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</si>
  <si>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</si>
  <si>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</si>
  <si>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</si>
  <si>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</si>
  <si>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</si>
  <si>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</si>
  <si>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</si>
  <si>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</si>
  <si>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</si>
  <si>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</si>
  <si>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</si>
  <si>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</si>
  <si>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</si>
  <si>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</si>
  <si>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</si>
  <si>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</si>
  <si>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</si>
  <si>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</si>
  <si>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</si>
  <si>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</si>
  <si>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</si>
  <si>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</si>
  <si>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</si>
  <si>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</si>
  <si>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</si>
  <si>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</si>
  <si>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</si>
  <si>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ヒデソンズ</t>
  </si>
  <si>
    <t>ﾌｧｲﾝﾄﾞｱｳﾄ</t>
  </si>
  <si>
    <t>ファインドアウト</t>
  </si>
  <si>
    <t>みかん山</t>
  </si>
  <si>
    <t>ミカンヤマ</t>
  </si>
  <si>
    <t>ﾐｽﾞﾉ</t>
  </si>
  <si>
    <t>ミズノ</t>
  </si>
  <si>
    <t>三菱重工名古屋</t>
  </si>
  <si>
    <t>ミツビシジュウコウナゴヤ</t>
  </si>
  <si>
    <t>三菱重工冷熱</t>
  </si>
  <si>
    <t>ミツビシジュウコウレイネツ</t>
  </si>
  <si>
    <t>名城ARC</t>
  </si>
  <si>
    <t>メイジョウオールランナーズクラブ</t>
  </si>
  <si>
    <t>明正アスリーツ</t>
  </si>
  <si>
    <t>メイセイアスリーツ</t>
  </si>
  <si>
    <t>名大倶楽部</t>
  </si>
  <si>
    <t>メイダイクラブ</t>
  </si>
  <si>
    <t>守山35普連</t>
  </si>
  <si>
    <t>モリヤマサンジュウゴフレン</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</si>
  <si>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</si>
  <si>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</si>
  <si>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</si>
  <si>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</si>
  <si>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</si>
  <si>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</si>
  <si>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</si>
  <si>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</si>
  <si>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</si>
  <si>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</si>
  <si>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よかにせＰＲＣ</t>
  </si>
  <si>
    <t>ヨカニセピーアールシー</t>
  </si>
  <si>
    <t>リップル</t>
  </si>
  <si>
    <t>団体名</t>
    <rPh sb="0" eb="2">
      <t>ダンタイ</t>
    </rPh>
    <rPh sb="2" eb="3">
      <t>メイ</t>
    </rPh>
    <phoneticPr fontId="5"/>
  </si>
  <si>
    <t>プログラム購入部数</t>
    <phoneticPr fontId="5"/>
  </si>
  <si>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</si>
  <si>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※データを修正する場合は、必ず「Delete」キーを使用してください。</t>
    <rPh sb="5" eb="7">
      <t>シュウセイ</t>
    </rPh>
    <rPh sb="9" eb="11">
      <t>バアイ</t>
    </rPh>
    <rPh sb="13" eb="14">
      <t>カナラ</t>
    </rPh>
    <rPh sb="26" eb="28">
      <t>シヨウ</t>
    </rPh>
    <phoneticPr fontId="6"/>
  </si>
  <si>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</si>
  <si>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</si>
  <si>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t>性別</t>
    <rPh sb="0" eb="2">
      <t>セイベツ</t>
    </rPh>
    <phoneticPr fontId="6"/>
  </si>
  <si>
    <t>学年</t>
    <rPh sb="0" eb="2">
      <t>ガクネン</t>
    </rPh>
    <phoneticPr fontId="6"/>
  </si>
  <si>
    <t>種目１</t>
    <rPh sb="0" eb="2">
      <t>シュモク</t>
    </rPh>
    <phoneticPr fontId="6"/>
  </si>
  <si>
    <t>記録１</t>
    <rPh sb="0" eb="2">
      <t>キロク</t>
    </rPh>
    <phoneticPr fontId="6"/>
  </si>
  <si>
    <t>種目２</t>
    <rPh sb="0" eb="2">
      <t>シュモク</t>
    </rPh>
    <phoneticPr fontId="6"/>
  </si>
  <si>
    <t>記録２</t>
    <rPh sb="0" eb="2">
      <t>キロク</t>
    </rPh>
    <phoneticPr fontId="6"/>
  </si>
  <si>
    <t>例</t>
    <rPh sb="0" eb="1">
      <t>レイ</t>
    </rPh>
    <phoneticPr fontId="6"/>
  </si>
  <si>
    <t>西三　太郎</t>
    <rPh sb="0" eb="1">
      <t>セイ</t>
    </rPh>
    <rPh sb="1" eb="2">
      <t>サン</t>
    </rPh>
    <rPh sb="3" eb="5">
      <t>タロウ</t>
    </rPh>
    <phoneticPr fontId="6"/>
  </si>
  <si>
    <t>男</t>
    <rPh sb="0" eb="1">
      <t>オトコ</t>
    </rPh>
    <phoneticPr fontId="6"/>
  </si>
  <si>
    <t>男100m</t>
    <rPh sb="0" eb="1">
      <t>ダン</t>
    </rPh>
    <phoneticPr fontId="6"/>
  </si>
  <si>
    <t>男走幅跳</t>
    <rPh sb="0" eb="1">
      <t>オトコ</t>
    </rPh>
    <rPh sb="1" eb="4">
      <t>h</t>
    </rPh>
    <phoneticPr fontId="10"/>
  </si>
  <si>
    <r>
      <t>←入力　ナンバーのアルファベットを入力してください。
　</t>
    </r>
    <r>
      <rPr>
        <b/>
        <sz val="11"/>
        <color theme="4"/>
        <rFont val="ＭＳ ゴシック"/>
        <family val="3"/>
        <charset val="128"/>
      </rPr>
      <t>大学生は、地域学連コードをハイフンまで入力してください。</t>
    </r>
    <rPh sb="1" eb="3">
      <t>ニュウリョク</t>
    </rPh>
    <rPh sb="17" eb="19">
      <t>ニュウ</t>
    </rPh>
    <rPh sb="28" eb="31">
      <t>ダイガクセイ</t>
    </rPh>
    <rPh sb="33" eb="35">
      <t>チイキ</t>
    </rPh>
    <rPh sb="35" eb="37">
      <t>ガクレン</t>
    </rPh>
    <rPh sb="47" eb="49">
      <t>ニュウリョク</t>
    </rPh>
    <phoneticPr fontId="5"/>
  </si>
  <si>
    <t>A(5-)</t>
    <phoneticPr fontId="5"/>
  </si>
  <si>
    <t>名古屋地区陸上教室競技会 訂正版</t>
    <rPh sb="0" eb="5">
      <t>ナゴヤチク</t>
    </rPh>
    <rPh sb="5" eb="9">
      <t>リクジョウ</t>
    </rPh>
    <rPh sb="9" eb="12">
      <t>キョウギカイ</t>
    </rPh>
    <rPh sb="13" eb="16">
      <t>テイセイバン</t>
    </rPh>
    <phoneticPr fontId="5"/>
  </si>
  <si>
    <t>大会番号　</t>
    <rPh sb="0" eb="4">
      <t>タイカイバンゴウ</t>
    </rPh>
    <phoneticPr fontId="5"/>
  </si>
  <si>
    <t>００４</t>
    <phoneticPr fontId="5"/>
  </si>
  <si>
    <t>選手登録は２０１８年１２月２４日までに済ませてください。年明けには登録できません。</t>
    <rPh sb="0" eb="4">
      <t>センシュトウロク</t>
    </rPh>
    <rPh sb="9" eb="10">
      <t>ネン</t>
    </rPh>
    <rPh sb="12" eb="13">
      <t>ガツ</t>
    </rPh>
    <rPh sb="15" eb="16">
      <t>ヒ</t>
    </rPh>
    <rPh sb="19" eb="20">
      <t>ス</t>
    </rPh>
    <rPh sb="28" eb="30">
      <t>トシア</t>
    </rPh>
    <rPh sb="33" eb="35">
      <t>トウロク</t>
    </rPh>
    <phoneticPr fontId="5"/>
  </si>
  <si>
    <t xml:space="preserve">１．期  日        </t>
    <phoneticPr fontId="5"/>
  </si>
  <si>
    <t>２．場  所</t>
    <phoneticPr fontId="5"/>
  </si>
  <si>
    <t>パロマ瑞穂北陸上競技場</t>
    <rPh sb="3" eb="5">
      <t>ミズホ</t>
    </rPh>
    <rPh sb="5" eb="11">
      <t>キタ</t>
    </rPh>
    <phoneticPr fontId="5"/>
  </si>
  <si>
    <t>３．種  目</t>
    <phoneticPr fontId="5"/>
  </si>
  <si>
    <t>（男子）</t>
    <phoneticPr fontId="5"/>
  </si>
  <si>
    <r>
      <t>砲丸投(7.260kg)，高校砲丸投(6.000kg)，</t>
    </r>
    <r>
      <rPr>
        <b/>
        <sz val="11"/>
        <rFont val="ＭＳ Ｐゴシック"/>
        <family val="3"/>
        <charset val="128"/>
      </rPr>
      <t>中学砲丸投</t>
    </r>
    <r>
      <rPr>
        <b/>
        <sz val="11"/>
        <rFont val="ＭＳ Ｐ明朝"/>
        <family val="1"/>
        <charset val="128"/>
      </rPr>
      <t>(5.000kg),</t>
    </r>
    <r>
      <rPr>
        <sz val="11"/>
        <rFont val="ＭＳ Ｐ明朝"/>
        <family val="1"/>
        <charset val="128"/>
      </rPr>
      <t>やり投(0.800kg)</t>
    </r>
    <rPh sb="13" eb="15">
      <t>コウコウ</t>
    </rPh>
    <rPh sb="15" eb="18">
      <t>ホウガンナゲ</t>
    </rPh>
    <phoneticPr fontId="5"/>
  </si>
  <si>
    <t>小学生５０ｍ，１０００ｍ</t>
    <rPh sb="0" eb="3">
      <t>ショウガクセイ</t>
    </rPh>
    <phoneticPr fontId="5"/>
  </si>
  <si>
    <t>(女子）</t>
    <rPh sb="1" eb="3">
      <t>ジョシ</t>
    </rPh>
    <phoneticPr fontId="5"/>
  </si>
  <si>
    <r>
      <rPr>
        <b/>
        <i/>
        <sz val="11"/>
        <rFont val="ＭＳ Ｐゴシック"/>
        <family val="3"/>
        <charset val="128"/>
      </rPr>
      <t>走高跳AB</t>
    </r>
    <r>
      <rPr>
        <b/>
        <sz val="11"/>
        <rFont val="ＭＳ Ｐゴシック"/>
        <family val="3"/>
        <charset val="128"/>
      </rPr>
      <t>,走幅跳,</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やり投げ(0.600kg)</t>
    </r>
    <rPh sb="10" eb="13">
      <t>ホウガンナゲ</t>
    </rPh>
    <rPh sb="23" eb="25">
      <t>チュウガク</t>
    </rPh>
    <rPh sb="25" eb="28">
      <t>ホウガンナゲ</t>
    </rPh>
    <rPh sb="40" eb="41">
      <t>ナ</t>
    </rPh>
    <phoneticPr fontId="5"/>
  </si>
  <si>
    <t>(男女混合）</t>
    <rPh sb="1" eb="5">
      <t>ダンジョコンゴウ</t>
    </rPh>
    <phoneticPr fontId="5"/>
  </si>
  <si>
    <t>　４×４００ｍR</t>
    <phoneticPr fontId="5"/>
  </si>
  <si>
    <t>４．参加について</t>
    <phoneticPr fontId="5"/>
  </si>
  <si>
    <t>この大会は、愛知陸上教室瑞穂会場･半田会場・知多会場の参加者で、名古屋地区登録者に限り申込できます。</t>
    <rPh sb="2" eb="4">
      <t>タイカイ</t>
    </rPh>
    <rPh sb="6" eb="8">
      <t>アイチ</t>
    </rPh>
    <rPh sb="8" eb="10">
      <t>リクジョウ</t>
    </rPh>
    <rPh sb="10" eb="12">
      <t>キョウシツ</t>
    </rPh>
    <rPh sb="12" eb="14">
      <t>ミズホ</t>
    </rPh>
    <rPh sb="14" eb="16">
      <t>カイジョウ</t>
    </rPh>
    <rPh sb="17" eb="19">
      <t>ハンダ</t>
    </rPh>
    <rPh sb="19" eb="21">
      <t>カイジョウ</t>
    </rPh>
    <rPh sb="22" eb="24">
      <t>チタ</t>
    </rPh>
    <rPh sb="24" eb="26">
      <t>カイジョウ</t>
    </rPh>
    <rPh sb="27" eb="30">
      <t>サンカシャ</t>
    </rPh>
    <rPh sb="32" eb="35">
      <t>ナゴヤ</t>
    </rPh>
    <rPh sb="35" eb="37">
      <t>チク</t>
    </rPh>
    <rPh sb="37" eb="39">
      <t>トウロク</t>
    </rPh>
    <rPh sb="39" eb="40">
      <t>シャ</t>
    </rPh>
    <rPh sb="41" eb="42">
      <t>カギ</t>
    </rPh>
    <rPh sb="43" eb="45">
      <t>モウシコミ</t>
    </rPh>
    <phoneticPr fontId="5"/>
  </si>
  <si>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5"/>
  </si>
  <si>
    <t>(3)他県・他地区登録者の参加はできません。</t>
    <rPh sb="3" eb="5">
      <t>タケン</t>
    </rPh>
    <rPh sb="6" eb="9">
      <t>タチク</t>
    </rPh>
    <rPh sb="9" eb="12">
      <t>トウロクシャ</t>
    </rPh>
    <rPh sb="13" eb="15">
      <t>サンカ</t>
    </rPh>
    <phoneticPr fontId="5"/>
  </si>
  <si>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5"/>
  </si>
  <si>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5"/>
  </si>
  <si>
    <t>(6)小学生は、友の会会員であることが参加の条件です。</t>
    <rPh sb="3" eb="6">
      <t>ショウ</t>
    </rPh>
    <rPh sb="8" eb="9">
      <t>トモ</t>
    </rPh>
    <rPh sb="10" eb="11">
      <t>カイ</t>
    </rPh>
    <rPh sb="11" eb="13">
      <t>カイイン</t>
    </rPh>
    <rPh sb="19" eb="21">
      <t>サンカ</t>
    </rPh>
    <rPh sb="22" eb="24">
      <t>ジョウケン</t>
    </rPh>
    <phoneticPr fontId="5"/>
  </si>
  <si>
    <t>(7)団体情報シートと種目別一覧をプリントアウトして、参加料振込用紙のコピーを添付して</t>
    <rPh sb="11" eb="13">
      <t>シュモク</t>
    </rPh>
    <rPh sb="13" eb="14">
      <t>ベツ</t>
    </rPh>
    <rPh sb="14" eb="16">
      <t>イチラン</t>
    </rPh>
    <rPh sb="27" eb="30">
      <t>サンカリョウ</t>
    </rPh>
    <rPh sb="30" eb="34">
      <t>フリコミヨウシ</t>
    </rPh>
    <rPh sb="39" eb="41">
      <t>テンプ</t>
    </rPh>
    <phoneticPr fontId="5"/>
  </si>
  <si>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5"/>
  </si>
  <si>
    <t>(８)200m×2は200mの記録で申し込んでください。</t>
    <rPh sb="15" eb="17">
      <t>キロク</t>
    </rPh>
    <rPh sb="18" eb="19">
      <t>モウ</t>
    </rPh>
    <rPh sb="20" eb="21">
      <t>コ</t>
    </rPh>
    <phoneticPr fontId="5"/>
  </si>
  <si>
    <t>　 200m×2は記録を得点換算して2本の合計得点で順位を競います。</t>
    <rPh sb="9" eb="11">
      <t>キロク</t>
    </rPh>
    <rPh sb="12" eb="14">
      <t>トクテン</t>
    </rPh>
    <rPh sb="14" eb="16">
      <t>カンサン</t>
    </rPh>
    <rPh sb="19" eb="20">
      <t>ホン</t>
    </rPh>
    <rPh sb="21" eb="25">
      <t>ゴウケイトク</t>
    </rPh>
    <rPh sb="26" eb="28">
      <t>ジュンイ</t>
    </rPh>
    <rPh sb="29" eb="30">
      <t>キソ</t>
    </rPh>
    <phoneticPr fontId="5"/>
  </si>
  <si>
    <t>　 2本めは、1本目の記録から遅い→速い順に番組を編成します。</t>
    <rPh sb="3" eb="4">
      <t>ホン</t>
    </rPh>
    <rPh sb="8" eb="9">
      <t>ホン</t>
    </rPh>
    <rPh sb="9" eb="10">
      <t>メ</t>
    </rPh>
    <rPh sb="11" eb="13">
      <t>キロク</t>
    </rPh>
    <rPh sb="15" eb="16">
      <t>オソ</t>
    </rPh>
    <rPh sb="18" eb="19">
      <t>ハヤ</t>
    </rPh>
    <rPh sb="20" eb="21">
      <t>ジュン</t>
    </rPh>
    <rPh sb="22" eb="24">
      <t>バングミ</t>
    </rPh>
    <rPh sb="25" eb="27">
      <t>ヘンセイ</t>
    </rPh>
    <phoneticPr fontId="5"/>
  </si>
  <si>
    <t>　 小学生の５０ｍ、１０００ｍはタイムレースとします。</t>
    <rPh sb="2" eb="6">
      <t>ショウガク</t>
    </rPh>
    <phoneticPr fontId="5"/>
  </si>
  <si>
    <t>(９)走高跳Aは、男子1m70、女子1m45、Bは男子1m45、女子1m20から</t>
    <rPh sb="3" eb="6">
      <t>ハシリタカ</t>
    </rPh>
    <rPh sb="9" eb="11">
      <t>ダンシ</t>
    </rPh>
    <rPh sb="16" eb="18">
      <t>ジョシ</t>
    </rPh>
    <rPh sb="25" eb="27">
      <t>ダンシ</t>
    </rPh>
    <rPh sb="32" eb="34">
      <t>ジョシ</t>
    </rPh>
    <phoneticPr fontId="5"/>
  </si>
  <si>
    <t>　　開始しますが、順位は全体でつけます。</t>
    <rPh sb="2" eb="4">
      <t>カイシ</t>
    </rPh>
    <rPh sb="9" eb="11">
      <t>ジュンイ</t>
    </rPh>
    <rPh sb="12" eb="14">
      <t>ゼンタイ</t>
    </rPh>
    <phoneticPr fontId="5"/>
  </si>
  <si>
    <t>(10)フールド長さ系の種目は、トップ８を実施します。</t>
    <rPh sb="8" eb="9">
      <t>ナガ</t>
    </rPh>
    <rPh sb="10" eb="11">
      <t>ケイ</t>
    </rPh>
    <rPh sb="12" eb="14">
      <t>シュモク</t>
    </rPh>
    <rPh sb="21" eb="23">
      <t>ジッ</t>
    </rPh>
    <phoneticPr fontId="5"/>
  </si>
  <si>
    <t>(11)各種目8位まで賞状を授与します</t>
    <rPh sb="4" eb="7">
      <t>カクシュモク</t>
    </rPh>
    <rPh sb="8" eb="9">
      <t>イ</t>
    </rPh>
    <rPh sb="11" eb="13">
      <t>ショウジョウ</t>
    </rPh>
    <rPh sb="14" eb="16">
      <t>ジュヨ</t>
    </rPh>
    <phoneticPr fontId="5"/>
  </si>
  <si>
    <r>
      <t>(12)男子60m・女子300mは，日本陸連の屋外種目での</t>
    </r>
    <r>
      <rPr>
        <i/>
        <u/>
        <sz val="11"/>
        <rFont val="ＭＳ Ｐ明朝"/>
        <family val="1"/>
        <charset val="128"/>
      </rPr>
      <t>日本記録公認種目ではありません。</t>
    </r>
    <r>
      <rPr>
        <sz val="11"/>
        <rFont val="ＭＳ Ｐ明朝"/>
        <family val="1"/>
        <charset val="128"/>
      </rPr>
      <t>記録は公認されます。</t>
    </r>
    <rPh sb="29" eb="31">
      <t>ニホン</t>
    </rPh>
    <rPh sb="31" eb="33">
      <t>キロク</t>
    </rPh>
    <rPh sb="35" eb="37">
      <t>シュモク</t>
    </rPh>
    <rPh sb="45" eb="47">
      <t>キロク</t>
    </rPh>
    <rPh sb="48" eb="54">
      <t>コウニン</t>
    </rPh>
    <phoneticPr fontId="5"/>
  </si>
  <si>
    <t>(13)男女のハードル種目は、U20,U18日本記録の公認対象ですが、
シニアは日本記録の公認対象ではありません。記録は公認されます。</t>
    <rPh sb="4" eb="6">
      <t>ダンジョ</t>
    </rPh>
    <rPh sb="11" eb="13">
      <t>シュモク</t>
    </rPh>
    <rPh sb="22" eb="26">
      <t>ニホンキロク</t>
    </rPh>
    <rPh sb="27" eb="29">
      <t>コウニン</t>
    </rPh>
    <rPh sb="29" eb="31">
      <t>タイショウ</t>
    </rPh>
    <rPh sb="40" eb="44">
      <t>ニホンキロク</t>
    </rPh>
    <rPh sb="45" eb="47">
      <t>コウニン</t>
    </rPh>
    <rPh sb="47" eb="49">
      <t>タイショウ</t>
    </rPh>
    <rPh sb="57" eb="60">
      <t>キロク</t>
    </rPh>
    <rPh sb="60" eb="67">
      <t>コウ</t>
    </rPh>
    <phoneticPr fontId="5"/>
  </si>
  <si>
    <t>(14)小学生のリレーは実施しません。</t>
    <rPh sb="4" eb="7">
      <t>ショウガクセイ</t>
    </rPh>
    <rPh sb="12" eb="14">
      <t>ジッシ</t>
    </rPh>
    <phoneticPr fontId="5"/>
  </si>
  <si>
    <t>５．参加料</t>
    <phoneticPr fontId="5"/>
  </si>
  <si>
    <t>一般・大学・高校７００円　中学生５００円　小学生３００円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5"/>
  </si>
  <si>
    <t>リレー　１チーム１０００円</t>
    <phoneticPr fontId="5"/>
  </si>
  <si>
    <t>６．申込ｱﾄﾞﾚｽ</t>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</si>
  <si>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</si>
  <si>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７．申込締切</t>
    <phoneticPr fontId="5"/>
  </si>
  <si>
    <t>＊申し込みのファイルは、各カテゴリーのものを使用してください。</t>
    <rPh sb="1" eb="2">
      <t>モウ</t>
    </rPh>
    <rPh sb="3" eb="4">
      <t>コ</t>
    </rPh>
    <rPh sb="12" eb="13">
      <t>カク</t>
    </rPh>
    <rPh sb="22" eb="24">
      <t>シヨウ</t>
    </rPh>
    <phoneticPr fontId="5"/>
  </si>
  <si>
    <t>８．大会参加料の納入先</t>
  </si>
  <si>
    <r>
      <t>☆</t>
    </r>
    <r>
      <rPr>
        <b/>
        <u/>
        <sz val="11"/>
        <rFont val="ＭＳ ゴシック"/>
        <family val="3"/>
        <charset val="128"/>
      </rPr>
      <t>郵便振替の場合</t>
    </r>
    <rPh sb="1" eb="3">
      <t>ユウビン</t>
    </rPh>
    <rPh sb="3" eb="5">
      <t>フリカエ</t>
    </rPh>
    <rPh sb="6" eb="8">
      <t>バアイ</t>
    </rPh>
    <phoneticPr fontId="85"/>
  </si>
  <si>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5"/>
  </si>
  <si>
    <t>口座番号</t>
    <rPh sb="0" eb="2">
      <t>コウザ</t>
    </rPh>
    <rPh sb="2" eb="4">
      <t>バンゴウ</t>
    </rPh>
    <phoneticPr fontId="85"/>
  </si>
  <si>
    <t>00870 = 3 = 90904</t>
  </si>
  <si>
    <t>加入者名</t>
    <rPh sb="0" eb="3">
      <t>カニュウシャ</t>
    </rPh>
    <rPh sb="3" eb="4">
      <t>メイ</t>
    </rPh>
    <phoneticPr fontId="85"/>
  </si>
  <si>
    <t>名古屋地区陸上競技協会</t>
    <rPh sb="5" eb="7">
      <t>リクジョウ</t>
    </rPh>
    <rPh sb="7" eb="9">
      <t>キョウギ</t>
    </rPh>
    <rPh sb="9" eb="11">
      <t>キョウカイ</t>
    </rPh>
    <phoneticPr fontId="85"/>
  </si>
  <si>
    <t>金　　額</t>
    <rPh sb="0" eb="1">
      <t>キン</t>
    </rPh>
    <rPh sb="3" eb="4">
      <t>ガク</t>
    </rPh>
    <phoneticPr fontId="85"/>
  </si>
  <si>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5"/>
  </si>
  <si>
    <t>通信欄に記入事項（おところ、おなまえの他に）</t>
    <rPh sb="0" eb="3">
      <t>ツウシンラン</t>
    </rPh>
    <rPh sb="4" eb="6">
      <t>キニュウ</t>
    </rPh>
    <rPh sb="6" eb="8">
      <t>ジコウ</t>
    </rPh>
    <rPh sb="19" eb="20">
      <t>ホカ</t>
    </rPh>
    <phoneticPr fontId="85"/>
  </si>
  <si>
    <t>①申込大会名（大会期日）</t>
    <rPh sb="1" eb="3">
      <t>モウシコミ</t>
    </rPh>
    <rPh sb="3" eb="6">
      <t>タイカイメイ</t>
    </rPh>
    <rPh sb="7" eb="9">
      <t>タイカイ</t>
    </rPh>
    <rPh sb="9" eb="11">
      <t>キジツ</t>
    </rPh>
    <phoneticPr fontId="85"/>
  </si>
  <si>
    <t>②申込団体名・学校名のいずれか</t>
    <rPh sb="1" eb="3">
      <t>モウシコミ</t>
    </rPh>
    <rPh sb="3" eb="6">
      <t>ダンタイメイ</t>
    </rPh>
    <rPh sb="7" eb="10">
      <t>ガッコウメイ</t>
    </rPh>
    <phoneticPr fontId="85"/>
  </si>
  <si>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85"/>
  </si>
  <si>
    <t>店名</t>
    <rPh sb="0" eb="2">
      <t>テンメイ</t>
    </rPh>
    <phoneticPr fontId="85"/>
  </si>
  <si>
    <t>〇八九</t>
    <rPh sb="0" eb="3">
      <t>０８９</t>
    </rPh>
    <phoneticPr fontId="85"/>
  </si>
  <si>
    <t>店</t>
    <rPh sb="0" eb="1">
      <t>テン</t>
    </rPh>
    <phoneticPr fontId="85"/>
  </si>
  <si>
    <t>店番</t>
    <rPh sb="0" eb="1">
      <t>テン</t>
    </rPh>
    <rPh sb="1" eb="2">
      <t>バン</t>
    </rPh>
    <phoneticPr fontId="85"/>
  </si>
  <si>
    <t>０８９</t>
  </si>
  <si>
    <t>ｾﾞﾛﾊﾁｷｭｳ</t>
  </si>
  <si>
    <t>預金項目</t>
    <rPh sb="0" eb="2">
      <t>ヨキン</t>
    </rPh>
    <rPh sb="2" eb="4">
      <t>コウモク</t>
    </rPh>
    <phoneticPr fontId="85"/>
  </si>
  <si>
    <t>２</t>
  </si>
  <si>
    <t>当座預金</t>
    <rPh sb="0" eb="2">
      <t>トウザ</t>
    </rPh>
    <rPh sb="2" eb="4">
      <t>ヨキン</t>
    </rPh>
    <phoneticPr fontId="85"/>
  </si>
  <si>
    <t>００９０９０４</t>
  </si>
  <si>
    <t>☆銀行振込</t>
    <rPh sb="1" eb="5">
      <t>ギンコウフリコミ</t>
    </rPh>
    <phoneticPr fontId="5"/>
  </si>
  <si>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5"/>
  </si>
  <si>
    <t>９．その他</t>
    <phoneticPr fontId="5"/>
  </si>
  <si>
    <t>(１)この大会は、ウォーミングアップ場は原則としてレクリエーション広場を利用ください。</t>
    <rPh sb="5" eb="7">
      <t>タイカイ</t>
    </rPh>
    <rPh sb="18" eb="19">
      <t>バ</t>
    </rPh>
    <rPh sb="20" eb="25">
      <t>ゲンソ</t>
    </rPh>
    <rPh sb="33" eb="35">
      <t>ヒロバ</t>
    </rPh>
    <rPh sb="36" eb="38">
      <t>リヨウ</t>
    </rPh>
    <phoneticPr fontId="5"/>
  </si>
  <si>
    <r>
      <t>(２)プログラムは</t>
    </r>
    <r>
      <rPr>
        <u/>
        <sz val="11"/>
        <rFont val="ＭＳ Ｐ明朝"/>
        <family val="1"/>
        <charset val="128"/>
      </rPr>
      <t>予約有料販売（８００円）</t>
    </r>
    <r>
      <rPr>
        <sz val="11"/>
        <rFont val="ＭＳ Ｐ明朝"/>
        <family val="1"/>
        <charset val="128"/>
      </rPr>
      <t>です。</t>
    </r>
    <phoneticPr fontId="5"/>
  </si>
  <si>
    <r>
      <t>(7)</t>
    </r>
    <r>
      <rPr>
        <b/>
        <u val="double"/>
        <sz val="11"/>
        <rFont val="ＭＳ Ｐ明朝"/>
        <family val="1"/>
        <charset val="128"/>
      </rPr>
      <t>２０１８年度の登録番号</t>
    </r>
    <r>
      <rPr>
        <b/>
        <sz val="11"/>
        <rFont val="ＭＳ Ｐ明朝"/>
        <family val="1"/>
        <charset val="128"/>
      </rPr>
      <t>で申し込みください。</t>
    </r>
    <rPh sb="10" eb="14">
      <t>トウロクバンゴウ</t>
    </rPh>
    <rPh sb="15" eb="16">
      <t>モウ</t>
    </rPh>
    <rPh sb="17" eb="18">
      <t>コ</t>
    </rPh>
    <phoneticPr fontId="5"/>
  </si>
  <si>
    <t xml:space="preserve"> toiawase.nagoya@gmail.com</t>
    <phoneticPr fontId="5"/>
  </si>
  <si>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5"/>
  </si>
  <si>
    <t>男200m</t>
    <phoneticPr fontId="26"/>
  </si>
  <si>
    <t>00300</t>
    <phoneticPr fontId="5"/>
  </si>
  <si>
    <t>男1マイル</t>
  </si>
  <si>
    <t>男1マイル</t>
    <phoneticPr fontId="26"/>
  </si>
  <si>
    <t>01800</t>
    <phoneticPr fontId="26"/>
  </si>
  <si>
    <t>２００ｍ×２，１マイル，１１０ｍＪＨ(0.991m)，走高跳AB，走幅跳，</t>
    <phoneticPr fontId="5"/>
  </si>
  <si>
    <r>
      <t>２００ｍ×２，</t>
    </r>
    <r>
      <rPr>
        <b/>
        <i/>
        <sz val="11"/>
        <rFont val="ＭＳ Ｐゴシック"/>
        <family val="3"/>
        <charset val="128"/>
      </rPr>
      <t>１マイル</t>
    </r>
    <r>
      <rPr>
        <b/>
        <sz val="11"/>
        <rFont val="ＭＳ Ｐゴシック"/>
        <family val="3"/>
        <charset val="128"/>
      </rPr>
      <t>，１００ｍＹＨ(0.762m/8.5m)，</t>
    </r>
    <phoneticPr fontId="5"/>
  </si>
  <si>
    <t>　 １マイル，４×４００ｍＲ，ハードル種目はタイムレースとします。</t>
    <rPh sb="19" eb="21">
      <t>シュモク</t>
    </rPh>
    <phoneticPr fontId="5"/>
  </si>
  <si>
    <t>女1マイル</t>
  </si>
  <si>
    <t>女やり投</t>
    <rPh sb="3" eb="4">
      <t>ナ</t>
    </rPh>
    <phoneticPr fontId="3"/>
  </si>
  <si>
    <t>女100mYH</t>
  </si>
  <si>
    <t>女100mYH</t>
    <phoneticPr fontId="26"/>
  </si>
  <si>
    <t>03300</t>
    <phoneticPr fontId="5"/>
  </si>
  <si>
    <t>04000</t>
    <phoneticPr fontId="5"/>
  </si>
  <si>
    <t>女砲丸投4.000kg</t>
    <rPh sb="1" eb="4">
      <t>ホウガンナゲ</t>
    </rPh>
    <phoneticPr fontId="3"/>
  </si>
  <si>
    <t>リレーを追加しました</t>
    <rPh sb="4" eb="6">
      <t>ツイカ</t>
    </rPh>
    <phoneticPr fontId="5"/>
  </si>
  <si>
    <t>（申込は男子３名,女子３名でお願いします。</t>
    <rPh sb="1" eb="3">
      <t>モウシコミ</t>
    </rPh>
    <rPh sb="4" eb="6">
      <t>ダンシ</t>
    </rPh>
    <rPh sb="7" eb="8">
      <t>メイ</t>
    </rPh>
    <rPh sb="9" eb="11">
      <t>ジョシ</t>
    </rPh>
    <rPh sb="12" eb="13">
      <t>メイ</t>
    </rPh>
    <rPh sb="15" eb="16">
      <t>ネガ</t>
    </rPh>
    <phoneticPr fontId="5"/>
  </si>
  <si>
    <t>　レースでは男子２名,女子２名,走順は自由です。）</t>
    <rPh sb="6" eb="8">
      <t>ダンシ</t>
    </rPh>
    <rPh sb="9" eb="10">
      <t>メイ</t>
    </rPh>
    <rPh sb="11" eb="13">
      <t>ジョシ</t>
    </rPh>
    <rPh sb="14" eb="15">
      <t>メイ</t>
    </rPh>
    <rPh sb="16" eb="17">
      <t>ソウ</t>
    </rPh>
    <rPh sb="17" eb="18">
      <t>ジュン</t>
    </rPh>
    <rPh sb="19" eb="21">
      <t>ジユウ</t>
    </rPh>
    <phoneticPr fontId="5"/>
  </si>
  <si>
    <t>混合4X400mR</t>
    <rPh sb="0" eb="2">
      <t>コンゴウ</t>
    </rPh>
    <phoneticPr fontId="5"/>
  </si>
  <si>
    <t>男4X400mR</t>
    <phoneticPr fontId="26"/>
  </si>
  <si>
    <t>女4X400mR</t>
    <phoneticPr fontId="26"/>
  </si>
  <si>
    <t>混合4X400mR</t>
    <rPh sb="0" eb="2">
      <t>コンゴウ</t>
    </rPh>
    <phoneticPr fontId="26"/>
  </si>
  <si>
    <t>混合4X400mR</t>
    <rPh sb="0" eb="2">
      <t>コンゴ</t>
    </rPh>
    <phoneticPr fontId="5"/>
  </si>
  <si>
    <t>混合4X400mR(男子)</t>
    <rPh sb="0" eb="2">
      <t>コンゴウ</t>
    </rPh>
    <rPh sb="10" eb="12">
      <t>ダンシ</t>
    </rPh>
    <phoneticPr fontId="5"/>
  </si>
  <si>
    <t>混合4X400mR(女子)</t>
    <rPh sb="10" eb="11">
      <t>ジョ</t>
    </rPh>
    <phoneticPr fontId="5"/>
  </si>
  <si>
    <t>男子4X400mR</t>
    <rPh sb="0" eb="2">
      <t>ダンシ</t>
    </rPh>
    <phoneticPr fontId="5"/>
  </si>
  <si>
    <t>女子4X400mR</t>
    <rPh sb="0" eb="1">
      <t>ジョ</t>
    </rPh>
    <phoneticPr fontId="5"/>
  </si>
  <si>
    <t>Ａ</t>
    <phoneticPr fontId="5"/>
  </si>
  <si>
    <t>Ｂ</t>
    <phoneticPr fontId="5"/>
  </si>
  <si>
    <t>Ｃ</t>
    <phoneticPr fontId="5"/>
  </si>
  <si>
    <t>Ａ</t>
    <phoneticPr fontId="5"/>
  </si>
  <si>
    <t>Ｂ</t>
    <phoneticPr fontId="5"/>
  </si>
  <si>
    <t>　混合･男子･女子の組み合わせは自由です。</t>
    <rPh sb="1" eb="3">
      <t>コンゴウ</t>
    </rPh>
    <rPh sb="4" eb="6">
      <t>ダンシ</t>
    </rPh>
    <rPh sb="7" eb="9">
      <t>ジョシ</t>
    </rPh>
    <rPh sb="10" eb="11">
      <t>ク</t>
    </rPh>
    <rPh sb="12" eb="13">
      <t>ア</t>
    </rPh>
    <rPh sb="16" eb="18">
      <t>ジユウ</t>
    </rPh>
    <phoneticPr fontId="5"/>
  </si>
  <si>
    <t>Ｃ</t>
    <phoneticPr fontId="5"/>
  </si>
  <si>
    <t>男女4X400mR</t>
    <rPh sb="0" eb="2">
      <t>ダンジョ</t>
    </rPh>
    <phoneticPr fontId="5"/>
  </si>
  <si>
    <t>男子Ａ</t>
    <rPh sb="0" eb="2">
      <t>ダンシ</t>
    </rPh>
    <phoneticPr fontId="5"/>
  </si>
  <si>
    <t>男子Ｂ</t>
    <rPh sb="0" eb="2">
      <t>ダンシ</t>
    </rPh>
    <phoneticPr fontId="5"/>
  </si>
  <si>
    <t>男子Ｃ</t>
    <rPh sb="0" eb="2">
      <t>ダ</t>
    </rPh>
    <phoneticPr fontId="5"/>
  </si>
  <si>
    <t>女子Ａ</t>
    <phoneticPr fontId="5"/>
  </si>
  <si>
    <t>女子Ｂ</t>
    <phoneticPr fontId="5"/>
  </si>
  <si>
    <t>女子Ｃ</t>
    <phoneticPr fontId="5"/>
  </si>
  <si>
    <t>混合男Ａ</t>
    <rPh sb="0" eb="2">
      <t>コン</t>
    </rPh>
    <rPh sb="2" eb="3">
      <t>オトコ</t>
    </rPh>
    <phoneticPr fontId="5"/>
  </si>
  <si>
    <t>混合男Ｂ</t>
    <rPh sb="0" eb="2">
      <t>コン</t>
    </rPh>
    <rPh sb="2" eb="3">
      <t>オトコ</t>
    </rPh>
    <phoneticPr fontId="5"/>
  </si>
  <si>
    <t>混合男Ｃ</t>
    <rPh sb="0" eb="2">
      <t>コン</t>
    </rPh>
    <rPh sb="2" eb="3">
      <t>オトコ</t>
    </rPh>
    <phoneticPr fontId="5"/>
  </si>
  <si>
    <t>A</t>
    <phoneticPr fontId="5"/>
  </si>
  <si>
    <t>B</t>
    <phoneticPr fontId="5"/>
  </si>
  <si>
    <t>C</t>
    <phoneticPr fontId="5"/>
  </si>
  <si>
    <t>混合女Ａ</t>
    <rPh sb="0" eb="2">
      <t>コンゴウ</t>
    </rPh>
    <rPh sb="2" eb="3">
      <t>オ</t>
    </rPh>
    <phoneticPr fontId="5"/>
  </si>
  <si>
    <t>混合女Ｂ</t>
    <rPh sb="0" eb="2">
      <t>コンゴウ</t>
    </rPh>
    <rPh sb="2" eb="3">
      <t>オ</t>
    </rPh>
    <phoneticPr fontId="5"/>
  </si>
  <si>
    <t>混合女Ｃ</t>
    <rPh sb="0" eb="2">
      <t>コンゴウ</t>
    </rPh>
    <rPh sb="2" eb="3">
      <t>オ</t>
    </rPh>
    <phoneticPr fontId="5"/>
  </si>
  <si>
    <t>男1600RA</t>
    <rPh sb="0" eb="1">
      <t>オトコ</t>
    </rPh>
    <phoneticPr fontId="5"/>
  </si>
  <si>
    <t>男1600RB</t>
    <rPh sb="0" eb="1">
      <t>オトコ</t>
    </rPh>
    <phoneticPr fontId="5"/>
  </si>
  <si>
    <t>男1600RC</t>
    <rPh sb="0" eb="1">
      <t>オトコ</t>
    </rPh>
    <phoneticPr fontId="5"/>
  </si>
  <si>
    <t>混A</t>
    <rPh sb="0" eb="1">
      <t>コン</t>
    </rPh>
    <phoneticPr fontId="5"/>
  </si>
  <si>
    <t>混B</t>
    <rPh sb="0" eb="1">
      <t>コン</t>
    </rPh>
    <phoneticPr fontId="5"/>
  </si>
  <si>
    <t>混C</t>
    <rPh sb="0" eb="1">
      <t>コン</t>
    </rPh>
    <phoneticPr fontId="5"/>
  </si>
  <si>
    <t>Ａ</t>
    <phoneticPr fontId="5"/>
  </si>
  <si>
    <t>女1600RA</t>
    <rPh sb="0" eb="1">
      <t>オンナ</t>
    </rPh>
    <phoneticPr fontId="5"/>
  </si>
  <si>
    <t>女1600RB</t>
    <rPh sb="0" eb="1">
      <t>オンナ</t>
    </rPh>
    <phoneticPr fontId="5"/>
  </si>
  <si>
    <t>女1600RC</t>
    <rPh sb="0" eb="1">
      <t>オンナ</t>
    </rPh>
    <phoneticPr fontId="5"/>
  </si>
  <si>
    <r>
      <t>(1)１人</t>
    </r>
    <r>
      <rPr>
        <b/>
        <sz val="11"/>
        <rFont val="ＭＳ Ｐゴシック"/>
        <family val="3"/>
        <charset val="128"/>
      </rPr>
      <t>１種目</t>
    </r>
    <r>
      <rPr>
        <sz val="11"/>
        <rFont val="ＭＳ Ｐ明朝"/>
        <family val="1"/>
        <charset val="128"/>
      </rPr>
      <t>（リレー種目は除く）、リレーは１団体３チームまでとします。</t>
    </r>
    <rPh sb="4" eb="5">
      <t>ニン</t>
    </rPh>
    <rPh sb="6" eb="8">
      <t>シュモク</t>
    </rPh>
    <rPh sb="12" eb="14">
      <t>シュモク</t>
    </rPh>
    <rPh sb="15" eb="16">
      <t>ノゾ</t>
    </rPh>
    <rPh sb="24" eb="26">
      <t>ダンタイ</t>
    </rPh>
    <phoneticPr fontId="5"/>
  </si>
  <si>
    <t>阿久比RC</t>
  </si>
  <si>
    <t>アグイランニングクラブ</t>
  </si>
  <si>
    <t>桂新堂RC</t>
  </si>
  <si>
    <t>ケイシンドウランニングクラブ</t>
  </si>
  <si>
    <t>小牧ジュニア</t>
  </si>
  <si>
    <t>コマキジュニア</t>
  </si>
  <si>
    <t>Spirits</t>
  </si>
  <si>
    <t>スピリッツスポーツクラブ</t>
  </si>
  <si>
    <t>宝グループ</t>
  </si>
  <si>
    <t>タカラグループ</t>
  </si>
  <si>
    <t>ﾁｰﾑすｰ</t>
  </si>
  <si>
    <t>チームスー</t>
  </si>
  <si>
    <t>TNP</t>
  </si>
  <si>
    <t>ティーエヌピー</t>
  </si>
  <si>
    <t>ティラドリク</t>
  </si>
  <si>
    <t>ティラドリクジョウキョウギブ</t>
  </si>
  <si>
    <t>TRT</t>
  </si>
  <si>
    <t>トーカイアールティー</t>
  </si>
  <si>
    <t>ﾄﾖﾔﾏJRC</t>
  </si>
  <si>
    <t>ﾋﾃﾞｿﾝｽﾞ</t>
  </si>
  <si>
    <t>丸八RC</t>
  </si>
  <si>
    <t>マルハチランニングクラブ</t>
  </si>
  <si>
    <t>RCベルマーレ</t>
  </si>
  <si>
    <t>ランニングクラブベルマーレ</t>
  </si>
  <si>
    <t>モリヤマ</t>
  </si>
  <si>
    <t>ナガクテ</t>
  </si>
  <si>
    <t>トヨアケ</t>
  </si>
  <si>
    <t>タケトヨ</t>
  </si>
  <si>
    <t>陸上教室競技会</t>
    <rPh sb="0" eb="4">
      <t>リク</t>
    </rPh>
    <rPh sb="4" eb="7">
      <t>キョウギカイ</t>
    </rPh>
    <phoneticPr fontId="5"/>
  </si>
  <si>
    <t>＊リレーは、各団体最大３チーム出場できます。(例①混合１･男子1･女子１、例②混合３･男子０･女子０、例③混合０･男子２･女子１、例④混合０･男子０･女子３など）</t>
    <rPh sb="6" eb="9">
      <t>カクダンタイ</t>
    </rPh>
    <rPh sb="9" eb="11">
      <t>サイダイ</t>
    </rPh>
    <rPh sb="15" eb="17">
      <t>シュツジョウ</t>
    </rPh>
    <rPh sb="23" eb="24">
      <t>レイ</t>
    </rPh>
    <rPh sb="25" eb="27">
      <t>コンゴウ</t>
    </rPh>
    <rPh sb="29" eb="31">
      <t>ダンシ</t>
    </rPh>
    <rPh sb="33" eb="35">
      <t>ジョシ</t>
    </rPh>
    <rPh sb="37" eb="38">
      <t>レイ</t>
    </rPh>
    <rPh sb="39" eb="41">
      <t>コンゴウ</t>
    </rPh>
    <rPh sb="43" eb="45">
      <t>ダンシ</t>
    </rPh>
    <rPh sb="47" eb="49">
      <t>ジョシ</t>
    </rPh>
    <rPh sb="51" eb="52">
      <t>レイ</t>
    </rPh>
    <rPh sb="53" eb="55">
      <t>コンゴウ</t>
    </rPh>
    <rPh sb="57" eb="59">
      <t>ダンシ</t>
    </rPh>
    <rPh sb="61" eb="63">
      <t>ジョシ</t>
    </rPh>
    <rPh sb="65" eb="66">
      <t>レイ</t>
    </rPh>
    <rPh sb="67" eb="69">
      <t>コンゴウ</t>
    </rPh>
    <rPh sb="71" eb="73">
      <t>ダンシ</t>
    </rPh>
    <rPh sb="75" eb="77">
      <t>ジョシ</t>
    </rPh>
    <phoneticPr fontId="5"/>
  </si>
  <si>
    <t>・アルファベット、地域学連コードもこちらで入力となります。</t>
    <rPh sb="9" eb="11">
      <t>チイキ</t>
    </rPh>
    <rPh sb="11" eb="13">
      <t>ガクレン</t>
    </rPh>
    <rPh sb="21" eb="23">
      <t>ニュウリョク</t>
    </rPh>
    <phoneticPr fontId="5"/>
  </si>
  <si>
    <t>　・参加選手のナンバー、氏名、性別、学年、申込種目、記録を入力してください。(ナンバーは数字のみ)</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rPh sb="44" eb="46">
      <t>スウジ</t>
    </rPh>
    <phoneticPr fontId="5"/>
  </si>
  <si>
    <t>　　③参加人数の確認・参加人数一覧表の印刷</t>
    <rPh sb="3" eb="5">
      <t>サンカ</t>
    </rPh>
    <rPh sb="5" eb="7">
      <t>ニンズウ</t>
    </rPh>
    <rPh sb="8" eb="10">
      <t>カクニン</t>
    </rPh>
    <rPh sb="11" eb="15">
      <t>サンカニンズウ</t>
    </rPh>
    <rPh sb="15" eb="18">
      <t>イチランヒョウ</t>
    </rPh>
    <rPh sb="19" eb="21">
      <t>インサツ</t>
    </rPh>
    <phoneticPr fontId="5"/>
  </si>
  <si>
    <t>　・申込人数と申込金額を確認してください。</t>
    <rPh sb="2" eb="4">
      <t>モウシコミ</t>
    </rPh>
    <rPh sb="4" eb="6">
      <t>ニンズウ</t>
    </rPh>
    <rPh sb="7" eb="9">
      <t>モウシコミ</t>
    </rPh>
    <rPh sb="9" eb="11">
      <t>キンガク</t>
    </rPh>
    <rPh sb="12" eb="14">
      <t>カクニン</t>
    </rPh>
    <phoneticPr fontId="5"/>
  </si>
  <si>
    <t>rikujokyousitu.kyogikai@gmail.com</t>
    <phoneticPr fontId="5"/>
  </si>
  <si>
    <r>
      <t>E-mail：</t>
    </r>
    <r>
      <rPr>
        <b/>
        <sz val="18"/>
        <color indexed="8"/>
        <rFont val="ＭＳ ゴシック"/>
        <family val="3"/>
        <charset val="128"/>
      </rPr>
      <t>rikujokyousitu.kyogikai@gmail.com</t>
    </r>
    <phoneticPr fontId="5"/>
  </si>
  <si>
    <t>中学・クラブチーム用</t>
    <rPh sb="0" eb="2">
      <t>チュウガク</t>
    </rPh>
    <rPh sb="9" eb="10">
      <t>ヨウ</t>
    </rPh>
    <phoneticPr fontId="5"/>
  </si>
  <si>
    <t>No</t>
    <phoneticPr fontId="75"/>
  </si>
  <si>
    <t>団体コード</t>
    <phoneticPr fontId="82"/>
  </si>
  <si>
    <r>
      <t>N</t>
    </r>
    <r>
      <rPr>
        <sz val="11"/>
        <color theme="1"/>
        <rFont val="ＭＳ ゴシック"/>
        <family val="2"/>
        <charset val="128"/>
      </rPr>
      <t>o</t>
    </r>
    <phoneticPr fontId="75"/>
  </si>
  <si>
    <t>日進中</t>
  </si>
  <si>
    <t>ニッシンチュウ</t>
  </si>
  <si>
    <t>田光中</t>
  </si>
  <si>
    <t>タコウチュウ</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</si>
  <si>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</si>
  <si>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</si>
  <si>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</si>
  <si>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</si>
  <si>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</si>
  <si>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</si>
  <si>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</si>
  <si>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</si>
  <si>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</si>
  <si>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</si>
  <si>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</si>
  <si>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</si>
  <si>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</si>
  <si>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</si>
  <si>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</si>
  <si>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</si>
  <si>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</si>
  <si>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</si>
  <si>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</si>
  <si>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</si>
  <si>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</si>
  <si>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</si>
  <si>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</si>
  <si>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</si>
  <si>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</si>
  <si>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</si>
  <si>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</si>
  <si>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</si>
  <si>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</si>
  <si>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</si>
  <si>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</si>
  <si>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</si>
  <si>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</si>
  <si>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</si>
  <si>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</si>
  <si>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</si>
  <si>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</si>
  <si>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</si>
  <si>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</si>
  <si>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</si>
  <si>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</si>
  <si>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</si>
  <si>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</si>
  <si>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</si>
  <si>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</si>
  <si>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</si>
  <si>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</si>
  <si>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</si>
  <si>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</si>
  <si>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</si>
  <si>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</si>
  <si>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</si>
  <si>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</si>
  <si>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</si>
  <si>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</si>
  <si>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</si>
  <si>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</si>
  <si>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</si>
  <si>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</si>
  <si>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</si>
  <si>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</si>
  <si>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</si>
  <si>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</si>
  <si>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</si>
  <si>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</si>
  <si>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</si>
  <si>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</si>
  <si>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</si>
  <si>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</si>
  <si>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</si>
  <si>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</si>
  <si>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</si>
  <si>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</si>
  <si>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</si>
  <si>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</si>
  <si>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</si>
  <si>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</si>
  <si>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</si>
  <si>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</si>
  <si>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</si>
  <si>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</si>
  <si>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</si>
  <si>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</si>
  <si>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</si>
  <si>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</si>
  <si>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</si>
  <si>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</si>
  <si>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</si>
  <si>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</si>
  <si>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</si>
  <si>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</si>
  <si>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</si>
  <si>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</si>
  <si>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</si>
  <si>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</si>
  <si>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</si>
  <si>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</si>
  <si>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</si>
  <si>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</si>
  <si>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rPh sb="0" eb="3">
      <t>カス</t>
    </rPh>
    <phoneticPr fontId="75"/>
  </si>
  <si>
    <t>トウブチュウ</t>
  </si>
  <si>
    <t>春日井中部中</t>
    <rPh sb="0" eb="3">
      <t>カ</t>
    </rPh>
    <phoneticPr fontId="75"/>
  </si>
  <si>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</si>
  <si>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</si>
  <si>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</si>
  <si>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</si>
  <si>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</si>
  <si>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</si>
  <si>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</si>
  <si>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</si>
  <si>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</si>
  <si>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</si>
  <si>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</si>
  <si>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</si>
  <si>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</si>
  <si>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</si>
  <si>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</si>
  <si>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</si>
  <si>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</si>
  <si>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</si>
  <si>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</si>
  <si>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</si>
  <si>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</si>
  <si>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</si>
  <si>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</si>
  <si>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</si>
  <si>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</si>
  <si>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</si>
  <si>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</si>
  <si>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</si>
  <si>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</si>
  <si>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</si>
  <si>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</si>
  <si>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</si>
  <si>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</si>
  <si>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</si>
  <si>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</si>
  <si>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</si>
  <si>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</si>
  <si>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</si>
  <si>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</si>
  <si>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</si>
  <si>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</si>
  <si>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</si>
  <si>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</si>
  <si>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</si>
  <si>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</si>
  <si>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</si>
  <si>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</si>
  <si>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</si>
  <si>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</si>
  <si>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</si>
  <si>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</si>
  <si>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</si>
  <si>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</si>
  <si>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</si>
  <si>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</si>
  <si>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</si>
  <si>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</si>
  <si>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</si>
  <si>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</si>
  <si>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</si>
  <si>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</si>
  <si>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</si>
  <si>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75"/>
  </si>
  <si>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</si>
  <si>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</si>
  <si>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</si>
  <si>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</si>
  <si>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</si>
  <si>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</si>
  <si>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</si>
  <si>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</si>
  <si>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</si>
  <si>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</si>
  <si>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</si>
  <si>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</si>
  <si>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</si>
  <si>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</si>
  <si>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</si>
  <si>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</si>
  <si>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</si>
  <si>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</si>
  <si>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</si>
  <si>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</si>
  <si>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</si>
  <si>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</si>
  <si>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県中学選抜</t>
    <rPh sb="0" eb="1">
      <t>ケン</t>
    </rPh>
    <rPh sb="1" eb="3">
      <t>チュウガク</t>
    </rPh>
    <rPh sb="3" eb="5">
      <t>センバツ</t>
    </rPh>
    <phoneticPr fontId="75"/>
  </si>
  <si>
    <t>ｹﾝﾁｭｳｶﾞｸｾﾝﾊﾞﾂ</t>
    <phoneticPr fontId="75"/>
  </si>
  <si>
    <t>中学クラブ用</t>
    <rPh sb="0" eb="2">
      <t>チュウガク</t>
    </rPh>
    <rPh sb="5" eb="6">
      <t>ヨウ</t>
    </rPh>
    <phoneticPr fontId="5"/>
  </si>
  <si>
    <t>種目数×500円</t>
    <rPh sb="0" eb="2">
      <t>シュモク</t>
    </rPh>
    <rPh sb="2" eb="3">
      <t>スウ</t>
    </rPh>
    <rPh sb="7" eb="8">
      <t>エン</t>
    </rPh>
    <phoneticPr fontId="5"/>
  </si>
  <si>
    <t>男中学砲丸投5.000kg</t>
    <rPh sb="1" eb="3">
      <t>ty</t>
    </rPh>
    <rPh sb="3" eb="6">
      <t>ホウガンナゲ</t>
    </rPh>
    <phoneticPr fontId="3"/>
  </si>
  <si>
    <t>08320</t>
    <phoneticPr fontId="5"/>
  </si>
  <si>
    <t>女中学砲丸投2.721kg</t>
    <rPh sb="1" eb="3">
      <t>ty</t>
    </rPh>
    <rPh sb="3" eb="6">
      <t>ホウガンナゲ</t>
    </rPh>
    <phoneticPr fontId="3"/>
  </si>
  <si>
    <t>08620</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</si>
</sst>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yyyy&quot;年&quot;m&quot;月&quot;d&quot;日&quot;&quot;(&quot;aaa&quot;)メール必着&quot;"/>
    <numFmt numFmtId="180" formatCode="[$-411]yyyy&quot;年&quot;m&quot;月&quot;d&quot;日(&quot;aaa&quot;)メール必着&quot;"/>
    <numFmt numFmtId="181" formatCode="[$-411]yyyy&quot;年&quot;m&quot;月&quot;d&quot;日(&quot;aaa&quot;)必着&quot;"/>
    <numFmt numFmtId="182" formatCode="[$-411]m&quot;月&quot;d&quot;日&quot;&quot;(&quot;aaa&quot;)メール必着&quot;"/>
    <numFmt numFmtId="183" formatCode="[$-411]m&quot;月&quot;d&quot;日&quot;&quot;(&quot;aaa&quot;)郵送必着&quot;"/>
  </numFmts>
  <fonts count="96">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b/>
      <sz val="14"/>
      <name val="ＭＳ Ｐゴシック"/>
      <family val="3"/>
      <charset val="128"/>
    </font>
    <font>
      <b/>
      <sz val="22"/>
      <color theme="1"/>
      <name val="HG創英角ｺﾞｼｯｸUB"/>
      <family val="3"/>
      <charset val="128"/>
    </font>
    <font>
      <sz val="6"/>
      <name val="ＭＳ ゴシック"/>
      <family val="2"/>
      <charset val="128"/>
    </font>
    <font>
      <b/>
      <i/>
      <sz val="20"/>
      <color theme="1"/>
      <name val="ＭＳ ゴシック"/>
      <family val="3"/>
      <charset val="128"/>
    </font>
    <font>
      <b/>
      <sz val="11"/>
      <color theme="4"/>
      <name val="ＭＳ ゴシック"/>
      <family val="3"/>
      <charset val="128"/>
    </font>
    <font>
      <sz val="18"/>
      <color theme="3"/>
      <name val="ＭＳ Ｐゴシック"/>
      <family val="2"/>
      <charset val="128"/>
      <scheme val="major"/>
    </font>
    <font>
      <i/>
      <sz val="11"/>
      <name val="ＭＳ Ｐ明朝"/>
      <family val="1"/>
      <charset val="128"/>
    </font>
    <font>
      <b/>
      <sz val="16"/>
      <name val="ＭＳ Ｐゴシック"/>
      <family val="3"/>
      <charset val="128"/>
    </font>
    <font>
      <b/>
      <i/>
      <sz val="11"/>
      <name val="ＭＳ Ｐゴシック"/>
      <family val="3"/>
      <charset val="128"/>
    </font>
    <font>
      <i/>
      <u/>
      <sz val="11"/>
      <name val="ＭＳ Ｐ明朝"/>
      <family val="1"/>
      <charset val="128"/>
    </font>
    <font>
      <b/>
      <i/>
      <sz val="11"/>
      <name val="ＭＳ Ｐ明朝"/>
      <family val="1"/>
      <charset val="128"/>
    </font>
    <font>
      <sz val="20"/>
      <name val="ＭＳ Ｐゴシック"/>
      <family val="3"/>
      <charset val="128"/>
    </font>
    <font>
      <b/>
      <u/>
      <sz val="11"/>
      <name val="ＭＳ ゴシック"/>
      <family val="3"/>
      <charset val="128"/>
    </font>
    <font>
      <b/>
      <u/>
      <sz val="11"/>
      <name val="ＭＳ Ｐゴシック"/>
      <family val="3"/>
      <charset val="128"/>
    </font>
    <font>
      <u/>
      <sz val="11"/>
      <name val="ＭＳ Ｐ明朝"/>
      <family val="1"/>
      <charset val="128"/>
    </font>
    <font>
      <b/>
      <sz val="18"/>
      <color indexed="8"/>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bgColor indexed="64"/>
      </patternFill>
    </fill>
  </fills>
  <borders count="121">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Up="1">
      <left/>
      <right style="thick">
        <color indexed="64"/>
      </right>
      <top/>
      <bottom/>
      <diagonal style="thick">
        <color indexed="64"/>
      </diagonal>
    </border>
    <border diagonalUp="1">
      <left/>
      <right/>
      <top style="thin">
        <color indexed="64"/>
      </top>
      <bottom/>
      <diagonal style="thick">
        <color indexed="64"/>
      </diagonal>
    </border>
    <border diagonalUp="1">
      <left/>
      <right/>
      <top/>
      <bottom/>
      <diagonal style="thick">
        <color indexed="64"/>
      </diagonal>
    </border>
  </borders>
  <cellStyleXfs count="6">
    <xf numFmtId="0" fontId="0" fillId="0" borderId="0">
      <alignment vertical="center"/>
    </xf>
    <xf numFmtId="0" fontId="46" fillId="0" borderId="0"/>
    <xf numFmtId="0" fontId="15" fillId="0" borderId="0">
      <alignment vertical="center"/>
    </xf>
    <xf numFmtId="0" fontId="44" fillId="0" borderId="0">
      <alignment vertical="center"/>
    </xf>
    <xf numFmtId="0" fontId="4" fillId="0" borderId="0">
      <alignment vertical="center"/>
    </xf>
    <xf numFmtId="0" fontId="3" fillId="0" borderId="0">
      <alignment vertical="center"/>
    </xf>
  </cellStyleXfs>
  <cellXfs count="431">
    <xf numFmtId="0" fontId="0" fillId="0" borderId="0" xfId="0">
      <alignment vertical="center"/>
    </xf>
    <xf numFmtId="0" fontId="47"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7" fillId="0" borderId="0" xfId="0" applyFont="1" applyBorder="1" applyAlignment="1">
      <alignment horizontal="center" vertical="center"/>
    </xf>
    <xf numFmtId="0" fontId="50" fillId="0" borderId="0" xfId="0" applyFont="1" applyAlignment="1">
      <alignment vertical="center"/>
    </xf>
    <xf numFmtId="0" fontId="47"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7" fillId="0" borderId="0" xfId="0" applyFont="1">
      <alignment vertical="center"/>
    </xf>
    <xf numFmtId="49" fontId="47" fillId="0" borderId="0" xfId="0" applyNumberFormat="1" applyFont="1" applyAlignment="1">
      <alignment horizontal="right" vertical="center"/>
    </xf>
    <xf numFmtId="0" fontId="47" fillId="0" borderId="0" xfId="0" applyFont="1" applyAlignment="1">
      <alignment horizontal="right" vertical="center"/>
    </xf>
    <xf numFmtId="0" fontId="47" fillId="0" borderId="2" xfId="0" applyFont="1" applyBorder="1" applyAlignment="1">
      <alignment horizontal="right" vertical="center"/>
    </xf>
    <xf numFmtId="0" fontId="47" fillId="0" borderId="3" xfId="0" applyFont="1" applyBorder="1" applyAlignment="1">
      <alignment horizontal="right" vertical="center"/>
    </xf>
    <xf numFmtId="0" fontId="48" fillId="0" borderId="0" xfId="0" applyFont="1">
      <alignment vertical="center"/>
    </xf>
    <xf numFmtId="0" fontId="51" fillId="3" borderId="4" xfId="0" applyFont="1" applyFill="1" applyBorder="1" applyAlignment="1">
      <alignment horizontal="center" vertical="center"/>
    </xf>
    <xf numFmtId="0" fontId="47" fillId="5" borderId="0" xfId="0" applyFont="1" applyFill="1">
      <alignment vertical="center"/>
    </xf>
    <xf numFmtId="0" fontId="52" fillId="5" borderId="0" xfId="0" applyFont="1" applyFill="1">
      <alignment vertical="center"/>
    </xf>
    <xf numFmtId="0" fontId="47" fillId="5" borderId="0" xfId="0" applyFont="1" applyFill="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0" fillId="0" borderId="8" xfId="0" applyBorder="1">
      <alignment vertical="center"/>
    </xf>
    <xf numFmtId="0" fontId="47" fillId="0" borderId="9" xfId="0" applyFont="1" applyBorder="1" applyAlignment="1">
      <alignment horizontal="center" vertical="center"/>
    </xf>
    <xf numFmtId="0" fontId="51" fillId="3" borderId="10" xfId="0" applyFont="1" applyFill="1" applyBorder="1" applyAlignment="1">
      <alignment horizontal="center" vertical="center"/>
    </xf>
    <xf numFmtId="0" fontId="51" fillId="3" borderId="11" xfId="0" applyFont="1" applyFill="1" applyBorder="1" applyAlignment="1">
      <alignment horizontal="center" vertical="center"/>
    </xf>
    <xf numFmtId="0" fontId="47" fillId="0" borderId="12" xfId="0" applyFont="1" applyBorder="1" applyAlignment="1">
      <alignment horizontal="center" vertical="center"/>
    </xf>
    <xf numFmtId="0" fontId="51" fillId="3" borderId="13" xfId="0" applyFont="1" applyFill="1" applyBorder="1" applyAlignment="1">
      <alignment horizontal="center" vertical="center"/>
    </xf>
    <xf numFmtId="0" fontId="47" fillId="0" borderId="7" xfId="0" applyFont="1" applyBorder="1" applyAlignment="1">
      <alignment horizontal="center" vertical="center" wrapText="1"/>
    </xf>
    <xf numFmtId="0" fontId="53" fillId="3" borderId="10" xfId="0" applyFont="1" applyFill="1" applyBorder="1" applyAlignment="1">
      <alignment horizontal="center" vertical="center"/>
    </xf>
    <xf numFmtId="0" fontId="47" fillId="0" borderId="10" xfId="0" applyFont="1" applyBorder="1" applyAlignment="1">
      <alignment horizontal="center" vertical="center"/>
    </xf>
    <xf numFmtId="0" fontId="0" fillId="0" borderId="0" xfId="0" applyBorder="1">
      <alignment vertical="center"/>
    </xf>
    <xf numFmtId="0" fontId="45"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Protection="1">
      <alignment vertical="center"/>
    </xf>
    <xf numFmtId="0" fontId="47" fillId="0" borderId="0" xfId="0" applyFont="1" applyFill="1" applyBorder="1" applyAlignment="1" applyProtection="1">
      <alignment vertical="center"/>
    </xf>
    <xf numFmtId="0" fontId="0" fillId="0" borderId="0" xfId="0" applyFill="1" applyProtection="1">
      <alignment vertical="center"/>
    </xf>
    <xf numFmtId="0" fontId="49" fillId="5" borderId="0" xfId="0" applyFont="1" applyFill="1" applyAlignment="1">
      <alignment vertical="center"/>
    </xf>
    <xf numFmtId="0" fontId="0" fillId="5" borderId="0" xfId="0" applyFill="1">
      <alignment vertical="center"/>
    </xf>
    <xf numFmtId="0" fontId="47" fillId="5" borderId="0" xfId="0" applyFont="1" applyFill="1" applyAlignment="1">
      <alignment horizontal="right" vertical="center"/>
    </xf>
    <xf numFmtId="0" fontId="47" fillId="0" borderId="0" xfId="0" applyFont="1" applyProtection="1">
      <alignment vertical="center"/>
    </xf>
    <xf numFmtId="0" fontId="47" fillId="0" borderId="4"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54" fillId="0" borderId="0" xfId="0" applyFont="1" applyAlignment="1">
      <alignment vertical="center"/>
    </xf>
    <xf numFmtId="0" fontId="47" fillId="0" borderId="0" xfId="0" applyFont="1" applyFill="1" applyBorder="1" applyAlignment="1" applyProtection="1">
      <alignment horizontal="right" vertical="center"/>
    </xf>
    <xf numFmtId="0" fontId="55" fillId="0" borderId="0" xfId="0" applyFont="1" applyBorder="1" applyAlignment="1">
      <alignment vertical="center"/>
    </xf>
    <xf numFmtId="0" fontId="48"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6" fillId="5" borderId="0" xfId="0" applyFont="1" applyFill="1" applyAlignment="1">
      <alignment vertical="center"/>
    </xf>
    <xf numFmtId="0" fontId="47" fillId="0" borderId="17" xfId="0" applyFont="1" applyBorder="1">
      <alignment vertical="center"/>
    </xf>
    <xf numFmtId="0" fontId="47" fillId="0" borderId="23" xfId="0" applyFont="1" applyBorder="1">
      <alignment vertical="center"/>
    </xf>
    <xf numFmtId="0" fontId="51" fillId="0" borderId="23"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0" xfId="0" applyFont="1" applyBorder="1">
      <alignment vertical="center"/>
    </xf>
    <xf numFmtId="0" fontId="47" fillId="0" borderId="20" xfId="0" applyFont="1" applyBorder="1">
      <alignment vertical="center"/>
    </xf>
    <xf numFmtId="0" fontId="47" fillId="0" borderId="24" xfId="0" applyFont="1" applyBorder="1">
      <alignment vertical="center"/>
    </xf>
    <xf numFmtId="0" fontId="47" fillId="0" borderId="25" xfId="0" applyFont="1" applyBorder="1">
      <alignment vertical="center"/>
    </xf>
    <xf numFmtId="0" fontId="47" fillId="0" borderId="22" xfId="0" applyFont="1" applyBorder="1">
      <alignment vertical="center"/>
    </xf>
    <xf numFmtId="0" fontId="54" fillId="0" borderId="0" xfId="0" applyFont="1">
      <alignment vertical="center"/>
    </xf>
    <xf numFmtId="0" fontId="54" fillId="0" borderId="4" xfId="0" applyFont="1" applyBorder="1" applyAlignment="1">
      <alignment horizontal="center" vertical="center"/>
    </xf>
    <xf numFmtId="0" fontId="54" fillId="5" borderId="0" xfId="0" applyFont="1" applyFill="1">
      <alignment vertical="center"/>
    </xf>
    <xf numFmtId="0" fontId="17" fillId="5" borderId="0" xfId="0" applyFont="1" applyFill="1">
      <alignment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7" xfId="0" applyFill="1" applyBorder="1">
      <alignment vertical="center"/>
    </xf>
    <xf numFmtId="0" fontId="57" fillId="0" borderId="26" xfId="0" applyFont="1" applyFill="1" applyBorder="1" applyAlignment="1" applyProtection="1">
      <alignment horizontal="center" vertical="center" shrinkToFit="1"/>
    </xf>
    <xf numFmtId="0" fontId="47" fillId="0" borderId="2" xfId="0" applyFont="1" applyBorder="1" applyAlignment="1">
      <alignment horizontal="center" vertical="center"/>
    </xf>
    <xf numFmtId="0" fontId="47" fillId="0" borderId="28" xfId="0" applyFont="1" applyBorder="1" applyAlignment="1">
      <alignment horizontal="center" vertical="center"/>
    </xf>
    <xf numFmtId="0" fontId="24" fillId="0" borderId="0" xfId="1" applyFont="1" applyFill="1" applyBorder="1" applyAlignment="1" applyProtection="1">
      <alignment horizontal="center" vertical="center"/>
    </xf>
    <xf numFmtId="0" fontId="49" fillId="0" borderId="0" xfId="0" applyFont="1" applyBorder="1" applyAlignment="1">
      <alignment vertical="center"/>
    </xf>
    <xf numFmtId="0" fontId="48" fillId="0" borderId="0" xfId="3" applyFont="1">
      <alignment vertical="center"/>
    </xf>
    <xf numFmtId="0" fontId="47" fillId="0" borderId="0" xfId="3" applyFont="1">
      <alignment vertical="center"/>
    </xf>
    <xf numFmtId="0" fontId="47" fillId="0" borderId="0" xfId="3" applyFont="1" applyAlignment="1">
      <alignment horizontal="right" vertical="center"/>
    </xf>
    <xf numFmtId="0" fontId="8" fillId="5" borderId="0" xfId="0" applyFont="1" applyFill="1" applyAlignment="1">
      <alignment vertical="center"/>
    </xf>
    <xf numFmtId="0" fontId="54" fillId="0" borderId="0" xfId="0" applyFont="1" applyFill="1" applyBorder="1" applyAlignment="1" applyProtection="1">
      <alignment horizontal="center" vertical="center"/>
    </xf>
    <xf numFmtId="0" fontId="48" fillId="0" borderId="0" xfId="0" applyFont="1" applyAlignment="1" applyProtection="1">
      <alignment vertical="center"/>
    </xf>
    <xf numFmtId="0" fontId="8" fillId="5" borderId="0" xfId="0" applyFont="1" applyFill="1" applyBorder="1" applyAlignment="1" applyProtection="1">
      <alignment vertical="center"/>
    </xf>
    <xf numFmtId="0" fontId="47" fillId="5" borderId="0" xfId="0" applyFont="1" applyFill="1" applyAlignment="1" applyProtection="1">
      <alignment horizontal="center" vertical="center"/>
    </xf>
    <xf numFmtId="0" fontId="47" fillId="0" borderId="0" xfId="0" applyFont="1" applyAlignment="1" applyProtection="1">
      <alignment horizontal="center" vertical="center"/>
    </xf>
    <xf numFmtId="0" fontId="48"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26" xfId="0" applyFont="1" applyFill="1" applyBorder="1" applyAlignment="1" applyProtection="1">
      <alignment horizontal="center" vertical="center"/>
    </xf>
    <xf numFmtId="0" fontId="58" fillId="0" borderId="8" xfId="0" applyFont="1" applyFill="1" applyBorder="1" applyAlignment="1" applyProtection="1">
      <alignment horizontal="right" vertical="center"/>
    </xf>
    <xf numFmtId="0" fontId="58" fillId="0" borderId="0"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46" fillId="0" borderId="0" xfId="1" applyAlignment="1" applyProtection="1">
      <alignment horizontal="right" vertical="center" shrinkToFit="1"/>
    </xf>
    <xf numFmtId="0" fontId="46" fillId="0" borderId="0" xfId="1" applyAlignment="1" applyProtection="1">
      <alignment vertical="center"/>
    </xf>
    <xf numFmtId="0" fontId="0" fillId="0" borderId="0" xfId="0" applyProtection="1">
      <alignment vertical="center"/>
    </xf>
    <xf numFmtId="0" fontId="59" fillId="0" borderId="0" xfId="0" applyFont="1" applyBorder="1" applyAlignment="1" applyProtection="1">
      <alignment vertical="center"/>
    </xf>
    <xf numFmtId="0" fontId="46"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46" fillId="0" borderId="0" xfId="1" applyFont="1" applyBorder="1" applyAlignment="1" applyProtection="1">
      <alignment vertical="center"/>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5" fillId="0" borderId="0" xfId="1" applyFont="1" applyAlignment="1" applyProtection="1">
      <alignment horizontal="center" vertical="center"/>
    </xf>
    <xf numFmtId="0" fontId="29" fillId="0" borderId="0" xfId="1" applyFont="1" applyBorder="1" applyAlignment="1" applyProtection="1">
      <alignment horizontal="distributed" vertical="center" indent="1" shrinkToFit="1"/>
    </xf>
    <xf numFmtId="0" fontId="17" fillId="0" borderId="0" xfId="1" applyFont="1" applyBorder="1" applyAlignment="1" applyProtection="1">
      <alignment horizontal="center" vertical="center"/>
    </xf>
    <xf numFmtId="0" fontId="16" fillId="0" borderId="33" xfId="1" applyFont="1" applyBorder="1" applyAlignment="1" applyProtection="1">
      <alignment horizontal="distributed" vertical="center" indent="2"/>
    </xf>
    <xf numFmtId="0" fontId="16" fillId="0" borderId="34" xfId="1" applyFont="1" applyBorder="1" applyAlignment="1" applyProtection="1">
      <alignment horizontal="distributed" vertical="center" indent="2"/>
    </xf>
    <xf numFmtId="0" fontId="46" fillId="0" borderId="0" xfId="1" applyBorder="1" applyAlignment="1" applyProtection="1">
      <alignment vertical="center"/>
    </xf>
    <xf numFmtId="0" fontId="10" fillId="0" borderId="0" xfId="1" applyFont="1" applyBorder="1" applyAlignment="1" applyProtection="1">
      <alignment horizontal="distributed" vertical="center" indent="2"/>
    </xf>
    <xf numFmtId="0" fontId="60" fillId="0" borderId="0" xfId="1" applyFont="1" applyBorder="1" applyAlignment="1" applyProtection="1">
      <alignment vertical="center" shrinkToFit="1"/>
    </xf>
    <xf numFmtId="0" fontId="19" fillId="0" borderId="0" xfId="1" applyFont="1" applyBorder="1" applyAlignment="1" applyProtection="1"/>
    <xf numFmtId="0" fontId="46" fillId="0" borderId="0" xfId="1" applyBorder="1" applyAlignment="1" applyProtection="1">
      <alignment horizontal="right" shrinkToFit="1"/>
    </xf>
    <xf numFmtId="0" fontId="46" fillId="0" borderId="0" xfId="1" applyBorder="1" applyAlignment="1" applyProtection="1">
      <alignment horizontal="right"/>
    </xf>
    <xf numFmtId="2" fontId="47" fillId="0" borderId="11" xfId="0" applyNumberFormat="1" applyFont="1" applyBorder="1" applyAlignment="1" applyProtection="1">
      <alignment horizontal="center" vertical="center" shrinkToFit="1"/>
      <protection locked="0"/>
    </xf>
    <xf numFmtId="2" fontId="47"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3" fillId="0" borderId="0" xfId="0" applyFont="1" applyFill="1">
      <alignment vertical="center"/>
    </xf>
    <xf numFmtId="0" fontId="54" fillId="0" borderId="0" xfId="0" applyFont="1" applyAlignment="1">
      <alignment vertical="center" shrinkToFit="1"/>
    </xf>
    <xf numFmtId="0" fontId="16" fillId="0" borderId="24" xfId="1" applyFont="1" applyBorder="1" applyAlignment="1" applyProtection="1">
      <alignment horizontal="distributed" vertical="center" indent="1"/>
    </xf>
    <xf numFmtId="5" fontId="24" fillId="0" borderId="35" xfId="1" applyNumberFormat="1" applyFont="1" applyBorder="1" applyAlignment="1" applyProtection="1">
      <alignment vertical="center"/>
    </xf>
    <xf numFmtId="0" fontId="0" fillId="0" borderId="0" xfId="0" applyAlignment="1" applyProtection="1">
      <alignment horizontal="left" vertical="center"/>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6" fillId="0" borderId="22" xfId="1" applyFont="1" applyBorder="1" applyAlignment="1" applyProtection="1">
      <alignment horizontal="center" vertical="center"/>
    </xf>
    <xf numFmtId="0" fontId="47" fillId="0" borderId="37" xfId="0" applyFont="1" applyBorder="1" applyAlignment="1">
      <alignment horizontal="center" vertical="center" wrapText="1"/>
    </xf>
    <xf numFmtId="0" fontId="51" fillId="3" borderId="38" xfId="0" applyNumberFormat="1" applyFont="1" applyFill="1" applyBorder="1" applyAlignment="1">
      <alignment horizontal="center" vertical="center"/>
    </xf>
    <xf numFmtId="0" fontId="47" fillId="0" borderId="38" xfId="0" applyNumberFormat="1" applyFont="1" applyBorder="1" applyAlignment="1" applyProtection="1">
      <alignment horizontal="center" vertical="center" shrinkToFit="1"/>
      <protection locked="0"/>
    </xf>
    <xf numFmtId="0" fontId="47" fillId="0" borderId="39" xfId="0" applyNumberFormat="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xf>
    <xf numFmtId="0" fontId="12" fillId="0" borderId="16" xfId="1" applyFont="1" applyBorder="1" applyAlignment="1" applyProtection="1">
      <alignment horizontal="center" vertical="center" shrinkToFit="1"/>
    </xf>
    <xf numFmtId="0" fontId="16" fillId="0" borderId="17" xfId="1" applyFont="1" applyBorder="1" applyAlignment="1" applyProtection="1">
      <alignment horizontal="distributed" vertical="center" indent="1"/>
    </xf>
    <xf numFmtId="5" fontId="24" fillId="0" borderId="40" xfId="1" applyNumberFormat="1" applyFont="1" applyBorder="1" applyAlignment="1" applyProtection="1">
      <alignment vertical="center"/>
    </xf>
    <xf numFmtId="5" fontId="24" fillId="0" borderId="42" xfId="1" applyNumberFormat="1" applyFont="1" applyBorder="1" applyAlignment="1" applyProtection="1">
      <alignment vertical="center"/>
    </xf>
    <xf numFmtId="0" fontId="16" fillId="0" borderId="36" xfId="1" applyFont="1" applyBorder="1" applyAlignment="1" applyProtection="1">
      <alignment horizontal="distributed" vertical="center" indent="1"/>
    </xf>
    <xf numFmtId="5" fontId="24" fillId="0" borderId="11" xfId="1" applyNumberFormat="1" applyFont="1" applyBorder="1" applyAlignment="1" applyProtection="1">
      <alignment vertical="center"/>
    </xf>
    <xf numFmtId="0" fontId="16"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4" fillId="0" borderId="0" xfId="0" applyFont="1" applyFill="1">
      <alignment vertical="center"/>
    </xf>
    <xf numFmtId="0" fontId="38" fillId="0" borderId="43" xfId="1" applyNumberFormat="1" applyFont="1" applyBorder="1" applyAlignment="1" applyProtection="1">
      <alignment horizontal="center" vertical="center"/>
      <protection locked="0"/>
    </xf>
    <xf numFmtId="0" fontId="61" fillId="0" borderId="0" xfId="0" applyFont="1" applyAlignment="1">
      <alignment vertical="center"/>
    </xf>
    <xf numFmtId="0" fontId="50" fillId="0" borderId="0" xfId="1" applyFont="1" applyAlignment="1" applyProtection="1">
      <alignment horizontal="center" vertical="center"/>
    </xf>
    <xf numFmtId="0" fontId="62" fillId="0" borderId="0" xfId="0" applyFont="1" applyAlignment="1">
      <alignment vertical="center"/>
    </xf>
    <xf numFmtId="0" fontId="24" fillId="0" borderId="44" xfId="1" applyNumberFormat="1" applyFont="1" applyBorder="1" applyAlignment="1" applyProtection="1">
      <alignment horizontal="center" vertical="center"/>
      <protection locked="0"/>
    </xf>
    <xf numFmtId="0" fontId="24" fillId="0" borderId="45" xfId="1" applyNumberFormat="1" applyFont="1" applyBorder="1" applyAlignment="1" applyProtection="1">
      <alignment vertical="center"/>
    </xf>
    <xf numFmtId="0" fontId="0" fillId="0" borderId="46" xfId="0" applyBorder="1" applyAlignment="1">
      <alignment vertical="center" textRotation="255"/>
    </xf>
    <xf numFmtId="0" fontId="0" fillId="0" borderId="47" xfId="0" applyBorder="1" applyAlignment="1">
      <alignment vertical="center" textRotation="255"/>
    </xf>
    <xf numFmtId="0" fontId="0" fillId="0" borderId="48" xfId="0" applyBorder="1" applyAlignment="1">
      <alignment vertical="center" textRotation="255"/>
    </xf>
    <xf numFmtId="0" fontId="0" fillId="0" borderId="31" xfId="0" applyBorder="1" applyAlignment="1">
      <alignment horizontal="center" vertical="center" textRotation="255"/>
    </xf>
    <xf numFmtId="0" fontId="0" fillId="0" borderId="32" xfId="0" applyBorder="1" applyAlignment="1">
      <alignment vertical="center" textRotation="255"/>
    </xf>
    <xf numFmtId="0" fontId="60" fillId="0" borderId="0" xfId="0" applyFont="1">
      <alignment vertical="center"/>
    </xf>
    <xf numFmtId="0" fontId="16" fillId="0" borderId="24" xfId="1" applyFont="1" applyBorder="1" applyAlignment="1" applyProtection="1">
      <alignment horizontal="distributed" vertical="center" indent="1" shrinkToFit="1"/>
    </xf>
    <xf numFmtId="0" fontId="16" fillId="0" borderId="48" xfId="1" applyFont="1" applyBorder="1" applyAlignment="1" applyProtection="1">
      <alignment horizontal="distributed" vertical="center" indent="1" shrinkToFit="1"/>
    </xf>
    <xf numFmtId="0" fontId="24" fillId="0" borderId="35" xfId="1" applyFont="1" applyBorder="1" applyAlignment="1" applyProtection="1">
      <alignment horizontal="center" vertical="center"/>
    </xf>
    <xf numFmtId="0" fontId="0" fillId="0" borderId="0" xfId="0" applyAlignment="1">
      <alignment horizontal="center" vertical="center"/>
    </xf>
    <xf numFmtId="0" fontId="53" fillId="3" borderId="52" xfId="0" applyFont="1" applyFill="1" applyBorder="1" applyAlignment="1">
      <alignment horizontal="center" vertical="center"/>
    </xf>
    <xf numFmtId="0" fontId="47" fillId="0" borderId="71" xfId="0" applyFont="1" applyBorder="1" applyAlignment="1">
      <alignment horizontal="center" vertical="center" wrapText="1"/>
    </xf>
    <xf numFmtId="0" fontId="47" fillId="0" borderId="0" xfId="0" applyFont="1" applyAlignment="1" applyProtection="1">
      <alignment horizontal="center" vertical="center"/>
      <protection locked="0"/>
    </xf>
    <xf numFmtId="0" fontId="29"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xf>
    <xf numFmtId="0" fontId="16" fillId="0" borderId="0" xfId="1" applyFont="1" applyBorder="1" applyAlignment="1" applyProtection="1">
      <alignment horizontal="center" vertical="center" shrinkToFit="1"/>
    </xf>
    <xf numFmtId="0" fontId="16" fillId="0" borderId="0" xfId="1" applyFont="1" applyBorder="1" applyAlignment="1" applyProtection="1">
      <alignment horizontal="distributed" vertical="center" indent="1" shrinkToFit="1"/>
    </xf>
    <xf numFmtId="0" fontId="16" fillId="0" borderId="41" xfId="1" applyFont="1" applyBorder="1" applyAlignment="1" applyProtection="1">
      <alignment horizontal="distributed" vertical="center" indent="1"/>
    </xf>
    <xf numFmtId="0" fontId="24" fillId="0" borderId="35" xfId="1" applyNumberFormat="1" applyFont="1" applyBorder="1" applyAlignment="1" applyProtection="1">
      <alignment vertical="center"/>
    </xf>
    <xf numFmtId="49" fontId="0" fillId="5" borderId="0" xfId="0" applyNumberFormat="1" applyFill="1">
      <alignment vertical="center"/>
    </xf>
    <xf numFmtId="0" fontId="78" fillId="0" borderId="0" xfId="0" applyFont="1">
      <alignment vertical="center"/>
    </xf>
    <xf numFmtId="0" fontId="47" fillId="0" borderId="0" xfId="0" applyNumberFormat="1" applyFont="1" applyAlignment="1">
      <alignment horizontal="center" vertical="center"/>
    </xf>
    <xf numFmtId="0" fontId="47" fillId="5" borderId="0" xfId="0" applyNumberFormat="1" applyFont="1" applyFill="1" applyAlignment="1">
      <alignment horizontal="center" vertical="center"/>
    </xf>
    <xf numFmtId="0" fontId="47" fillId="0" borderId="9" xfId="0" applyNumberFormat="1" applyFont="1" applyBorder="1" applyAlignment="1">
      <alignment horizontal="center" vertical="center"/>
    </xf>
    <xf numFmtId="0" fontId="51" fillId="3" borderId="11" xfId="0" applyNumberFormat="1" applyFont="1" applyFill="1" applyBorder="1" applyAlignment="1">
      <alignment horizontal="center" vertical="center"/>
    </xf>
    <xf numFmtId="0" fontId="47" fillId="0" borderId="11" xfId="0" applyNumberFormat="1" applyFont="1" applyBorder="1" applyAlignment="1" applyProtection="1">
      <alignment horizontal="center" vertical="center" shrinkToFit="1"/>
      <protection locked="0"/>
    </xf>
    <xf numFmtId="0" fontId="47" fillId="0" borderId="15" xfId="0" applyNumberFormat="1" applyFont="1" applyBorder="1" applyAlignment="1" applyProtection="1">
      <alignment horizontal="center" vertical="center" shrinkToFit="1"/>
      <protection locked="0"/>
    </xf>
    <xf numFmtId="0" fontId="12" fillId="0" borderId="49" xfId="1" applyFont="1" applyBorder="1" applyAlignment="1" applyProtection="1">
      <alignment horizontal="center" shrinkToFit="1"/>
    </xf>
    <xf numFmtId="0" fontId="11" fillId="0" borderId="48" xfId="1" applyFont="1" applyBorder="1" applyAlignment="1" applyProtection="1">
      <alignment horizontal="center" vertical="center" shrinkToFit="1"/>
    </xf>
    <xf numFmtId="0" fontId="47" fillId="0" borderId="77" xfId="0" applyFont="1" applyBorder="1" applyAlignment="1" applyProtection="1">
      <alignment horizontal="center" vertical="center"/>
    </xf>
    <xf numFmtId="0" fontId="47" fillId="0" borderId="76" xfId="0" applyFont="1" applyBorder="1" applyAlignment="1" applyProtection="1">
      <alignment horizontal="center" vertical="center"/>
    </xf>
    <xf numFmtId="0" fontId="57" fillId="0" borderId="4" xfId="0" applyFont="1" applyFill="1" applyBorder="1" applyAlignment="1" applyProtection="1">
      <alignment horizontal="center" vertical="center" shrinkToFit="1"/>
    </xf>
    <xf numFmtId="0" fontId="54" fillId="0" borderId="0" xfId="0" applyFont="1" applyAlignment="1">
      <alignment horizontal="right" vertical="center" shrinkToFit="1"/>
    </xf>
    <xf numFmtId="0" fontId="50" fillId="5" borderId="0" xfId="0" applyFont="1" applyFill="1">
      <alignment vertical="center"/>
    </xf>
    <xf numFmtId="0" fontId="83" fillId="5" borderId="0" xfId="0" applyFont="1" applyFill="1" applyAlignment="1">
      <alignment horizontal="center" vertical="center"/>
    </xf>
    <xf numFmtId="0" fontId="48" fillId="5" borderId="0" xfId="0" applyFont="1" applyFill="1" applyAlignment="1">
      <alignment vertical="center"/>
    </xf>
    <xf numFmtId="0" fontId="47" fillId="5" borderId="0" xfId="0" applyFont="1" applyFill="1" applyAlignment="1">
      <alignment vertical="center"/>
    </xf>
    <xf numFmtId="0" fontId="51" fillId="0" borderId="0" xfId="0" applyFo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17" xfId="0" applyFont="1" applyBorder="1" applyAlignment="1">
      <alignment vertical="center"/>
    </xf>
    <xf numFmtId="0" fontId="51" fillId="0" borderId="18" xfId="0" applyFont="1" applyBorder="1" applyAlignment="1">
      <alignment horizontal="center" vertical="center"/>
    </xf>
    <xf numFmtId="0" fontId="51" fillId="0" borderId="19" xfId="0" applyFont="1" applyBorder="1" applyAlignment="1">
      <alignment vertical="center"/>
    </xf>
    <xf numFmtId="0" fontId="51" fillId="0" borderId="20" xfId="0" applyFont="1" applyBorder="1" applyAlignment="1">
      <alignment vertical="center"/>
    </xf>
    <xf numFmtId="0" fontId="51" fillId="5" borderId="0" xfId="0" applyFont="1" applyFill="1" applyAlignment="1">
      <alignment horizontal="center" vertical="center"/>
    </xf>
    <xf numFmtId="0" fontId="51" fillId="0" borderId="6" xfId="0" applyFont="1" applyBorder="1" applyAlignment="1">
      <alignment horizontal="center" vertical="center"/>
    </xf>
    <xf numFmtId="0" fontId="51" fillId="0" borderId="10" xfId="0" applyFont="1" applyBorder="1" applyAlignment="1" applyProtection="1">
      <alignment horizontal="center" vertical="center" shrinkToFit="1"/>
      <protection locked="0"/>
    </xf>
    <xf numFmtId="0" fontId="51" fillId="0" borderId="5" xfId="0" applyFont="1" applyBorder="1" applyAlignment="1" applyProtection="1">
      <alignment horizontal="center" vertical="center" shrinkToFit="1"/>
      <protection locked="0"/>
    </xf>
    <xf numFmtId="0" fontId="49" fillId="0" borderId="0" xfId="0" applyFont="1" applyFill="1" applyBorder="1" applyAlignment="1">
      <alignment vertical="center"/>
    </xf>
    <xf numFmtId="0" fontId="47" fillId="0" borderId="4" xfId="0" applyFont="1" applyFill="1" applyBorder="1" applyAlignment="1" applyProtection="1">
      <alignment horizontal="center" vertical="center"/>
    </xf>
    <xf numFmtId="0" fontId="47" fillId="0" borderId="78" xfId="0" applyFont="1" applyFill="1" applyBorder="1" applyAlignment="1" applyProtection="1">
      <alignment horizontal="center" vertical="center"/>
    </xf>
    <xf numFmtId="0" fontId="47" fillId="0" borderId="30" xfId="0" applyFont="1" applyFill="1" applyBorder="1" applyAlignment="1" applyProtection="1">
      <alignment horizontal="center" vertical="center"/>
    </xf>
    <xf numFmtId="0" fontId="47" fillId="0" borderId="21" xfId="0" applyFont="1" applyFill="1" applyBorder="1" applyAlignment="1" applyProtection="1">
      <alignment horizontal="center" vertical="center"/>
    </xf>
    <xf numFmtId="0" fontId="51" fillId="0" borderId="0" xfId="0" applyFont="1" applyAlignment="1">
      <alignment horizontal="center" vertical="center"/>
    </xf>
    <xf numFmtId="0" fontId="86" fillId="0" borderId="0" xfId="2" applyFont="1" applyAlignment="1">
      <alignment vertical="center" wrapText="1"/>
    </xf>
    <xf numFmtId="0" fontId="70" fillId="0" borderId="0" xfId="2" applyFont="1" applyAlignment="1">
      <alignment vertical="center"/>
    </xf>
    <xf numFmtId="49" fontId="28" fillId="0" borderId="0" xfId="2" applyNumberFormat="1" applyFont="1" applyAlignment="1">
      <alignment vertical="center"/>
    </xf>
    <xf numFmtId="0" fontId="28" fillId="0" borderId="0" xfId="2" applyFont="1" applyAlignment="1">
      <alignment vertical="center"/>
    </xf>
    <xf numFmtId="0" fontId="28" fillId="0" borderId="0" xfId="2" applyFont="1">
      <alignment vertical="center"/>
    </xf>
    <xf numFmtId="0" fontId="15" fillId="0" borderId="0" xfId="2" applyFont="1">
      <alignment vertical="center"/>
    </xf>
    <xf numFmtId="0" fontId="28" fillId="0" borderId="0" xfId="2" applyFont="1" applyAlignment="1">
      <alignment horizontal="left" vertical="center"/>
    </xf>
    <xf numFmtId="0" fontId="28" fillId="0" borderId="0" xfId="2" applyFont="1" applyAlignment="1">
      <alignment horizontal="left" vertical="center" indent="1"/>
    </xf>
    <xf numFmtId="0" fontId="28" fillId="0" borderId="0" xfId="2" applyFont="1" applyAlignment="1">
      <alignment horizontal="justify" vertical="center"/>
    </xf>
    <xf numFmtId="0" fontId="70" fillId="0" borderId="0" xfId="2" applyFont="1" applyAlignment="1">
      <alignment horizontal="left" vertical="center" indent="1"/>
    </xf>
    <xf numFmtId="0" fontId="70" fillId="0" borderId="0" xfId="2" applyFont="1">
      <alignment vertical="center"/>
    </xf>
    <xf numFmtId="0" fontId="70" fillId="0" borderId="0" xfId="2" applyFont="1" applyAlignment="1">
      <alignment horizontal="left" vertical="center"/>
    </xf>
    <xf numFmtId="0" fontId="71" fillId="0" borderId="0" xfId="2" applyFont="1">
      <alignment vertical="center"/>
    </xf>
    <xf numFmtId="0" fontId="71" fillId="0" borderId="0" xfId="2" applyFont="1" applyAlignment="1">
      <alignment vertical="center" wrapText="1"/>
    </xf>
    <xf numFmtId="0" fontId="28" fillId="0" borderId="0" xfId="2" applyFont="1" applyAlignment="1">
      <alignment vertical="center" wrapText="1"/>
    </xf>
    <xf numFmtId="14" fontId="28" fillId="0" borderId="0" xfId="2" applyNumberFormat="1" applyFont="1">
      <alignment vertical="center"/>
    </xf>
    <xf numFmtId="0" fontId="90" fillId="0" borderId="0" xfId="2" applyFont="1">
      <alignment vertical="center"/>
    </xf>
    <xf numFmtId="0" fontId="33" fillId="0" borderId="0" xfId="2" applyFont="1">
      <alignment vertical="center"/>
    </xf>
    <xf numFmtId="0" fontId="91" fillId="0" borderId="0" xfId="2" applyFont="1">
      <alignment vertical="center"/>
    </xf>
    <xf numFmtId="0" fontId="15" fillId="0" borderId="0" xfId="2" applyFont="1" applyAlignment="1">
      <alignment vertical="top"/>
    </xf>
    <xf numFmtId="182" fontId="71" fillId="0" borderId="0" xfId="2" applyNumberFormat="1" applyFont="1" applyAlignment="1">
      <alignment vertical="center"/>
    </xf>
    <xf numFmtId="0" fontId="27" fillId="0" borderId="0" xfId="2" applyFont="1">
      <alignment vertical="center"/>
    </xf>
    <xf numFmtId="0" fontId="73" fillId="0" borderId="0" xfId="2" applyFont="1">
      <alignment vertical="center"/>
    </xf>
    <xf numFmtId="0" fontId="0" fillId="0" borderId="0" xfId="0" applyFill="1">
      <alignment vertical="center"/>
    </xf>
    <xf numFmtId="49" fontId="0" fillId="0" borderId="0" xfId="0" applyNumberFormat="1" applyFill="1">
      <alignment vertical="center"/>
    </xf>
    <xf numFmtId="0" fontId="51" fillId="0" borderId="0" xfId="0" applyFont="1" applyFill="1">
      <alignment vertical="center"/>
    </xf>
    <xf numFmtId="0" fontId="47" fillId="0" borderId="81" xfId="0" applyNumberFormat="1" applyFont="1" applyBorder="1" applyAlignment="1">
      <alignment horizontal="center" vertical="center"/>
    </xf>
    <xf numFmtId="0" fontId="51" fillId="3" borderId="82" xfId="0" applyFont="1" applyFill="1" applyBorder="1" applyAlignment="1" applyProtection="1">
      <alignment horizontal="center" vertical="center"/>
    </xf>
    <xf numFmtId="1" fontId="47" fillId="2" borderId="82" xfId="0" applyNumberFormat="1" applyFont="1" applyFill="1" applyBorder="1" applyAlignment="1" applyProtection="1">
      <alignment horizontal="center" vertical="center" shrinkToFit="1"/>
    </xf>
    <xf numFmtId="1" fontId="47" fillId="2" borderId="83" xfId="0" applyNumberFormat="1" applyFont="1" applyFill="1" applyBorder="1" applyAlignment="1" applyProtection="1">
      <alignment horizontal="center" vertical="center" shrinkToFit="1"/>
    </xf>
    <xf numFmtId="1" fontId="47" fillId="0" borderId="0" xfId="0" applyNumberFormat="1" applyFont="1" applyBorder="1" applyAlignment="1" applyProtection="1">
      <alignment horizontal="center" vertical="center"/>
      <protection locked="0"/>
    </xf>
    <xf numFmtId="0" fontId="47" fillId="0" borderId="0" xfId="0" applyNumberFormat="1" applyFont="1" applyBorder="1" applyAlignment="1" applyProtection="1">
      <alignment horizontal="center" vertical="center"/>
      <protection locked="0"/>
    </xf>
    <xf numFmtId="0" fontId="47" fillId="0" borderId="16" xfId="0" applyNumberFormat="1" applyFont="1" applyBorder="1" applyAlignment="1" applyProtection="1">
      <alignment horizontal="center" vertical="center"/>
      <protection locked="0"/>
    </xf>
    <xf numFmtId="0" fontId="51" fillId="0" borderId="84" xfId="0" applyFont="1" applyBorder="1" applyAlignment="1" applyProtection="1">
      <alignment horizontal="center" vertical="center"/>
    </xf>
    <xf numFmtId="0" fontId="51" fillId="3" borderId="85" xfId="0" applyFont="1" applyFill="1" applyBorder="1" applyAlignment="1" applyProtection="1">
      <alignment horizontal="center" vertical="center"/>
    </xf>
    <xf numFmtId="0" fontId="51" fillId="0" borderId="85" xfId="0" applyFont="1" applyBorder="1" applyAlignment="1" applyProtection="1">
      <alignment horizontal="center" vertical="center" shrinkToFit="1"/>
    </xf>
    <xf numFmtId="0" fontId="51" fillId="0" borderId="86" xfId="0" applyFont="1" applyBorder="1" applyAlignment="1" applyProtection="1">
      <alignment horizontal="center" vertical="center" shrinkToFit="1"/>
    </xf>
    <xf numFmtId="0" fontId="47" fillId="0" borderId="12" xfId="0" applyNumberFormat="1" applyFont="1" applyBorder="1" applyAlignment="1" applyProtection="1">
      <alignment horizontal="center" vertical="center"/>
      <protection locked="0"/>
    </xf>
    <xf numFmtId="0" fontId="47" fillId="0" borderId="13" xfId="0" applyNumberFormat="1" applyFont="1" applyBorder="1" applyAlignment="1" applyProtection="1">
      <alignment horizontal="center" vertical="center"/>
      <protection locked="0"/>
    </xf>
    <xf numFmtId="0" fontId="47" fillId="0" borderId="87" xfId="0" applyFont="1" applyFill="1" applyBorder="1" applyAlignment="1" applyProtection="1">
      <alignment horizontal="center" vertical="center"/>
    </xf>
    <xf numFmtId="0" fontId="57" fillId="0" borderId="87" xfId="0" applyFont="1" applyFill="1" applyBorder="1" applyAlignment="1" applyProtection="1">
      <alignment horizontal="center" vertical="center" shrinkToFit="1"/>
    </xf>
    <xf numFmtId="0" fontId="47" fillId="0" borderId="88" xfId="0" applyFont="1" applyFill="1" applyBorder="1" applyAlignment="1" applyProtection="1">
      <alignment horizontal="center" vertical="center"/>
    </xf>
    <xf numFmtId="0" fontId="57" fillId="0" borderId="88" xfId="0" applyFont="1" applyFill="1" applyBorder="1" applyAlignment="1" applyProtection="1">
      <alignment horizontal="center" vertical="center" shrinkToFit="1"/>
    </xf>
    <xf numFmtId="0" fontId="47" fillId="11" borderId="0" xfId="0" applyFont="1" applyFill="1" applyAlignment="1">
      <alignment horizontal="center" vertical="center"/>
    </xf>
    <xf numFmtId="0" fontId="47" fillId="0" borderId="90" xfId="0" applyFont="1" applyFill="1" applyBorder="1" applyAlignment="1" applyProtection="1">
      <alignment horizontal="center" vertical="center"/>
    </xf>
    <xf numFmtId="0" fontId="47" fillId="0" borderId="91" xfId="0" applyFont="1" applyFill="1" applyBorder="1" applyAlignment="1" applyProtection="1">
      <alignment horizontal="center" vertical="center"/>
    </xf>
    <xf numFmtId="0" fontId="47" fillId="0" borderId="92" xfId="0" applyFont="1" applyFill="1" applyBorder="1" applyAlignment="1" applyProtection="1">
      <alignment horizontal="center" vertical="center"/>
    </xf>
    <xf numFmtId="0" fontId="47" fillId="0" borderId="72" xfId="0" applyFont="1" applyFill="1" applyBorder="1" applyAlignment="1" applyProtection="1">
      <alignment horizontal="center" vertical="center"/>
    </xf>
    <xf numFmtId="0" fontId="47" fillId="0" borderId="14" xfId="0" applyFont="1" applyFill="1" applyBorder="1" applyAlignment="1" applyProtection="1">
      <alignment horizontal="center" vertical="center"/>
    </xf>
    <xf numFmtId="0" fontId="57" fillId="0" borderId="14" xfId="0" applyFont="1" applyFill="1" applyBorder="1" applyAlignment="1" applyProtection="1">
      <alignment horizontal="center" vertical="center" shrinkToFit="1"/>
    </xf>
    <xf numFmtId="0" fontId="47" fillId="0" borderId="52" xfId="0" applyFont="1" applyFill="1" applyBorder="1" applyAlignment="1" applyProtection="1">
      <alignment horizontal="center" vertical="center"/>
    </xf>
    <xf numFmtId="0" fontId="47" fillId="0" borderId="93" xfId="0" applyFont="1" applyFill="1" applyBorder="1" applyAlignment="1" applyProtection="1">
      <alignment horizontal="center" vertical="center"/>
    </xf>
    <xf numFmtId="0" fontId="47" fillId="0" borderId="28" xfId="0" applyFont="1" applyFill="1" applyBorder="1" applyAlignment="1" applyProtection="1">
      <alignment horizontal="center" vertical="center"/>
    </xf>
    <xf numFmtId="0" fontId="57" fillId="0" borderId="21" xfId="0" applyFont="1" applyFill="1" applyBorder="1" applyAlignment="1" applyProtection="1">
      <alignment horizontal="center" vertical="center" shrinkToFit="1"/>
    </xf>
    <xf numFmtId="0" fontId="47" fillId="0" borderId="71" xfId="0"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57" fillId="0" borderId="7" xfId="0" applyFont="1" applyFill="1" applyBorder="1" applyAlignment="1" applyProtection="1">
      <alignment horizontal="center" vertical="center" shrinkToFit="1"/>
    </xf>
    <xf numFmtId="0" fontId="47" fillId="7" borderId="0" xfId="0" applyFont="1" applyFill="1" applyAlignment="1">
      <alignment horizontal="center" vertical="center"/>
    </xf>
    <xf numFmtId="0" fontId="47" fillId="0" borderId="97" xfId="0" applyFont="1" applyFill="1" applyBorder="1" applyAlignment="1" applyProtection="1">
      <alignment horizontal="center" vertical="center"/>
    </xf>
    <xf numFmtId="0" fontId="47" fillId="0" borderId="105" xfId="0" applyFont="1" applyFill="1" applyBorder="1" applyAlignment="1" applyProtection="1">
      <alignment horizontal="center" vertical="center"/>
    </xf>
    <xf numFmtId="0" fontId="47" fillId="0" borderId="106" xfId="0" applyFont="1" applyFill="1" applyBorder="1" applyAlignment="1" applyProtection="1">
      <alignment horizontal="center" vertical="center"/>
    </xf>
    <xf numFmtId="0" fontId="57" fillId="0" borderId="106" xfId="0" applyFont="1" applyFill="1" applyBorder="1" applyAlignment="1" applyProtection="1">
      <alignment horizontal="center" vertical="center" shrinkToFit="1"/>
    </xf>
    <xf numFmtId="0" fontId="47" fillId="0" borderId="89" xfId="0" applyFont="1" applyFill="1" applyBorder="1" applyAlignment="1" applyProtection="1">
      <alignment horizontal="center" vertical="center"/>
    </xf>
    <xf numFmtId="0" fontId="47" fillId="0" borderId="97" xfId="0" applyFont="1" applyFill="1" applyBorder="1" applyProtection="1">
      <alignment vertical="center"/>
    </xf>
    <xf numFmtId="0" fontId="47" fillId="0" borderId="110" xfId="0" applyFont="1" applyFill="1" applyBorder="1" applyAlignment="1" applyProtection="1">
      <alignment horizontal="center" vertical="center"/>
    </xf>
    <xf numFmtId="0" fontId="0" fillId="0" borderId="97" xfId="0" applyFill="1" applyBorder="1" applyProtection="1">
      <alignment vertical="center"/>
    </xf>
    <xf numFmtId="0" fontId="47" fillId="0" borderId="115" xfId="0" applyFont="1" applyFill="1" applyBorder="1" applyAlignment="1" applyProtection="1">
      <alignment horizontal="center" vertical="center"/>
    </xf>
    <xf numFmtId="0" fontId="47" fillId="0" borderId="116" xfId="0" applyFont="1" applyFill="1" applyBorder="1" applyAlignment="1" applyProtection="1">
      <alignment horizontal="center" vertical="center"/>
    </xf>
    <xf numFmtId="0" fontId="57" fillId="0" borderId="116" xfId="0" applyFont="1" applyFill="1" applyBorder="1" applyAlignment="1" applyProtection="1">
      <alignment horizontal="center" vertical="center" shrinkToFit="1"/>
    </xf>
    <xf numFmtId="0" fontId="58" fillId="0" borderId="119" xfId="0" applyFont="1" applyFill="1" applyBorder="1" applyAlignment="1" applyProtection="1">
      <alignment horizontal="right" vertical="center"/>
    </xf>
    <xf numFmtId="0" fontId="58" fillId="0" borderId="120" xfId="0" applyFont="1" applyFill="1" applyBorder="1" applyAlignment="1" applyProtection="1">
      <alignment horizontal="right" vertical="center"/>
    </xf>
    <xf numFmtId="0" fontId="51" fillId="0" borderId="118" xfId="0" applyFont="1" applyFill="1" applyBorder="1" applyAlignment="1" applyProtection="1">
      <alignment horizontal="center" vertical="center"/>
    </xf>
    <xf numFmtId="0" fontId="47" fillId="0" borderId="120" xfId="0" applyFont="1" applyFill="1" applyBorder="1" applyAlignment="1" applyProtection="1">
      <alignment horizontal="center" vertical="center"/>
    </xf>
    <xf numFmtId="0" fontId="4" fillId="0" borderId="0" xfId="4" applyAlignment="1"/>
    <xf numFmtId="0" fontId="4" fillId="0" borderId="0" xfId="4">
      <alignment vertical="center"/>
    </xf>
    <xf numFmtId="0" fontId="2" fillId="0" borderId="0" xfId="4" applyFont="1" applyAlignment="1"/>
    <xf numFmtId="0" fontId="2" fillId="0" borderId="0" xfId="4" applyFont="1">
      <alignment vertical="center"/>
    </xf>
    <xf numFmtId="0" fontId="78" fillId="0" borderId="4" xfId="0" applyFont="1" applyBorder="1" applyAlignment="1" applyProtection="1">
      <alignment horizontal="center" vertical="center" shrinkToFit="1"/>
    </xf>
    <xf numFmtId="179" fontId="71" fillId="0" borderId="0" xfId="2" applyNumberFormat="1" applyFont="1" applyAlignment="1">
      <alignment horizontal="center" vertical="center"/>
    </xf>
    <xf numFmtId="183" fontId="71" fillId="0" borderId="0" xfId="2" applyNumberFormat="1" applyFont="1" applyAlignment="1">
      <alignment horizontal="left" vertical="center"/>
    </xf>
    <xf numFmtId="0" fontId="87" fillId="0" borderId="0" xfId="2" applyFont="1" applyBorder="1" applyAlignment="1">
      <alignment horizontal="center" vertical="center" wrapText="1"/>
    </xf>
    <xf numFmtId="0" fontId="87" fillId="0" borderId="1" xfId="2" applyFont="1" applyBorder="1" applyAlignment="1">
      <alignment horizontal="center" vertical="center" wrapText="1"/>
    </xf>
    <xf numFmtId="0" fontId="80" fillId="0" borderId="0" xfId="2" applyFont="1" applyAlignment="1">
      <alignment horizontal="center" vertical="center"/>
    </xf>
    <xf numFmtId="177" fontId="79" fillId="0" borderId="0" xfId="2" applyNumberFormat="1" applyFont="1" applyAlignment="1">
      <alignment horizontal="center" vertical="center"/>
    </xf>
    <xf numFmtId="0" fontId="28" fillId="0" borderId="0" xfId="2" applyFont="1" applyAlignment="1">
      <alignment horizontal="center" vertical="center"/>
    </xf>
    <xf numFmtId="0" fontId="28" fillId="0" borderId="0" xfId="2" applyFont="1" applyAlignment="1">
      <alignment vertical="center"/>
    </xf>
    <xf numFmtId="0" fontId="70" fillId="0" borderId="0" xfId="2" applyFont="1" applyAlignment="1">
      <alignment horizontal="left" vertical="center" wrapText="1"/>
    </xf>
    <xf numFmtId="0" fontId="28" fillId="0" borderId="0" xfId="2" applyFont="1" applyAlignment="1">
      <alignment vertical="center" wrapText="1"/>
    </xf>
    <xf numFmtId="0" fontId="71" fillId="0" borderId="0" xfId="2" applyFont="1" applyAlignment="1">
      <alignment vertical="center" wrapText="1"/>
    </xf>
    <xf numFmtId="0" fontId="28" fillId="0" borderId="0" xfId="2" applyFont="1" applyAlignment="1">
      <alignment horizontal="left" vertical="top" wrapText="1"/>
    </xf>
    <xf numFmtId="0" fontId="8" fillId="0" borderId="0" xfId="2" applyFont="1" applyAlignment="1">
      <alignment horizontal="center" vertical="center" wrapText="1"/>
    </xf>
    <xf numFmtId="0" fontId="14" fillId="0" borderId="0" xfId="2" applyFont="1" applyAlignment="1">
      <alignment vertical="center" wrapText="1"/>
    </xf>
    <xf numFmtId="0" fontId="28" fillId="0" borderId="0" xfId="2" applyFont="1" applyAlignment="1">
      <alignment vertical="top" wrapText="1"/>
    </xf>
    <xf numFmtId="0" fontId="65" fillId="3" borderId="68" xfId="0" applyFont="1" applyFill="1" applyBorder="1" applyAlignment="1">
      <alignment horizontal="center" vertical="center" shrinkToFit="1"/>
    </xf>
    <xf numFmtId="0" fontId="65" fillId="3" borderId="69" xfId="0" applyFont="1" applyFill="1" applyBorder="1" applyAlignment="1">
      <alignment horizontal="center" vertical="center" shrinkToFit="1"/>
    </xf>
    <xf numFmtId="181" fontId="65" fillId="3" borderId="68" xfId="0" applyNumberFormat="1" applyFont="1" applyFill="1" applyBorder="1" applyAlignment="1">
      <alignment horizontal="center" vertical="center" shrinkToFit="1"/>
    </xf>
    <xf numFmtId="181" fontId="65" fillId="3" borderId="69" xfId="0" applyNumberFormat="1" applyFont="1" applyFill="1" applyBorder="1" applyAlignment="1">
      <alignment horizontal="center" vertical="center" shrinkToFit="1"/>
    </xf>
    <xf numFmtId="181" fontId="65" fillId="3" borderId="70" xfId="0" applyNumberFormat="1" applyFont="1" applyFill="1" applyBorder="1" applyAlignment="1">
      <alignment horizontal="center" vertical="center" shrinkToFit="1"/>
    </xf>
    <xf numFmtId="0" fontId="65" fillId="0" borderId="67" xfId="0" applyFont="1" applyFill="1" applyBorder="1" applyAlignment="1">
      <alignment horizontal="center" vertical="center" shrinkToFit="1"/>
    </xf>
    <xf numFmtId="0" fontId="55" fillId="0" borderId="0" xfId="0" applyFont="1" applyBorder="1" applyAlignment="1">
      <alignment horizontal="center" vertical="center" shrinkToFit="1"/>
    </xf>
    <xf numFmtId="0" fontId="55" fillId="0" borderId="57" xfId="0" applyFont="1" applyBorder="1" applyAlignment="1">
      <alignment horizontal="center" vertical="center" shrinkToFit="1"/>
    </xf>
    <xf numFmtId="0" fontId="63" fillId="0" borderId="0" xfId="0" applyFont="1">
      <alignment vertical="center"/>
    </xf>
    <xf numFmtId="0" fontId="81" fillId="0" borderId="0" xfId="0" applyFont="1" applyFill="1" applyBorder="1" applyAlignment="1">
      <alignment horizontal="center" vertical="center" shrinkToFit="1"/>
    </xf>
    <xf numFmtId="0" fontId="64" fillId="0" borderId="0" xfId="0" applyFont="1" applyBorder="1" applyAlignment="1">
      <alignment horizontal="center" vertical="center"/>
    </xf>
    <xf numFmtId="0" fontId="67" fillId="0" borderId="53" xfId="0" applyFont="1" applyFill="1" applyBorder="1" applyAlignment="1">
      <alignment horizontal="center" vertical="center" wrapText="1"/>
    </xf>
    <xf numFmtId="0" fontId="67" fillId="0" borderId="54" xfId="0" applyFont="1" applyFill="1" applyBorder="1" applyAlignment="1">
      <alignment horizontal="center" vertical="center" wrapText="1"/>
    </xf>
    <xf numFmtId="0" fontId="67" fillId="0" borderId="55" xfId="0" applyFont="1" applyFill="1" applyBorder="1" applyAlignment="1">
      <alignment horizontal="center" vertical="center" wrapText="1"/>
    </xf>
    <xf numFmtId="0" fontId="67" fillId="0" borderId="56"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57" xfId="0" applyFont="1" applyFill="1" applyBorder="1" applyAlignment="1">
      <alignment horizontal="center" vertical="center" wrapText="1"/>
    </xf>
    <xf numFmtId="0" fontId="67" fillId="0" borderId="58" xfId="0" applyFont="1" applyFill="1" applyBorder="1" applyAlignment="1">
      <alignment horizontal="center" vertical="center" wrapText="1"/>
    </xf>
    <xf numFmtId="0" fontId="67" fillId="0" borderId="59" xfId="0" applyFont="1" applyFill="1" applyBorder="1" applyAlignment="1">
      <alignment horizontal="center" vertical="center" wrapText="1"/>
    </xf>
    <xf numFmtId="0" fontId="67" fillId="0" borderId="60" xfId="0" applyFont="1" applyFill="1" applyBorder="1" applyAlignment="1">
      <alignment horizontal="center" vertical="center" wrapText="1"/>
    </xf>
    <xf numFmtId="0" fontId="64" fillId="5" borderId="0" xfId="0" applyFont="1" applyFill="1" applyAlignment="1">
      <alignment horizontal="center" vertical="center"/>
    </xf>
    <xf numFmtId="180" fontId="66" fillId="3" borderId="69" xfId="0" applyNumberFormat="1" applyFont="1" applyFill="1" applyBorder="1" applyAlignment="1">
      <alignment horizontal="center" vertical="center"/>
    </xf>
    <xf numFmtId="180" fontId="66" fillId="3" borderId="70" xfId="0" applyNumberFormat="1" applyFont="1" applyFill="1" applyBorder="1" applyAlignment="1">
      <alignment horizontal="center" vertical="center"/>
    </xf>
    <xf numFmtId="0" fontId="55" fillId="0" borderId="3" xfId="0" applyFont="1" applyBorder="1" applyAlignment="1">
      <alignment horizontal="center" vertical="center" shrinkToFit="1"/>
    </xf>
    <xf numFmtId="177" fontId="55" fillId="0" borderId="3" xfId="0" applyNumberFormat="1" applyFont="1" applyBorder="1" applyAlignment="1">
      <alignment horizontal="center" vertical="center"/>
    </xf>
    <xf numFmtId="178" fontId="55" fillId="0" borderId="3" xfId="0" applyNumberFormat="1" applyFont="1" applyBorder="1" applyAlignment="1">
      <alignment horizontal="center" vertical="center"/>
    </xf>
    <xf numFmtId="0" fontId="49" fillId="0" borderId="19" xfId="0" applyFont="1" applyFill="1" applyBorder="1" applyAlignment="1">
      <alignment vertical="center" wrapText="1"/>
    </xf>
    <xf numFmtId="0" fontId="49" fillId="0" borderId="0" xfId="0" applyFont="1" applyFill="1" applyBorder="1" applyAlignment="1">
      <alignment vertical="center" wrapText="1"/>
    </xf>
    <xf numFmtId="0" fontId="47" fillId="0" borderId="50" xfId="0" applyFont="1" applyBorder="1" applyAlignment="1" applyProtection="1">
      <alignment horizontal="center" vertical="center"/>
      <protection locked="0"/>
    </xf>
    <xf numFmtId="0" fontId="47" fillId="0" borderId="61" xfId="0" applyFont="1" applyBorder="1" applyAlignment="1" applyProtection="1">
      <alignment horizontal="center" vertical="center"/>
      <protection locked="0"/>
    </xf>
    <xf numFmtId="0" fontId="47" fillId="0" borderId="45" xfId="0" applyFont="1" applyBorder="1" applyAlignment="1" applyProtection="1">
      <alignment horizontal="center" vertical="center"/>
      <protection locked="0"/>
    </xf>
    <xf numFmtId="0" fontId="54" fillId="9" borderId="31" xfId="0" applyFont="1" applyFill="1" applyBorder="1" applyAlignment="1" applyProtection="1">
      <alignment horizontal="center" vertical="center"/>
      <protection locked="0"/>
    </xf>
    <xf numFmtId="0" fontId="54" fillId="9" borderId="21" xfId="0" applyFont="1" applyFill="1" applyBorder="1" applyAlignment="1" applyProtection="1">
      <alignment horizontal="center" vertical="center"/>
      <protection locked="0"/>
    </xf>
    <xf numFmtId="0" fontId="54" fillId="9" borderId="73" xfId="0" applyFont="1" applyFill="1" applyBorder="1" applyAlignment="1" applyProtection="1">
      <alignment horizontal="center" vertical="center"/>
      <protection locked="0"/>
    </xf>
    <xf numFmtId="0" fontId="61" fillId="0" borderId="0" xfId="0" applyFont="1" applyAlignment="1">
      <alignment vertical="center"/>
    </xf>
    <xf numFmtId="0" fontId="47" fillId="0" borderId="49" xfId="0" applyFont="1" applyBorder="1" applyAlignment="1">
      <alignment horizontal="distributed" vertical="center" indent="1"/>
    </xf>
    <xf numFmtId="0" fontId="47" fillId="0" borderId="44" xfId="0" applyFont="1" applyBorder="1" applyAlignment="1">
      <alignment horizontal="distributed" vertical="center" indent="1"/>
    </xf>
    <xf numFmtId="0" fontId="61" fillId="0" borderId="19" xfId="0" applyFont="1" applyBorder="1" applyAlignment="1">
      <alignment vertical="center"/>
    </xf>
    <xf numFmtId="0" fontId="47" fillId="0" borderId="21" xfId="0" applyFont="1" applyBorder="1" applyAlignment="1">
      <alignment horizontal="distributed" vertical="center" indent="1"/>
    </xf>
    <xf numFmtId="0" fontId="47" fillId="0" borderId="72" xfId="0" applyFont="1" applyBorder="1" applyAlignment="1">
      <alignment horizontal="distributed" vertical="center" indent="1"/>
    </xf>
    <xf numFmtId="0" fontId="76" fillId="0" borderId="19" xfId="0" applyFont="1" applyBorder="1" applyAlignment="1">
      <alignment horizontal="left" vertical="center" wrapText="1"/>
    </xf>
    <xf numFmtId="0" fontId="76" fillId="0" borderId="0" xfId="0" applyFont="1" applyBorder="1" applyAlignment="1">
      <alignment horizontal="left" vertical="center" wrapText="1"/>
    </xf>
    <xf numFmtId="0" fontId="54" fillId="0" borderId="10"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47" fillId="0" borderId="4" xfId="0" applyFont="1" applyBorder="1" applyAlignment="1">
      <alignment horizontal="distributed" vertical="center" indent="1"/>
    </xf>
    <xf numFmtId="0" fontId="47" fillId="0" borderId="51" xfId="0" applyFont="1" applyBorder="1" applyAlignment="1">
      <alignment horizontal="distributed" vertical="center" indent="1"/>
    </xf>
    <xf numFmtId="0" fontId="54" fillId="0" borderId="23" xfId="0" applyFont="1" applyBorder="1" applyAlignment="1" applyProtection="1">
      <alignment horizontal="center" vertical="center"/>
      <protection locked="0"/>
    </xf>
    <xf numFmtId="0" fontId="54" fillId="9" borderId="10" xfId="0" applyFont="1" applyFill="1" applyBorder="1" applyAlignment="1" applyProtection="1">
      <alignment horizontal="center" vertical="center"/>
      <protection locked="0"/>
    </xf>
    <xf numFmtId="0" fontId="54" fillId="9" borderId="4" xfId="0" applyFont="1" applyFill="1" applyBorder="1" applyAlignment="1" applyProtection="1">
      <alignment horizontal="center" vertical="center"/>
      <protection locked="0"/>
    </xf>
    <xf numFmtId="0" fontId="54" fillId="9" borderId="11" xfId="0" applyFont="1" applyFill="1" applyBorder="1" applyAlignment="1" applyProtection="1">
      <alignment horizontal="center" vertical="center"/>
      <protection locked="0"/>
    </xf>
    <xf numFmtId="0" fontId="77" fillId="7" borderId="50" xfId="1" applyFont="1" applyFill="1" applyBorder="1" applyAlignment="1" applyProtection="1">
      <alignment horizontal="center" vertical="center"/>
    </xf>
    <xf numFmtId="0" fontId="77" fillId="7" borderId="62" xfId="1" applyFont="1" applyFill="1" applyBorder="1" applyAlignment="1" applyProtection="1">
      <alignment horizontal="center" vertical="center"/>
    </xf>
    <xf numFmtId="0" fontId="68" fillId="6" borderId="50" xfId="0" applyFont="1" applyFill="1" applyBorder="1" applyAlignment="1" applyProtection="1">
      <alignment horizontal="center" vertical="center"/>
    </xf>
    <xf numFmtId="0" fontId="68" fillId="6" borderId="61" xfId="0" applyFont="1" applyFill="1" applyBorder="1" applyAlignment="1" applyProtection="1">
      <alignment horizontal="center" vertical="center"/>
    </xf>
    <xf numFmtId="0" fontId="68" fillId="6" borderId="45" xfId="0" applyFont="1" applyFill="1" applyBorder="1" applyAlignment="1" applyProtection="1">
      <alignment horizontal="center" vertical="center"/>
    </xf>
    <xf numFmtId="0" fontId="47" fillId="0" borderId="4" xfId="0" applyFont="1" applyBorder="1" applyAlignment="1">
      <alignment vertical="center" shrinkToFit="1"/>
    </xf>
    <xf numFmtId="0" fontId="47" fillId="0" borderId="51" xfId="0" applyFont="1" applyBorder="1" applyAlignment="1">
      <alignment vertical="center" shrinkToFit="1"/>
    </xf>
    <xf numFmtId="0" fontId="49" fillId="0" borderId="19" xfId="0" applyFont="1" applyFill="1" applyBorder="1" applyAlignment="1">
      <alignment vertical="center"/>
    </xf>
    <xf numFmtId="0" fontId="49" fillId="0" borderId="0" xfId="0" applyFont="1" applyFill="1" applyBorder="1" applyAlignment="1">
      <alignment vertical="center"/>
    </xf>
    <xf numFmtId="0" fontId="54" fillId="5" borderId="6" xfId="0" applyFont="1" applyFill="1" applyBorder="1" applyAlignment="1" applyProtection="1">
      <alignment horizontal="center" vertical="center"/>
      <protection locked="0"/>
    </xf>
    <xf numFmtId="0" fontId="54" fillId="5" borderId="7" xfId="0" applyFont="1" applyFill="1" applyBorder="1" applyAlignment="1" applyProtection="1">
      <alignment horizontal="center" vertical="center"/>
      <protection locked="0"/>
    </xf>
    <xf numFmtId="0" fontId="54" fillId="5" borderId="9" xfId="0" applyFont="1" applyFill="1" applyBorder="1" applyAlignment="1" applyProtection="1">
      <alignment horizontal="center" vertical="center"/>
      <protection locked="0"/>
    </xf>
    <xf numFmtId="0" fontId="54" fillId="9" borderId="36" xfId="0" applyFont="1" applyFill="1" applyBorder="1" applyAlignment="1" applyProtection="1">
      <alignment horizontal="center" vertical="center" shrinkToFit="1"/>
      <protection locked="0"/>
    </xf>
    <xf numFmtId="0" fontId="54" fillId="9" borderId="3" xfId="0" applyFont="1" applyFill="1" applyBorder="1" applyAlignment="1" applyProtection="1">
      <alignment horizontal="center" vertical="center" shrinkToFit="1"/>
      <protection locked="0"/>
    </xf>
    <xf numFmtId="0" fontId="54" fillId="9" borderId="27" xfId="0" applyFont="1" applyFill="1" applyBorder="1" applyAlignment="1" applyProtection="1">
      <alignment horizontal="center" vertical="center" shrinkToFit="1"/>
      <protection locked="0"/>
    </xf>
    <xf numFmtId="1" fontId="47" fillId="0" borderId="79" xfId="0" applyNumberFormat="1" applyFont="1" applyBorder="1" applyAlignment="1" applyProtection="1">
      <alignment horizontal="center" vertical="center"/>
      <protection locked="0"/>
    </xf>
    <xf numFmtId="1" fontId="47" fillId="0" borderId="80" xfId="0" applyNumberFormat="1" applyFont="1" applyBorder="1" applyAlignment="1" applyProtection="1">
      <alignment horizontal="center" vertical="center"/>
      <protection locked="0"/>
    </xf>
    <xf numFmtId="0" fontId="48" fillId="8" borderId="0" xfId="0" applyFont="1" applyFill="1" applyBorder="1" applyAlignment="1">
      <alignment horizontal="center" vertical="center"/>
    </xf>
    <xf numFmtId="0" fontId="51" fillId="0" borderId="29"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47" fillId="0" borderId="108" xfId="0" applyFont="1" applyFill="1" applyBorder="1" applyAlignment="1" applyProtection="1">
      <alignment horizontal="center" vertical="center"/>
    </xf>
    <xf numFmtId="0" fontId="47" fillId="0" borderId="89" xfId="0" applyFont="1" applyFill="1" applyBorder="1" applyAlignment="1" applyProtection="1">
      <alignment horizontal="center" vertical="center"/>
    </xf>
    <xf numFmtId="0" fontId="47" fillId="0" borderId="109" xfId="0" applyFont="1" applyFill="1" applyBorder="1" applyAlignment="1" applyProtection="1">
      <alignment horizontal="center" vertical="center"/>
    </xf>
    <xf numFmtId="0" fontId="54" fillId="10" borderId="94" xfId="0" applyFont="1" applyFill="1" applyBorder="1" applyAlignment="1" applyProtection="1">
      <alignment horizontal="center" vertical="center"/>
    </xf>
    <xf numFmtId="0" fontId="54" fillId="10" borderId="95" xfId="0" applyFont="1" applyFill="1" applyBorder="1" applyAlignment="1" applyProtection="1">
      <alignment horizontal="center" vertical="center"/>
    </xf>
    <xf numFmtId="0" fontId="47" fillId="0" borderId="99" xfId="0" applyFont="1" applyFill="1" applyBorder="1" applyAlignment="1" applyProtection="1">
      <alignment horizontal="center" vertical="center"/>
    </xf>
    <xf numFmtId="0" fontId="47" fillId="0" borderId="101" xfId="0" applyFont="1" applyFill="1" applyBorder="1" applyAlignment="1" applyProtection="1">
      <alignment horizontal="center" vertical="center"/>
    </xf>
    <xf numFmtId="0" fontId="47" fillId="0" borderId="102" xfId="0" applyFont="1" applyFill="1" applyBorder="1" applyAlignment="1" applyProtection="1">
      <alignment horizontal="center" vertical="center"/>
    </xf>
    <xf numFmtId="0" fontId="47" fillId="0" borderId="104" xfId="0" applyFont="1" applyFill="1" applyBorder="1" applyAlignment="1" applyProtection="1">
      <alignment horizontal="center" vertical="center"/>
    </xf>
    <xf numFmtId="0" fontId="47" fillId="0" borderId="43" xfId="0" applyFont="1" applyFill="1" applyBorder="1" applyAlignment="1" applyProtection="1">
      <alignment horizontal="center" vertical="center"/>
    </xf>
    <xf numFmtId="0" fontId="47" fillId="0" borderId="100" xfId="0" applyFont="1" applyFill="1" applyBorder="1" applyAlignment="1" applyProtection="1">
      <alignment horizontal="center" vertical="center"/>
    </xf>
    <xf numFmtId="0" fontId="47" fillId="0" borderId="98" xfId="0" applyFont="1" applyFill="1" applyBorder="1" applyAlignment="1" applyProtection="1">
      <alignment horizontal="center" vertical="center"/>
    </xf>
    <xf numFmtId="0" fontId="47" fillId="0" borderId="103" xfId="0" applyFont="1" applyFill="1" applyBorder="1" applyAlignment="1" applyProtection="1">
      <alignment horizontal="center" vertical="center"/>
    </xf>
    <xf numFmtId="0" fontId="47" fillId="0" borderId="107" xfId="0" applyFont="1" applyFill="1" applyBorder="1" applyAlignment="1" applyProtection="1">
      <alignment horizontal="center" vertical="center"/>
    </xf>
    <xf numFmtId="0" fontId="47" fillId="0" borderId="112" xfId="0" applyFont="1" applyFill="1" applyBorder="1" applyAlignment="1" applyProtection="1">
      <alignment horizontal="center" vertical="center"/>
    </xf>
    <xf numFmtId="0" fontId="47" fillId="0" borderId="113" xfId="0" applyFont="1" applyFill="1" applyBorder="1" applyAlignment="1" applyProtection="1">
      <alignment horizontal="center" vertical="center"/>
    </xf>
    <xf numFmtId="0" fontId="47" fillId="0" borderId="114" xfId="0" applyFont="1" applyFill="1" applyBorder="1" applyAlignment="1" applyProtection="1">
      <alignment horizontal="center" vertical="center"/>
    </xf>
    <xf numFmtId="0" fontId="47" fillId="0" borderId="111" xfId="0" applyFont="1" applyFill="1" applyBorder="1" applyAlignment="1" applyProtection="1">
      <alignment horizontal="center" vertical="center"/>
    </xf>
    <xf numFmtId="0" fontId="47" fillId="0" borderId="117" xfId="0" applyFont="1" applyFill="1" applyBorder="1" applyAlignment="1" applyProtection="1">
      <alignment horizontal="center" vertical="center"/>
    </xf>
    <xf numFmtId="0" fontId="54" fillId="0" borderId="50" xfId="0" applyFont="1" applyFill="1" applyBorder="1" applyAlignment="1" applyProtection="1">
      <alignment horizontal="center" vertical="center"/>
    </xf>
    <xf numFmtId="0" fontId="54" fillId="0" borderId="61" xfId="0" applyFont="1" applyFill="1" applyBorder="1" applyAlignment="1" applyProtection="1">
      <alignment horizontal="center" vertical="center"/>
    </xf>
    <xf numFmtId="0" fontId="54" fillId="0" borderId="45" xfId="0" applyFont="1" applyFill="1" applyBorder="1" applyAlignment="1" applyProtection="1">
      <alignment horizontal="center" vertical="center"/>
    </xf>
    <xf numFmtId="0" fontId="54" fillId="4" borderId="94" xfId="0" applyFont="1" applyFill="1" applyBorder="1" applyAlignment="1" applyProtection="1">
      <alignment horizontal="center" vertical="center"/>
    </xf>
    <xf numFmtId="0" fontId="54" fillId="4" borderId="95" xfId="0" applyFont="1" applyFill="1" applyBorder="1" applyAlignment="1" applyProtection="1">
      <alignment horizontal="center" vertical="center"/>
    </xf>
    <xf numFmtId="0" fontId="54" fillId="4" borderId="96" xfId="0" applyFont="1" applyFill="1" applyBorder="1" applyAlignment="1" applyProtection="1">
      <alignment horizontal="center" vertical="center"/>
    </xf>
    <xf numFmtId="0" fontId="54" fillId="3" borderId="94" xfId="0" applyFont="1" applyFill="1" applyBorder="1" applyAlignment="1" applyProtection="1">
      <alignment horizontal="center" vertical="center"/>
    </xf>
    <xf numFmtId="0" fontId="54" fillId="3" borderId="95" xfId="0" applyFont="1" applyFill="1" applyBorder="1" applyAlignment="1" applyProtection="1">
      <alignment horizontal="center" vertical="center"/>
    </xf>
    <xf numFmtId="0" fontId="54" fillId="3" borderId="96" xfId="0" applyFont="1" applyFill="1" applyBorder="1" applyAlignment="1" applyProtection="1">
      <alignment horizontal="center" vertical="center"/>
    </xf>
    <xf numFmtId="0" fontId="24" fillId="0" borderId="0" xfId="1" applyFont="1" applyBorder="1" applyAlignment="1" applyProtection="1">
      <alignment horizontal="center" vertical="center"/>
    </xf>
    <xf numFmtId="176" fontId="29" fillId="0" borderId="0" xfId="1" applyNumberFormat="1" applyFont="1" applyAlignment="1" applyProtection="1">
      <alignment horizontal="distributed" vertical="center" indent="4"/>
    </xf>
    <xf numFmtId="0" fontId="13"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8" fillId="0" borderId="63" xfId="1" applyNumberFormat="1" applyFont="1" applyBorder="1" applyAlignment="1" applyProtection="1">
      <alignment horizontal="center" vertical="center"/>
    </xf>
    <xf numFmtId="0" fontId="38" fillId="0" borderId="64" xfId="1" applyNumberFormat="1" applyFont="1" applyBorder="1" applyAlignment="1" applyProtection="1">
      <alignment horizontal="center" vertical="center"/>
    </xf>
    <xf numFmtId="0" fontId="38" fillId="0" borderId="65" xfId="1" applyNumberFormat="1" applyFont="1" applyBorder="1" applyAlignment="1" applyProtection="1">
      <alignment horizontal="center" vertical="center"/>
    </xf>
    <xf numFmtId="0" fontId="38" fillId="0" borderId="66" xfId="1" applyNumberFormat="1" applyFont="1" applyBorder="1" applyAlignment="1" applyProtection="1">
      <alignment horizontal="center" vertical="center"/>
    </xf>
    <xf numFmtId="0" fontId="0" fillId="6" borderId="50" xfId="0" applyFill="1" applyBorder="1" applyAlignment="1" applyProtection="1">
      <alignment horizontal="center" vertical="center"/>
    </xf>
    <xf numFmtId="0" fontId="0" fillId="6" borderId="61" xfId="0" applyFill="1" applyBorder="1" applyAlignment="1" applyProtection="1">
      <alignment horizontal="center" vertical="center"/>
    </xf>
    <xf numFmtId="0" fontId="0" fillId="6" borderId="45"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3" fillId="0" borderId="0" xfId="1" applyFont="1" applyBorder="1" applyAlignment="1" applyProtection="1">
      <alignment horizontal="center" vertical="center"/>
    </xf>
    <xf numFmtId="0" fontId="24" fillId="0" borderId="43" xfId="1" applyFont="1" applyBorder="1" applyAlignment="1" applyProtection="1">
      <alignment horizontal="center" vertical="center"/>
    </xf>
    <xf numFmtId="0" fontId="24" fillId="0" borderId="22" xfId="1" applyFont="1" applyBorder="1" applyAlignment="1" applyProtection="1">
      <alignment horizontal="center" vertical="center"/>
    </xf>
    <xf numFmtId="0" fontId="50" fillId="0" borderId="0" xfId="1" applyFont="1" applyAlignment="1" applyProtection="1">
      <alignment horizontal="center" vertical="center"/>
    </xf>
    <xf numFmtId="0" fontId="46" fillId="0" borderId="0" xfId="1" applyAlignment="1" applyProtection="1">
      <alignment horizontal="center" vertical="center"/>
    </xf>
    <xf numFmtId="0" fontId="69" fillId="5" borderId="0" xfId="1" applyFont="1" applyFill="1" applyAlignment="1" applyProtection="1">
      <alignment horizontal="center" vertical="center"/>
    </xf>
    <xf numFmtId="0" fontId="36" fillId="0" borderId="0" xfId="1" applyFont="1" applyBorder="1" applyAlignment="1" applyProtection="1">
      <alignment horizontal="distributed" vertical="center" indent="8" shrinkToFit="1"/>
    </xf>
    <xf numFmtId="0" fontId="36"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59" fillId="0" borderId="0" xfId="0" applyFont="1" applyBorder="1" applyAlignment="1" applyProtection="1">
      <alignment horizontal="center" vertical="center"/>
    </xf>
    <xf numFmtId="0" fontId="11" fillId="0" borderId="43"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1" fillId="0" borderId="45" xfId="1" applyFont="1" applyBorder="1" applyAlignment="1" applyProtection="1">
      <alignment horizontal="center" vertical="center" shrinkToFit="1"/>
    </xf>
    <xf numFmtId="0" fontId="21" fillId="0" borderId="74" xfId="1" applyFont="1" applyBorder="1" applyAlignment="1" applyProtection="1">
      <alignment horizontal="center" shrinkToFit="1"/>
    </xf>
    <xf numFmtId="0" fontId="21" fillId="0" borderId="75" xfId="1" applyFont="1" applyBorder="1" applyAlignment="1" applyProtection="1">
      <alignment horizontal="center" shrinkToFit="1"/>
    </xf>
    <xf numFmtId="0" fontId="0" fillId="0" borderId="0" xfId="0" applyAlignment="1">
      <alignment horizontal="center" vertical="center"/>
    </xf>
    <xf numFmtId="0" fontId="51" fillId="0" borderId="0" xfId="0" applyFont="1" applyAlignment="1">
      <alignment horizontal="center"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S78"/>
  <sheetViews>
    <sheetView tabSelected="1" view="pageBreakPreview" zoomScale="96" zoomScaleNormal="100" zoomScaleSheetLayoutView="96" workbookViewId="0">
      <selection activeCell="B42" sqref="B42"/>
    </sheetView>
  </sheetViews>
  <sheetFormatPr defaultColWidth="9" defaultRowHeight="13.5"/>
  <cols>
    <col min="1" max="1" width="18.875" style="209" customWidth="1"/>
    <col min="2" max="2" width="14.5" style="208" customWidth="1"/>
    <col min="3" max="6" width="8.125" style="208" customWidth="1"/>
    <col min="7" max="7" width="14.5" style="208" customWidth="1"/>
    <col min="8" max="8" width="25.375" style="208" customWidth="1"/>
    <col min="9" max="16384" width="9" style="208"/>
  </cols>
  <sheetData>
    <row r="1" spans="1:19" ht="30" customHeight="1">
      <c r="A1" s="204"/>
      <c r="B1" s="284" t="s">
        <v>389</v>
      </c>
      <c r="C1" s="284"/>
      <c r="D1" s="284"/>
      <c r="E1" s="284"/>
      <c r="F1" s="285"/>
      <c r="G1" s="205" t="s">
        <v>390</v>
      </c>
      <c r="H1" s="206" t="s">
        <v>391</v>
      </c>
      <c r="I1" s="207"/>
      <c r="J1" s="207"/>
      <c r="K1" s="207"/>
      <c r="L1" s="207"/>
      <c r="M1" s="207"/>
      <c r="N1" s="207"/>
      <c r="O1" s="207"/>
      <c r="P1" s="207"/>
      <c r="Q1" s="207"/>
      <c r="R1" s="207"/>
      <c r="S1" s="207"/>
    </row>
    <row r="2" spans="1:19" ht="33.75" customHeight="1">
      <c r="A2" s="286" t="s">
        <v>392</v>
      </c>
      <c r="B2" s="286"/>
      <c r="C2" s="286"/>
      <c r="D2" s="286"/>
      <c r="E2" s="286"/>
      <c r="F2" s="286"/>
      <c r="G2" s="286"/>
      <c r="H2" s="286"/>
    </row>
    <row r="3" spans="1:19" ht="18" customHeight="1">
      <c r="A3" s="209" t="s">
        <v>393</v>
      </c>
      <c r="B3" s="287">
        <v>43520</v>
      </c>
      <c r="C3" s="287"/>
      <c r="D3" s="287"/>
      <c r="E3" s="210"/>
    </row>
    <row r="4" spans="1:19" ht="18" customHeight="1">
      <c r="A4" s="209" t="s">
        <v>394</v>
      </c>
      <c r="B4" s="208" t="s">
        <v>395</v>
      </c>
    </row>
    <row r="5" spans="1:19" ht="18" customHeight="1">
      <c r="A5" s="209" t="s">
        <v>396</v>
      </c>
      <c r="B5" s="209" t="s">
        <v>397</v>
      </c>
      <c r="C5" s="288"/>
      <c r="D5" s="288"/>
      <c r="E5" s="288"/>
      <c r="F5" s="288"/>
      <c r="G5" s="211"/>
      <c r="H5" s="212"/>
    </row>
    <row r="6" spans="1:19" ht="18" customHeight="1">
      <c r="B6" s="213" t="s">
        <v>467</v>
      </c>
      <c r="C6" s="211"/>
      <c r="D6" s="211"/>
      <c r="E6" s="211"/>
      <c r="F6" s="211"/>
      <c r="G6" s="211"/>
      <c r="H6" s="212"/>
    </row>
    <row r="7" spans="1:19" ht="18" customHeight="1">
      <c r="B7" s="211" t="s">
        <v>398</v>
      </c>
      <c r="C7" s="211"/>
      <c r="D7" s="211"/>
      <c r="E7" s="211"/>
      <c r="F7" s="211"/>
      <c r="G7" s="211"/>
    </row>
    <row r="8" spans="1:19" ht="18" customHeight="1">
      <c r="B8" s="211" t="s">
        <v>399</v>
      </c>
      <c r="C8" s="211"/>
      <c r="D8" s="215" t="s">
        <v>403</v>
      </c>
      <c r="E8" s="211"/>
      <c r="F8" s="211"/>
      <c r="G8" s="211"/>
    </row>
    <row r="9" spans="1:19" ht="18" customHeight="1">
      <c r="B9" s="209" t="s">
        <v>400</v>
      </c>
      <c r="C9" s="289"/>
      <c r="D9" s="289"/>
      <c r="E9" s="289"/>
      <c r="F9" s="289"/>
      <c r="G9" s="289"/>
      <c r="H9" s="289"/>
    </row>
    <row r="10" spans="1:19" ht="18" customHeight="1">
      <c r="B10" s="213" t="s">
        <v>468</v>
      </c>
    </row>
    <row r="11" spans="1:19" ht="18" customHeight="1">
      <c r="B11" s="213" t="s">
        <v>401</v>
      </c>
    </row>
    <row r="12" spans="1:19" ht="18" customHeight="1">
      <c r="B12" s="211" t="s">
        <v>399</v>
      </c>
      <c r="D12" s="215" t="s">
        <v>403</v>
      </c>
    </row>
    <row r="13" spans="1:19" ht="18" customHeight="1">
      <c r="A13" s="214" t="s">
        <v>477</v>
      </c>
      <c r="B13" s="207" t="s">
        <v>402</v>
      </c>
      <c r="C13" s="288"/>
      <c r="D13" s="288"/>
      <c r="E13" s="288"/>
      <c r="F13" s="288"/>
      <c r="G13" s="288"/>
      <c r="H13" s="288"/>
    </row>
    <row r="14" spans="1:19" ht="18" customHeight="1">
      <c r="B14" s="215" t="s">
        <v>403</v>
      </c>
      <c r="C14" s="208" t="s">
        <v>478</v>
      </c>
    </row>
    <row r="15" spans="1:19" ht="18" customHeight="1">
      <c r="B15" s="215"/>
      <c r="C15" s="208" t="s">
        <v>479</v>
      </c>
    </row>
    <row r="16" spans="1:19" ht="18" customHeight="1">
      <c r="A16" s="209" t="s">
        <v>404</v>
      </c>
      <c r="B16" s="290" t="s">
        <v>405</v>
      </c>
      <c r="C16" s="290"/>
      <c r="D16" s="290"/>
      <c r="E16" s="290"/>
      <c r="F16" s="290"/>
      <c r="G16" s="290"/>
      <c r="H16" s="290"/>
    </row>
    <row r="17" spans="2:8" ht="18" customHeight="1">
      <c r="B17" s="290"/>
      <c r="C17" s="290"/>
      <c r="D17" s="290"/>
      <c r="E17" s="290"/>
      <c r="F17" s="290"/>
      <c r="G17" s="290"/>
      <c r="H17" s="290"/>
    </row>
    <row r="18" spans="2:8">
      <c r="B18" s="208" t="s">
        <v>522</v>
      </c>
    </row>
    <row r="19" spans="2:8" ht="36" customHeight="1">
      <c r="B19" s="291" t="s">
        <v>406</v>
      </c>
      <c r="C19" s="291"/>
      <c r="D19" s="291"/>
      <c r="E19" s="291"/>
      <c r="F19" s="291"/>
      <c r="G19" s="291"/>
      <c r="H19" s="291"/>
    </row>
    <row r="20" spans="2:8" ht="18" customHeight="1">
      <c r="B20" s="208" t="s">
        <v>407</v>
      </c>
    </row>
    <row r="21" spans="2:8">
      <c r="B21" s="216" t="s">
        <v>408</v>
      </c>
    </row>
    <row r="22" spans="2:8" ht="32.25" customHeight="1">
      <c r="B22" s="292" t="s">
        <v>409</v>
      </c>
      <c r="C22" s="292"/>
      <c r="D22" s="292"/>
      <c r="E22" s="292"/>
      <c r="F22" s="292"/>
      <c r="G22" s="292"/>
      <c r="H22" s="292"/>
    </row>
    <row r="23" spans="2:8" ht="18" customHeight="1">
      <c r="B23" s="208" t="s">
        <v>410</v>
      </c>
      <c r="C23" s="217"/>
      <c r="D23" s="217"/>
      <c r="E23" s="217"/>
      <c r="F23" s="217"/>
      <c r="G23" s="217"/>
      <c r="H23" s="217"/>
    </row>
    <row r="24" spans="2:8" ht="18" customHeight="1">
      <c r="B24" s="208" t="s">
        <v>411</v>
      </c>
      <c r="C24" s="217"/>
      <c r="D24" s="217"/>
      <c r="E24" s="217"/>
      <c r="F24" s="217"/>
      <c r="G24" s="217"/>
      <c r="H24" s="217"/>
    </row>
    <row r="25" spans="2:8" ht="18" customHeight="1">
      <c r="B25" s="208" t="s">
        <v>412</v>
      </c>
      <c r="C25" s="217"/>
      <c r="D25" s="217"/>
      <c r="E25" s="217"/>
      <c r="F25" s="217"/>
      <c r="G25" s="217"/>
      <c r="H25" s="217"/>
    </row>
    <row r="26" spans="2:8" ht="18" customHeight="1">
      <c r="B26" s="209" t="s">
        <v>413</v>
      </c>
      <c r="C26" s="217"/>
      <c r="D26" s="217"/>
      <c r="E26" s="217"/>
      <c r="F26" s="217"/>
      <c r="G26" s="217"/>
      <c r="H26" s="217"/>
    </row>
    <row r="27" spans="2:8" ht="18" customHeight="1">
      <c r="B27" s="214" t="s">
        <v>414</v>
      </c>
      <c r="C27" s="217"/>
      <c r="D27" s="217"/>
      <c r="E27" s="217"/>
      <c r="F27" s="217"/>
      <c r="G27" s="217"/>
      <c r="H27" s="217"/>
    </row>
    <row r="28" spans="2:8" ht="18" customHeight="1">
      <c r="B28" s="209" t="s">
        <v>415</v>
      </c>
      <c r="C28" s="217"/>
      <c r="D28" s="217"/>
      <c r="E28" s="217"/>
      <c r="F28" s="217"/>
      <c r="G28" s="217"/>
      <c r="H28" s="217"/>
    </row>
    <row r="29" spans="2:8" ht="18" customHeight="1">
      <c r="B29" s="209" t="s">
        <v>469</v>
      </c>
      <c r="C29" s="217"/>
      <c r="D29" s="217"/>
      <c r="E29" s="217"/>
      <c r="F29" s="217"/>
      <c r="G29" s="217"/>
      <c r="H29" s="217"/>
    </row>
    <row r="30" spans="2:8" ht="18" customHeight="1">
      <c r="B30" s="209" t="s">
        <v>416</v>
      </c>
      <c r="C30" s="217"/>
      <c r="D30" s="217"/>
      <c r="E30" s="217"/>
      <c r="F30" s="217"/>
      <c r="G30" s="217"/>
      <c r="H30" s="217"/>
    </row>
    <row r="31" spans="2:8" ht="18" customHeight="1">
      <c r="B31" s="209" t="s">
        <v>417</v>
      </c>
      <c r="C31" s="217"/>
      <c r="D31" s="217"/>
      <c r="E31" s="217"/>
      <c r="F31" s="217"/>
      <c r="G31" s="217"/>
      <c r="H31" s="217"/>
    </row>
    <row r="32" spans="2:8" ht="18" customHeight="1">
      <c r="B32" s="209" t="s">
        <v>418</v>
      </c>
      <c r="C32" s="217"/>
      <c r="D32" s="217"/>
      <c r="E32" s="217"/>
      <c r="F32" s="217"/>
      <c r="G32" s="217"/>
      <c r="H32" s="217"/>
    </row>
    <row r="33" spans="1:9" ht="18" customHeight="1">
      <c r="B33" s="209" t="s">
        <v>419</v>
      </c>
      <c r="C33" s="217"/>
      <c r="D33" s="217"/>
      <c r="E33" s="217"/>
      <c r="F33" s="217"/>
      <c r="G33" s="217"/>
      <c r="H33" s="217"/>
    </row>
    <row r="34" spans="1:9" ht="18" customHeight="1">
      <c r="B34" s="208" t="s">
        <v>420</v>
      </c>
      <c r="C34" s="217"/>
      <c r="D34" s="217"/>
      <c r="E34" s="217"/>
      <c r="F34" s="217"/>
      <c r="G34" s="217"/>
      <c r="H34" s="217"/>
    </row>
    <row r="35" spans="1:9" ht="18" customHeight="1">
      <c r="B35" s="291" t="s">
        <v>421</v>
      </c>
      <c r="C35" s="289"/>
      <c r="D35" s="289"/>
      <c r="E35" s="289"/>
      <c r="F35" s="289"/>
      <c r="G35" s="289"/>
      <c r="H35" s="289"/>
    </row>
    <row r="36" spans="1:9" ht="34.5" customHeight="1">
      <c r="A36" s="208"/>
      <c r="B36" s="291" t="s">
        <v>422</v>
      </c>
      <c r="C36" s="291"/>
      <c r="D36" s="291"/>
      <c r="E36" s="291"/>
      <c r="F36" s="291"/>
      <c r="G36" s="291"/>
      <c r="H36" s="291"/>
    </row>
    <row r="37" spans="1:9" ht="15" customHeight="1">
      <c r="A37" s="208"/>
      <c r="B37" s="207" t="s">
        <v>423</v>
      </c>
      <c r="C37" s="218"/>
      <c r="D37" s="218"/>
      <c r="E37" s="218"/>
      <c r="F37" s="218"/>
      <c r="G37" s="218"/>
      <c r="H37" s="218"/>
    </row>
    <row r="38" spans="1:9" ht="18" customHeight="1">
      <c r="A38" s="209" t="s">
        <v>424</v>
      </c>
      <c r="B38" s="208" t="s">
        <v>425</v>
      </c>
      <c r="C38" s="219"/>
    </row>
    <row r="39" spans="1:9" ht="18" customHeight="1">
      <c r="B39" s="208" t="s">
        <v>426</v>
      </c>
    </row>
    <row r="40" spans="1:9" ht="14.25">
      <c r="A40" s="209" t="s">
        <v>427</v>
      </c>
      <c r="B40" s="208" t="s">
        <v>127</v>
      </c>
      <c r="E40" s="220" t="s">
        <v>163</v>
      </c>
      <c r="G40" s="221" t="s">
        <v>176</v>
      </c>
    </row>
    <row r="41" spans="1:9" ht="29.25" customHeight="1">
      <c r="B41" s="222" t="s">
        <v>557</v>
      </c>
      <c r="C41" s="218"/>
      <c r="D41" s="218"/>
      <c r="E41" s="218"/>
      <c r="F41" s="218"/>
      <c r="G41" s="218"/>
      <c r="H41" s="218"/>
    </row>
    <row r="42" spans="1:9" s="221" customFormat="1" ht="18" customHeight="1">
      <c r="A42" s="209"/>
      <c r="B42" s="216" t="s">
        <v>428</v>
      </c>
      <c r="C42" s="218"/>
      <c r="D42" s="218"/>
      <c r="E42" s="218"/>
      <c r="F42" s="218"/>
      <c r="G42" s="218"/>
      <c r="H42" s="218"/>
      <c r="I42" s="208"/>
    </row>
    <row r="43" spans="1:9" ht="18" customHeight="1">
      <c r="B43" s="207" t="s">
        <v>430</v>
      </c>
      <c r="C43" s="221"/>
      <c r="D43" s="221"/>
      <c r="E43" s="221"/>
      <c r="F43" s="221"/>
      <c r="G43" s="221"/>
      <c r="H43" s="221"/>
      <c r="I43" s="221"/>
    </row>
    <row r="44" spans="1:9" ht="18" customHeight="1">
      <c r="A44" s="209" t="s">
        <v>429</v>
      </c>
      <c r="B44" s="282">
        <v>43488</v>
      </c>
      <c r="C44" s="282"/>
      <c r="D44" s="282"/>
      <c r="E44" s="224"/>
      <c r="F44" s="283">
        <v>43491</v>
      </c>
      <c r="G44" s="283"/>
      <c r="H44" s="283"/>
    </row>
    <row r="45" spans="1:9" ht="18" customHeight="1">
      <c r="A45" s="223"/>
      <c r="B45" s="209"/>
      <c r="C45" s="209"/>
      <c r="D45" s="209"/>
      <c r="E45" s="209"/>
      <c r="F45" s="209"/>
      <c r="G45" s="209"/>
      <c r="H45" s="209"/>
    </row>
    <row r="46" spans="1:9">
      <c r="A46" s="223" t="s">
        <v>431</v>
      </c>
      <c r="B46" s="209" t="s">
        <v>432</v>
      </c>
      <c r="C46" s="209"/>
      <c r="D46" s="209"/>
      <c r="E46" s="209"/>
      <c r="F46" s="209"/>
      <c r="G46" s="209"/>
      <c r="H46" s="209"/>
    </row>
    <row r="47" spans="1:9" ht="39.75" customHeight="1">
      <c r="B47" s="291" t="s">
        <v>433</v>
      </c>
      <c r="C47" s="291"/>
      <c r="D47" s="291"/>
      <c r="E47" s="291"/>
      <c r="F47" s="291"/>
      <c r="G47" s="291"/>
      <c r="H47" s="291"/>
    </row>
    <row r="48" spans="1:9" ht="18" customHeight="1">
      <c r="B48" s="209" t="s">
        <v>434</v>
      </c>
      <c r="C48" s="209"/>
      <c r="D48" s="209" t="s">
        <v>435</v>
      </c>
      <c r="E48" s="209"/>
      <c r="F48" s="209"/>
      <c r="G48" s="209"/>
      <c r="H48" s="209"/>
    </row>
    <row r="49" spans="2:8" ht="18" customHeight="1">
      <c r="B49" s="209" t="s">
        <v>436</v>
      </c>
      <c r="C49" s="209"/>
      <c r="D49" s="209" t="s">
        <v>437</v>
      </c>
      <c r="E49" s="209"/>
      <c r="F49" s="209"/>
      <c r="G49" s="209"/>
      <c r="H49" s="209"/>
    </row>
    <row r="50" spans="2:8" ht="18" customHeight="1">
      <c r="B50" s="209" t="s">
        <v>438</v>
      </c>
      <c r="C50" s="209"/>
      <c r="D50" s="209" t="s">
        <v>439</v>
      </c>
      <c r="E50" s="209"/>
      <c r="F50" s="209"/>
      <c r="G50" s="209"/>
      <c r="H50" s="209"/>
    </row>
    <row r="51" spans="2:8" ht="18" customHeight="1">
      <c r="B51" s="208" t="s">
        <v>440</v>
      </c>
      <c r="C51" s="209"/>
      <c r="D51" s="209"/>
      <c r="E51" s="209"/>
      <c r="F51" s="209"/>
      <c r="G51" s="209"/>
      <c r="H51" s="209"/>
    </row>
    <row r="52" spans="2:8" ht="18" customHeight="1">
      <c r="B52" s="209"/>
      <c r="C52" s="209" t="s">
        <v>441</v>
      </c>
      <c r="D52" s="209"/>
      <c r="E52" s="209"/>
      <c r="F52" s="209"/>
      <c r="G52" s="209"/>
      <c r="H52" s="209"/>
    </row>
    <row r="53" spans="2:8" ht="18" customHeight="1">
      <c r="B53" s="209"/>
      <c r="C53" s="209" t="s">
        <v>442</v>
      </c>
      <c r="D53" s="209"/>
      <c r="E53" s="209"/>
      <c r="F53" s="209"/>
      <c r="G53" s="209"/>
      <c r="H53" s="209"/>
    </row>
    <row r="54" spans="2:8" ht="18" customHeight="1">
      <c r="B54" s="209" t="s">
        <v>443</v>
      </c>
      <c r="C54" s="209"/>
      <c r="D54" s="209"/>
      <c r="E54" s="209"/>
      <c r="F54" s="209"/>
      <c r="G54" s="209"/>
      <c r="H54" s="209"/>
    </row>
    <row r="55" spans="2:8" ht="18" customHeight="1">
      <c r="B55" s="209" t="s">
        <v>444</v>
      </c>
      <c r="C55" s="209" t="s">
        <v>445</v>
      </c>
      <c r="D55" s="209" t="s">
        <v>446</v>
      </c>
      <c r="E55" s="209"/>
      <c r="F55" s="209" t="s">
        <v>447</v>
      </c>
      <c r="G55" s="209" t="s">
        <v>448</v>
      </c>
      <c r="H55" s="209"/>
    </row>
    <row r="56" spans="2:8" ht="18" customHeight="1">
      <c r="B56" s="209"/>
      <c r="C56" s="209" t="s">
        <v>449</v>
      </c>
      <c r="D56" s="209"/>
      <c r="E56" s="209"/>
      <c r="F56" s="209"/>
      <c r="G56" s="209"/>
      <c r="H56" s="209"/>
    </row>
    <row r="57" spans="2:8" ht="18" customHeight="1">
      <c r="B57" s="209" t="s">
        <v>450</v>
      </c>
      <c r="C57" s="209" t="s">
        <v>451</v>
      </c>
      <c r="D57" s="209" t="s">
        <v>452</v>
      </c>
      <c r="E57" s="209"/>
      <c r="F57" s="209" t="s">
        <v>434</v>
      </c>
      <c r="G57" s="209" t="s">
        <v>453</v>
      </c>
      <c r="H57" s="209"/>
    </row>
    <row r="58" spans="2:8" ht="18" customHeight="1">
      <c r="B58" s="214" t="s">
        <v>454</v>
      </c>
      <c r="C58" s="209"/>
      <c r="D58" s="209"/>
      <c r="E58" s="209"/>
      <c r="F58" s="209"/>
      <c r="G58" s="209"/>
      <c r="H58" s="209"/>
    </row>
    <row r="59" spans="2:8" ht="18" customHeight="1">
      <c r="B59" s="207" t="s">
        <v>455</v>
      </c>
    </row>
    <row r="60" spans="2:8" ht="18" customHeight="1">
      <c r="B60" s="207" t="s">
        <v>119</v>
      </c>
    </row>
    <row r="61" spans="2:8" ht="18" customHeight="1">
      <c r="B61" s="207" t="s">
        <v>120</v>
      </c>
    </row>
    <row r="62" spans="2:8" ht="18.75" customHeight="1">
      <c r="B62" s="207" t="s">
        <v>121</v>
      </c>
    </row>
    <row r="63" spans="2:8">
      <c r="B63" s="207" t="s">
        <v>124</v>
      </c>
    </row>
    <row r="64" spans="2:8" ht="15" customHeight="1">
      <c r="B64" s="207" t="s">
        <v>122</v>
      </c>
    </row>
    <row r="65" spans="1:8">
      <c r="B65" s="209" t="s">
        <v>123</v>
      </c>
    </row>
    <row r="66" spans="1:8" ht="30.75" customHeight="1">
      <c r="A66" s="209" t="s">
        <v>456</v>
      </c>
      <c r="B66" s="225" t="s">
        <v>125</v>
      </c>
      <c r="C66" s="221"/>
      <c r="D66" s="221"/>
      <c r="E66" s="221"/>
      <c r="F66" s="221"/>
      <c r="G66" s="221"/>
      <c r="H66" s="221"/>
    </row>
    <row r="67" spans="1:8" ht="16.5" customHeight="1">
      <c r="B67" s="208" t="s">
        <v>457</v>
      </c>
    </row>
    <row r="68" spans="1:8" ht="27.75" customHeight="1">
      <c r="B68" s="208" t="s">
        <v>458</v>
      </c>
      <c r="F68" s="221" t="s">
        <v>176</v>
      </c>
    </row>
    <row r="69" spans="1:8" ht="15" customHeight="1">
      <c r="B69" s="293" t="s">
        <v>128</v>
      </c>
      <c r="C69" s="293"/>
      <c r="D69" s="293"/>
      <c r="E69" s="293"/>
      <c r="F69" s="293"/>
      <c r="G69" s="293"/>
      <c r="H69" s="293"/>
    </row>
    <row r="70" spans="1:8" ht="18" customHeight="1">
      <c r="B70" s="294" t="s">
        <v>129</v>
      </c>
      <c r="C70" s="294"/>
      <c r="D70" s="294"/>
      <c r="E70" s="294"/>
      <c r="F70" s="294"/>
      <c r="G70" s="294"/>
      <c r="H70" s="294"/>
    </row>
    <row r="71" spans="1:8" ht="18" customHeight="1">
      <c r="B71" s="216" t="s">
        <v>130</v>
      </c>
    </row>
    <row r="72" spans="1:8" ht="18" customHeight="1">
      <c r="B72" s="216" t="s">
        <v>131</v>
      </c>
    </row>
    <row r="73" spans="1:8" ht="18" customHeight="1">
      <c r="B73" s="216" t="s">
        <v>132</v>
      </c>
    </row>
    <row r="74" spans="1:8" ht="18" customHeight="1">
      <c r="B74" s="216" t="s">
        <v>133</v>
      </c>
    </row>
    <row r="75" spans="1:8" ht="26.25" customHeight="1">
      <c r="B75" s="216" t="s">
        <v>459</v>
      </c>
    </row>
    <row r="76" spans="1:8" ht="31.5" customHeight="1">
      <c r="B76" s="209" t="s">
        <v>134</v>
      </c>
      <c r="D76" s="226" t="s">
        <v>460</v>
      </c>
    </row>
    <row r="77" spans="1:8">
      <c r="B77" s="295" t="s">
        <v>461</v>
      </c>
      <c r="C77" s="295"/>
      <c r="D77" s="295"/>
      <c r="E77" s="295"/>
      <c r="F77" s="295"/>
      <c r="G77" s="295"/>
      <c r="H77" s="295"/>
    </row>
    <row r="78" spans="1:8" ht="127.5" customHeight="1">
      <c r="B78" s="296" t="s">
        <v>135</v>
      </c>
      <c r="C78" s="296"/>
      <c r="D78" s="296"/>
      <c r="E78" s="296"/>
      <c r="F78" s="296"/>
      <c r="G78" s="296"/>
      <c r="H78" s="296"/>
    </row>
  </sheetData>
  <sheetProtection sheet="1" objects="1" scenarios="1"/>
  <mergeCells count="18">
    <mergeCell ref="B47:H47"/>
    <mergeCell ref="B69:H69"/>
    <mergeCell ref="B70:H70"/>
    <mergeCell ref="B77:H77"/>
    <mergeCell ref="B78:H78"/>
    <mergeCell ref="B44:D44"/>
    <mergeCell ref="F44:H44"/>
    <mergeCell ref="B1:F1"/>
    <mergeCell ref="A2:H2"/>
    <mergeCell ref="B3:D3"/>
    <mergeCell ref="C5:F5"/>
    <mergeCell ref="C9:H9"/>
    <mergeCell ref="B16:H17"/>
    <mergeCell ref="C13:H13"/>
    <mergeCell ref="B19:H19"/>
    <mergeCell ref="B22:H22"/>
    <mergeCell ref="B35:H35"/>
    <mergeCell ref="B36:H36"/>
  </mergeCells>
  <phoneticPr fontId="75"/>
  <pageMargins left="0.70866141732283472" right="0.70866141732283472" top="0.74803149606299213" bottom="0.74803149606299213" header="0.31496062992125984" footer="0.31496062992125984"/>
  <pageSetup paperSize="9" scale="81" firstPageNumber="29" fitToHeight="0" orientation="portrait" useFirstPageNumber="1" r:id="rId1"/>
  <headerFooter differentOddEven="1">
    <oddFooter>&amp;C&amp;P</oddFooter>
    <evenFooter>&amp;C&amp;P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143</v>
      </c>
      <c r="B1" t="s">
        <v>144</v>
      </c>
      <c r="C1" t="s">
        <v>145</v>
      </c>
      <c r="D1" t="s">
        <v>146</v>
      </c>
      <c r="E1" t="s">
        <v>147</v>
      </c>
      <c r="F1" t="s">
        <v>148</v>
      </c>
      <c r="G1" t="s">
        <v>149</v>
      </c>
      <c r="H1" t="s">
        <v>150</v>
      </c>
      <c r="I1" t="s">
        <v>151</v>
      </c>
    </row>
    <row r="2" spans="1:9">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IF(H2="","",①学校情報入力!$D$6)</f>
        <v/>
      </c>
      <c r="H2" t="str">
        <f>IF(②選手情報入力!C15="","",②選手情報入力!C15)</f>
        <v/>
      </c>
      <c r="I2" t="str">
        <f>IF(H2="","",IF(②選手情報入力!I15="","",IF(D2=1,VLOOKUP(②選手情報入力!I15,種目情報!$A$3:$B$17,2,FALSE),VLOOKUP(②選手情報入力!I15,種目情報!$E$3:$F$19,2,FALSE)))&amp;" "&amp;②選手情報入力!J15)</f>
        <v/>
      </c>
    </row>
    <row r="3" spans="1:9">
      <c r="A3" t="e">
        <f>IF(H3="","",RIGHT(①学校情報入力!$D$4,4))&amp;(D3&amp;"0000")+H3</f>
        <v>#VALUE!</v>
      </c>
      <c r="B3" t="str">
        <f>IF(H3="","",②選手情報入力!D16)</f>
        <v/>
      </c>
      <c r="C3" t="str">
        <f>IF(H3="","",②選手情報入力!E16)</f>
        <v/>
      </c>
      <c r="D3" t="str">
        <f>IF(H3="","",IF(②選手情報入力!G16="男",1,2))</f>
        <v/>
      </c>
      <c r="E3" t="str">
        <f t="shared" ref="E3:E66" si="0">IF(H3="","",23)</f>
        <v/>
      </c>
      <c r="F3" t="str">
        <f>IF(H3="","",①学校情報入力!$D$4)</f>
        <v/>
      </c>
      <c r="G3" t="str">
        <f>IF(H3="","",①学校情報入力!$D$6)</f>
        <v/>
      </c>
      <c r="H3" t="str">
        <f>IF(②選手情報入力!C16="","",②選手情報入力!C16)</f>
        <v/>
      </c>
      <c r="I3" t="str">
        <f>IF(H3="","",IF(②選手情報入力!I16="","",IF(D3=1,VLOOKUP(②選手情報入力!I16,種目情報!$A$3:$B$17,2,FALSE),VLOOKUP(②選手情報入力!I16,種目情報!$E$3:$F$19,2,FALSE)))&amp;" "&amp;②選手情報入力!J16)</f>
        <v/>
      </c>
    </row>
    <row r="4" spans="1:9">
      <c r="A4" t="e">
        <f>IF(H4="","",RIGHT(①学校情報入力!$D$4,4))&amp;(D4&amp;"0000")+H4</f>
        <v>#VALUE!</v>
      </c>
      <c r="B4" t="str">
        <f>IF(H4="","",②選手情報入力!D17)</f>
        <v/>
      </c>
      <c r="C4" t="str">
        <f>IF(H4="","",②選手情報入力!E17)</f>
        <v/>
      </c>
      <c r="D4" t="str">
        <f>IF(H4="","",IF(②選手情報入力!G17="男",1,2))</f>
        <v/>
      </c>
      <c r="E4" t="str">
        <f t="shared" si="0"/>
        <v/>
      </c>
      <c r="F4" t="str">
        <f>IF(H4="","",①学校情報入力!$D$4)</f>
        <v/>
      </c>
      <c r="G4" t="str">
        <f>IF(H4="","",①学校情報入力!$D$6)</f>
        <v/>
      </c>
      <c r="H4" t="str">
        <f>IF(②選手情報入力!C17="","",②選手情報入力!C17)</f>
        <v/>
      </c>
      <c r="I4" t="str">
        <f>IF(H4="","",IF(②選手情報入力!I17="","",IF(D4=1,VLOOKUP(②選手情報入力!I17,種目情報!$A$3:$B$17,2,FALSE),VLOOKUP(②選手情報入力!I17,種目情報!$E$3:$F$19,2,FALSE)))&amp;" "&amp;②選手情報入力!J17)</f>
        <v/>
      </c>
    </row>
    <row r="5" spans="1:9">
      <c r="A5" t="e">
        <f>IF(H5="","",RIGHT(①学校情報入力!$D$4,4))&amp;(D5&amp;"0000")+H5</f>
        <v>#VALUE!</v>
      </c>
      <c r="B5" t="str">
        <f>IF(H5="","",②選手情報入力!D18)</f>
        <v/>
      </c>
      <c r="C5" t="str">
        <f>IF(H5="","",②選手情報入力!E18)</f>
        <v/>
      </c>
      <c r="D5" t="str">
        <f>IF(H5="","",IF(②選手情報入力!G18="男",1,2))</f>
        <v/>
      </c>
      <c r="E5" t="str">
        <f t="shared" si="0"/>
        <v/>
      </c>
      <c r="F5" t="str">
        <f>IF(H5="","",①学校情報入力!$D$4)</f>
        <v/>
      </c>
      <c r="G5" t="str">
        <f>IF(H5="","",①学校情報入力!$D$6)</f>
        <v/>
      </c>
      <c r="H5" t="str">
        <f>IF(②選手情報入力!C18="","",②選手情報入力!C18)</f>
        <v/>
      </c>
      <c r="I5" t="str">
        <f>IF(H5="","",IF(②選手情報入力!I18="","",IF(D5=1,VLOOKUP(②選手情報入力!I18,種目情報!$A$3:$B$17,2,FALSE),VLOOKUP(②選手情報入力!I18,種目情報!$E$3:$F$19,2,FALSE)))&amp;" "&amp;②選手情報入力!J18)</f>
        <v/>
      </c>
    </row>
    <row r="6" spans="1:9">
      <c r="A6" t="e">
        <f>IF(H6="","",RIGHT(①学校情報入力!$D$4,4))&amp;(D6&amp;"0000")+H6</f>
        <v>#VALUE!</v>
      </c>
      <c r="B6" t="str">
        <f>IF(H6="","",②選手情報入力!D19)</f>
        <v/>
      </c>
      <c r="C6" t="str">
        <f>IF(H6="","",②選手情報入力!E19)</f>
        <v/>
      </c>
      <c r="D6" t="str">
        <f>IF(H6="","",IF(②選手情報入力!G19="男",1,2))</f>
        <v/>
      </c>
      <c r="E6" t="str">
        <f t="shared" si="0"/>
        <v/>
      </c>
      <c r="F6" t="str">
        <f>IF(H6="","",①学校情報入力!$D$4)</f>
        <v/>
      </c>
      <c r="G6" t="str">
        <f>IF(H6="","",①学校情報入力!$D$6)</f>
        <v/>
      </c>
      <c r="H6" t="str">
        <f>IF(②選手情報入力!C19="","",②選手情報入力!C19)</f>
        <v/>
      </c>
      <c r="I6" t="str">
        <f>IF(H6="","",IF(②選手情報入力!I19="","",IF(D6=1,VLOOKUP(②選手情報入力!I19,種目情報!$A$3:$B$17,2,FALSE),VLOOKUP(②選手情報入力!I19,種目情報!$E$3:$F$19,2,FALSE)))&amp;" "&amp;②選手情報入力!J19)</f>
        <v/>
      </c>
    </row>
    <row r="7" spans="1:9">
      <c r="A7" t="e">
        <f>IF(H7="","",RIGHT(①学校情報入力!$D$4,4))&amp;(D7&amp;"0000")+H7</f>
        <v>#VALUE!</v>
      </c>
      <c r="B7" t="str">
        <f>IF(H7="","",②選手情報入力!D20)</f>
        <v/>
      </c>
      <c r="C7" t="str">
        <f>IF(H7="","",②選手情報入力!E20)</f>
        <v/>
      </c>
      <c r="D7" t="str">
        <f>IF(H7="","",IF(②選手情報入力!G20="男",1,2))</f>
        <v/>
      </c>
      <c r="E7" t="str">
        <f t="shared" si="0"/>
        <v/>
      </c>
      <c r="F7" t="str">
        <f>IF(H7="","",①学校情報入力!$D$4)</f>
        <v/>
      </c>
      <c r="G7" t="str">
        <f>IF(H7="","",①学校情報入力!$D$6)</f>
        <v/>
      </c>
      <c r="H7" t="str">
        <f>IF(②選手情報入力!C20="","",②選手情報入力!C20)</f>
        <v/>
      </c>
      <c r="I7" t="str">
        <f>IF(H7="","",IF(②選手情報入力!I20="","",IF(D7=1,VLOOKUP(②選手情報入力!I20,種目情報!$A$3:$B$17,2,FALSE),VLOOKUP(②選手情報入力!I20,種目情報!$E$3:$F$19,2,FALSE)))&amp;" "&amp;②選手情報入力!J20)</f>
        <v/>
      </c>
    </row>
    <row r="8" spans="1:9">
      <c r="A8" t="e">
        <f>IF(H8="","",RIGHT(①学校情報入力!$D$4,4))&amp;(D8&amp;"0000")+H8</f>
        <v>#VALUE!</v>
      </c>
      <c r="B8" t="str">
        <f>IF(H8="","",②選手情報入力!D21)</f>
        <v/>
      </c>
      <c r="C8" t="str">
        <f>IF(H8="","",②選手情報入力!E21)</f>
        <v/>
      </c>
      <c r="D8" t="str">
        <f>IF(H8="","",IF(②選手情報入力!G21="男",1,2))</f>
        <v/>
      </c>
      <c r="E8" t="str">
        <f t="shared" si="0"/>
        <v/>
      </c>
      <c r="F8" t="str">
        <f>IF(H8="","",①学校情報入力!$D$4)</f>
        <v/>
      </c>
      <c r="G8" t="str">
        <f>IF(H8="","",①学校情報入力!$D$6)</f>
        <v/>
      </c>
      <c r="H8" t="str">
        <f>IF(②選手情報入力!C21="","",②選手情報入力!C21)</f>
        <v/>
      </c>
      <c r="I8" t="str">
        <f>IF(H8="","",IF(②選手情報入力!I21="","",IF(D8=1,VLOOKUP(②選手情報入力!I21,種目情報!$A$3:$B$17,2,FALSE),VLOOKUP(②選手情報入力!I21,種目情報!$E$3:$F$19,2,FALSE)))&amp;" "&amp;②選手情報入力!J21)</f>
        <v/>
      </c>
    </row>
    <row r="9" spans="1:9">
      <c r="A9" t="e">
        <f>IF(H9="","",RIGHT(①学校情報入力!$D$4,4))&amp;(D9&amp;"0000")+H9</f>
        <v>#VALUE!</v>
      </c>
      <c r="B9" t="str">
        <f>IF(H9="","",②選手情報入力!D22)</f>
        <v/>
      </c>
      <c r="C9" t="str">
        <f>IF(H9="","",②選手情報入力!E22)</f>
        <v/>
      </c>
      <c r="D9" t="str">
        <f>IF(H9="","",IF(②選手情報入力!G22="男",1,2))</f>
        <v/>
      </c>
      <c r="E9" t="str">
        <f t="shared" si="0"/>
        <v/>
      </c>
      <c r="F9" t="str">
        <f>IF(H9="","",①学校情報入力!$D$4)</f>
        <v/>
      </c>
      <c r="G9" t="str">
        <f>IF(H9="","",①学校情報入力!$D$6)</f>
        <v/>
      </c>
      <c r="H9" t="str">
        <f>IF(②選手情報入力!C22="","",②選手情報入力!C22)</f>
        <v/>
      </c>
      <c r="I9" t="str">
        <f>IF(H9="","",IF(②選手情報入力!I22="","",IF(D9=1,VLOOKUP(②選手情報入力!I22,種目情報!$A$3:$B$17,2,FALSE),VLOOKUP(②選手情報入力!I22,種目情報!$E$3:$F$19,2,FALSE)))&amp;" "&amp;②選手情報入力!J22)</f>
        <v/>
      </c>
    </row>
    <row r="10" spans="1:9">
      <c r="A10" t="e">
        <f>IF(H10="","",RIGHT(①学校情報入力!$D$4,4))&amp;(D10&amp;"0000")+H10</f>
        <v>#VALUE!</v>
      </c>
      <c r="B10" t="str">
        <f>IF(H10="","",②選手情報入力!D23)</f>
        <v/>
      </c>
      <c r="C10" t="str">
        <f>IF(H10="","",②選手情報入力!E23)</f>
        <v/>
      </c>
      <c r="D10" t="str">
        <f>IF(H10="","",IF(②選手情報入力!G23="男",1,2))</f>
        <v/>
      </c>
      <c r="E10" t="str">
        <f t="shared" si="0"/>
        <v/>
      </c>
      <c r="F10" t="str">
        <f>IF(H10="","",①学校情報入力!$D$4)</f>
        <v/>
      </c>
      <c r="G10" t="str">
        <f>IF(H10="","",①学校情報入力!$D$6)</f>
        <v/>
      </c>
      <c r="H10" t="str">
        <f>IF(②選手情報入力!C23="","",②選手情報入力!C23)</f>
        <v/>
      </c>
      <c r="I10" t="str">
        <f>IF(H10="","",IF(②選手情報入力!I23="","",IF(D10=1,VLOOKUP(②選手情報入力!I23,種目情報!$A$3:$B$17,2,FALSE),VLOOKUP(②選手情報入力!I23,種目情報!$E$3:$F$19,2,FALSE)))&amp;" "&amp;②選手情報入力!J23)</f>
        <v/>
      </c>
    </row>
    <row r="11" spans="1:9">
      <c r="A11" t="e">
        <f>IF(H11="","",RIGHT(①学校情報入力!$D$4,4))&amp;(D11&amp;"0000")+H11</f>
        <v>#VALUE!</v>
      </c>
      <c r="B11" t="str">
        <f>IF(H11="","",②選手情報入力!D24)</f>
        <v/>
      </c>
      <c r="C11" t="str">
        <f>IF(H11="","",②選手情報入力!E24)</f>
        <v/>
      </c>
      <c r="D11" t="str">
        <f>IF(H11="","",IF(②選手情報入力!G24="男",1,2))</f>
        <v/>
      </c>
      <c r="E11" t="str">
        <f t="shared" si="0"/>
        <v/>
      </c>
      <c r="F11" t="str">
        <f>IF(H11="","",①学校情報入力!$D$4)</f>
        <v/>
      </c>
      <c r="G11" t="str">
        <f>IF(H11="","",①学校情報入力!$D$6)</f>
        <v/>
      </c>
      <c r="H11" t="str">
        <f>IF(②選手情報入力!C24="","",②選手情報入力!C24)</f>
        <v/>
      </c>
      <c r="I11" t="str">
        <f>IF(H11="","",IF(②選手情報入力!I24="","",IF(D11=1,VLOOKUP(②選手情報入力!I24,種目情報!$A$3:$B$17,2,FALSE),VLOOKUP(②選手情報入力!I24,種目情報!$E$3:$F$19,2,FALSE)))&amp;" "&amp;②選手情報入力!J24)</f>
        <v/>
      </c>
    </row>
    <row r="12" spans="1:9">
      <c r="A12" t="e">
        <f>IF(H12="","",RIGHT(①学校情報入力!$D$4,4))&amp;(D12&amp;"0000")+H12</f>
        <v>#VALUE!</v>
      </c>
      <c r="B12" t="str">
        <f>IF(H12="","",②選手情報入力!D25)</f>
        <v/>
      </c>
      <c r="C12" t="str">
        <f>IF(H12="","",②選手情報入力!E25)</f>
        <v/>
      </c>
      <c r="D12" t="str">
        <f>IF(H12="","",IF(②選手情報入力!G25="男",1,2))</f>
        <v/>
      </c>
      <c r="E12" t="str">
        <f t="shared" si="0"/>
        <v/>
      </c>
      <c r="F12" t="str">
        <f>IF(H12="","",①学校情報入力!$D$4)</f>
        <v/>
      </c>
      <c r="G12" t="str">
        <f>IF(H12="","",①学校情報入力!$D$6)</f>
        <v/>
      </c>
      <c r="H12" t="str">
        <f>IF(②選手情報入力!C25="","",②選手情報入力!C25)</f>
        <v/>
      </c>
      <c r="I12" t="str">
        <f>IF(H12="","",IF(②選手情報入力!I25="","",IF(D12=1,VLOOKUP(②選手情報入力!I25,種目情報!$A$3:$B$17,2,FALSE),VLOOKUP(②選手情報入力!I25,種目情報!$E$3:$F$19,2,FALSE)))&amp;" "&amp;②選手情報入力!J25)</f>
        <v/>
      </c>
    </row>
    <row r="13" spans="1:9">
      <c r="A13" t="e">
        <f>IF(H13="","",RIGHT(①学校情報入力!$D$4,4))&amp;(D13&amp;"0000")+H13</f>
        <v>#VALUE!</v>
      </c>
      <c r="B13" t="str">
        <f>IF(H13="","",②選手情報入力!D26)</f>
        <v/>
      </c>
      <c r="C13" t="str">
        <f>IF(H13="","",②選手情報入力!E26)</f>
        <v/>
      </c>
      <c r="D13" t="str">
        <f>IF(H13="","",IF(②選手情報入力!G26="男",1,2))</f>
        <v/>
      </c>
      <c r="E13" t="str">
        <f t="shared" si="0"/>
        <v/>
      </c>
      <c r="F13" t="str">
        <f>IF(H13="","",①学校情報入力!$D$4)</f>
        <v/>
      </c>
      <c r="G13" t="str">
        <f>IF(H13="","",①学校情報入力!$D$6)</f>
        <v/>
      </c>
      <c r="H13" t="str">
        <f>IF(②選手情報入力!C26="","",②選手情報入力!C26)</f>
        <v/>
      </c>
      <c r="I13" t="str">
        <f>IF(H13="","",IF(②選手情報入力!I26="","",IF(D13=1,VLOOKUP(②選手情報入力!I26,種目情報!$A$3:$B$17,2,FALSE),VLOOKUP(②選手情報入力!I26,種目情報!$E$3:$F$19,2,FALSE)))&amp;" "&amp;②選手情報入力!J26)</f>
        <v/>
      </c>
    </row>
    <row r="14" spans="1:9">
      <c r="A14" t="e">
        <f>IF(H14="","",RIGHT(①学校情報入力!$D$4,4))&amp;(D14&amp;"0000")+H14</f>
        <v>#VALUE!</v>
      </c>
      <c r="B14" t="str">
        <f>IF(H14="","",②選手情報入力!D27)</f>
        <v/>
      </c>
      <c r="C14" t="str">
        <f>IF(H14="","",②選手情報入力!E27)</f>
        <v/>
      </c>
      <c r="D14" t="str">
        <f>IF(H14="","",IF(②選手情報入力!G27="男",1,2))</f>
        <v/>
      </c>
      <c r="E14" t="str">
        <f t="shared" si="0"/>
        <v/>
      </c>
      <c r="F14" t="str">
        <f>IF(H14="","",①学校情報入力!$D$4)</f>
        <v/>
      </c>
      <c r="G14" t="str">
        <f>IF(H14="","",①学校情報入力!$D$6)</f>
        <v/>
      </c>
      <c r="H14" t="str">
        <f>IF(②選手情報入力!C27="","",②選手情報入力!C27)</f>
        <v/>
      </c>
      <c r="I14" t="str">
        <f>IF(H14="","",IF(②選手情報入力!I27="","",IF(D14=1,VLOOKUP(②選手情報入力!I27,種目情報!$A$3:$B$17,2,FALSE),VLOOKUP(②選手情報入力!I27,種目情報!$E$3:$F$19,2,FALSE)))&amp;" "&amp;②選手情報入力!J27)</f>
        <v/>
      </c>
    </row>
    <row r="15" spans="1:9">
      <c r="A15" t="e">
        <f>IF(H15="","",RIGHT(①学校情報入力!$D$4,4))&amp;(D15&amp;"0000")+H15</f>
        <v>#VALUE!</v>
      </c>
      <c r="B15" t="str">
        <f>IF(H15="","",②選手情報入力!D28)</f>
        <v/>
      </c>
      <c r="C15" t="str">
        <f>IF(H15="","",②選手情報入力!E28)</f>
        <v/>
      </c>
      <c r="D15" t="str">
        <f>IF(H15="","",IF(②選手情報入力!G28="男",1,2))</f>
        <v/>
      </c>
      <c r="E15" t="str">
        <f t="shared" si="0"/>
        <v/>
      </c>
      <c r="F15" t="str">
        <f>IF(H15="","",①学校情報入力!$D$4)</f>
        <v/>
      </c>
      <c r="G15" t="str">
        <f>IF(H15="","",①学校情報入力!$D$6)</f>
        <v/>
      </c>
      <c r="H15" t="str">
        <f>IF(②選手情報入力!C28="","",②選手情報入力!C28)</f>
        <v/>
      </c>
      <c r="I15" t="str">
        <f>IF(H15="","",IF(②選手情報入力!I28="","",IF(D15=1,VLOOKUP(②選手情報入力!I28,種目情報!$A$3:$B$17,2,FALSE),VLOOKUP(②選手情報入力!I28,種目情報!$E$3:$F$19,2,FALSE)))&amp;" "&amp;②選手情報入力!J28)</f>
        <v/>
      </c>
    </row>
    <row r="16" spans="1:9">
      <c r="A16" t="e">
        <f>IF(H16="","",RIGHT(①学校情報入力!$D$4,4))&amp;(D16&amp;"0000")+H16</f>
        <v>#VALUE!</v>
      </c>
      <c r="B16" t="str">
        <f>IF(H16="","",②選手情報入力!D29)</f>
        <v/>
      </c>
      <c r="C16" t="str">
        <f>IF(H16="","",②選手情報入力!E29)</f>
        <v/>
      </c>
      <c r="D16" t="str">
        <f>IF(H16="","",IF(②選手情報入力!G29="男",1,2))</f>
        <v/>
      </c>
      <c r="E16" t="str">
        <f t="shared" si="0"/>
        <v/>
      </c>
      <c r="F16" t="str">
        <f>IF(H16="","",①学校情報入力!$D$4)</f>
        <v/>
      </c>
      <c r="G16" t="str">
        <f>IF(H16="","",①学校情報入力!$D$6)</f>
        <v/>
      </c>
      <c r="H16" t="str">
        <f>IF(②選手情報入力!C29="","",②選手情報入力!C29)</f>
        <v/>
      </c>
      <c r="I16" t="str">
        <f>IF(H16="","",IF(②選手情報入力!I29="","",IF(D16=1,VLOOKUP(②選手情報入力!I29,種目情報!$A$3:$B$17,2,FALSE),VLOOKUP(②選手情報入力!I29,種目情報!$E$3:$F$19,2,FALSE)))&amp;" "&amp;②選手情報入力!J29)</f>
        <v/>
      </c>
    </row>
    <row r="17" spans="1:9">
      <c r="A17" t="e">
        <f>IF(H17="","",RIGHT(①学校情報入力!$D$4,4))&amp;(D17&amp;"0000")+H17</f>
        <v>#VALUE!</v>
      </c>
      <c r="B17" t="str">
        <f>IF(H17="","",②選手情報入力!D30)</f>
        <v/>
      </c>
      <c r="C17" t="str">
        <f>IF(H17="","",②選手情報入力!E30)</f>
        <v/>
      </c>
      <c r="D17" t="str">
        <f>IF(H17="","",IF(②選手情報入力!G30="男",1,2))</f>
        <v/>
      </c>
      <c r="E17" t="str">
        <f t="shared" si="0"/>
        <v/>
      </c>
      <c r="F17" t="str">
        <f>IF(H17="","",①学校情報入力!$D$4)</f>
        <v/>
      </c>
      <c r="G17" t="str">
        <f>IF(H17="","",①学校情報入力!$D$6)</f>
        <v/>
      </c>
      <c r="H17" t="str">
        <f>IF(②選手情報入力!C30="","",②選手情報入力!C30)</f>
        <v/>
      </c>
      <c r="I17" t="str">
        <f>IF(H17="","",IF(②選手情報入力!I30="","",IF(D17=1,VLOOKUP(②選手情報入力!I30,種目情報!$A$3:$B$17,2,FALSE),VLOOKUP(②選手情報入力!I30,種目情報!$E$3:$F$19,2,FALSE)))&amp;" "&amp;②選手情報入力!J30)</f>
        <v/>
      </c>
    </row>
    <row r="18" spans="1:9">
      <c r="A18" t="e">
        <f>IF(H18="","",RIGHT(①学校情報入力!$D$4,4))&amp;(D18&amp;"0000")+H18</f>
        <v>#VALUE!</v>
      </c>
      <c r="B18" t="str">
        <f>IF(H18="","",②選手情報入力!D31)</f>
        <v/>
      </c>
      <c r="C18" t="str">
        <f>IF(H18="","",②選手情報入力!E31)</f>
        <v/>
      </c>
      <c r="D18" t="str">
        <f>IF(H18="","",IF(②選手情報入力!G31="男",1,2))</f>
        <v/>
      </c>
      <c r="E18" t="str">
        <f t="shared" si="0"/>
        <v/>
      </c>
      <c r="F18" t="str">
        <f>IF(H18="","",①学校情報入力!$D$4)</f>
        <v/>
      </c>
      <c r="G18" t="str">
        <f>IF(H18="","",①学校情報入力!$D$6)</f>
        <v/>
      </c>
      <c r="H18" t="str">
        <f>IF(②選手情報入力!C31="","",②選手情報入力!C31)</f>
        <v/>
      </c>
      <c r="I18" t="str">
        <f>IF(H18="","",IF(②選手情報入力!I31="","",IF(D18=1,VLOOKUP(②選手情報入力!I31,種目情報!$A$3:$B$17,2,FALSE),VLOOKUP(②選手情報入力!I31,種目情報!$E$3:$F$19,2,FALSE)))&amp;" "&amp;②選手情報入力!J31)</f>
        <v/>
      </c>
    </row>
    <row r="19" spans="1:9">
      <c r="A19" t="e">
        <f>IF(H19="","",RIGHT(①学校情報入力!$D$4,4))&amp;(D19&amp;"0000")+H19</f>
        <v>#VALUE!</v>
      </c>
      <c r="B19" t="str">
        <f>IF(H19="","",②選手情報入力!D32)</f>
        <v/>
      </c>
      <c r="C19" t="str">
        <f>IF(H19="","",②選手情報入力!E32)</f>
        <v/>
      </c>
      <c r="D19" t="str">
        <f>IF(H19="","",IF(②選手情報入力!G32="男",1,2))</f>
        <v/>
      </c>
      <c r="E19" t="str">
        <f t="shared" si="0"/>
        <v/>
      </c>
      <c r="F19" t="str">
        <f>IF(H19="","",①学校情報入力!$D$4)</f>
        <v/>
      </c>
      <c r="G19" t="str">
        <f>IF(H19="","",①学校情報入力!$D$6)</f>
        <v/>
      </c>
      <c r="H19" t="str">
        <f>IF(②選手情報入力!C32="","",②選手情報入力!C32)</f>
        <v/>
      </c>
      <c r="I19" t="str">
        <f>IF(H19="","",IF(②選手情報入力!I32="","",IF(D19=1,VLOOKUP(②選手情報入力!I32,種目情報!$A$3:$B$17,2,FALSE),VLOOKUP(②選手情報入力!I32,種目情報!$E$3:$F$19,2,FALSE)))&amp;" "&amp;②選手情報入力!J32)</f>
        <v/>
      </c>
    </row>
    <row r="20" spans="1:9">
      <c r="A20" t="e">
        <f>IF(H20="","",RIGHT(①学校情報入力!$D$4,4))&amp;(D20&amp;"0000")+H20</f>
        <v>#VALUE!</v>
      </c>
      <c r="B20" t="str">
        <f>IF(H20="","",②選手情報入力!D33)</f>
        <v/>
      </c>
      <c r="C20" t="str">
        <f>IF(H20="","",②選手情報入力!E33)</f>
        <v/>
      </c>
      <c r="D20" t="str">
        <f>IF(H20="","",IF(②選手情報入力!G33="男",1,2))</f>
        <v/>
      </c>
      <c r="E20" t="str">
        <f t="shared" si="0"/>
        <v/>
      </c>
      <c r="F20" t="str">
        <f>IF(H20="","",①学校情報入力!$D$4)</f>
        <v/>
      </c>
      <c r="G20" t="str">
        <f>IF(H20="","",①学校情報入力!$D$6)</f>
        <v/>
      </c>
      <c r="H20" t="str">
        <f>IF(②選手情報入力!C33="","",②選手情報入力!C33)</f>
        <v/>
      </c>
      <c r="I20" t="str">
        <f>IF(H20="","",IF(②選手情報入力!I33="","",IF(D20=1,VLOOKUP(②選手情報入力!I33,種目情報!$A$3:$B$17,2,FALSE),VLOOKUP(②選手情報入力!I33,種目情報!$E$3:$F$19,2,FALSE)))&amp;" "&amp;②選手情報入力!J33)</f>
        <v/>
      </c>
    </row>
    <row r="21" spans="1:9">
      <c r="A21" t="e">
        <f>IF(H21="","",RIGHT(①学校情報入力!$D$4,4))&amp;(D21&amp;"0000")+H21</f>
        <v>#VALUE!</v>
      </c>
      <c r="B21" t="str">
        <f>IF(H21="","",②選手情報入力!D34)</f>
        <v/>
      </c>
      <c r="C21" t="str">
        <f>IF(H21="","",②選手情報入力!E34)</f>
        <v/>
      </c>
      <c r="D21" t="str">
        <f>IF(H21="","",IF(②選手情報入力!G34="男",1,2))</f>
        <v/>
      </c>
      <c r="E21" t="str">
        <f t="shared" si="0"/>
        <v/>
      </c>
      <c r="F21" t="str">
        <f>IF(H21="","",①学校情報入力!$D$4)</f>
        <v/>
      </c>
      <c r="G21" t="str">
        <f>IF(H21="","",①学校情報入力!$D$6)</f>
        <v/>
      </c>
      <c r="H21" t="str">
        <f>IF(②選手情報入力!C34="","",②選手情報入力!C34)</f>
        <v/>
      </c>
      <c r="I21" t="str">
        <f>IF(H21="","",IF(②選手情報入力!I34="","",IF(D21=1,VLOOKUP(②選手情報入力!I34,種目情報!$A$3:$B$17,2,FALSE),VLOOKUP(②選手情報入力!I34,種目情報!$E$3:$F$19,2,FALSE)))&amp;" "&amp;②選手情報入力!J34)</f>
        <v/>
      </c>
    </row>
    <row r="22" spans="1:9">
      <c r="A22" t="e">
        <f>IF(H22="","",RIGHT(①学校情報入力!$D$4,4))&amp;(D22&amp;"0000")+H22</f>
        <v>#VALUE!</v>
      </c>
      <c r="B22" t="str">
        <f>IF(H22="","",②選手情報入力!D35)</f>
        <v/>
      </c>
      <c r="C22" t="str">
        <f>IF(H22="","",②選手情報入力!E35)</f>
        <v/>
      </c>
      <c r="D22" t="str">
        <f>IF(H22="","",IF(②選手情報入力!G35="男",1,2))</f>
        <v/>
      </c>
      <c r="E22" t="str">
        <f t="shared" si="0"/>
        <v/>
      </c>
      <c r="F22" t="str">
        <f>IF(H22="","",①学校情報入力!$D$4)</f>
        <v/>
      </c>
      <c r="G22" t="str">
        <f>IF(H22="","",①学校情報入力!$D$6)</f>
        <v/>
      </c>
      <c r="H22" t="str">
        <f>IF(②選手情報入力!C35="","",②選手情報入力!C35)</f>
        <v/>
      </c>
      <c r="I22" t="str">
        <f>IF(H22="","",IF(②選手情報入力!I35="","",IF(D22=1,VLOOKUP(②選手情報入力!I35,種目情報!$A$3:$B$17,2,FALSE),VLOOKUP(②選手情報入力!I35,種目情報!$E$3:$F$19,2,FALSE)))&amp;" "&amp;②選手情報入力!J35)</f>
        <v/>
      </c>
    </row>
    <row r="23" spans="1:9">
      <c r="A23" t="e">
        <f>IF(H23="","",RIGHT(①学校情報入力!$D$4,4))&amp;(D23&amp;"0000")+H23</f>
        <v>#VALUE!</v>
      </c>
      <c r="B23" t="str">
        <f>IF(H23="","",②選手情報入力!D36)</f>
        <v/>
      </c>
      <c r="C23" t="str">
        <f>IF(H23="","",②選手情報入力!E36)</f>
        <v/>
      </c>
      <c r="D23" t="str">
        <f>IF(H23="","",IF(②選手情報入力!G36="男",1,2))</f>
        <v/>
      </c>
      <c r="E23" t="str">
        <f t="shared" si="0"/>
        <v/>
      </c>
      <c r="F23" t="str">
        <f>IF(H23="","",①学校情報入力!$D$4)</f>
        <v/>
      </c>
      <c r="G23" t="str">
        <f>IF(H23="","",①学校情報入力!$D$6)</f>
        <v/>
      </c>
      <c r="H23" t="str">
        <f>IF(②選手情報入力!C36="","",②選手情報入力!C36)</f>
        <v/>
      </c>
      <c r="I23" t="str">
        <f>IF(H23="","",IF(②選手情報入力!I36="","",IF(D23=1,VLOOKUP(②選手情報入力!I36,種目情報!$A$3:$B$17,2,FALSE),VLOOKUP(②選手情報入力!I36,種目情報!$E$3:$F$19,2,FALSE)))&amp;" "&amp;②選手情報入力!J36)</f>
        <v/>
      </c>
    </row>
    <row r="24" spans="1:9">
      <c r="A24" t="e">
        <f>IF(H24="","",RIGHT(①学校情報入力!$D$4,4))&amp;(D24&amp;"0000")+H24</f>
        <v>#VALUE!</v>
      </c>
      <c r="B24" t="str">
        <f>IF(H24="","",②選手情報入力!D37)</f>
        <v/>
      </c>
      <c r="C24" t="str">
        <f>IF(H24="","",②選手情報入力!E37)</f>
        <v/>
      </c>
      <c r="D24" t="str">
        <f>IF(H24="","",IF(②選手情報入力!G37="男",1,2))</f>
        <v/>
      </c>
      <c r="E24" t="str">
        <f t="shared" si="0"/>
        <v/>
      </c>
      <c r="F24" t="str">
        <f>IF(H24="","",①学校情報入力!$D$4)</f>
        <v/>
      </c>
      <c r="G24" t="str">
        <f>IF(H24="","",①学校情報入力!$D$6)</f>
        <v/>
      </c>
      <c r="H24" t="str">
        <f>IF(②選手情報入力!C37="","",②選手情報入力!C37)</f>
        <v/>
      </c>
      <c r="I24" t="str">
        <f>IF(H24="","",IF(②選手情報入力!I37="","",IF(D24=1,VLOOKUP(②選手情報入力!I37,種目情報!$A$3:$B$17,2,FALSE),VLOOKUP(②選手情報入力!I37,種目情報!$E$3:$F$19,2,FALSE)))&amp;" "&amp;②選手情報入力!J37)</f>
        <v/>
      </c>
    </row>
    <row r="25" spans="1:9">
      <c r="A25" t="e">
        <f>IF(H25="","",RIGHT(①学校情報入力!$D$4,4))&amp;(D25&amp;"0000")+H25</f>
        <v>#VALUE!</v>
      </c>
      <c r="B25" t="str">
        <f>IF(H25="","",②選手情報入力!D38)</f>
        <v/>
      </c>
      <c r="C25" t="str">
        <f>IF(H25="","",②選手情報入力!E38)</f>
        <v/>
      </c>
      <c r="D25" t="str">
        <f>IF(H25="","",IF(②選手情報入力!G38="男",1,2))</f>
        <v/>
      </c>
      <c r="E25" t="str">
        <f t="shared" si="0"/>
        <v/>
      </c>
      <c r="F25" t="str">
        <f>IF(H25="","",①学校情報入力!$D$4)</f>
        <v/>
      </c>
      <c r="G25" t="str">
        <f>IF(H25="","",①学校情報入力!$D$6)</f>
        <v/>
      </c>
      <c r="H25" t="str">
        <f>IF(②選手情報入力!C38="","",②選手情報入力!C38)</f>
        <v/>
      </c>
      <c r="I25" t="str">
        <f>IF(H25="","",IF(②選手情報入力!I38="","",IF(D25=1,VLOOKUP(②選手情報入力!I38,種目情報!$A$3:$B$17,2,FALSE),VLOOKUP(②選手情報入力!I38,種目情報!$E$3:$F$19,2,FALSE)))&amp;" "&amp;②選手情報入力!J38)</f>
        <v/>
      </c>
    </row>
    <row r="26" spans="1:9">
      <c r="A26" t="e">
        <f>IF(H26="","",RIGHT(①学校情報入力!$D$4,4))&amp;(D26&amp;"0000")+H26</f>
        <v>#VALUE!</v>
      </c>
      <c r="B26" t="str">
        <f>IF(H26="","",②選手情報入力!D39)</f>
        <v/>
      </c>
      <c r="C26" t="str">
        <f>IF(H26="","",②選手情報入力!E39)</f>
        <v/>
      </c>
      <c r="D26" t="str">
        <f>IF(H26="","",IF(②選手情報入力!G39="男",1,2))</f>
        <v/>
      </c>
      <c r="E26" t="str">
        <f t="shared" si="0"/>
        <v/>
      </c>
      <c r="F26" t="str">
        <f>IF(H26="","",①学校情報入力!$D$4)</f>
        <v/>
      </c>
      <c r="G26" t="str">
        <f>IF(H26="","",①学校情報入力!$D$6)</f>
        <v/>
      </c>
      <c r="H26" t="str">
        <f>IF(②選手情報入力!C39="","",②選手情報入力!C39)</f>
        <v/>
      </c>
      <c r="I26" t="str">
        <f>IF(H26="","",IF(②選手情報入力!I39="","",IF(D26=1,VLOOKUP(②選手情報入力!I39,種目情報!$A$3:$B$17,2,FALSE),VLOOKUP(②選手情報入力!I39,種目情報!$E$3:$F$19,2,FALSE)))&amp;" "&amp;②選手情報入力!J39)</f>
        <v/>
      </c>
    </row>
    <row r="27" spans="1:9">
      <c r="A27" t="e">
        <f>IF(H27="","",RIGHT(①学校情報入力!$D$4,4))&amp;(D27&amp;"0000")+H27</f>
        <v>#VALUE!</v>
      </c>
      <c r="B27" t="str">
        <f>IF(H27="","",②選手情報入力!D40)</f>
        <v/>
      </c>
      <c r="C27" t="str">
        <f>IF(H27="","",②選手情報入力!E40)</f>
        <v/>
      </c>
      <c r="D27" t="str">
        <f>IF(H27="","",IF(②選手情報入力!G40="男",1,2))</f>
        <v/>
      </c>
      <c r="E27" t="str">
        <f t="shared" si="0"/>
        <v/>
      </c>
      <c r="F27" t="str">
        <f>IF(H27="","",①学校情報入力!$D$4)</f>
        <v/>
      </c>
      <c r="G27" t="str">
        <f>IF(H27="","",①学校情報入力!$D$6)</f>
        <v/>
      </c>
      <c r="H27" t="str">
        <f>IF(②選手情報入力!C40="","",②選手情報入力!C40)</f>
        <v/>
      </c>
      <c r="I27" t="str">
        <f>IF(H27="","",IF(②選手情報入力!I40="","",IF(D27=1,VLOOKUP(②選手情報入力!I40,種目情報!$A$3:$B$17,2,FALSE),VLOOKUP(②選手情報入力!I40,種目情報!$E$3:$F$19,2,FALSE)))&amp;" "&amp;②選手情報入力!J40)</f>
        <v/>
      </c>
    </row>
    <row r="28" spans="1:9">
      <c r="A28" t="e">
        <f>IF(H28="","",RIGHT(①学校情報入力!$D$4,4))&amp;(D28&amp;"0000")+H28</f>
        <v>#VALUE!</v>
      </c>
      <c r="B28" t="str">
        <f>IF(H28="","",②選手情報入力!D41)</f>
        <v/>
      </c>
      <c r="C28" t="str">
        <f>IF(H28="","",②選手情報入力!E41)</f>
        <v/>
      </c>
      <c r="D28" t="str">
        <f>IF(H28="","",IF(②選手情報入力!G41="男",1,2))</f>
        <v/>
      </c>
      <c r="E28" t="str">
        <f t="shared" si="0"/>
        <v/>
      </c>
      <c r="F28" t="str">
        <f>IF(H28="","",①学校情報入力!$D$4)</f>
        <v/>
      </c>
      <c r="G28" t="str">
        <f>IF(H28="","",①学校情報入力!$D$6)</f>
        <v/>
      </c>
      <c r="H28" t="str">
        <f>IF(②選手情報入力!C41="","",②選手情報入力!C41)</f>
        <v/>
      </c>
      <c r="I28" t="str">
        <f>IF(H28="","",IF(②選手情報入力!I41="","",IF(D28=1,VLOOKUP(②選手情報入力!I41,種目情報!$A$3:$B$17,2,FALSE),VLOOKUP(②選手情報入力!I41,種目情報!$E$3:$F$19,2,FALSE)))&amp;" "&amp;②選手情報入力!J41)</f>
        <v/>
      </c>
    </row>
    <row r="29" spans="1:9">
      <c r="A29" t="e">
        <f>IF(H29="","",RIGHT(①学校情報入力!$D$4,4))&amp;(D29&amp;"0000")+H29</f>
        <v>#VALUE!</v>
      </c>
      <c r="B29" t="str">
        <f>IF(H29="","",②選手情報入力!D42)</f>
        <v/>
      </c>
      <c r="C29" t="str">
        <f>IF(H29="","",②選手情報入力!E42)</f>
        <v/>
      </c>
      <c r="D29" t="str">
        <f>IF(H29="","",IF(②選手情報入力!G42="男",1,2))</f>
        <v/>
      </c>
      <c r="E29" t="str">
        <f t="shared" si="0"/>
        <v/>
      </c>
      <c r="F29" t="str">
        <f>IF(H29="","",①学校情報入力!$D$4)</f>
        <v/>
      </c>
      <c r="G29" t="str">
        <f>IF(H29="","",①学校情報入力!$D$6)</f>
        <v/>
      </c>
      <c r="H29" t="str">
        <f>IF(②選手情報入力!C42="","",②選手情報入力!C42)</f>
        <v/>
      </c>
      <c r="I29" t="str">
        <f>IF(H29="","",IF(②選手情報入力!I42="","",IF(D29=1,VLOOKUP(②選手情報入力!I42,種目情報!$A$3:$B$17,2,FALSE),VLOOKUP(②選手情報入力!I42,種目情報!$E$3:$F$19,2,FALSE)))&amp;" "&amp;②選手情報入力!J42)</f>
        <v/>
      </c>
    </row>
    <row r="30" spans="1:9">
      <c r="A30" t="e">
        <f>IF(H30="","",RIGHT(①学校情報入力!$D$4,4))&amp;(D30&amp;"0000")+H30</f>
        <v>#VALUE!</v>
      </c>
      <c r="B30" t="str">
        <f>IF(H30="","",②選手情報入力!D43)</f>
        <v/>
      </c>
      <c r="C30" t="str">
        <f>IF(H30="","",②選手情報入力!E43)</f>
        <v/>
      </c>
      <c r="D30" t="str">
        <f>IF(H30="","",IF(②選手情報入力!G43="男",1,2))</f>
        <v/>
      </c>
      <c r="E30" t="str">
        <f t="shared" si="0"/>
        <v/>
      </c>
      <c r="F30" t="str">
        <f>IF(H30="","",①学校情報入力!$D$4)</f>
        <v/>
      </c>
      <c r="G30" t="str">
        <f>IF(H30="","",①学校情報入力!$D$6)</f>
        <v/>
      </c>
      <c r="H30" t="str">
        <f>IF(②選手情報入力!C43="","",②選手情報入力!C43)</f>
        <v/>
      </c>
      <c r="I30" t="str">
        <f>IF(H30="","",IF(②選手情報入力!I43="","",IF(D30=1,VLOOKUP(②選手情報入力!I43,種目情報!$A$3:$B$17,2,FALSE),VLOOKUP(②選手情報入力!I43,種目情報!$E$3:$F$19,2,FALSE)))&amp;" "&amp;②選手情報入力!J43)</f>
        <v/>
      </c>
    </row>
    <row r="31" spans="1:9">
      <c r="A31" t="e">
        <f>IF(H31="","",RIGHT(①学校情報入力!$D$4,4))&amp;(D31&amp;"0000")+H31</f>
        <v>#VALUE!</v>
      </c>
      <c r="B31" t="str">
        <f>IF(H31="","",②選手情報入力!D44)</f>
        <v/>
      </c>
      <c r="C31" t="str">
        <f>IF(H31="","",②選手情報入力!E44)</f>
        <v/>
      </c>
      <c r="D31" t="str">
        <f>IF(H31="","",IF(②選手情報入力!G44="男",1,2))</f>
        <v/>
      </c>
      <c r="E31" t="str">
        <f t="shared" si="0"/>
        <v/>
      </c>
      <c r="F31" t="str">
        <f>IF(H31="","",①学校情報入力!$D$4)</f>
        <v/>
      </c>
      <c r="G31" t="str">
        <f>IF(H31="","",①学校情報入力!$D$6)</f>
        <v/>
      </c>
      <c r="H31" t="str">
        <f>IF(②選手情報入力!C44="","",②選手情報入力!C44)</f>
        <v/>
      </c>
      <c r="I31" t="str">
        <f>IF(H31="","",IF(②選手情報入力!I44="","",IF(D31=1,VLOOKUP(②選手情報入力!I44,種目情報!$A$3:$B$17,2,FALSE),VLOOKUP(②選手情報入力!I44,種目情報!$E$3:$F$19,2,FALSE)))&amp;" "&amp;②選手情報入力!J44)</f>
        <v/>
      </c>
    </row>
    <row r="32" spans="1:9">
      <c r="A32" t="e">
        <f>IF(H32="","",RIGHT(①学校情報入力!$D$4,4))&amp;(D32&amp;"0000")+H32</f>
        <v>#VALUE!</v>
      </c>
      <c r="B32" t="str">
        <f>IF(H32="","",②選手情報入力!D45)</f>
        <v/>
      </c>
      <c r="C32" t="str">
        <f>IF(H32="","",②選手情報入力!E45)</f>
        <v/>
      </c>
      <c r="D32" t="str">
        <f>IF(H32="","",IF(②選手情報入力!G45="男",1,2))</f>
        <v/>
      </c>
      <c r="E32" t="str">
        <f t="shared" si="0"/>
        <v/>
      </c>
      <c r="F32" t="str">
        <f>IF(H32="","",①学校情報入力!$D$4)</f>
        <v/>
      </c>
      <c r="G32" t="str">
        <f>IF(H32="","",①学校情報入力!$D$6)</f>
        <v/>
      </c>
      <c r="H32" t="str">
        <f>IF(②選手情報入力!C45="","",②選手情報入力!C45)</f>
        <v/>
      </c>
      <c r="I32" t="str">
        <f>IF(H32="","",IF(②選手情報入力!I45="","",IF(D32=1,VLOOKUP(②選手情報入力!I45,種目情報!$A$3:$B$17,2,FALSE),VLOOKUP(②選手情報入力!I45,種目情報!$E$3:$F$19,2,FALSE)))&amp;" "&amp;②選手情報入力!J45)</f>
        <v/>
      </c>
    </row>
    <row r="33" spans="1:9">
      <c r="A33" t="e">
        <f>IF(H33="","",RIGHT(①学校情報入力!$D$4,4))&amp;(D33&amp;"0000")+H33</f>
        <v>#VALUE!</v>
      </c>
      <c r="B33" t="str">
        <f>IF(H33="","",②選手情報入力!D46)</f>
        <v/>
      </c>
      <c r="C33" t="str">
        <f>IF(H33="","",②選手情報入力!E46)</f>
        <v/>
      </c>
      <c r="D33" t="str">
        <f>IF(H33="","",IF(②選手情報入力!G46="男",1,2))</f>
        <v/>
      </c>
      <c r="E33" t="str">
        <f t="shared" si="0"/>
        <v/>
      </c>
      <c r="F33" t="str">
        <f>IF(H33="","",①学校情報入力!$D$4)</f>
        <v/>
      </c>
      <c r="G33" t="str">
        <f>IF(H33="","",①学校情報入力!$D$6)</f>
        <v/>
      </c>
      <c r="H33" t="str">
        <f>IF(②選手情報入力!C46="","",②選手情報入力!C46)</f>
        <v/>
      </c>
      <c r="I33" t="str">
        <f>IF(H33="","",IF(②選手情報入力!I46="","",IF(D33=1,VLOOKUP(②選手情報入力!I46,種目情報!$A$3:$B$17,2,FALSE),VLOOKUP(②選手情報入力!I46,種目情報!$E$3:$F$19,2,FALSE)))&amp;" "&amp;②選手情報入力!J46)</f>
        <v/>
      </c>
    </row>
    <row r="34" spans="1:9">
      <c r="A34" t="e">
        <f>IF(H34="","",RIGHT(①学校情報入力!$D$4,4))&amp;(D34&amp;"0000")+H34</f>
        <v>#VALUE!</v>
      </c>
      <c r="B34" t="str">
        <f>IF(H34="","",②選手情報入力!D47)</f>
        <v/>
      </c>
      <c r="C34" t="str">
        <f>IF(H34="","",②選手情報入力!E47)</f>
        <v/>
      </c>
      <c r="D34" t="str">
        <f>IF(H34="","",IF(②選手情報入力!G47="男",1,2))</f>
        <v/>
      </c>
      <c r="E34" t="str">
        <f t="shared" si="0"/>
        <v/>
      </c>
      <c r="F34" t="str">
        <f>IF(H34="","",①学校情報入力!$D$4)</f>
        <v/>
      </c>
      <c r="G34" t="str">
        <f>IF(H34="","",①学校情報入力!$D$6)</f>
        <v/>
      </c>
      <c r="H34" t="str">
        <f>IF(②選手情報入力!C47="","",②選手情報入力!C47)</f>
        <v/>
      </c>
      <c r="I34" t="str">
        <f>IF(H34="","",IF(②選手情報入力!I47="","",IF(D34=1,VLOOKUP(②選手情報入力!I47,種目情報!$A$3:$B$17,2,FALSE),VLOOKUP(②選手情報入力!I47,種目情報!$E$3:$F$19,2,FALSE)))&amp;" "&amp;②選手情報入力!J47)</f>
        <v/>
      </c>
    </row>
    <row r="35" spans="1:9">
      <c r="A35" t="e">
        <f>IF(H35="","",RIGHT(①学校情報入力!$D$4,4))&amp;(D35&amp;"0000")+H35</f>
        <v>#VALUE!</v>
      </c>
      <c r="B35" t="str">
        <f>IF(H35="","",②選手情報入力!D48)</f>
        <v/>
      </c>
      <c r="C35" t="str">
        <f>IF(H35="","",②選手情報入力!E48)</f>
        <v/>
      </c>
      <c r="D35" t="str">
        <f>IF(H35="","",IF(②選手情報入力!G48="男",1,2))</f>
        <v/>
      </c>
      <c r="E35" t="str">
        <f t="shared" si="0"/>
        <v/>
      </c>
      <c r="F35" t="str">
        <f>IF(H35="","",①学校情報入力!$D$4)</f>
        <v/>
      </c>
      <c r="G35" t="str">
        <f>IF(H35="","",①学校情報入力!$D$6)</f>
        <v/>
      </c>
      <c r="H35" t="str">
        <f>IF(②選手情報入力!C48="","",②選手情報入力!C48)</f>
        <v/>
      </c>
      <c r="I35" t="str">
        <f>IF(H35="","",IF(②選手情報入力!I48="","",IF(D35=1,VLOOKUP(②選手情報入力!I48,種目情報!$A$3:$B$17,2,FALSE),VLOOKUP(②選手情報入力!I48,種目情報!$E$3:$F$19,2,FALSE)))&amp;" "&amp;②選手情報入力!J48)</f>
        <v/>
      </c>
    </row>
    <row r="36" spans="1:9">
      <c r="A36" t="e">
        <f>IF(H36="","",RIGHT(①学校情報入力!$D$4,4))&amp;(D36&amp;"0000")+H36</f>
        <v>#VALUE!</v>
      </c>
      <c r="B36" t="str">
        <f>IF(H36="","",②選手情報入力!D49)</f>
        <v/>
      </c>
      <c r="C36" t="str">
        <f>IF(H36="","",②選手情報入力!E49)</f>
        <v/>
      </c>
      <c r="D36" t="str">
        <f>IF(H36="","",IF(②選手情報入力!G49="男",1,2))</f>
        <v/>
      </c>
      <c r="E36" t="str">
        <f t="shared" si="0"/>
        <v/>
      </c>
      <c r="F36" t="str">
        <f>IF(H36="","",①学校情報入力!$D$4)</f>
        <v/>
      </c>
      <c r="G36" t="str">
        <f>IF(H36="","",①学校情報入力!$D$6)</f>
        <v/>
      </c>
      <c r="H36" t="str">
        <f>IF(②選手情報入力!C49="","",②選手情報入力!C49)</f>
        <v/>
      </c>
      <c r="I36" t="str">
        <f>IF(H36="","",IF(②選手情報入力!I49="","",IF(D36=1,VLOOKUP(②選手情報入力!I49,種目情報!$A$3:$B$17,2,FALSE),VLOOKUP(②選手情報入力!I49,種目情報!$E$3:$F$19,2,FALSE)))&amp;" "&amp;②選手情報入力!J49)</f>
        <v/>
      </c>
    </row>
    <row r="37" spans="1:9">
      <c r="A37" t="e">
        <f>IF(H37="","",RIGHT(①学校情報入力!$D$4,4))&amp;(D37&amp;"0000")+H37</f>
        <v>#VALUE!</v>
      </c>
      <c r="B37" t="str">
        <f>IF(H37="","",②選手情報入力!D50)</f>
        <v/>
      </c>
      <c r="C37" t="str">
        <f>IF(H37="","",②選手情報入力!E50)</f>
        <v/>
      </c>
      <c r="D37" t="str">
        <f>IF(H37="","",IF(②選手情報入力!G50="男",1,2))</f>
        <v/>
      </c>
      <c r="E37" t="str">
        <f t="shared" si="0"/>
        <v/>
      </c>
      <c r="F37" t="str">
        <f>IF(H37="","",①学校情報入力!$D$4)</f>
        <v/>
      </c>
      <c r="G37" t="str">
        <f>IF(H37="","",①学校情報入力!$D$6)</f>
        <v/>
      </c>
      <c r="H37" t="str">
        <f>IF(②選手情報入力!C50="","",②選手情報入力!C50)</f>
        <v/>
      </c>
      <c r="I37" t="str">
        <f>IF(H37="","",IF(②選手情報入力!I50="","",IF(D37=1,VLOOKUP(②選手情報入力!I50,種目情報!$A$3:$B$17,2,FALSE),VLOOKUP(②選手情報入力!I50,種目情報!$E$3:$F$19,2,FALSE)))&amp;" "&amp;②選手情報入力!J50)</f>
        <v/>
      </c>
    </row>
    <row r="38" spans="1:9">
      <c r="A38" t="e">
        <f>IF(H38="","",RIGHT(①学校情報入力!$D$4,4))&amp;(D38&amp;"0000")+H38</f>
        <v>#VALUE!</v>
      </c>
      <c r="B38" t="str">
        <f>IF(H38="","",②選手情報入力!D51)</f>
        <v/>
      </c>
      <c r="C38" t="str">
        <f>IF(H38="","",②選手情報入力!E51)</f>
        <v/>
      </c>
      <c r="D38" t="str">
        <f>IF(H38="","",IF(②選手情報入力!G51="男",1,2))</f>
        <v/>
      </c>
      <c r="E38" t="str">
        <f t="shared" si="0"/>
        <v/>
      </c>
      <c r="F38" t="str">
        <f>IF(H38="","",①学校情報入力!$D$4)</f>
        <v/>
      </c>
      <c r="G38" t="str">
        <f>IF(H38="","",①学校情報入力!$D$6)</f>
        <v/>
      </c>
      <c r="H38" t="str">
        <f>IF(②選手情報入力!C51="","",②選手情報入力!C51)</f>
        <v/>
      </c>
      <c r="I38" t="str">
        <f>IF(H38="","",IF(②選手情報入力!I51="","",IF(D38=1,VLOOKUP(②選手情報入力!I51,種目情報!$A$3:$B$17,2,FALSE),VLOOKUP(②選手情報入力!I51,種目情報!$E$3:$F$19,2,FALSE)))&amp;" "&amp;②選手情報入力!J51)</f>
        <v/>
      </c>
    </row>
    <row r="39" spans="1:9">
      <c r="A39" t="e">
        <f>IF(H39="","",RIGHT(①学校情報入力!$D$4,4))&amp;(D39&amp;"0000")+H39</f>
        <v>#VALUE!</v>
      </c>
      <c r="B39" t="str">
        <f>IF(H39="","",②選手情報入力!D52)</f>
        <v/>
      </c>
      <c r="C39" t="str">
        <f>IF(H39="","",②選手情報入力!E52)</f>
        <v/>
      </c>
      <c r="D39" t="str">
        <f>IF(H39="","",IF(②選手情報入力!G52="男",1,2))</f>
        <v/>
      </c>
      <c r="E39" t="str">
        <f t="shared" si="0"/>
        <v/>
      </c>
      <c r="F39" t="str">
        <f>IF(H39="","",①学校情報入力!$D$4)</f>
        <v/>
      </c>
      <c r="G39" t="str">
        <f>IF(H39="","",①学校情報入力!$D$6)</f>
        <v/>
      </c>
      <c r="H39" t="str">
        <f>IF(②選手情報入力!C52="","",②選手情報入力!C52)</f>
        <v/>
      </c>
      <c r="I39" t="str">
        <f>IF(H39="","",IF(②選手情報入力!I52="","",IF(D39=1,VLOOKUP(②選手情報入力!I52,種目情報!$A$3:$B$17,2,FALSE),VLOOKUP(②選手情報入力!I52,種目情報!$E$3:$F$19,2,FALSE)))&amp;" "&amp;②選手情報入力!J52)</f>
        <v/>
      </c>
    </row>
    <row r="40" spans="1:9">
      <c r="A40" t="e">
        <f>IF(H40="","",RIGHT(①学校情報入力!$D$4,4))&amp;(D40&amp;"0000")+H40</f>
        <v>#VALUE!</v>
      </c>
      <c r="B40" t="str">
        <f>IF(H40="","",②選手情報入力!D53)</f>
        <v/>
      </c>
      <c r="C40" t="str">
        <f>IF(H40="","",②選手情報入力!E53)</f>
        <v/>
      </c>
      <c r="D40" t="str">
        <f>IF(H40="","",IF(②選手情報入力!G53="男",1,2))</f>
        <v/>
      </c>
      <c r="E40" t="str">
        <f t="shared" si="0"/>
        <v/>
      </c>
      <c r="F40" t="str">
        <f>IF(H40="","",①学校情報入力!$D$4)</f>
        <v/>
      </c>
      <c r="G40" t="str">
        <f>IF(H40="","",①学校情報入力!$D$6)</f>
        <v/>
      </c>
      <c r="H40" t="str">
        <f>IF(②選手情報入力!C53="","",②選手情報入力!C53)</f>
        <v/>
      </c>
      <c r="I40" t="str">
        <f>IF(H40="","",IF(②選手情報入力!I53="","",IF(D40=1,VLOOKUP(②選手情報入力!I53,種目情報!$A$3:$B$17,2,FALSE),VLOOKUP(②選手情報入力!I53,種目情報!$E$3:$F$19,2,FALSE)))&amp;" "&amp;②選手情報入力!J53)</f>
        <v/>
      </c>
    </row>
    <row r="41" spans="1:9">
      <c r="A41" t="e">
        <f>IF(H41="","",RIGHT(①学校情報入力!$D$4,4))&amp;(D41&amp;"0000")+H41</f>
        <v>#VALUE!</v>
      </c>
      <c r="B41" t="str">
        <f>IF(H41="","",②選手情報入力!D54)</f>
        <v/>
      </c>
      <c r="C41" t="str">
        <f>IF(H41="","",②選手情報入力!E54)</f>
        <v/>
      </c>
      <c r="D41" t="str">
        <f>IF(H41="","",IF(②選手情報入力!G54="男",1,2))</f>
        <v/>
      </c>
      <c r="E41" t="str">
        <f t="shared" si="0"/>
        <v/>
      </c>
      <c r="F41" t="str">
        <f>IF(H41="","",①学校情報入力!$D$4)</f>
        <v/>
      </c>
      <c r="G41" t="str">
        <f>IF(H41="","",①学校情報入力!$D$6)</f>
        <v/>
      </c>
      <c r="H41" t="str">
        <f>IF(②選手情報入力!C54="","",②選手情報入力!C54)</f>
        <v/>
      </c>
      <c r="I41" t="str">
        <f>IF(H41="","",IF(②選手情報入力!I54="","",IF(D41=1,VLOOKUP(②選手情報入力!I54,種目情報!$A$3:$B$17,2,FALSE),VLOOKUP(②選手情報入力!I54,種目情報!$E$3:$F$19,2,FALSE)))&amp;" "&amp;②選手情報入力!J54)</f>
        <v/>
      </c>
    </row>
    <row r="42" spans="1:9">
      <c r="A42" t="e">
        <f>IF(H42="","",RIGHT(①学校情報入力!$D$4,4))&amp;(D42&amp;"0000")+H42</f>
        <v>#VALUE!</v>
      </c>
      <c r="B42" t="str">
        <f>IF(H42="","",②選手情報入力!D55)</f>
        <v/>
      </c>
      <c r="C42" t="str">
        <f>IF(H42="","",②選手情報入力!E55)</f>
        <v/>
      </c>
      <c r="D42" t="str">
        <f>IF(H42="","",IF(②選手情報入力!G55="男",1,2))</f>
        <v/>
      </c>
      <c r="E42" t="str">
        <f t="shared" si="0"/>
        <v/>
      </c>
      <c r="F42" t="str">
        <f>IF(H42="","",①学校情報入力!$D$4)</f>
        <v/>
      </c>
      <c r="G42" t="str">
        <f>IF(H42="","",①学校情報入力!$D$6)</f>
        <v/>
      </c>
      <c r="H42" t="str">
        <f>IF(②選手情報入力!C55="","",②選手情報入力!C55)</f>
        <v/>
      </c>
      <c r="I42" t="str">
        <f>IF(H42="","",IF(②選手情報入力!I55="","",IF(D42=1,VLOOKUP(②選手情報入力!I55,種目情報!$A$3:$B$17,2,FALSE),VLOOKUP(②選手情報入力!I55,種目情報!$E$3:$F$19,2,FALSE)))&amp;" "&amp;②選手情報入力!J55)</f>
        <v/>
      </c>
    </row>
    <row r="43" spans="1:9">
      <c r="A43" t="e">
        <f>IF(H43="","",RIGHT(①学校情報入力!$D$4,4))&amp;(D43&amp;"0000")+H43</f>
        <v>#VALUE!</v>
      </c>
      <c r="B43" t="str">
        <f>IF(H43="","",②選手情報入力!D56)</f>
        <v/>
      </c>
      <c r="C43" t="str">
        <f>IF(H43="","",②選手情報入力!E56)</f>
        <v/>
      </c>
      <c r="D43" t="str">
        <f>IF(H43="","",IF(②選手情報入力!G56="男",1,2))</f>
        <v/>
      </c>
      <c r="E43" t="str">
        <f t="shared" si="0"/>
        <v/>
      </c>
      <c r="F43" t="str">
        <f>IF(H43="","",①学校情報入力!$D$4)</f>
        <v/>
      </c>
      <c r="G43" t="str">
        <f>IF(H43="","",①学校情報入力!$D$6)</f>
        <v/>
      </c>
      <c r="H43" t="str">
        <f>IF(②選手情報入力!C56="","",②選手情報入力!C56)</f>
        <v/>
      </c>
      <c r="I43" t="str">
        <f>IF(H43="","",IF(②選手情報入力!I56="","",IF(D43=1,VLOOKUP(②選手情報入力!I56,種目情報!$A$3:$B$17,2,FALSE),VLOOKUP(②選手情報入力!I56,種目情報!$E$3:$F$19,2,FALSE)))&amp;" "&amp;②選手情報入力!J56)</f>
        <v/>
      </c>
    </row>
    <row r="44" spans="1:9">
      <c r="A44" t="e">
        <f>IF(H44="","",RIGHT(①学校情報入力!$D$4,4))&amp;(D44&amp;"0000")+H44</f>
        <v>#VALUE!</v>
      </c>
      <c r="B44" t="str">
        <f>IF(H44="","",②選手情報入力!D57)</f>
        <v/>
      </c>
      <c r="C44" t="str">
        <f>IF(H44="","",②選手情報入力!E57)</f>
        <v/>
      </c>
      <c r="D44" t="str">
        <f>IF(H44="","",IF(②選手情報入力!G57="男",1,2))</f>
        <v/>
      </c>
      <c r="E44" t="str">
        <f t="shared" si="0"/>
        <v/>
      </c>
      <c r="F44" t="str">
        <f>IF(H44="","",①学校情報入力!$D$4)</f>
        <v/>
      </c>
      <c r="G44" t="str">
        <f>IF(H44="","",①学校情報入力!$D$6)</f>
        <v/>
      </c>
      <c r="H44" t="str">
        <f>IF(②選手情報入力!C57="","",②選手情報入力!C57)</f>
        <v/>
      </c>
      <c r="I44" t="str">
        <f>IF(H44="","",IF(②選手情報入力!I57="","",IF(D44=1,VLOOKUP(②選手情報入力!I57,種目情報!$A$3:$B$17,2,FALSE),VLOOKUP(②選手情報入力!I57,種目情報!$E$3:$F$19,2,FALSE)))&amp;" "&amp;②選手情報入力!J57)</f>
        <v/>
      </c>
    </row>
    <row r="45" spans="1:9">
      <c r="A45" t="e">
        <f>IF(H45="","",RIGHT(①学校情報入力!$D$4,4))&amp;(D45&amp;"0000")+H45</f>
        <v>#VALUE!</v>
      </c>
      <c r="B45" t="str">
        <f>IF(H45="","",②選手情報入力!D58)</f>
        <v/>
      </c>
      <c r="C45" t="str">
        <f>IF(H45="","",②選手情報入力!E58)</f>
        <v/>
      </c>
      <c r="D45" t="str">
        <f>IF(H45="","",IF(②選手情報入力!G58="男",1,2))</f>
        <v/>
      </c>
      <c r="E45" t="str">
        <f t="shared" si="0"/>
        <v/>
      </c>
      <c r="F45" t="str">
        <f>IF(H45="","",①学校情報入力!$D$4)</f>
        <v/>
      </c>
      <c r="G45" t="str">
        <f>IF(H45="","",①学校情報入力!$D$6)</f>
        <v/>
      </c>
      <c r="H45" t="str">
        <f>IF(②選手情報入力!C58="","",②選手情報入力!C58)</f>
        <v/>
      </c>
      <c r="I45" t="str">
        <f>IF(H45="","",IF(②選手情報入力!I58="","",IF(D45=1,VLOOKUP(②選手情報入力!I58,種目情報!$A$3:$B$17,2,FALSE),VLOOKUP(②選手情報入力!I58,種目情報!$E$3:$F$19,2,FALSE)))&amp;" "&amp;②選手情報入力!J58)</f>
        <v/>
      </c>
    </row>
    <row r="46" spans="1:9">
      <c r="A46" t="e">
        <f>IF(H46="","",RIGHT(①学校情報入力!$D$4,4))&amp;(D46&amp;"0000")+H46</f>
        <v>#VALUE!</v>
      </c>
      <c r="B46" t="str">
        <f>IF(H46="","",②選手情報入力!D59)</f>
        <v/>
      </c>
      <c r="C46" t="str">
        <f>IF(H46="","",②選手情報入力!E59)</f>
        <v/>
      </c>
      <c r="D46" t="str">
        <f>IF(H46="","",IF(②選手情報入力!G59="男",1,2))</f>
        <v/>
      </c>
      <c r="E46" t="str">
        <f t="shared" si="0"/>
        <v/>
      </c>
      <c r="F46" t="str">
        <f>IF(H46="","",①学校情報入力!$D$4)</f>
        <v/>
      </c>
      <c r="G46" t="str">
        <f>IF(H46="","",①学校情報入力!$D$6)</f>
        <v/>
      </c>
      <c r="H46" t="str">
        <f>IF(②選手情報入力!C59="","",②選手情報入力!C59)</f>
        <v/>
      </c>
      <c r="I46" t="str">
        <f>IF(H46="","",IF(②選手情報入力!I59="","",IF(D46=1,VLOOKUP(②選手情報入力!I59,種目情報!$A$3:$B$17,2,FALSE),VLOOKUP(②選手情報入力!I59,種目情報!$E$3:$F$19,2,FALSE)))&amp;" "&amp;②選手情報入力!J59)</f>
        <v/>
      </c>
    </row>
    <row r="47" spans="1:9">
      <c r="A47" t="e">
        <f>IF(H47="","",RIGHT(①学校情報入力!$D$4,4))&amp;(D47&amp;"0000")+H47</f>
        <v>#VALUE!</v>
      </c>
      <c r="B47" t="str">
        <f>IF(H47="","",②選手情報入力!D60)</f>
        <v/>
      </c>
      <c r="C47" t="str">
        <f>IF(H47="","",②選手情報入力!E60)</f>
        <v/>
      </c>
      <c r="D47" t="str">
        <f>IF(H47="","",IF(②選手情報入力!G60="男",1,2))</f>
        <v/>
      </c>
      <c r="E47" t="str">
        <f t="shared" si="0"/>
        <v/>
      </c>
      <c r="F47" t="str">
        <f>IF(H47="","",①学校情報入力!$D$4)</f>
        <v/>
      </c>
      <c r="G47" t="str">
        <f>IF(H47="","",①学校情報入力!$D$6)</f>
        <v/>
      </c>
      <c r="H47" t="str">
        <f>IF(②選手情報入力!C60="","",②選手情報入力!C60)</f>
        <v/>
      </c>
      <c r="I47" t="str">
        <f>IF(H47="","",IF(②選手情報入力!I60="","",IF(D47=1,VLOOKUP(②選手情報入力!I60,種目情報!$A$3:$B$17,2,FALSE),VLOOKUP(②選手情報入力!I60,種目情報!$E$3:$F$19,2,FALSE)))&amp;" "&amp;②選手情報入力!J60)</f>
        <v/>
      </c>
    </row>
    <row r="48" spans="1:9">
      <c r="A48" t="e">
        <f>IF(H48="","",RIGHT(①学校情報入力!$D$4,4))&amp;(D48&amp;"0000")+H48</f>
        <v>#VALUE!</v>
      </c>
      <c r="B48" t="str">
        <f>IF(H48="","",②選手情報入力!D61)</f>
        <v/>
      </c>
      <c r="C48" t="str">
        <f>IF(H48="","",②選手情報入力!E61)</f>
        <v/>
      </c>
      <c r="D48" t="str">
        <f>IF(H48="","",IF(②選手情報入力!G61="男",1,2))</f>
        <v/>
      </c>
      <c r="E48" t="str">
        <f t="shared" si="0"/>
        <v/>
      </c>
      <c r="F48" t="str">
        <f>IF(H48="","",①学校情報入力!$D$4)</f>
        <v/>
      </c>
      <c r="G48" t="str">
        <f>IF(H48="","",①学校情報入力!$D$6)</f>
        <v/>
      </c>
      <c r="H48" t="str">
        <f>IF(②選手情報入力!C61="","",②選手情報入力!C61)</f>
        <v/>
      </c>
      <c r="I48" t="str">
        <f>IF(H48="","",IF(②選手情報入力!I61="","",IF(D48=1,VLOOKUP(②選手情報入力!I61,種目情報!$A$3:$B$17,2,FALSE),VLOOKUP(②選手情報入力!I61,種目情報!$E$3:$F$19,2,FALSE)))&amp;" "&amp;②選手情報入力!J61)</f>
        <v/>
      </c>
    </row>
    <row r="49" spans="1:9">
      <c r="A49" t="e">
        <f>IF(H49="","",RIGHT(①学校情報入力!$D$4,4))&amp;(D49&amp;"0000")+H49</f>
        <v>#VALUE!</v>
      </c>
      <c r="B49" t="str">
        <f>IF(H49="","",②選手情報入力!D62)</f>
        <v/>
      </c>
      <c r="C49" t="str">
        <f>IF(H49="","",②選手情報入力!E62)</f>
        <v/>
      </c>
      <c r="D49" t="str">
        <f>IF(H49="","",IF(②選手情報入力!G62="男",1,2))</f>
        <v/>
      </c>
      <c r="E49" t="str">
        <f t="shared" si="0"/>
        <v/>
      </c>
      <c r="F49" t="str">
        <f>IF(H49="","",①学校情報入力!$D$4)</f>
        <v/>
      </c>
      <c r="G49" t="str">
        <f>IF(H49="","",①学校情報入力!$D$6)</f>
        <v/>
      </c>
      <c r="H49" t="str">
        <f>IF(②選手情報入力!C62="","",②選手情報入力!C62)</f>
        <v/>
      </c>
      <c r="I49" t="str">
        <f>IF(H49="","",IF(②選手情報入力!I62="","",IF(D49=1,VLOOKUP(②選手情報入力!I62,種目情報!$A$3:$B$17,2,FALSE),VLOOKUP(②選手情報入力!I62,種目情報!$E$3:$F$19,2,FALSE)))&amp;" "&amp;②選手情報入力!J62)</f>
        <v/>
      </c>
    </row>
    <row r="50" spans="1:9">
      <c r="A50" t="e">
        <f>IF(H50="","",RIGHT(①学校情報入力!$D$4,4))&amp;(D50&amp;"0000")+H50</f>
        <v>#VALUE!</v>
      </c>
      <c r="B50" t="str">
        <f>IF(H50="","",②選手情報入力!D63)</f>
        <v/>
      </c>
      <c r="C50" t="str">
        <f>IF(H50="","",②選手情報入力!E63)</f>
        <v/>
      </c>
      <c r="D50" t="str">
        <f>IF(H50="","",IF(②選手情報入力!G63="男",1,2))</f>
        <v/>
      </c>
      <c r="E50" t="str">
        <f t="shared" si="0"/>
        <v/>
      </c>
      <c r="F50" t="str">
        <f>IF(H50="","",①学校情報入力!$D$4)</f>
        <v/>
      </c>
      <c r="G50" t="str">
        <f>IF(H50="","",①学校情報入力!$D$6)</f>
        <v/>
      </c>
      <c r="H50" t="str">
        <f>IF(②選手情報入力!C63="","",②選手情報入力!C63)</f>
        <v/>
      </c>
      <c r="I50" t="str">
        <f>IF(H50="","",IF(②選手情報入力!I63="","",IF(D50=1,VLOOKUP(②選手情報入力!I63,種目情報!$A$3:$B$17,2,FALSE),VLOOKUP(②選手情報入力!I63,種目情報!$E$3:$F$19,2,FALSE)))&amp;" "&amp;②選手情報入力!J63)</f>
        <v/>
      </c>
    </row>
    <row r="51" spans="1:9">
      <c r="A51" t="e">
        <f>IF(H51="","",RIGHT(①学校情報入力!$D$4,4))&amp;(D51&amp;"0000")+H51</f>
        <v>#VALUE!</v>
      </c>
      <c r="B51" t="str">
        <f>IF(H51="","",②選手情報入力!D64)</f>
        <v/>
      </c>
      <c r="C51" t="str">
        <f>IF(H51="","",②選手情報入力!E64)</f>
        <v/>
      </c>
      <c r="D51" t="str">
        <f>IF(H51="","",IF(②選手情報入力!G64="男",1,2))</f>
        <v/>
      </c>
      <c r="E51" t="str">
        <f t="shared" si="0"/>
        <v/>
      </c>
      <c r="F51" t="str">
        <f>IF(H51="","",①学校情報入力!$D$4)</f>
        <v/>
      </c>
      <c r="G51" t="str">
        <f>IF(H51="","",①学校情報入力!$D$6)</f>
        <v/>
      </c>
      <c r="H51" t="str">
        <f>IF(②選手情報入力!C64="","",②選手情報入力!C64)</f>
        <v/>
      </c>
      <c r="I51" t="str">
        <f>IF(H51="","",IF(②選手情報入力!I64="","",IF(D51=1,VLOOKUP(②選手情報入力!I64,種目情報!$A$3:$B$17,2,FALSE),VLOOKUP(②選手情報入力!I64,種目情報!$E$3:$F$19,2,FALSE)))&amp;" "&amp;②選手情報入力!J64)</f>
        <v/>
      </c>
    </row>
    <row r="52" spans="1:9">
      <c r="A52" t="e">
        <f>IF(H52="","",RIGHT(①学校情報入力!$D$4,4))&amp;(D52&amp;"0000")+H52</f>
        <v>#VALUE!</v>
      </c>
      <c r="B52" t="str">
        <f>IF(H52="","",②選手情報入力!D65)</f>
        <v/>
      </c>
      <c r="C52" t="str">
        <f>IF(H52="","",②選手情報入力!E65)</f>
        <v/>
      </c>
      <c r="D52" t="str">
        <f>IF(H52="","",IF(②選手情報入力!G65="男",1,2))</f>
        <v/>
      </c>
      <c r="E52" t="str">
        <f t="shared" si="0"/>
        <v/>
      </c>
      <c r="F52" t="str">
        <f>IF(H52="","",①学校情報入力!$D$4)</f>
        <v/>
      </c>
      <c r="G52" t="str">
        <f>IF(H52="","",①学校情報入力!$D$6)</f>
        <v/>
      </c>
      <c r="H52" t="str">
        <f>IF(②選手情報入力!C65="","",②選手情報入力!C65)</f>
        <v/>
      </c>
      <c r="I52" t="str">
        <f>IF(H52="","",IF(②選手情報入力!I65="","",IF(D52=1,VLOOKUP(②選手情報入力!I65,種目情報!$A$3:$B$17,2,FALSE),VLOOKUP(②選手情報入力!I65,種目情報!$E$3:$F$19,2,FALSE)))&amp;" "&amp;②選手情報入力!J65)</f>
        <v/>
      </c>
    </row>
    <row r="53" spans="1:9">
      <c r="A53" t="e">
        <f>IF(H53="","",RIGHT(①学校情報入力!$D$4,4))&amp;(D53&amp;"0000")+H53</f>
        <v>#VALUE!</v>
      </c>
      <c r="B53" t="str">
        <f>IF(H53="","",②選手情報入力!D66)</f>
        <v/>
      </c>
      <c r="C53" t="str">
        <f>IF(H53="","",②選手情報入力!E66)</f>
        <v/>
      </c>
      <c r="D53" t="str">
        <f>IF(H53="","",IF(②選手情報入力!G66="男",1,2))</f>
        <v/>
      </c>
      <c r="E53" t="str">
        <f t="shared" si="0"/>
        <v/>
      </c>
      <c r="F53" t="str">
        <f>IF(H53="","",①学校情報入力!$D$4)</f>
        <v/>
      </c>
      <c r="G53" t="str">
        <f>IF(H53="","",①学校情報入力!$D$6)</f>
        <v/>
      </c>
      <c r="H53" t="str">
        <f>IF(②選手情報入力!C66="","",②選手情報入力!C66)</f>
        <v/>
      </c>
      <c r="I53" t="str">
        <f>IF(H53="","",IF(②選手情報入力!I66="","",IF(D53=1,VLOOKUP(②選手情報入力!I66,種目情報!$A$3:$B$17,2,FALSE),VLOOKUP(②選手情報入力!I66,種目情報!$E$3:$F$19,2,FALSE)))&amp;" "&amp;②選手情報入力!J66)</f>
        <v/>
      </c>
    </row>
    <row r="54" spans="1:9">
      <c r="A54" t="e">
        <f>IF(H54="","",RIGHT(①学校情報入力!$D$4,4))&amp;(D54&amp;"0000")+H54</f>
        <v>#VALUE!</v>
      </c>
      <c r="B54" t="str">
        <f>IF(H54="","",②選手情報入力!D67)</f>
        <v/>
      </c>
      <c r="C54" t="str">
        <f>IF(H54="","",②選手情報入力!E67)</f>
        <v/>
      </c>
      <c r="D54" t="str">
        <f>IF(H54="","",IF(②選手情報入力!G67="男",1,2))</f>
        <v/>
      </c>
      <c r="E54" t="str">
        <f t="shared" si="0"/>
        <v/>
      </c>
      <c r="F54" t="str">
        <f>IF(H54="","",①学校情報入力!$D$4)</f>
        <v/>
      </c>
      <c r="G54" t="str">
        <f>IF(H54="","",①学校情報入力!$D$6)</f>
        <v/>
      </c>
      <c r="H54" t="str">
        <f>IF(②選手情報入力!C67="","",②選手情報入力!C67)</f>
        <v/>
      </c>
      <c r="I54" t="str">
        <f>IF(H54="","",IF(②選手情報入力!I67="","",IF(D54=1,VLOOKUP(②選手情報入力!I67,種目情報!$A$3:$B$17,2,FALSE),VLOOKUP(②選手情報入力!I67,種目情報!$E$3:$F$19,2,FALSE)))&amp;" "&amp;②選手情報入力!J67)</f>
        <v/>
      </c>
    </row>
    <row r="55" spans="1:9">
      <c r="A55" t="e">
        <f>IF(H55="","",RIGHT(①学校情報入力!$D$4,4))&amp;(D55&amp;"0000")+H55</f>
        <v>#VALUE!</v>
      </c>
      <c r="B55" t="str">
        <f>IF(H55="","",②選手情報入力!D68)</f>
        <v/>
      </c>
      <c r="C55" t="str">
        <f>IF(H55="","",②選手情報入力!E68)</f>
        <v/>
      </c>
      <c r="D55" t="str">
        <f>IF(H55="","",IF(②選手情報入力!G68="男",1,2))</f>
        <v/>
      </c>
      <c r="E55" t="str">
        <f t="shared" si="0"/>
        <v/>
      </c>
      <c r="F55" t="str">
        <f>IF(H55="","",①学校情報入力!$D$4)</f>
        <v/>
      </c>
      <c r="G55" t="str">
        <f>IF(H55="","",①学校情報入力!$D$6)</f>
        <v/>
      </c>
      <c r="H55" t="str">
        <f>IF(②選手情報入力!C68="","",②選手情報入力!C68)</f>
        <v/>
      </c>
      <c r="I55" t="str">
        <f>IF(H55="","",IF(②選手情報入力!I68="","",IF(D55=1,VLOOKUP(②選手情報入力!I68,種目情報!$A$3:$B$17,2,FALSE),VLOOKUP(②選手情報入力!I68,種目情報!$E$3:$F$19,2,FALSE)))&amp;" "&amp;②選手情報入力!J68)</f>
        <v/>
      </c>
    </row>
    <row r="56" spans="1:9">
      <c r="A56" t="e">
        <f>IF(H56="","",RIGHT(①学校情報入力!$D$4,4))&amp;(D56&amp;"0000")+H56</f>
        <v>#VALUE!</v>
      </c>
      <c r="B56" t="str">
        <f>IF(H56="","",②選手情報入力!D69)</f>
        <v/>
      </c>
      <c r="C56" t="str">
        <f>IF(H56="","",②選手情報入力!E69)</f>
        <v/>
      </c>
      <c r="D56" t="str">
        <f>IF(H56="","",IF(②選手情報入力!G69="男",1,2))</f>
        <v/>
      </c>
      <c r="E56" t="str">
        <f t="shared" si="0"/>
        <v/>
      </c>
      <c r="F56" t="str">
        <f>IF(H56="","",①学校情報入力!$D$4)</f>
        <v/>
      </c>
      <c r="G56" t="str">
        <f>IF(H56="","",①学校情報入力!$D$6)</f>
        <v/>
      </c>
      <c r="H56" t="str">
        <f>IF(②選手情報入力!C69="","",②選手情報入力!C69)</f>
        <v/>
      </c>
      <c r="I56" t="str">
        <f>IF(H56="","",IF(②選手情報入力!I69="","",IF(D56=1,VLOOKUP(②選手情報入力!I69,種目情報!$A$3:$B$17,2,FALSE),VLOOKUP(②選手情報入力!I69,種目情報!$E$3:$F$19,2,FALSE)))&amp;" "&amp;②選手情報入力!J69)</f>
        <v/>
      </c>
    </row>
    <row r="57" spans="1:9">
      <c r="A57" t="e">
        <f>IF(H57="","",RIGHT(①学校情報入力!$D$4,4))&amp;(D57&amp;"0000")+H57</f>
        <v>#VALUE!</v>
      </c>
      <c r="B57" t="str">
        <f>IF(H57="","",②選手情報入力!D70)</f>
        <v/>
      </c>
      <c r="C57" t="str">
        <f>IF(H57="","",②選手情報入力!E70)</f>
        <v/>
      </c>
      <c r="D57" t="str">
        <f>IF(H57="","",IF(②選手情報入力!G70="男",1,2))</f>
        <v/>
      </c>
      <c r="E57" t="str">
        <f t="shared" si="0"/>
        <v/>
      </c>
      <c r="F57" t="str">
        <f>IF(H57="","",①学校情報入力!$D$4)</f>
        <v/>
      </c>
      <c r="G57" t="str">
        <f>IF(H57="","",①学校情報入力!$D$6)</f>
        <v/>
      </c>
      <c r="H57" t="str">
        <f>IF(②選手情報入力!C70="","",②選手情報入力!C70)</f>
        <v/>
      </c>
      <c r="I57" t="str">
        <f>IF(H57="","",IF(②選手情報入力!I70="","",IF(D57=1,VLOOKUP(②選手情報入力!I70,種目情報!$A$3:$B$17,2,FALSE),VLOOKUP(②選手情報入力!I70,種目情報!$E$3:$F$19,2,FALSE)))&amp;" "&amp;②選手情報入力!J70)</f>
        <v/>
      </c>
    </row>
    <row r="58" spans="1:9">
      <c r="A58" t="e">
        <f>IF(H58="","",RIGHT(①学校情報入力!$D$4,4))&amp;(D58&amp;"0000")+H58</f>
        <v>#VALUE!</v>
      </c>
      <c r="B58" t="str">
        <f>IF(H58="","",②選手情報入力!D71)</f>
        <v/>
      </c>
      <c r="C58" t="str">
        <f>IF(H58="","",②選手情報入力!E71)</f>
        <v/>
      </c>
      <c r="D58" t="str">
        <f>IF(H58="","",IF(②選手情報入力!G71="男",1,2))</f>
        <v/>
      </c>
      <c r="E58" t="str">
        <f t="shared" si="0"/>
        <v/>
      </c>
      <c r="F58" t="str">
        <f>IF(H58="","",①学校情報入力!$D$4)</f>
        <v/>
      </c>
      <c r="G58" t="str">
        <f>IF(H58="","",①学校情報入力!$D$6)</f>
        <v/>
      </c>
      <c r="H58" t="str">
        <f>IF(②選手情報入力!C71="","",②選手情報入力!C71)</f>
        <v/>
      </c>
      <c r="I58" t="str">
        <f>IF(H58="","",IF(②選手情報入力!I71="","",IF(D58=1,VLOOKUP(②選手情報入力!I71,種目情報!$A$3:$B$17,2,FALSE),VLOOKUP(②選手情報入力!I71,種目情報!$E$3:$F$19,2,FALSE)))&amp;" "&amp;②選手情報入力!J71)</f>
        <v/>
      </c>
    </row>
    <row r="59" spans="1:9">
      <c r="A59" t="e">
        <f>IF(H59="","",RIGHT(①学校情報入力!$D$4,4))&amp;(D59&amp;"0000")+H59</f>
        <v>#VALUE!</v>
      </c>
      <c r="B59" t="str">
        <f>IF(H59="","",②選手情報入力!D72)</f>
        <v/>
      </c>
      <c r="C59" t="str">
        <f>IF(H59="","",②選手情報入力!E72)</f>
        <v/>
      </c>
      <c r="D59" t="str">
        <f>IF(H59="","",IF(②選手情報入力!G72="男",1,2))</f>
        <v/>
      </c>
      <c r="E59" t="str">
        <f t="shared" si="0"/>
        <v/>
      </c>
      <c r="F59" t="str">
        <f>IF(H59="","",①学校情報入力!$D$4)</f>
        <v/>
      </c>
      <c r="G59" t="str">
        <f>IF(H59="","",①学校情報入力!$D$6)</f>
        <v/>
      </c>
      <c r="H59" t="str">
        <f>IF(②選手情報入力!C72="","",②選手情報入力!C72)</f>
        <v/>
      </c>
      <c r="I59" t="str">
        <f>IF(H59="","",IF(②選手情報入力!I72="","",IF(D59=1,VLOOKUP(②選手情報入力!I72,種目情報!$A$3:$B$17,2,FALSE),VLOOKUP(②選手情報入力!I72,種目情報!$E$3:$F$19,2,FALSE)))&amp;" "&amp;②選手情報入力!J72)</f>
        <v/>
      </c>
    </row>
    <row r="60" spans="1:9">
      <c r="A60" t="e">
        <f>IF(H60="","",RIGHT(①学校情報入力!$D$4,4))&amp;(D60&amp;"0000")+H60</f>
        <v>#VALUE!</v>
      </c>
      <c r="B60" t="str">
        <f>IF(H60="","",②選手情報入力!D73)</f>
        <v/>
      </c>
      <c r="C60" t="str">
        <f>IF(H60="","",②選手情報入力!E73)</f>
        <v/>
      </c>
      <c r="D60" t="str">
        <f>IF(H60="","",IF(②選手情報入力!G73="男",1,2))</f>
        <v/>
      </c>
      <c r="E60" t="str">
        <f t="shared" si="0"/>
        <v/>
      </c>
      <c r="F60" t="str">
        <f>IF(H60="","",①学校情報入力!$D$4)</f>
        <v/>
      </c>
      <c r="G60" t="str">
        <f>IF(H60="","",①学校情報入力!$D$6)</f>
        <v/>
      </c>
      <c r="H60" t="str">
        <f>IF(②選手情報入力!C73="","",②選手情報入力!C73)</f>
        <v/>
      </c>
      <c r="I60" t="str">
        <f>IF(H60="","",IF(②選手情報入力!I73="","",IF(D60=1,VLOOKUP(②選手情報入力!I73,種目情報!$A$3:$B$17,2,FALSE),VLOOKUP(②選手情報入力!I73,種目情報!$E$3:$F$19,2,FALSE)))&amp;" "&amp;②選手情報入力!J73)</f>
        <v/>
      </c>
    </row>
    <row r="61" spans="1:9">
      <c r="A61" t="e">
        <f>IF(H61="","",RIGHT(①学校情報入力!$D$4,4))&amp;(D61&amp;"0000")+H61</f>
        <v>#VALUE!</v>
      </c>
      <c r="B61" t="str">
        <f>IF(H61="","",②選手情報入力!D74)</f>
        <v/>
      </c>
      <c r="C61" t="str">
        <f>IF(H61="","",②選手情報入力!E74)</f>
        <v/>
      </c>
      <c r="D61" t="str">
        <f>IF(H61="","",IF(②選手情報入力!G74="男",1,2))</f>
        <v/>
      </c>
      <c r="E61" t="str">
        <f t="shared" si="0"/>
        <v/>
      </c>
      <c r="F61" t="str">
        <f>IF(H61="","",①学校情報入力!$D$4)</f>
        <v/>
      </c>
      <c r="G61" t="str">
        <f>IF(H61="","",①学校情報入力!$D$6)</f>
        <v/>
      </c>
      <c r="H61" t="str">
        <f>IF(②選手情報入力!C74="","",②選手情報入力!C74)</f>
        <v/>
      </c>
      <c r="I61" t="str">
        <f>IF(H61="","",IF(②選手情報入力!I74="","",IF(D61=1,VLOOKUP(②選手情報入力!I74,種目情報!$A$3:$B$17,2,FALSE),VLOOKUP(②選手情報入力!I74,種目情報!$E$3:$F$19,2,FALSE)))&amp;" "&amp;②選手情報入力!J74)</f>
        <v/>
      </c>
    </row>
    <row r="62" spans="1:9">
      <c r="A62" t="e">
        <f>IF(H62="","",RIGHT(①学校情報入力!$D$4,4))&amp;(D62&amp;"0000")+H62</f>
        <v>#VALUE!</v>
      </c>
      <c r="B62" t="str">
        <f>IF(H62="","",②選手情報入力!D75)</f>
        <v/>
      </c>
      <c r="C62" t="str">
        <f>IF(H62="","",②選手情報入力!E75)</f>
        <v/>
      </c>
      <c r="D62" t="str">
        <f>IF(H62="","",IF(②選手情報入力!G75="男",1,2))</f>
        <v/>
      </c>
      <c r="E62" t="str">
        <f t="shared" si="0"/>
        <v/>
      </c>
      <c r="F62" t="str">
        <f>IF(H62="","",①学校情報入力!$D$4)</f>
        <v/>
      </c>
      <c r="G62" t="str">
        <f>IF(H62="","",①学校情報入力!$D$6)</f>
        <v/>
      </c>
      <c r="H62" t="str">
        <f>IF(②選手情報入力!C75="","",②選手情報入力!C75)</f>
        <v/>
      </c>
      <c r="I62" t="str">
        <f>IF(H62="","",IF(②選手情報入力!I75="","",IF(D62=1,VLOOKUP(②選手情報入力!I75,種目情報!$A$3:$B$17,2,FALSE),VLOOKUP(②選手情報入力!I75,種目情報!$E$3:$F$19,2,FALSE)))&amp;" "&amp;②選手情報入力!J75)</f>
        <v/>
      </c>
    </row>
    <row r="63" spans="1:9">
      <c r="A63" t="e">
        <f>IF(H63="","",RIGHT(①学校情報入力!$D$4,4))&amp;(D63&amp;"0000")+H63</f>
        <v>#VALUE!</v>
      </c>
      <c r="B63" t="str">
        <f>IF(H63="","",②選手情報入力!D76)</f>
        <v/>
      </c>
      <c r="C63" t="str">
        <f>IF(H63="","",②選手情報入力!E76)</f>
        <v/>
      </c>
      <c r="D63" t="str">
        <f>IF(H63="","",IF(②選手情報入力!G76="男",1,2))</f>
        <v/>
      </c>
      <c r="E63" t="str">
        <f t="shared" si="0"/>
        <v/>
      </c>
      <c r="F63" t="str">
        <f>IF(H63="","",①学校情報入力!$D$4)</f>
        <v/>
      </c>
      <c r="G63" t="str">
        <f>IF(H63="","",①学校情報入力!$D$6)</f>
        <v/>
      </c>
      <c r="H63" t="str">
        <f>IF(②選手情報入力!C76="","",②選手情報入力!C76)</f>
        <v/>
      </c>
      <c r="I63" t="str">
        <f>IF(H63="","",IF(②選手情報入力!I76="","",IF(D63=1,VLOOKUP(②選手情報入力!I76,種目情報!$A$3:$B$17,2,FALSE),VLOOKUP(②選手情報入力!I76,種目情報!$E$3:$F$19,2,FALSE)))&amp;" "&amp;②選手情報入力!J76)</f>
        <v/>
      </c>
    </row>
    <row r="64" spans="1:9">
      <c r="A64" t="e">
        <f>IF(H64="","",RIGHT(①学校情報入力!$D$4,4))&amp;(D64&amp;"0000")+H64</f>
        <v>#VALUE!</v>
      </c>
      <c r="B64" t="str">
        <f>IF(H64="","",②選手情報入力!D77)</f>
        <v/>
      </c>
      <c r="C64" t="str">
        <f>IF(H64="","",②選手情報入力!E77)</f>
        <v/>
      </c>
      <c r="D64" t="str">
        <f>IF(H64="","",IF(②選手情報入力!G77="男",1,2))</f>
        <v/>
      </c>
      <c r="E64" t="str">
        <f t="shared" si="0"/>
        <v/>
      </c>
      <c r="F64" t="str">
        <f>IF(H64="","",①学校情報入力!$D$4)</f>
        <v/>
      </c>
      <c r="G64" t="str">
        <f>IF(H64="","",①学校情報入力!$D$6)</f>
        <v/>
      </c>
      <c r="H64" t="str">
        <f>IF(②選手情報入力!C77="","",②選手情報入力!C77)</f>
        <v/>
      </c>
      <c r="I64" t="str">
        <f>IF(H64="","",IF(②選手情報入力!I77="","",IF(D64=1,VLOOKUP(②選手情報入力!I77,種目情報!$A$3:$B$17,2,FALSE),VLOOKUP(②選手情報入力!I77,種目情報!$E$3:$F$19,2,FALSE)))&amp;" "&amp;②選手情報入力!J77)</f>
        <v/>
      </c>
    </row>
    <row r="65" spans="1:9">
      <c r="A65" t="e">
        <f>IF(H65="","",RIGHT(①学校情報入力!$D$4,4))&amp;(D65&amp;"0000")+H65</f>
        <v>#VALUE!</v>
      </c>
      <c r="B65" t="str">
        <f>IF(H65="","",②選手情報入力!D78)</f>
        <v/>
      </c>
      <c r="C65" t="str">
        <f>IF(H65="","",②選手情報入力!E78)</f>
        <v/>
      </c>
      <c r="D65" t="str">
        <f>IF(H65="","",IF(②選手情報入力!G78="男",1,2))</f>
        <v/>
      </c>
      <c r="E65" t="str">
        <f t="shared" si="0"/>
        <v/>
      </c>
      <c r="F65" t="str">
        <f>IF(H65="","",①学校情報入力!$D$4)</f>
        <v/>
      </c>
      <c r="G65" t="str">
        <f>IF(H65="","",①学校情報入力!$D$6)</f>
        <v/>
      </c>
      <c r="H65" t="str">
        <f>IF(②選手情報入力!C78="","",②選手情報入力!C78)</f>
        <v/>
      </c>
      <c r="I65" t="str">
        <f>IF(H65="","",IF(②選手情報入力!I78="","",IF(D65=1,VLOOKUP(②選手情報入力!I78,種目情報!$A$3:$B$17,2,FALSE),VLOOKUP(②選手情報入力!I78,種目情報!$E$3:$F$19,2,FALSE)))&amp;" "&amp;②選手情報入力!J78)</f>
        <v/>
      </c>
    </row>
    <row r="66" spans="1:9">
      <c r="A66" t="e">
        <f>IF(H66="","",RIGHT(①学校情報入力!$D$4,4))&amp;(D66&amp;"0000")+H66</f>
        <v>#VALUE!</v>
      </c>
      <c r="B66" t="str">
        <f>IF(H66="","",②選手情報入力!D79)</f>
        <v/>
      </c>
      <c r="C66" t="str">
        <f>IF(H66="","",②選手情報入力!E79)</f>
        <v/>
      </c>
      <c r="D66" t="str">
        <f>IF(H66="","",IF(②選手情報入力!G79="男",1,2))</f>
        <v/>
      </c>
      <c r="E66" t="str">
        <f t="shared" si="0"/>
        <v/>
      </c>
      <c r="F66" t="str">
        <f>IF(H66="","",①学校情報入力!$D$4)</f>
        <v/>
      </c>
      <c r="G66" t="str">
        <f>IF(H66="","",①学校情報入力!$D$6)</f>
        <v/>
      </c>
      <c r="H66" t="str">
        <f>IF(②選手情報入力!C79="","",②選手情報入力!C79)</f>
        <v/>
      </c>
      <c r="I66" t="str">
        <f>IF(H66="","",IF(②選手情報入力!I79="","",IF(D66=1,VLOOKUP(②選手情報入力!I79,種目情報!$A$3:$B$17,2,FALSE),VLOOKUP(②選手情報入力!I79,種目情報!$E$3:$F$19,2,FALSE)))&amp;" "&amp;②選手情報入力!J79)</f>
        <v/>
      </c>
    </row>
    <row r="67" spans="1:9">
      <c r="A67" t="e">
        <f>IF(H67="","",RIGHT(①学校情報入力!$D$4,4))&amp;(D67&amp;"0000")+H67</f>
        <v>#VALUE!</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IF(H67="","",①学校情報入力!$D$6)</f>
        <v/>
      </c>
      <c r="H67" t="str">
        <f>IF(②選手情報入力!C80="","",②選手情報入力!C80)</f>
        <v/>
      </c>
      <c r="I67" t="str">
        <f>IF(H67="","",IF(②選手情報入力!I80="","",IF(D67=1,VLOOKUP(②選手情報入力!I80,種目情報!$A$3:$B$17,2,FALSE),VLOOKUP(②選手情報入力!I80,種目情報!$E$3:$F$19,2,FALSE)))&amp;" "&amp;②選手情報入力!J80)</f>
        <v/>
      </c>
    </row>
    <row r="68" spans="1:9">
      <c r="A68" t="e">
        <f>IF(H68="","",RIGHT(①学校情報入力!$D$4,4))&amp;(D68&amp;"0000")+H68</f>
        <v>#VALUE!</v>
      </c>
      <c r="B68" t="str">
        <f>IF(H68="","",②選手情報入力!D81)</f>
        <v/>
      </c>
      <c r="C68" t="str">
        <f>IF(H68="","",②選手情報入力!E81)</f>
        <v/>
      </c>
      <c r="D68" t="str">
        <f>IF(H68="","",IF(②選手情報入力!G81="男",1,2))</f>
        <v/>
      </c>
      <c r="E68" t="str">
        <f t="shared" si="1"/>
        <v/>
      </c>
      <c r="F68" t="str">
        <f>IF(H68="","",①学校情報入力!$D$4)</f>
        <v/>
      </c>
      <c r="G68" t="str">
        <f>IF(H68="","",①学校情報入力!$D$6)</f>
        <v/>
      </c>
      <c r="H68" t="str">
        <f>IF(②選手情報入力!C81="","",②選手情報入力!C81)</f>
        <v/>
      </c>
      <c r="I68" t="str">
        <f>IF(H68="","",IF(②選手情報入力!I81="","",IF(D68=1,VLOOKUP(②選手情報入力!I81,種目情報!$A$3:$B$17,2,FALSE),VLOOKUP(②選手情報入力!I81,種目情報!$E$3:$F$19,2,FALSE)))&amp;" "&amp;②選手情報入力!J81)</f>
        <v/>
      </c>
    </row>
    <row r="69" spans="1:9">
      <c r="A69" t="e">
        <f>IF(H69="","",RIGHT(①学校情報入力!$D$4,4))&amp;(D69&amp;"0000")+H69</f>
        <v>#VALUE!</v>
      </c>
      <c r="B69" t="str">
        <f>IF(H69="","",②選手情報入力!D82)</f>
        <v/>
      </c>
      <c r="C69" t="str">
        <f>IF(H69="","",②選手情報入力!E82)</f>
        <v/>
      </c>
      <c r="D69" t="str">
        <f>IF(H69="","",IF(②選手情報入力!G82="男",1,2))</f>
        <v/>
      </c>
      <c r="E69" t="str">
        <f t="shared" si="1"/>
        <v/>
      </c>
      <c r="F69" t="str">
        <f>IF(H69="","",①学校情報入力!$D$4)</f>
        <v/>
      </c>
      <c r="G69" t="str">
        <f>IF(H69="","",①学校情報入力!$D$6)</f>
        <v/>
      </c>
      <c r="H69" t="str">
        <f>IF(②選手情報入力!C82="","",②選手情報入力!C82)</f>
        <v/>
      </c>
      <c r="I69" t="str">
        <f>IF(H69="","",IF(②選手情報入力!I82="","",IF(D69=1,VLOOKUP(②選手情報入力!I82,種目情報!$A$3:$B$17,2,FALSE),VLOOKUP(②選手情報入力!I82,種目情報!$E$3:$F$19,2,FALSE)))&amp;" "&amp;②選手情報入力!J82)</f>
        <v/>
      </c>
    </row>
    <row r="70" spans="1:9">
      <c r="A70" t="e">
        <f>IF(H70="","",RIGHT(①学校情報入力!$D$4,4))&amp;(D70&amp;"0000")+H70</f>
        <v>#VALUE!</v>
      </c>
      <c r="B70" t="str">
        <f>IF(H70="","",②選手情報入力!D83)</f>
        <v/>
      </c>
      <c r="C70" t="str">
        <f>IF(H70="","",②選手情報入力!E83)</f>
        <v/>
      </c>
      <c r="D70" t="str">
        <f>IF(H70="","",IF(②選手情報入力!G83="男",1,2))</f>
        <v/>
      </c>
      <c r="E70" t="str">
        <f t="shared" si="1"/>
        <v/>
      </c>
      <c r="F70" t="str">
        <f>IF(H70="","",①学校情報入力!$D$4)</f>
        <v/>
      </c>
      <c r="G70" t="str">
        <f>IF(H70="","",①学校情報入力!$D$6)</f>
        <v/>
      </c>
      <c r="H70" t="str">
        <f>IF(②選手情報入力!C83="","",②選手情報入力!C83)</f>
        <v/>
      </c>
      <c r="I70" t="str">
        <f>IF(H70="","",IF(②選手情報入力!I83="","",IF(D70=1,VLOOKUP(②選手情報入力!I83,種目情報!$A$3:$B$17,2,FALSE),VLOOKUP(②選手情報入力!I83,種目情報!$E$3:$F$19,2,FALSE)))&amp;" "&amp;②選手情報入力!J83)</f>
        <v/>
      </c>
    </row>
    <row r="71" spans="1:9">
      <c r="A71" t="e">
        <f>IF(H71="","",RIGHT(①学校情報入力!$D$4,4))&amp;(D71&amp;"0000")+H71</f>
        <v>#VALUE!</v>
      </c>
      <c r="B71" t="str">
        <f>IF(H71="","",②選手情報入力!D84)</f>
        <v/>
      </c>
      <c r="C71" t="str">
        <f>IF(H71="","",②選手情報入力!E84)</f>
        <v/>
      </c>
      <c r="D71" t="str">
        <f>IF(H71="","",IF(②選手情報入力!G84="男",1,2))</f>
        <v/>
      </c>
      <c r="E71" t="str">
        <f t="shared" si="1"/>
        <v/>
      </c>
      <c r="F71" t="str">
        <f>IF(H71="","",①学校情報入力!$D$4)</f>
        <v/>
      </c>
      <c r="G71" t="str">
        <f>IF(H71="","",①学校情報入力!$D$6)</f>
        <v/>
      </c>
      <c r="H71" t="str">
        <f>IF(②選手情報入力!C84="","",②選手情報入力!C84)</f>
        <v/>
      </c>
      <c r="I71" t="str">
        <f>IF(H71="","",IF(②選手情報入力!I84="","",IF(D71=1,VLOOKUP(②選手情報入力!I84,種目情報!$A$3:$B$17,2,FALSE),VLOOKUP(②選手情報入力!I84,種目情報!$E$3:$F$19,2,FALSE)))&amp;" "&amp;②選手情報入力!J84)</f>
        <v/>
      </c>
    </row>
    <row r="72" spans="1:9">
      <c r="A72" t="e">
        <f>IF(H72="","",RIGHT(①学校情報入力!$D$4,4))&amp;(D72&amp;"0000")+H72</f>
        <v>#VALUE!</v>
      </c>
      <c r="B72" t="str">
        <f>IF(H72="","",②選手情報入力!D85)</f>
        <v/>
      </c>
      <c r="C72" t="str">
        <f>IF(H72="","",②選手情報入力!E85)</f>
        <v/>
      </c>
      <c r="D72" t="str">
        <f>IF(H72="","",IF(②選手情報入力!G85="男",1,2))</f>
        <v/>
      </c>
      <c r="E72" t="str">
        <f t="shared" si="1"/>
        <v/>
      </c>
      <c r="F72" t="str">
        <f>IF(H72="","",①学校情報入力!$D$4)</f>
        <v/>
      </c>
      <c r="G72" t="str">
        <f>IF(H72="","",①学校情報入力!$D$6)</f>
        <v/>
      </c>
      <c r="H72" t="str">
        <f>IF(②選手情報入力!C85="","",②選手情報入力!C85)</f>
        <v/>
      </c>
      <c r="I72" t="str">
        <f>IF(H72="","",IF(②選手情報入力!I85="","",IF(D72=1,VLOOKUP(②選手情報入力!I85,種目情報!$A$3:$B$17,2,FALSE),VLOOKUP(②選手情報入力!I85,種目情報!$E$3:$F$19,2,FALSE)))&amp;" "&amp;②選手情報入力!J85)</f>
        <v/>
      </c>
    </row>
    <row r="73" spans="1:9">
      <c r="A73" t="e">
        <f>IF(H73="","",RIGHT(①学校情報入力!$D$4,4))&amp;(D73&amp;"0000")+H73</f>
        <v>#VALUE!</v>
      </c>
      <c r="B73" t="str">
        <f>IF(H73="","",②選手情報入力!D86)</f>
        <v/>
      </c>
      <c r="C73" t="str">
        <f>IF(H73="","",②選手情報入力!E86)</f>
        <v/>
      </c>
      <c r="D73" t="str">
        <f>IF(H73="","",IF(②選手情報入力!G86="男",1,2))</f>
        <v/>
      </c>
      <c r="E73" t="str">
        <f t="shared" si="1"/>
        <v/>
      </c>
      <c r="F73" t="str">
        <f>IF(H73="","",①学校情報入力!$D$4)</f>
        <v/>
      </c>
      <c r="G73" t="str">
        <f>IF(H73="","",①学校情報入力!$D$6)</f>
        <v/>
      </c>
      <c r="H73" t="str">
        <f>IF(②選手情報入力!C86="","",②選手情報入力!C86)</f>
        <v/>
      </c>
      <c r="I73" t="str">
        <f>IF(H73="","",IF(②選手情報入力!I86="","",IF(D73=1,VLOOKUP(②選手情報入力!I86,種目情報!$A$3:$B$17,2,FALSE),VLOOKUP(②選手情報入力!I86,種目情報!$E$3:$F$19,2,FALSE)))&amp;" "&amp;②選手情報入力!J86)</f>
        <v/>
      </c>
    </row>
    <row r="74" spans="1:9">
      <c r="A74" t="e">
        <f>IF(H74="","",RIGHT(①学校情報入力!$D$4,4))&amp;(D74&amp;"0000")+H74</f>
        <v>#VALUE!</v>
      </c>
      <c r="B74" t="str">
        <f>IF(H74="","",②選手情報入力!D87)</f>
        <v/>
      </c>
      <c r="C74" t="str">
        <f>IF(H74="","",②選手情報入力!E87)</f>
        <v/>
      </c>
      <c r="D74" t="str">
        <f>IF(H74="","",IF(②選手情報入力!G87="男",1,2))</f>
        <v/>
      </c>
      <c r="E74" t="str">
        <f t="shared" si="1"/>
        <v/>
      </c>
      <c r="F74" t="str">
        <f>IF(H74="","",①学校情報入力!$D$4)</f>
        <v/>
      </c>
      <c r="G74" t="str">
        <f>IF(H74="","",①学校情報入力!$D$6)</f>
        <v/>
      </c>
      <c r="H74" t="str">
        <f>IF(②選手情報入力!C87="","",②選手情報入力!C87)</f>
        <v/>
      </c>
      <c r="I74" t="str">
        <f>IF(H74="","",IF(②選手情報入力!I87="","",IF(D74=1,VLOOKUP(②選手情報入力!I87,種目情報!$A$3:$B$17,2,FALSE),VLOOKUP(②選手情報入力!I87,種目情報!$E$3:$F$19,2,FALSE)))&amp;" "&amp;②選手情報入力!J87)</f>
        <v/>
      </c>
    </row>
    <row r="75" spans="1:9">
      <c r="A75" t="e">
        <f>IF(H75="","",RIGHT(①学校情報入力!$D$4,4))&amp;(D75&amp;"0000")+H75</f>
        <v>#VALUE!</v>
      </c>
      <c r="B75" t="str">
        <f>IF(H75="","",②選手情報入力!D88)</f>
        <v/>
      </c>
      <c r="C75" t="str">
        <f>IF(H75="","",②選手情報入力!E88)</f>
        <v/>
      </c>
      <c r="D75" t="str">
        <f>IF(H75="","",IF(②選手情報入力!G88="男",1,2))</f>
        <v/>
      </c>
      <c r="E75" t="str">
        <f t="shared" si="1"/>
        <v/>
      </c>
      <c r="F75" t="str">
        <f>IF(H75="","",①学校情報入力!$D$4)</f>
        <v/>
      </c>
      <c r="G75" t="str">
        <f>IF(H75="","",①学校情報入力!$D$6)</f>
        <v/>
      </c>
      <c r="H75" t="str">
        <f>IF(②選手情報入力!C88="","",②選手情報入力!C88)</f>
        <v/>
      </c>
      <c r="I75" t="str">
        <f>IF(H75="","",IF(②選手情報入力!I88="","",IF(D75=1,VLOOKUP(②選手情報入力!I88,種目情報!$A$3:$B$17,2,FALSE),VLOOKUP(②選手情報入力!I88,種目情報!$E$3:$F$19,2,FALSE)))&amp;" "&amp;②選手情報入力!J88)</f>
        <v/>
      </c>
    </row>
    <row r="76" spans="1:9">
      <c r="A76" t="e">
        <f>IF(H76="","",RIGHT(①学校情報入力!$D$4,4))&amp;(D76&amp;"0000")+H76</f>
        <v>#VALUE!</v>
      </c>
      <c r="B76" t="str">
        <f>IF(H76="","",②選手情報入力!D89)</f>
        <v/>
      </c>
      <c r="C76" t="str">
        <f>IF(H76="","",②選手情報入力!E89)</f>
        <v/>
      </c>
      <c r="D76" t="str">
        <f>IF(H76="","",IF(②選手情報入力!G89="男",1,2))</f>
        <v/>
      </c>
      <c r="E76" t="str">
        <f t="shared" si="1"/>
        <v/>
      </c>
      <c r="F76" t="str">
        <f>IF(H76="","",①学校情報入力!$D$4)</f>
        <v/>
      </c>
      <c r="G76" t="str">
        <f>IF(H76="","",①学校情報入力!$D$6)</f>
        <v/>
      </c>
      <c r="H76" t="str">
        <f>IF(②選手情報入力!C89="","",②選手情報入力!C89)</f>
        <v/>
      </c>
      <c r="I76" t="str">
        <f>IF(H76="","",IF(②選手情報入力!I89="","",IF(D76=1,VLOOKUP(②選手情報入力!I89,種目情報!$A$3:$B$17,2,FALSE),VLOOKUP(②選手情報入力!I89,種目情報!$E$3:$F$19,2,FALSE)))&amp;" "&amp;②選手情報入力!J89)</f>
        <v/>
      </c>
    </row>
    <row r="77" spans="1:9">
      <c r="A77" t="e">
        <f>IF(H77="","",RIGHT(①学校情報入力!$D$4,4))&amp;(D77&amp;"0000")+H77</f>
        <v>#VALUE!</v>
      </c>
      <c r="B77" t="str">
        <f>IF(H77="","",②選手情報入力!D90)</f>
        <v/>
      </c>
      <c r="C77" t="str">
        <f>IF(H77="","",②選手情報入力!E90)</f>
        <v/>
      </c>
      <c r="D77" t="str">
        <f>IF(H77="","",IF(②選手情報入力!G90="男",1,2))</f>
        <v/>
      </c>
      <c r="E77" t="str">
        <f t="shared" si="1"/>
        <v/>
      </c>
      <c r="F77" t="str">
        <f>IF(H77="","",①学校情報入力!$D$4)</f>
        <v/>
      </c>
      <c r="G77" t="str">
        <f>IF(H77="","",①学校情報入力!$D$6)</f>
        <v/>
      </c>
      <c r="H77" t="str">
        <f>IF(②選手情報入力!C90="","",②選手情報入力!C90)</f>
        <v/>
      </c>
      <c r="I77" t="str">
        <f>IF(H77="","",IF(②選手情報入力!I90="","",IF(D77=1,VLOOKUP(②選手情報入力!I90,種目情報!$A$3:$B$17,2,FALSE),VLOOKUP(②選手情報入力!I90,種目情報!$E$3:$F$19,2,FALSE)))&amp;" "&amp;②選手情報入力!J90)</f>
        <v/>
      </c>
    </row>
    <row r="78" spans="1:9">
      <c r="A78" t="e">
        <f>IF(H78="","",RIGHT(①学校情報入力!$D$4,4))&amp;(D78&amp;"0000")+H78</f>
        <v>#VALUE!</v>
      </c>
      <c r="B78" t="str">
        <f>IF(H78="","",②選手情報入力!D91)</f>
        <v/>
      </c>
      <c r="C78" t="str">
        <f>IF(H78="","",②選手情報入力!E91)</f>
        <v/>
      </c>
      <c r="D78" t="str">
        <f>IF(H78="","",IF(②選手情報入力!G91="男",1,2))</f>
        <v/>
      </c>
      <c r="E78" t="str">
        <f t="shared" si="1"/>
        <v/>
      </c>
      <c r="F78" t="str">
        <f>IF(H78="","",①学校情報入力!$D$4)</f>
        <v/>
      </c>
      <c r="G78" t="str">
        <f>IF(H78="","",①学校情報入力!$D$6)</f>
        <v/>
      </c>
      <c r="H78" t="str">
        <f>IF(②選手情報入力!C91="","",②選手情報入力!C91)</f>
        <v/>
      </c>
      <c r="I78" t="str">
        <f>IF(H78="","",IF(②選手情報入力!I91="","",IF(D78=1,VLOOKUP(②選手情報入力!I91,種目情報!$A$3:$B$17,2,FALSE),VLOOKUP(②選手情報入力!I91,種目情報!$E$3:$F$19,2,FALSE)))&amp;" "&amp;②選手情報入力!J91)</f>
        <v/>
      </c>
    </row>
    <row r="79" spans="1:9">
      <c r="A79" t="e">
        <f>IF(H79="","",RIGHT(①学校情報入力!$D$4,4))&amp;(D79&amp;"0000")+H79</f>
        <v>#VALUE!</v>
      </c>
      <c r="B79" t="str">
        <f>IF(H79="","",②選手情報入力!D92)</f>
        <v/>
      </c>
      <c r="C79" t="str">
        <f>IF(H79="","",②選手情報入力!E92)</f>
        <v/>
      </c>
      <c r="D79" t="str">
        <f>IF(H79="","",IF(②選手情報入力!G92="男",1,2))</f>
        <v/>
      </c>
      <c r="E79" t="str">
        <f t="shared" si="1"/>
        <v/>
      </c>
      <c r="F79" t="str">
        <f>IF(H79="","",①学校情報入力!$D$4)</f>
        <v/>
      </c>
      <c r="G79" t="str">
        <f>IF(H79="","",①学校情報入力!$D$6)</f>
        <v/>
      </c>
      <c r="H79" t="str">
        <f>IF(②選手情報入力!C92="","",②選手情報入力!C92)</f>
        <v/>
      </c>
      <c r="I79" t="str">
        <f>IF(H79="","",IF(②選手情報入力!I92="","",IF(D79=1,VLOOKUP(②選手情報入力!I92,種目情報!$A$3:$B$17,2,FALSE),VLOOKUP(②選手情報入力!I92,種目情報!$E$3:$F$19,2,FALSE)))&amp;" "&amp;②選手情報入力!J92)</f>
        <v/>
      </c>
    </row>
    <row r="80" spans="1:9">
      <c r="A80" t="e">
        <f>IF(H80="","",RIGHT(①学校情報入力!$D$4,4))&amp;(D80&amp;"0000")+H80</f>
        <v>#VALUE!</v>
      </c>
      <c r="B80" t="str">
        <f>IF(H80="","",②選手情報入力!D93)</f>
        <v/>
      </c>
      <c r="C80" t="str">
        <f>IF(H80="","",②選手情報入力!E93)</f>
        <v/>
      </c>
      <c r="D80" t="str">
        <f>IF(H80="","",IF(②選手情報入力!G93="男",1,2))</f>
        <v/>
      </c>
      <c r="E80" t="str">
        <f t="shared" si="1"/>
        <v/>
      </c>
      <c r="F80" t="str">
        <f>IF(H80="","",①学校情報入力!$D$4)</f>
        <v/>
      </c>
      <c r="G80" t="str">
        <f>IF(H80="","",①学校情報入力!$D$6)</f>
        <v/>
      </c>
      <c r="H80" t="str">
        <f>IF(②選手情報入力!C93="","",②選手情報入力!C93)</f>
        <v/>
      </c>
      <c r="I80" t="str">
        <f>IF(H80="","",IF(②選手情報入力!I93="","",IF(D80=1,VLOOKUP(②選手情報入力!I93,種目情報!$A$3:$B$17,2,FALSE),VLOOKUP(②選手情報入力!I93,種目情報!$E$3:$F$19,2,FALSE)))&amp;" "&amp;②選手情報入力!J93)</f>
        <v/>
      </c>
    </row>
    <row r="81" spans="1:9">
      <c r="A81" t="e">
        <f>IF(H81="","",RIGHT(①学校情報入力!$D$4,4))&amp;(D81&amp;"0000")+H81</f>
        <v>#VALUE!</v>
      </c>
      <c r="B81" t="str">
        <f>IF(H81="","",②選手情報入力!D94)</f>
        <v/>
      </c>
      <c r="C81" t="str">
        <f>IF(H81="","",②選手情報入力!E94)</f>
        <v/>
      </c>
      <c r="D81" t="str">
        <f>IF(H81="","",IF(②選手情報入力!G94="男",1,2))</f>
        <v/>
      </c>
      <c r="E81" t="str">
        <f t="shared" si="1"/>
        <v/>
      </c>
      <c r="F81" t="str">
        <f>IF(H81="","",①学校情報入力!$D$4)</f>
        <v/>
      </c>
      <c r="G81" t="str">
        <f>IF(H81="","",①学校情報入力!$D$6)</f>
        <v/>
      </c>
      <c r="H81" t="str">
        <f>IF(②選手情報入力!C94="","",②選手情報入力!C94)</f>
        <v/>
      </c>
      <c r="I81" t="str">
        <f>IF(H81="","",IF(②選手情報入力!I94="","",IF(D81=1,VLOOKUP(②選手情報入力!I94,種目情報!$A$3:$B$17,2,FALSE),VLOOKUP(②選手情報入力!I94,種目情報!$E$3:$F$19,2,FALSE)))&amp;" "&amp;②選手情報入力!J94)</f>
        <v/>
      </c>
    </row>
    <row r="82" spans="1:9">
      <c r="A82" t="e">
        <f>IF(H82="","",RIGHT(①学校情報入力!$D$4,4))&amp;(D82&amp;"0000")+H82</f>
        <v>#VALUE!</v>
      </c>
      <c r="B82" t="str">
        <f>IF(H82="","",②選手情報入力!D95)</f>
        <v/>
      </c>
      <c r="C82" t="str">
        <f>IF(H82="","",②選手情報入力!E95)</f>
        <v/>
      </c>
      <c r="D82" t="str">
        <f>IF(H82="","",IF(②選手情報入力!G95="男",1,2))</f>
        <v/>
      </c>
      <c r="E82" t="str">
        <f t="shared" si="1"/>
        <v/>
      </c>
      <c r="F82" t="str">
        <f>IF(H82="","",①学校情報入力!$D$4)</f>
        <v/>
      </c>
      <c r="G82" t="str">
        <f>IF(H82="","",①学校情報入力!$D$6)</f>
        <v/>
      </c>
      <c r="H82" t="str">
        <f>IF(②選手情報入力!C95="","",②選手情報入力!C95)</f>
        <v/>
      </c>
      <c r="I82" t="str">
        <f>IF(H82="","",IF(②選手情報入力!I95="","",IF(D82=1,VLOOKUP(②選手情報入力!I95,種目情報!$A$3:$B$17,2,FALSE),VLOOKUP(②選手情報入力!I95,種目情報!$E$3:$F$19,2,FALSE)))&amp;" "&amp;②選手情報入力!J95)</f>
        <v/>
      </c>
    </row>
    <row r="83" spans="1:9">
      <c r="A83" t="e">
        <f>IF(H83="","",RIGHT(①学校情報入力!$D$4,4))&amp;(D83&amp;"0000")+H83</f>
        <v>#VALUE!</v>
      </c>
      <c r="B83" t="str">
        <f>IF(H83="","",②選手情報入力!D96)</f>
        <v/>
      </c>
      <c r="C83" t="str">
        <f>IF(H83="","",②選手情報入力!E96)</f>
        <v/>
      </c>
      <c r="D83" t="str">
        <f>IF(H83="","",IF(②選手情報入力!G96="男",1,2))</f>
        <v/>
      </c>
      <c r="E83" t="str">
        <f t="shared" si="1"/>
        <v/>
      </c>
      <c r="F83" t="str">
        <f>IF(H83="","",①学校情報入力!$D$4)</f>
        <v/>
      </c>
      <c r="G83" t="str">
        <f>IF(H83="","",①学校情報入力!$D$6)</f>
        <v/>
      </c>
      <c r="H83" t="str">
        <f>IF(②選手情報入力!C96="","",②選手情報入力!C96)</f>
        <v/>
      </c>
      <c r="I83" t="str">
        <f>IF(H83="","",IF(②選手情報入力!I96="","",IF(D83=1,VLOOKUP(②選手情報入力!I96,種目情報!$A$3:$B$17,2,FALSE),VLOOKUP(②選手情報入力!I96,種目情報!$E$3:$F$19,2,FALSE)))&amp;" "&amp;②選手情報入力!J96)</f>
        <v/>
      </c>
    </row>
    <row r="84" spans="1:9">
      <c r="A84" t="e">
        <f>IF(H84="","",RIGHT(①学校情報入力!$D$4,4))&amp;(D84&amp;"0000")+H84</f>
        <v>#VALUE!</v>
      </c>
      <c r="B84" t="str">
        <f>IF(H84="","",②選手情報入力!D97)</f>
        <v/>
      </c>
      <c r="C84" t="str">
        <f>IF(H84="","",②選手情報入力!E97)</f>
        <v/>
      </c>
      <c r="D84" t="str">
        <f>IF(H84="","",IF(②選手情報入力!G97="男",1,2))</f>
        <v/>
      </c>
      <c r="E84" t="str">
        <f t="shared" si="1"/>
        <v/>
      </c>
      <c r="F84" t="str">
        <f>IF(H84="","",①学校情報入力!$D$4)</f>
        <v/>
      </c>
      <c r="G84" t="str">
        <f>IF(H84="","",①学校情報入力!$D$6)</f>
        <v/>
      </c>
      <c r="H84" t="str">
        <f>IF(②選手情報入力!C97="","",②選手情報入力!C97)</f>
        <v/>
      </c>
      <c r="I84" t="str">
        <f>IF(H84="","",IF(②選手情報入力!I97="","",IF(D84=1,VLOOKUP(②選手情報入力!I97,種目情報!$A$3:$B$17,2,FALSE),VLOOKUP(②選手情報入力!I97,種目情報!$E$3:$F$19,2,FALSE)))&amp;" "&amp;②選手情報入力!J97)</f>
        <v/>
      </c>
    </row>
    <row r="85" spans="1:9">
      <c r="A85" t="e">
        <f>IF(H85="","",RIGHT(①学校情報入力!$D$4,4))&amp;(D85&amp;"0000")+H85</f>
        <v>#VALUE!</v>
      </c>
      <c r="B85" t="str">
        <f>IF(H85="","",②選手情報入力!D98)</f>
        <v/>
      </c>
      <c r="C85" t="str">
        <f>IF(H85="","",②選手情報入力!E98)</f>
        <v/>
      </c>
      <c r="D85" t="str">
        <f>IF(H85="","",IF(②選手情報入力!G98="男",1,2))</f>
        <v/>
      </c>
      <c r="E85" t="str">
        <f t="shared" si="1"/>
        <v/>
      </c>
      <c r="F85" t="str">
        <f>IF(H85="","",①学校情報入力!$D$4)</f>
        <v/>
      </c>
      <c r="G85" t="str">
        <f>IF(H85="","",①学校情報入力!$D$6)</f>
        <v/>
      </c>
      <c r="H85" t="str">
        <f>IF(②選手情報入力!C98="","",②選手情報入力!C98)</f>
        <v/>
      </c>
      <c r="I85" t="str">
        <f>IF(H85="","",IF(②選手情報入力!I98="","",IF(D85=1,VLOOKUP(②選手情報入力!I98,種目情報!$A$3:$B$17,2,FALSE),VLOOKUP(②選手情報入力!I98,種目情報!$E$3:$F$19,2,FALSE)))&amp;" "&amp;②選手情報入力!J98)</f>
        <v/>
      </c>
    </row>
    <row r="86" spans="1:9">
      <c r="A86" t="e">
        <f>IF(H86="","",RIGHT(①学校情報入力!$D$4,4))&amp;(D86&amp;"0000")+H86</f>
        <v>#VALUE!</v>
      </c>
      <c r="B86" t="str">
        <f>IF(H86="","",②選手情報入力!D99)</f>
        <v/>
      </c>
      <c r="C86" t="str">
        <f>IF(H86="","",②選手情報入力!E99)</f>
        <v/>
      </c>
      <c r="D86" t="str">
        <f>IF(H86="","",IF(②選手情報入力!G99="男",1,2))</f>
        <v/>
      </c>
      <c r="E86" t="str">
        <f t="shared" si="1"/>
        <v/>
      </c>
      <c r="F86" t="str">
        <f>IF(H86="","",①学校情報入力!$D$4)</f>
        <v/>
      </c>
      <c r="G86" t="str">
        <f>IF(H86="","",①学校情報入力!$D$6)</f>
        <v/>
      </c>
      <c r="H86" t="str">
        <f>IF(②選手情報入力!C99="","",②選手情報入力!C99)</f>
        <v/>
      </c>
      <c r="I86" t="str">
        <f>IF(H86="","",IF(②選手情報入力!I99="","",IF(D86=1,VLOOKUP(②選手情報入力!I99,種目情報!$A$3:$B$17,2,FALSE),VLOOKUP(②選手情報入力!I99,種目情報!$E$3:$F$19,2,FALSE)))&amp;" "&amp;②選手情報入力!J99)</f>
        <v/>
      </c>
    </row>
    <row r="87" spans="1:9">
      <c r="A87" t="e">
        <f>IF(H87="","",RIGHT(①学校情報入力!$D$4,4))&amp;(D87&amp;"0000")+H87</f>
        <v>#VALUE!</v>
      </c>
      <c r="B87" t="str">
        <f>IF(H87="","",②選手情報入力!D100)</f>
        <v/>
      </c>
      <c r="C87" t="str">
        <f>IF(H87="","",②選手情報入力!E100)</f>
        <v/>
      </c>
      <c r="D87" t="str">
        <f>IF(H87="","",IF(②選手情報入力!G100="男",1,2))</f>
        <v/>
      </c>
      <c r="E87" t="str">
        <f t="shared" si="1"/>
        <v/>
      </c>
      <c r="F87" t="str">
        <f>IF(H87="","",①学校情報入力!$D$4)</f>
        <v/>
      </c>
      <c r="G87" t="str">
        <f>IF(H87="","",①学校情報入力!$D$6)</f>
        <v/>
      </c>
      <c r="H87" t="str">
        <f>IF(②選手情報入力!C100="","",②選手情報入力!C100)</f>
        <v/>
      </c>
      <c r="I87" t="str">
        <f>IF(H87="","",IF(②選手情報入力!I100="","",IF(D87=1,VLOOKUP(②選手情報入力!I100,種目情報!$A$3:$B$17,2,FALSE),VLOOKUP(②選手情報入力!I100,種目情報!$E$3:$F$19,2,FALSE)))&amp;" "&amp;②選手情報入力!J100)</f>
        <v/>
      </c>
    </row>
    <row r="88" spans="1:9">
      <c r="A88" t="e">
        <f>IF(H88="","",RIGHT(①学校情報入力!$D$4,4))&amp;(D88&amp;"0000")+H88</f>
        <v>#VALUE!</v>
      </c>
      <c r="B88" t="str">
        <f>IF(H88="","",②選手情報入力!D101)</f>
        <v/>
      </c>
      <c r="C88" t="str">
        <f>IF(H88="","",②選手情報入力!E101)</f>
        <v/>
      </c>
      <c r="D88" t="str">
        <f>IF(H88="","",IF(②選手情報入力!G101="男",1,2))</f>
        <v/>
      </c>
      <c r="E88" t="str">
        <f t="shared" si="1"/>
        <v/>
      </c>
      <c r="F88" t="str">
        <f>IF(H88="","",①学校情報入力!$D$4)</f>
        <v/>
      </c>
      <c r="G88" t="str">
        <f>IF(H88="","",①学校情報入力!$D$6)</f>
        <v/>
      </c>
      <c r="H88" t="str">
        <f>IF(②選手情報入力!C101="","",②選手情報入力!C101)</f>
        <v/>
      </c>
      <c r="I88" t="str">
        <f>IF(H88="","",IF(②選手情報入力!I101="","",IF(D88=1,VLOOKUP(②選手情報入力!I101,種目情報!$A$3:$B$17,2,FALSE),VLOOKUP(②選手情報入力!I101,種目情報!$E$3:$F$19,2,FALSE)))&amp;" "&amp;②選手情報入力!J101)</f>
        <v/>
      </c>
    </row>
    <row r="89" spans="1:9">
      <c r="A89" t="e">
        <f>IF(H89="","",RIGHT(①学校情報入力!$D$4,4))&amp;(D89&amp;"0000")+H89</f>
        <v>#VALUE!</v>
      </c>
      <c r="B89" t="str">
        <f>IF(H89="","",②選手情報入力!D102)</f>
        <v/>
      </c>
      <c r="C89" t="str">
        <f>IF(H89="","",②選手情報入力!E102)</f>
        <v/>
      </c>
      <c r="D89" t="str">
        <f>IF(H89="","",IF(②選手情報入力!G102="男",1,2))</f>
        <v/>
      </c>
      <c r="E89" t="str">
        <f t="shared" si="1"/>
        <v/>
      </c>
      <c r="F89" t="str">
        <f>IF(H89="","",①学校情報入力!$D$4)</f>
        <v/>
      </c>
      <c r="G89" t="str">
        <f>IF(H89="","",①学校情報入力!$D$6)</f>
        <v/>
      </c>
      <c r="H89" t="str">
        <f>IF(②選手情報入力!C102="","",②選手情報入力!C102)</f>
        <v/>
      </c>
      <c r="I89" t="str">
        <f>IF(H89="","",IF(②選手情報入力!I102="","",IF(D89=1,VLOOKUP(②選手情報入力!I102,種目情報!$A$3:$B$17,2,FALSE),VLOOKUP(②選手情報入力!I102,種目情報!$E$3:$F$19,2,FALSE)))&amp;" "&amp;②選手情報入力!J102)</f>
        <v/>
      </c>
    </row>
    <row r="90" spans="1:9">
      <c r="A90" t="e">
        <f>IF(H90="","",RIGHT(①学校情報入力!$D$4,4))&amp;(D90&amp;"0000")+H90</f>
        <v>#VALUE!</v>
      </c>
      <c r="B90" t="str">
        <f>IF(H90="","",②選手情報入力!D103)</f>
        <v/>
      </c>
      <c r="C90" t="str">
        <f>IF(H90="","",②選手情報入力!E103)</f>
        <v/>
      </c>
      <c r="D90" t="str">
        <f>IF(H90="","",IF(②選手情報入力!G103="男",1,2))</f>
        <v/>
      </c>
      <c r="E90" t="str">
        <f t="shared" si="1"/>
        <v/>
      </c>
      <c r="F90" t="str">
        <f>IF(H90="","",①学校情報入力!$D$4)</f>
        <v/>
      </c>
      <c r="G90" t="str">
        <f>IF(H90="","",①学校情報入力!$D$6)</f>
        <v/>
      </c>
      <c r="H90" t="str">
        <f>IF(②選手情報入力!C103="","",②選手情報入力!C103)</f>
        <v/>
      </c>
      <c r="I90" t="str">
        <f>IF(H90="","",IF(②選手情報入力!I103="","",IF(D90=1,VLOOKUP(②選手情報入力!I103,種目情報!$A$3:$B$17,2,FALSE),VLOOKUP(②選手情報入力!I103,種目情報!$E$3:$F$19,2,FALSE)))&amp;" "&amp;②選手情報入力!J103)</f>
        <v/>
      </c>
    </row>
    <row r="91" spans="1:9">
      <c r="A91" t="e">
        <f>IF(H91="","",RIGHT(①学校情報入力!$D$4,4))&amp;(D91&amp;"0000")+H91</f>
        <v>#VALUE!</v>
      </c>
      <c r="B91" t="str">
        <f>IF(H91="","",②選手情報入力!D104)</f>
        <v/>
      </c>
      <c r="C91" t="str">
        <f>IF(H91="","",②選手情報入力!E104)</f>
        <v/>
      </c>
      <c r="D91" t="str">
        <f>IF(H91="","",IF(②選手情報入力!G104="男",1,2))</f>
        <v/>
      </c>
      <c r="E91" t="str">
        <f t="shared" si="1"/>
        <v/>
      </c>
      <c r="F91" t="str">
        <f>IF(H91="","",①学校情報入力!$D$4)</f>
        <v/>
      </c>
      <c r="G91" t="str">
        <f>IF(H91="","",①学校情報入力!$D$6)</f>
        <v/>
      </c>
      <c r="H91" t="str">
        <f>IF(②選手情報入力!C104="","",②選手情報入力!C104)</f>
        <v/>
      </c>
      <c r="I91" t="str">
        <f>IF(H91="","",IF(②選手情報入力!I104="","",IF(D91=1,VLOOKUP(②選手情報入力!I104,種目情報!$A$3:$B$17,2,FALSE),VLOOKUP(②選手情報入力!I104,種目情報!$E$3:$F$19,2,FALSE)))&amp;" "&amp;②選手情報入力!J104)</f>
        <v/>
      </c>
    </row>
    <row r="92" spans="1:9">
      <c r="A92" s="22"/>
      <c r="B92" s="22"/>
      <c r="C92" s="22"/>
      <c r="D92" s="22"/>
      <c r="E92" s="22"/>
      <c r="F92" s="22"/>
      <c r="G92" s="22"/>
      <c r="H92" s="22"/>
      <c r="I92" s="22"/>
    </row>
  </sheetData>
  <phoneticPr fontId="7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
  <sheetViews>
    <sheetView workbookViewId="0">
      <selection activeCell="F2" sqref="F2"/>
    </sheetView>
  </sheetViews>
  <sheetFormatPr defaultRowHeight="13.5"/>
  <cols>
    <col min="3" max="3" width="9.875" customWidth="1"/>
    <col min="4" max="4" width="12.375" bestFit="1" customWidth="1"/>
    <col min="5" max="5" width="10.375" bestFit="1" customWidth="1"/>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IF(③リレー情報確認!F22="","",①学校情報入力!D4)</f>
        <v/>
      </c>
      <c r="C2" t="str">
        <f>IF(③リレー情報確認!F22="","",①学校情報入力!D5&amp;"Ａ")</f>
        <v/>
      </c>
      <c r="D2" t="str">
        <f>IF(③リレー情報確認!F22="","",ASC(①学校情報入力!D6))</f>
        <v/>
      </c>
      <c r="E2" t="str">
        <f>IF(③リレー情報確認!F22="","",③リレー情報確認!F8)</f>
        <v/>
      </c>
      <c r="F2" t="str">
        <f>IF(③リレー情報確認!E8="","",③リレー情報確認!E8)</f>
        <v/>
      </c>
      <c r="G2" t="str">
        <f>IF(③リレー情報確認!E9="","",③リレー情報確認!E9)</f>
        <v/>
      </c>
      <c r="H2" t="str">
        <f>IF(③リレー情報確認!E10="","",③リレー情報確認!E10)</f>
        <v/>
      </c>
      <c r="I2" t="str">
        <f>IF(③リレー情報確認!Q8="","",③リレー情報確認!Q8)</f>
        <v/>
      </c>
      <c r="J2" t="str">
        <f>IF(③リレー情報確認!Q9="","",③リレー情報確認!Q9)</f>
        <v/>
      </c>
      <c r="K2" t="str">
        <f>IF(③リレー情報確認!Q10="","",③リレー情報確認!Q10)</f>
        <v/>
      </c>
    </row>
    <row r="3" spans="1:11">
      <c r="A3" t="str">
        <f>IF(③リレー情報確認!F23="","",①学校情報入力!D4+100000)</f>
        <v/>
      </c>
      <c r="C3" t="str">
        <f>IF(③リレー情報確認!F23="","",①学校情報入力!D5&amp;"Ｂ")</f>
        <v/>
      </c>
      <c r="D3" t="str">
        <f>IF(③リレー情報確認!F23="","",ASC(①学校情報入力!D6))</f>
        <v/>
      </c>
      <c r="E3" t="str">
        <f>IF(③リレー情報確認!F23="","",③リレー情報確認!F11)</f>
        <v/>
      </c>
      <c r="F3" t="str">
        <f>IF(③リレー情報確認!E11="","",③リレー情報確認!E11)</f>
        <v/>
      </c>
      <c r="G3" t="str">
        <f>IF(③リレー情報確認!E12="","",③リレー情報確認!E12)</f>
        <v/>
      </c>
      <c r="H3" t="str">
        <f>IF(③リレー情報確認!E13="","",③リレー情報確認!E13)</f>
        <v/>
      </c>
      <c r="I3" t="str">
        <f>IF(③リレー情報確認!Q11="","",③リレー情報確認!Q11)</f>
        <v/>
      </c>
      <c r="J3" t="str">
        <f>IF(③リレー情報確認!Q12="","",③リレー情報確認!Q12)</f>
        <v/>
      </c>
      <c r="K3" t="str">
        <f>IF(③リレー情報確認!Q13="","",③リレー情報確認!Q13)</f>
        <v/>
      </c>
    </row>
    <row r="4" spans="1:11">
      <c r="A4" t="str">
        <f>IF(③リレー情報確認!F24="","",①学校情報入力!D4+200000)</f>
        <v/>
      </c>
      <c r="C4" t="str">
        <f>IF(③リレー情報確認!F24="","",①学校情報入力!D5&amp;"Ｃ")</f>
        <v/>
      </c>
      <c r="D4" t="str">
        <f>IF(③リレー情報確認!F24="","",ASC(①学校情報入力!D6))</f>
        <v/>
      </c>
      <c r="E4" t="str">
        <f>IF(③リレー情報確認!F24="","",③リレー情報確認!F14)</f>
        <v/>
      </c>
      <c r="F4" t="str">
        <f>IF(③リレー情報確認!E14="","",③リレー情報確認!E14)</f>
        <v/>
      </c>
      <c r="G4" t="str">
        <f>IF(③リレー情報確認!E15="","",③リレー情報確認!E15)</f>
        <v/>
      </c>
      <c r="H4" t="str">
        <f>IF(③リレー情報確認!E16="","",③リレー情報確認!E16)</f>
        <v/>
      </c>
      <c r="I4" t="str">
        <f>IF(③リレー情報確認!Q14="","",③リレー情報確認!Q14)</f>
        <v/>
      </c>
      <c r="J4" t="str">
        <f>IF(③リレー情報確認!Q15="","",③リレー情報確認!Q15)</f>
        <v/>
      </c>
      <c r="K4" t="str">
        <f>IF(③リレー情報確認!Q16="","",③リレー情報確認!Q16)</f>
        <v/>
      </c>
    </row>
  </sheetData>
  <phoneticPr fontId="7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
  <sheetViews>
    <sheetView workbookViewId="0">
      <selection activeCell="E2" sqref="E2"/>
    </sheetView>
  </sheetViews>
  <sheetFormatPr defaultRowHeight="13.5"/>
  <cols>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IF(③リレー情報確認!L27="","",①学校情報入力!D4)</f>
        <v/>
      </c>
      <c r="C2" t="str">
        <f>IF(③リレー情報確認!L27="","",①学校情報入力!D5&amp;"Ａ")</f>
        <v>Ａ</v>
      </c>
      <c r="D2" t="str">
        <f>IF(③リレー情報確認!L27="","",ASC(①学校情報入力!D6))</f>
        <v/>
      </c>
      <c r="E2" t="str">
        <f>IF(③リレー情報確認!L27="","",③リレー情報確認!L8)</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row r="3" spans="1:11">
      <c r="A3" t="e">
        <f>IF(③リレー情報確認!L28="","",①学校情報入力!D4+100000)</f>
        <v>#VALUE!</v>
      </c>
      <c r="C3" t="str">
        <f>IF(③リレー情報確認!L28="","",①学校情報入力!D5&amp;"Ｂ")</f>
        <v>Ｂ</v>
      </c>
      <c r="D3" t="str">
        <f>IF(③リレー情報確認!L28="","",ASC(①学校情報入力!D6))</f>
        <v/>
      </c>
      <c r="E3" t="str">
        <f>IF(③リレー情報確認!L28="","",③リレー情報確認!L14)</f>
        <v/>
      </c>
      <c r="F3" t="str">
        <f>IF(③リレー情報確認!K14="","",③リレー情報確認!K14)</f>
        <v/>
      </c>
      <c r="G3" t="str">
        <f>IF(③リレー情報確認!K15="","",③リレー情報確認!K15)</f>
        <v/>
      </c>
      <c r="H3" t="str">
        <f>IF(③リレー情報確認!K16="","",③リレー情報確認!K16)</f>
        <v/>
      </c>
      <c r="I3" t="str">
        <f>IF(③リレー情報確認!K17="","",③リレー情報確認!K17)</f>
        <v/>
      </c>
      <c r="J3" t="str">
        <f>IF(③リレー情報確認!K18="","",③リレー情報確認!K18)</f>
        <v/>
      </c>
      <c r="K3" t="str">
        <f>IF(③リレー情報確認!K19="","",③リレー情報確認!K19)</f>
        <v/>
      </c>
    </row>
    <row r="4" spans="1:11">
      <c r="A4" t="e">
        <f>IF(③リレー情報確認!L29="","",①学校情報入力!D4+200000)</f>
        <v>#VALUE!</v>
      </c>
      <c r="C4" t="str">
        <f>IF(③リレー情報確認!L29="","",①学校情報入力!D5&amp;"Ｃ")</f>
        <v>Ｃ</v>
      </c>
      <c r="D4" t="str">
        <f>IF(③リレー情報確認!L29="","",ASC(①学校情報入力!D6))</f>
        <v/>
      </c>
      <c r="E4" t="str">
        <f>IF(③リレー情報確認!L29="","",③リレー情報確認!L20)</f>
        <v/>
      </c>
      <c r="F4" t="str">
        <f>IF(③リレー情報確認!K20="","",③リレー情報確認!K20)</f>
        <v/>
      </c>
      <c r="G4" t="str">
        <f>IF(③リレー情報確認!K21="","",③リレー情報確認!K21)</f>
        <v/>
      </c>
      <c r="H4" t="str">
        <f>IF(③リレー情報確認!K22="","",③リレー情報確認!K22)</f>
        <v/>
      </c>
      <c r="I4" t="str">
        <f>IF(③リレー情報確認!K23="","",③リレー情報確認!K23)</f>
        <v/>
      </c>
      <c r="J4" t="str">
        <f>IF(③リレー情報確認!K24="","",③リレー情報確認!K24)</f>
        <v/>
      </c>
      <c r="K4" t="str">
        <f>IF(③リレー情報確認!K25="","",③リレー情報確認!K25)</f>
        <v/>
      </c>
    </row>
  </sheetData>
  <phoneticPr fontId="75"/>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
  <sheetViews>
    <sheetView workbookViewId="0">
      <selection activeCell="F4" sqref="F4:K4"/>
    </sheetView>
  </sheetViews>
  <sheetFormatPr defaultRowHeight="13.5"/>
  <cols>
    <col min="6" max="11" width="10.5" bestFit="1" customWidth="1"/>
  </cols>
  <sheetData>
    <row r="1" spans="1:11">
      <c r="A1" t="s">
        <v>143</v>
      </c>
      <c r="B1" t="s">
        <v>150</v>
      </c>
      <c r="C1" t="s">
        <v>144</v>
      </c>
      <c r="D1" t="s">
        <v>145</v>
      </c>
      <c r="E1" t="s">
        <v>152</v>
      </c>
      <c r="F1" t="s">
        <v>151</v>
      </c>
      <c r="G1" t="s">
        <v>153</v>
      </c>
      <c r="H1" t="s">
        <v>154</v>
      </c>
      <c r="I1" t="s">
        <v>155</v>
      </c>
      <c r="J1" t="s">
        <v>156</v>
      </c>
      <c r="K1" t="s">
        <v>157</v>
      </c>
    </row>
    <row r="2" spans="1:11">
      <c r="A2" t="str">
        <f>IF(③リレー情報確認!X27="","",①学校情報入力!D4)</f>
        <v/>
      </c>
      <c r="C2" t="str">
        <f>IF(③リレー情報確認!X27="","",①学校情報入力!D5&amp;"Ａ")</f>
        <v>Ａ</v>
      </c>
      <c r="D2" t="str">
        <f>IF(③リレー情報確認!X27="","",ASC(①学校情報入力!D6))</f>
        <v/>
      </c>
      <c r="E2" t="str">
        <f>IF(③リレー情報確認!X27="","",③リレー情報確認!X8)</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row r="3" spans="1:11">
      <c r="A3" t="e">
        <f>IF(③リレー情報確認!X28="","",①学校情報入力!D4+100000)</f>
        <v>#VALUE!</v>
      </c>
      <c r="C3" t="str">
        <f>IF(③リレー情報確認!X28="","",①学校情報入力!D5&amp;"Ｂ")</f>
        <v>Ｂ</v>
      </c>
      <c r="D3" t="str">
        <f>IF(③リレー情報確認!X28="","",ASC(①学校情報入力!D6))</f>
        <v/>
      </c>
      <c r="E3" t="str">
        <f>IF(③リレー情報確認!X28="","",③リレー情報確認!X14)</f>
        <v/>
      </c>
      <c r="F3" t="str">
        <f>IF(③リレー情報確認!W14="","",③リレー情報確認!W14)</f>
        <v/>
      </c>
      <c r="G3" t="str">
        <f>IF(③リレー情報確認!W15="","",③リレー情報確認!W15)</f>
        <v/>
      </c>
      <c r="H3" t="str">
        <f>IF(③リレー情報確認!W16="","",③リレー情報確認!W16)</f>
        <v/>
      </c>
      <c r="I3" t="str">
        <f>IF(③リレー情報確認!W17="","",③リレー情報確認!W17)</f>
        <v/>
      </c>
      <c r="J3" t="str">
        <f>IF(③リレー情報確認!W18="","",③リレー情報確認!W18)</f>
        <v/>
      </c>
      <c r="K3" t="str">
        <f>IF(③リレー情報確認!W19="","",③リレー情報確認!W19)</f>
        <v/>
      </c>
    </row>
    <row r="4" spans="1:11">
      <c r="A4" t="e">
        <f>IF(③リレー情報確認!X29="","",①学校情報入力!D4+200000)</f>
        <v>#VALUE!</v>
      </c>
      <c r="C4" t="str">
        <f>IF(③リレー情報確認!X29="","",①学校情報入力!D5&amp;"Ｃ")</f>
        <v>Ｃ</v>
      </c>
      <c r="D4" t="str">
        <f>IF(③リレー情報確認!X29="","",ASC(①学校情報入力!D6))</f>
        <v/>
      </c>
      <c r="E4" t="str">
        <f>IF(③リレー情報確認!X29="","",③リレー情報確認!X20)</f>
        <v/>
      </c>
      <c r="F4" t="str">
        <f>IF(③リレー情報確認!W20="","",③リレー情報確認!W20)</f>
        <v/>
      </c>
      <c r="G4" t="str">
        <f>IF(③リレー情報確認!W21="","",③リレー情報確認!W21)</f>
        <v/>
      </c>
      <c r="H4" t="str">
        <f>IF(③リレー情報確認!W22="","",③リレー情報確認!W22)</f>
        <v/>
      </c>
      <c r="I4" t="str">
        <f>IF(③リレー情報確認!W23="","",③リレー情報確認!W23)</f>
        <v/>
      </c>
      <c r="J4" t="str">
        <f>IF(③リレー情報確認!W24="","",③リレー情報確認!W24)</f>
        <v/>
      </c>
      <c r="K4" t="str">
        <f>IF(③リレー情報確認!W25="","",③リレー情報確認!W25)</f>
        <v/>
      </c>
    </row>
  </sheetData>
  <phoneticPr fontId="75"/>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91"/>
  <sheetViews>
    <sheetView topLeftCell="D1" workbookViewId="0">
      <selection activeCell="T3" sqref="T3"/>
    </sheetView>
  </sheetViews>
  <sheetFormatPr defaultRowHeight="13.5"/>
  <cols>
    <col min="1" max="1" width="11.625" customWidth="1"/>
    <col min="11" max="11" width="11.125" customWidth="1"/>
    <col min="12" max="12" width="15.5" customWidth="1"/>
    <col min="15" max="15" width="17.125" customWidth="1"/>
  </cols>
  <sheetData>
    <row r="1" spans="1:20">
      <c r="A1" t="s">
        <v>143</v>
      </c>
      <c r="B1" t="s">
        <v>144</v>
      </c>
      <c r="C1" t="s">
        <v>145</v>
      </c>
      <c r="D1" t="s">
        <v>146</v>
      </c>
      <c r="E1" t="s">
        <v>147</v>
      </c>
      <c r="F1" t="s">
        <v>148</v>
      </c>
      <c r="G1" t="s">
        <v>149</v>
      </c>
      <c r="H1" t="s">
        <v>150</v>
      </c>
      <c r="I1" t="s">
        <v>151</v>
      </c>
      <c r="J1" t="s">
        <v>165</v>
      </c>
      <c r="M1" t="s">
        <v>153</v>
      </c>
      <c r="N1" t="s">
        <v>199</v>
      </c>
      <c r="Q1" t="s">
        <v>200</v>
      </c>
      <c r="R1" t="s">
        <v>201</v>
      </c>
    </row>
    <row r="2" spans="1:20">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IF(H2="","",①学校情報入力!$D$5)</f>
        <v/>
      </c>
      <c r="H2" t="str">
        <f>IF(②選手情報入力!C15="","",②選手情報入力!C15)</f>
        <v/>
      </c>
      <c r="I2" t="str">
        <f>IF(H2="","",IF(②選手情報入力!I15="","",IF(D2=1,VLOOKUP(②選手情報入力!I15,種目情報!$A$3:$B$20,2,FALSE),VLOOKUP(②選手情報入力!I15,種目情報!$E$3:$F$20,2,FALSE))))</f>
        <v/>
      </c>
      <c r="J2" t="str">
        <f>IF(②選手情報入力!J15="","",L2)</f>
        <v/>
      </c>
      <c r="K2" t="str">
        <f>IF(②選手情報入力!J15="","","0000000000"&amp;②選手情報入力!J15)</f>
        <v/>
      </c>
      <c r="L2" t="str">
        <f t="shared" ref="L2" si="0">IF(I2&gt;"07000",RIGHT(K2,5),RIGHT(K2,7))</f>
        <v/>
      </c>
      <c r="M2" t="str">
        <f>IF(H2="","",IF(②選手情報入力!K15="","",IF(D2=1,VLOOKUP(②選手情報入力!K15,種目情報!$A$3:$B$20,2,FALSE),VLOOKUP(②選手情報入力!K15,種目情報!$E$3:$F$20,2,FALSE))))</f>
        <v/>
      </c>
      <c r="N2" t="str">
        <f>IF(②選手情報入力!L15="","",P2)</f>
        <v/>
      </c>
      <c r="O2" t="str">
        <f>IF(②選手情報入力!K15="","","0000000000"&amp;②選手情報入力!L15)</f>
        <v/>
      </c>
      <c r="P2" t="str">
        <f>IF(M2&gt;"07000",RIGHT(O2,5),RIGHT(O2,7))</f>
        <v/>
      </c>
      <c r="Q2" t="str">
        <f>IF(H2="","",IF(②選手情報入力!M15="","",IF(D2=1,VLOOKUP(②選手情報入力!M15,種目情報!$A$3:$B$20,2,FALSE),VLOOKUP(②選手情報入力!M15,種目情報!$E$3:$F$20,2,FALSE))))</f>
        <v/>
      </c>
      <c r="R2" t="str">
        <f>IF(②選手情報入力!N15="","",T2)</f>
        <v/>
      </c>
      <c r="S2" t="str">
        <f>IF(②選手情報入力!M15="","","0000000000"&amp;②選手情報入力!N15)</f>
        <v/>
      </c>
      <c r="T2" t="str">
        <f>IF(N2&gt;"07000",RIGHT(S2,5),RIGHT(S2,7))</f>
        <v/>
      </c>
    </row>
    <row r="3" spans="1:20">
      <c r="A3" t="e">
        <f>IF(H3="","",RIGHT(①学校情報入力!$D$4,4))&amp;(D3&amp;"0000")+H3</f>
        <v>#VALUE!</v>
      </c>
      <c r="B3" t="str">
        <f>IF(H3="","",②選手情報入力!D16)</f>
        <v/>
      </c>
      <c r="C3" t="str">
        <f>IF(H3="","",②選手情報入力!E16)</f>
        <v/>
      </c>
      <c r="D3" t="str">
        <f>IF(H3="","",IF(②選手情報入力!G16="男",1,2))</f>
        <v/>
      </c>
      <c r="E3" t="str">
        <f t="shared" ref="E3:E66" si="1">IF(H3="","",23)</f>
        <v/>
      </c>
      <c r="F3" t="str">
        <f>IF(H3="","",①学校情報入力!$D$4)</f>
        <v/>
      </c>
      <c r="G3" t="str">
        <f>IF(H3="","",①学校情報入力!$D$5)</f>
        <v/>
      </c>
      <c r="H3" t="str">
        <f>IF(②選手情報入力!C16="","",②選手情報入力!C16)</f>
        <v/>
      </c>
      <c r="I3" t="str">
        <f>IF(H3="","",IF(②選手情報入力!I16="","",IF(D3=1,VLOOKUP(②選手情報入力!I16,種目情報!$A$3:$B$20,2,FALSE),VLOOKUP(②選手情報入力!I16,種目情報!$E$3:$F$20,2,FALSE))))</f>
        <v/>
      </c>
      <c r="J3" t="str">
        <f>IF(②選手情報入力!J16="","",L3)</f>
        <v/>
      </c>
      <c r="K3" t="str">
        <f>IF(②選手情報入力!J16="","","0000000000"&amp;②選手情報入力!J16)</f>
        <v/>
      </c>
      <c r="L3" t="str">
        <f t="shared" ref="L3:L66" si="2">IF(I3&gt;"07000",RIGHT(K3,5),RIGHT(K3,7))</f>
        <v/>
      </c>
      <c r="M3" t="str">
        <f>IF(H3="","",IF(②選手情報入力!K16="","",IF(D3=1,VLOOKUP(②選手情報入力!K16,種目情報!$A$3:$B$20,2,FALSE),VLOOKUP(②選手情報入力!K16,種目情報!$E$3:$F$20,2,FALSE))))</f>
        <v/>
      </c>
      <c r="N3" t="str">
        <f>IF(②選手情報入力!L16="","",P3)</f>
        <v/>
      </c>
      <c r="O3" t="str">
        <f>IF(②選手情報入力!K16="","","0000000000"&amp;②選手情報入力!L16)</f>
        <v/>
      </c>
      <c r="P3" t="str">
        <f t="shared" ref="P3:P65" si="3">IF(M3&gt;"07000",RIGHT(O3,5),RIGHT(O3,7))</f>
        <v/>
      </c>
      <c r="Q3" t="str">
        <f>IF(H3="","",IF(②選手情報入力!M16="","",IF(D3=1,VLOOKUP(②選手情報入力!M16,種目情報!$A$3:$B$20,2,FALSE),VLOOKUP(②選手情報入力!M16,種目情報!$E$3:$F$20,2,FALSE))))</f>
        <v/>
      </c>
      <c r="R3" t="str">
        <f>IF(②選手情報入力!N16="","",T3)</f>
        <v/>
      </c>
      <c r="S3" t="str">
        <f>IF(②選手情報入力!M16="","","0000000000"&amp;②選手情報入力!N16)</f>
        <v/>
      </c>
      <c r="T3" t="str">
        <f t="shared" ref="T3:T66" si="4">IF(N3&gt;"07000",RIGHT(S3,5),RIGHT(S3,7))</f>
        <v/>
      </c>
    </row>
    <row r="4" spans="1:20">
      <c r="A4" t="e">
        <f>IF(H4="","",RIGHT(①学校情報入力!$D$4,4))&amp;(D4&amp;"0000")+H4</f>
        <v>#VALUE!</v>
      </c>
      <c r="B4" t="str">
        <f>IF(H4="","",②選手情報入力!D17)</f>
        <v/>
      </c>
      <c r="C4" t="str">
        <f>IF(H4="","",②選手情報入力!E17)</f>
        <v/>
      </c>
      <c r="D4" t="str">
        <f>IF(H4="","",IF(②選手情報入力!G17="男",1,2))</f>
        <v/>
      </c>
      <c r="E4" t="str">
        <f t="shared" si="1"/>
        <v/>
      </c>
      <c r="F4" t="str">
        <f>IF(H4="","",①学校情報入力!$D$4)</f>
        <v/>
      </c>
      <c r="G4" t="str">
        <f>IF(H4="","",①学校情報入力!$D$5)</f>
        <v/>
      </c>
      <c r="H4" t="str">
        <f>IF(②選手情報入力!C17="","",②選手情報入力!C17)</f>
        <v/>
      </c>
      <c r="I4" t="str">
        <f>IF(H4="","",IF(②選手情報入力!I17="","",IF(D4=1,VLOOKUP(②選手情報入力!I17,種目情報!$A$3:$B$20,2,FALSE),VLOOKUP(②選手情報入力!I17,種目情報!$E$3:$F$20,2,FALSE))))</f>
        <v/>
      </c>
      <c r="J4" t="str">
        <f>IF(②選手情報入力!J17="","",L4)</f>
        <v/>
      </c>
      <c r="K4" t="str">
        <f>IF(②選手情報入力!J17="","","0000000000"&amp;②選手情報入力!J17)</f>
        <v/>
      </c>
      <c r="L4" t="str">
        <f t="shared" si="2"/>
        <v/>
      </c>
      <c r="M4" t="str">
        <f>IF(H4="","",IF(②選手情報入力!K17="","",IF(D4=1,VLOOKUP(②選手情報入力!K17,種目情報!$A$3:$B$20,2,FALSE),VLOOKUP(②選手情報入力!K17,種目情報!$E$3:$F$20,2,FALSE))))</f>
        <v/>
      </c>
      <c r="N4" t="str">
        <f>IF(②選手情報入力!L17="","",P4)</f>
        <v/>
      </c>
      <c r="O4" t="str">
        <f>IF(②選手情報入力!K17="","","0000000000"&amp;②選手情報入力!L17)</f>
        <v/>
      </c>
      <c r="P4" t="str">
        <f t="shared" si="3"/>
        <v/>
      </c>
      <c r="Q4" t="str">
        <f>IF(H4="","",IF(②選手情報入力!M17="","",IF(D4=1,VLOOKUP(②選手情報入力!M17,種目情報!$A$3:$B$20,2,FALSE),VLOOKUP(②選手情報入力!M17,種目情報!$E$3:$F$20,2,FALSE))))</f>
        <v/>
      </c>
      <c r="R4" t="str">
        <f>IF(②選手情報入力!N17="","",T4)</f>
        <v/>
      </c>
      <c r="S4" t="str">
        <f>IF(②選手情報入力!M17="","","0000000000"&amp;②選手情報入力!N17)</f>
        <v/>
      </c>
      <c r="T4" t="str">
        <f t="shared" si="4"/>
        <v/>
      </c>
    </row>
    <row r="5" spans="1:20">
      <c r="A5" t="e">
        <f>IF(H5="","",RIGHT(①学校情報入力!$D$4,4))&amp;(D5&amp;"0000")+H5</f>
        <v>#VALUE!</v>
      </c>
      <c r="B5" t="str">
        <f>IF(H5="","",②選手情報入力!D18)</f>
        <v/>
      </c>
      <c r="C5" t="str">
        <f>IF(H5="","",②選手情報入力!E18)</f>
        <v/>
      </c>
      <c r="D5" t="str">
        <f>IF(H5="","",IF(②選手情報入力!G18="男",1,2))</f>
        <v/>
      </c>
      <c r="E5" t="str">
        <f t="shared" si="1"/>
        <v/>
      </c>
      <c r="F5" t="str">
        <f>IF(H5="","",①学校情報入力!$D$4)</f>
        <v/>
      </c>
      <c r="G5" t="str">
        <f>IF(H5="","",①学校情報入力!$D$5)</f>
        <v/>
      </c>
      <c r="H5" t="str">
        <f>IF(②選手情報入力!C18="","",②選手情報入力!C18)</f>
        <v/>
      </c>
      <c r="I5" t="str">
        <f>IF(H5="","",IF(②選手情報入力!I18="","",IF(D5=1,VLOOKUP(②選手情報入力!I18,種目情報!$A$3:$B$20,2,FALSE),VLOOKUP(②選手情報入力!I18,種目情報!$E$3:$F$20,2,FALSE))))</f>
        <v/>
      </c>
      <c r="J5" t="str">
        <f>IF(②選手情報入力!J18="","",L5)</f>
        <v/>
      </c>
      <c r="K5" t="str">
        <f>IF(②選手情報入力!J18="","","0000000000"&amp;②選手情報入力!J18)</f>
        <v/>
      </c>
      <c r="L5" t="str">
        <f t="shared" si="2"/>
        <v/>
      </c>
      <c r="M5" t="str">
        <f>IF(H5="","",IF(②選手情報入力!K18="","",IF(D5=1,VLOOKUP(②選手情報入力!K18,種目情報!$A$3:$B$20,2,FALSE),VLOOKUP(②選手情報入力!K18,種目情報!$E$3:$F$20,2,FALSE))))</f>
        <v/>
      </c>
      <c r="N5" t="str">
        <f>IF(②選手情報入力!L18="","",P5)</f>
        <v/>
      </c>
      <c r="O5" t="str">
        <f>IF(②選手情報入力!K18="","","0000000000"&amp;②選手情報入力!L18)</f>
        <v/>
      </c>
      <c r="P5" t="str">
        <f t="shared" si="3"/>
        <v/>
      </c>
      <c r="Q5" t="str">
        <f>IF(H5="","",IF(②選手情報入力!M18="","",IF(D5=1,VLOOKUP(②選手情報入力!M18,種目情報!$A$3:$B$20,2,FALSE),VLOOKUP(②選手情報入力!M18,種目情報!$E$3:$F$20,2,FALSE))))</f>
        <v/>
      </c>
      <c r="R5" t="str">
        <f>IF(②選手情報入力!N18="","",T5)</f>
        <v/>
      </c>
      <c r="S5" t="str">
        <f>IF(②選手情報入力!M18="","","0000000000"&amp;②選手情報入力!N18)</f>
        <v/>
      </c>
      <c r="T5" t="str">
        <f t="shared" si="4"/>
        <v/>
      </c>
    </row>
    <row r="6" spans="1:20">
      <c r="A6" t="e">
        <f>IF(H6="","",RIGHT(①学校情報入力!$D$4,4))&amp;(D6&amp;"0000")+H6</f>
        <v>#VALUE!</v>
      </c>
      <c r="B6" t="str">
        <f>IF(H6="","",②選手情報入力!D19)</f>
        <v/>
      </c>
      <c r="C6" t="str">
        <f>IF(H6="","",②選手情報入力!E19)</f>
        <v/>
      </c>
      <c r="D6" t="str">
        <f>IF(H6="","",IF(②選手情報入力!G19="男",1,2))</f>
        <v/>
      </c>
      <c r="E6" t="str">
        <f t="shared" si="1"/>
        <v/>
      </c>
      <c r="F6" t="str">
        <f>IF(H6="","",①学校情報入力!$D$4)</f>
        <v/>
      </c>
      <c r="G6" t="str">
        <f>IF(H6="","",①学校情報入力!$D$5)</f>
        <v/>
      </c>
      <c r="H6" t="str">
        <f>IF(②選手情報入力!C19="","",②選手情報入力!C19)</f>
        <v/>
      </c>
      <c r="I6" t="str">
        <f>IF(H6="","",IF(②選手情報入力!I19="","",IF(D6=1,VLOOKUP(②選手情報入力!I19,種目情報!$A$3:$B$20,2,FALSE),VLOOKUP(②選手情報入力!I19,種目情報!$E$3:$F$20,2,FALSE))))</f>
        <v/>
      </c>
      <c r="J6" t="str">
        <f>IF(②選手情報入力!J19="","",L6)</f>
        <v/>
      </c>
      <c r="K6" t="str">
        <f>IF(②選手情報入力!J19="","","0000000000"&amp;②選手情報入力!J19)</f>
        <v/>
      </c>
      <c r="L6" t="str">
        <f t="shared" si="2"/>
        <v/>
      </c>
      <c r="M6" t="str">
        <f>IF(H6="","",IF(②選手情報入力!K19="","",IF(D6=1,VLOOKUP(②選手情報入力!K19,種目情報!$A$3:$B$20,2,FALSE),VLOOKUP(②選手情報入力!K19,種目情報!$E$3:$F$20,2,FALSE))))</f>
        <v/>
      </c>
      <c r="N6" t="str">
        <f>IF(②選手情報入力!L19="","",P6)</f>
        <v/>
      </c>
      <c r="O6" t="str">
        <f>IF(②選手情報入力!K19="","","0000000000"&amp;②選手情報入力!L19)</f>
        <v/>
      </c>
      <c r="P6" t="str">
        <f t="shared" si="3"/>
        <v/>
      </c>
      <c r="Q6" t="str">
        <f>IF(H6="","",IF(②選手情報入力!M19="","",IF(D6=1,VLOOKUP(②選手情報入力!M19,種目情報!$A$3:$B$20,2,FALSE),VLOOKUP(②選手情報入力!M19,種目情報!$E$3:$F$20,2,FALSE))))</f>
        <v/>
      </c>
      <c r="R6" t="str">
        <f>IF(②選手情報入力!N19="","",T6)</f>
        <v/>
      </c>
      <c r="S6" t="str">
        <f>IF(②選手情報入力!M19="","","0000000000"&amp;②選手情報入力!N19)</f>
        <v/>
      </c>
      <c r="T6" t="str">
        <f t="shared" si="4"/>
        <v/>
      </c>
    </row>
    <row r="7" spans="1:20">
      <c r="A7" t="e">
        <f>IF(H7="","",RIGHT(①学校情報入力!$D$4,4))&amp;(D7&amp;"0000")+H7</f>
        <v>#VALUE!</v>
      </c>
      <c r="B7" t="str">
        <f>IF(H7="","",②選手情報入力!D20)</f>
        <v/>
      </c>
      <c r="C7" t="str">
        <f>IF(H7="","",②選手情報入力!E20)</f>
        <v/>
      </c>
      <c r="D7" t="str">
        <f>IF(H7="","",IF(②選手情報入力!G20="男",1,2))</f>
        <v/>
      </c>
      <c r="E7" t="str">
        <f t="shared" si="1"/>
        <v/>
      </c>
      <c r="F7" t="str">
        <f>IF(H7="","",①学校情報入力!$D$4)</f>
        <v/>
      </c>
      <c r="G7" t="str">
        <f>IF(H7="","",①学校情報入力!$D$5)</f>
        <v/>
      </c>
      <c r="H7" t="str">
        <f>IF(②選手情報入力!C20="","",②選手情報入力!C20)</f>
        <v/>
      </c>
      <c r="I7" t="str">
        <f>IF(H7="","",IF(②選手情報入力!I20="","",IF(D7=1,VLOOKUP(②選手情報入力!I20,種目情報!$A$3:$B$20,2,FALSE),VLOOKUP(②選手情報入力!I20,種目情報!$E$3:$F$20,2,FALSE))))</f>
        <v/>
      </c>
      <c r="J7" t="str">
        <f>IF(②選手情報入力!J20="","",L7)</f>
        <v/>
      </c>
      <c r="K7" t="str">
        <f>IF(②選手情報入力!J20="","","0000000000"&amp;②選手情報入力!J20)</f>
        <v/>
      </c>
      <c r="L7" t="str">
        <f t="shared" si="2"/>
        <v/>
      </c>
      <c r="M7" t="str">
        <f>IF(H7="","",IF(②選手情報入力!K20="","",IF(D7=1,VLOOKUP(②選手情報入力!K20,種目情報!$A$3:$B$20,2,FALSE),VLOOKUP(②選手情報入力!K20,種目情報!$E$3:$F$20,2,FALSE))))</f>
        <v/>
      </c>
      <c r="N7" t="str">
        <f>IF(②選手情報入力!L20="","",P7)</f>
        <v/>
      </c>
      <c r="O7" t="str">
        <f>IF(②選手情報入力!K20="","","0000000000"&amp;②選手情報入力!L20)</f>
        <v/>
      </c>
      <c r="P7" t="str">
        <f t="shared" si="3"/>
        <v/>
      </c>
      <c r="Q7" t="str">
        <f>IF(H7="","",IF(②選手情報入力!M20="","",IF(D7=1,VLOOKUP(②選手情報入力!M20,種目情報!$A$3:$B$20,2,FALSE),VLOOKUP(②選手情報入力!M20,種目情報!$E$3:$F$20,2,FALSE))))</f>
        <v/>
      </c>
      <c r="R7" t="str">
        <f>IF(②選手情報入力!N20="","",T7)</f>
        <v/>
      </c>
      <c r="S7" t="str">
        <f>IF(②選手情報入力!M20="","","0000000000"&amp;②選手情報入力!N20)</f>
        <v/>
      </c>
      <c r="T7" t="str">
        <f t="shared" si="4"/>
        <v/>
      </c>
    </row>
    <row r="8" spans="1:20">
      <c r="A8" t="e">
        <f>IF(H8="","",RIGHT(①学校情報入力!$D$4,4))&amp;(D8&amp;"0000")+H8</f>
        <v>#VALUE!</v>
      </c>
      <c r="B8" t="str">
        <f>IF(H8="","",②選手情報入力!D21)</f>
        <v/>
      </c>
      <c r="C8" t="str">
        <f>IF(H8="","",②選手情報入力!E21)</f>
        <v/>
      </c>
      <c r="D8" t="str">
        <f>IF(H8="","",IF(②選手情報入力!G21="男",1,2))</f>
        <v/>
      </c>
      <c r="E8" t="str">
        <f t="shared" si="1"/>
        <v/>
      </c>
      <c r="F8" t="str">
        <f>IF(H8="","",①学校情報入力!$D$4)</f>
        <v/>
      </c>
      <c r="G8" t="str">
        <f>IF(H8="","",①学校情報入力!$D$5)</f>
        <v/>
      </c>
      <c r="H8" t="str">
        <f>IF(②選手情報入力!C21="","",②選手情報入力!C21)</f>
        <v/>
      </c>
      <c r="I8" t="str">
        <f>IF(H8="","",IF(②選手情報入力!I21="","",IF(D8=1,VLOOKUP(②選手情報入力!I21,種目情報!$A$3:$B$20,2,FALSE),VLOOKUP(②選手情報入力!I21,種目情報!$E$3:$F$20,2,FALSE))))</f>
        <v/>
      </c>
      <c r="J8" t="str">
        <f>IF(②選手情報入力!J21="","",L8)</f>
        <v/>
      </c>
      <c r="K8" t="str">
        <f>IF(②選手情報入力!J21="","","0000000000"&amp;②選手情報入力!J21)</f>
        <v/>
      </c>
      <c r="L8" t="str">
        <f t="shared" si="2"/>
        <v/>
      </c>
      <c r="M8" t="str">
        <f>IF(H8="","",IF(②選手情報入力!K21="","",IF(D8=1,VLOOKUP(②選手情報入力!K21,種目情報!$A$3:$B$20,2,FALSE),VLOOKUP(②選手情報入力!K21,種目情報!$E$3:$F$20,2,FALSE))))</f>
        <v/>
      </c>
      <c r="N8" t="str">
        <f>IF(②選手情報入力!L21="","",P8)</f>
        <v/>
      </c>
      <c r="O8" t="str">
        <f>IF(②選手情報入力!K21="","","0000000000"&amp;②選手情報入力!L21)</f>
        <v/>
      </c>
      <c r="P8" t="str">
        <f t="shared" si="3"/>
        <v/>
      </c>
      <c r="Q8" t="str">
        <f>IF(H8="","",IF(②選手情報入力!M21="","",IF(D8=1,VLOOKUP(②選手情報入力!M21,種目情報!$A$3:$B$20,2,FALSE),VLOOKUP(②選手情報入力!M21,種目情報!$E$3:$F$20,2,FALSE))))</f>
        <v/>
      </c>
      <c r="R8" t="str">
        <f>IF(②選手情報入力!N21="","",T8)</f>
        <v/>
      </c>
      <c r="S8" t="str">
        <f>IF(②選手情報入力!M21="","","0000000000"&amp;②選手情報入力!N21)</f>
        <v/>
      </c>
      <c r="T8" t="str">
        <f t="shared" si="4"/>
        <v/>
      </c>
    </row>
    <row r="9" spans="1:20">
      <c r="A9" t="e">
        <f>IF(H9="","",RIGHT(①学校情報入力!$D$4,4))&amp;(D9&amp;"0000")+H9</f>
        <v>#VALUE!</v>
      </c>
      <c r="B9" t="str">
        <f>IF(H9="","",②選手情報入力!D22)</f>
        <v/>
      </c>
      <c r="C9" t="str">
        <f>IF(H9="","",②選手情報入力!E22)</f>
        <v/>
      </c>
      <c r="D9" t="str">
        <f>IF(H9="","",IF(②選手情報入力!G22="男",1,2))</f>
        <v/>
      </c>
      <c r="E9" t="str">
        <f t="shared" si="1"/>
        <v/>
      </c>
      <c r="F9" t="str">
        <f>IF(H9="","",①学校情報入力!$D$4)</f>
        <v/>
      </c>
      <c r="G9" t="str">
        <f>IF(H9="","",①学校情報入力!$D$5)</f>
        <v/>
      </c>
      <c r="H9" t="str">
        <f>IF(②選手情報入力!C22="","",②選手情報入力!C22)</f>
        <v/>
      </c>
      <c r="I9" t="str">
        <f>IF(H9="","",IF(②選手情報入力!I22="","",IF(D9=1,VLOOKUP(②選手情報入力!I22,種目情報!$A$3:$B$20,2,FALSE),VLOOKUP(②選手情報入力!I22,種目情報!$E$3:$F$20,2,FALSE))))</f>
        <v/>
      </c>
      <c r="J9" t="str">
        <f>IF(②選手情報入力!J22="","",L9)</f>
        <v/>
      </c>
      <c r="K9" t="str">
        <f>IF(②選手情報入力!J22="","","0000000000"&amp;②選手情報入力!J22)</f>
        <v/>
      </c>
      <c r="L9" t="str">
        <f t="shared" si="2"/>
        <v/>
      </c>
      <c r="M9" t="str">
        <f>IF(H9="","",IF(②選手情報入力!K22="","",IF(D9=1,VLOOKUP(②選手情報入力!K22,種目情報!$A$3:$B$20,2,FALSE),VLOOKUP(②選手情報入力!K22,種目情報!$E$3:$F$20,2,FALSE))))</f>
        <v/>
      </c>
      <c r="N9" t="str">
        <f>IF(②選手情報入力!L22="","",P9)</f>
        <v/>
      </c>
      <c r="O9" t="str">
        <f>IF(②選手情報入力!K22="","","0000000000"&amp;②選手情報入力!L22)</f>
        <v/>
      </c>
      <c r="P9" t="str">
        <f t="shared" si="3"/>
        <v/>
      </c>
      <c r="Q9" t="str">
        <f>IF(H9="","",IF(②選手情報入力!M22="","",IF(D9=1,VLOOKUP(②選手情報入力!M22,種目情報!$A$3:$B$20,2,FALSE),VLOOKUP(②選手情報入力!M22,種目情報!$E$3:$F$20,2,FALSE))))</f>
        <v/>
      </c>
      <c r="R9" t="str">
        <f>IF(②選手情報入力!N22="","",T9)</f>
        <v/>
      </c>
      <c r="S9" t="str">
        <f>IF(②選手情報入力!M22="","","0000000000"&amp;②選手情報入力!N22)</f>
        <v/>
      </c>
      <c r="T9" t="str">
        <f t="shared" si="4"/>
        <v/>
      </c>
    </row>
    <row r="10" spans="1:20">
      <c r="A10" t="e">
        <f>IF(H10="","",RIGHT(①学校情報入力!$D$4,4))&amp;(D10&amp;"0000")+H10</f>
        <v>#VALUE!</v>
      </c>
      <c r="B10" t="str">
        <f>IF(H10="","",②選手情報入力!D23)</f>
        <v/>
      </c>
      <c r="C10" t="str">
        <f>IF(H10="","",②選手情報入力!E23)</f>
        <v/>
      </c>
      <c r="D10" t="str">
        <f>IF(H10="","",IF(②選手情報入力!G23="男",1,2))</f>
        <v/>
      </c>
      <c r="E10" t="str">
        <f t="shared" si="1"/>
        <v/>
      </c>
      <c r="F10" t="str">
        <f>IF(H10="","",①学校情報入力!$D$4)</f>
        <v/>
      </c>
      <c r="G10" t="str">
        <f>IF(H10="","",①学校情報入力!$D$5)</f>
        <v/>
      </c>
      <c r="H10" t="str">
        <f>IF(②選手情報入力!C23="","",②選手情報入力!C23)</f>
        <v/>
      </c>
      <c r="I10" t="str">
        <f>IF(H10="","",IF(②選手情報入力!I23="","",IF(D10=1,VLOOKUP(②選手情報入力!I23,種目情報!$A$3:$B$20,2,FALSE),VLOOKUP(②選手情報入力!I23,種目情報!$E$3:$F$20,2,FALSE))))</f>
        <v/>
      </c>
      <c r="J10" t="str">
        <f>IF(②選手情報入力!J23="","",L10)</f>
        <v/>
      </c>
      <c r="K10" t="str">
        <f>IF(②選手情報入力!J23="","","0000000000"&amp;②選手情報入力!J23)</f>
        <v/>
      </c>
      <c r="L10" t="str">
        <f t="shared" si="2"/>
        <v/>
      </c>
      <c r="M10" t="str">
        <f>IF(H10="","",IF(②選手情報入力!K23="","",IF(D10=1,VLOOKUP(②選手情報入力!K23,種目情報!$A$3:$B$20,2,FALSE),VLOOKUP(②選手情報入力!K23,種目情報!$E$3:$F$20,2,FALSE))))</f>
        <v/>
      </c>
      <c r="N10" t="str">
        <f>IF(②選手情報入力!L23="","",P10)</f>
        <v/>
      </c>
      <c r="O10" t="str">
        <f>IF(②選手情報入力!K23="","","0000000000"&amp;②選手情報入力!L23)</f>
        <v/>
      </c>
      <c r="P10" t="str">
        <f t="shared" si="3"/>
        <v/>
      </c>
      <c r="Q10" t="str">
        <f>IF(H10="","",IF(②選手情報入力!M23="","",IF(D10=1,VLOOKUP(②選手情報入力!M23,種目情報!$A$3:$B$20,2,FALSE),VLOOKUP(②選手情報入力!M23,種目情報!$E$3:$F$20,2,FALSE))))</f>
        <v/>
      </c>
      <c r="R10" t="str">
        <f>IF(②選手情報入力!N23="","",T10)</f>
        <v/>
      </c>
      <c r="S10" t="str">
        <f>IF(②選手情報入力!M23="","","0000000000"&amp;②選手情報入力!N23)</f>
        <v/>
      </c>
      <c r="T10" t="str">
        <f t="shared" si="4"/>
        <v/>
      </c>
    </row>
    <row r="11" spans="1:20">
      <c r="A11" t="e">
        <f>IF(H11="","",RIGHT(①学校情報入力!$D$4,4))&amp;(D11&amp;"0000")+H11</f>
        <v>#VALUE!</v>
      </c>
      <c r="B11" t="str">
        <f>IF(H11="","",②選手情報入力!D24)</f>
        <v/>
      </c>
      <c r="C11" t="str">
        <f>IF(H11="","",②選手情報入力!E24)</f>
        <v/>
      </c>
      <c r="D11" t="str">
        <f>IF(H11="","",IF(②選手情報入力!G24="男",1,2))</f>
        <v/>
      </c>
      <c r="E11" t="str">
        <f t="shared" si="1"/>
        <v/>
      </c>
      <c r="F11" t="str">
        <f>IF(H11="","",①学校情報入力!$D$4)</f>
        <v/>
      </c>
      <c r="G11" t="str">
        <f>IF(H11="","",①学校情報入力!$D$5)</f>
        <v/>
      </c>
      <c r="H11" t="str">
        <f>IF(②選手情報入力!C24="","",②選手情報入力!C24)</f>
        <v/>
      </c>
      <c r="I11" t="str">
        <f>IF(H11="","",IF(②選手情報入力!I24="","",IF(D11=1,VLOOKUP(②選手情報入力!I24,種目情報!$A$3:$B$20,2,FALSE),VLOOKUP(②選手情報入力!I24,種目情報!$E$3:$F$20,2,FALSE))))</f>
        <v/>
      </c>
      <c r="J11" t="str">
        <f>IF(②選手情報入力!J24="","",L11)</f>
        <v/>
      </c>
      <c r="K11" t="str">
        <f>IF(②選手情報入力!J24="","","0000000000"&amp;②選手情報入力!J24)</f>
        <v/>
      </c>
      <c r="L11" t="str">
        <f t="shared" si="2"/>
        <v/>
      </c>
      <c r="M11" t="str">
        <f>IF(H11="","",IF(②選手情報入力!K24="","",IF(D11=1,VLOOKUP(②選手情報入力!K24,種目情報!$A$3:$B$20,2,FALSE),VLOOKUP(②選手情報入力!K24,種目情報!$E$3:$F$20,2,FALSE))))</f>
        <v/>
      </c>
      <c r="N11" t="str">
        <f>IF(②選手情報入力!L24="","",P11)</f>
        <v/>
      </c>
      <c r="O11" t="str">
        <f>IF(②選手情報入力!K24="","","0000000000"&amp;②選手情報入力!L24)</f>
        <v/>
      </c>
      <c r="P11" t="str">
        <f t="shared" si="3"/>
        <v/>
      </c>
      <c r="Q11" t="str">
        <f>IF(H11="","",IF(②選手情報入力!M24="","",IF(D11=1,VLOOKUP(②選手情報入力!M24,種目情報!$A$3:$B$20,2,FALSE),VLOOKUP(②選手情報入力!M24,種目情報!$E$3:$F$20,2,FALSE))))</f>
        <v/>
      </c>
      <c r="R11" t="str">
        <f>IF(②選手情報入力!N24="","",T11)</f>
        <v/>
      </c>
      <c r="S11" t="str">
        <f>IF(②選手情報入力!M24="","","0000000000"&amp;②選手情報入力!N24)</f>
        <v/>
      </c>
      <c r="T11" t="str">
        <f t="shared" si="4"/>
        <v/>
      </c>
    </row>
    <row r="12" spans="1:20">
      <c r="A12" t="e">
        <f>IF(H12="","",RIGHT(①学校情報入力!$D$4,4))&amp;(D12&amp;"0000")+H12</f>
        <v>#VALUE!</v>
      </c>
      <c r="B12" t="str">
        <f>IF(H12="","",②選手情報入力!D25)</f>
        <v/>
      </c>
      <c r="C12" t="str">
        <f>IF(H12="","",②選手情報入力!E25)</f>
        <v/>
      </c>
      <c r="D12" t="str">
        <f>IF(H12="","",IF(②選手情報入力!G25="男",1,2))</f>
        <v/>
      </c>
      <c r="E12" t="str">
        <f t="shared" si="1"/>
        <v/>
      </c>
      <c r="F12" t="str">
        <f>IF(H12="","",①学校情報入力!$D$4)</f>
        <v/>
      </c>
      <c r="G12" t="str">
        <f>IF(H12="","",①学校情報入力!$D$5)</f>
        <v/>
      </c>
      <c r="H12" t="str">
        <f>IF(②選手情報入力!C25="","",②選手情報入力!C25)</f>
        <v/>
      </c>
      <c r="I12" t="str">
        <f>IF(H12="","",IF(②選手情報入力!I25="","",IF(D12=1,VLOOKUP(②選手情報入力!I25,種目情報!$A$3:$B$20,2,FALSE),VLOOKUP(②選手情報入力!I25,種目情報!$E$3:$F$20,2,FALSE))))</f>
        <v/>
      </c>
      <c r="J12" t="str">
        <f>IF(②選手情報入力!J25="","",L12)</f>
        <v/>
      </c>
      <c r="K12" t="str">
        <f>IF(②選手情報入力!J25="","","0000000000"&amp;②選手情報入力!J25)</f>
        <v/>
      </c>
      <c r="L12" t="str">
        <f t="shared" si="2"/>
        <v/>
      </c>
      <c r="M12" t="str">
        <f>IF(H12="","",IF(②選手情報入力!K25="","",IF(D12=1,VLOOKUP(②選手情報入力!K25,種目情報!$A$3:$B$20,2,FALSE),VLOOKUP(②選手情報入力!K25,種目情報!$E$3:$F$20,2,FALSE))))</f>
        <v/>
      </c>
      <c r="N12" t="str">
        <f>IF(②選手情報入力!L25="","",P12)</f>
        <v/>
      </c>
      <c r="O12" t="str">
        <f>IF(②選手情報入力!K25="","","0000000000"&amp;②選手情報入力!L25)</f>
        <v/>
      </c>
      <c r="P12" t="str">
        <f t="shared" si="3"/>
        <v/>
      </c>
      <c r="Q12" t="str">
        <f>IF(H12="","",IF(②選手情報入力!M25="","",IF(D12=1,VLOOKUP(②選手情報入力!M25,種目情報!$A$3:$B$20,2,FALSE),VLOOKUP(②選手情報入力!M25,種目情報!$E$3:$F$20,2,FALSE))))</f>
        <v/>
      </c>
      <c r="R12" t="str">
        <f>IF(②選手情報入力!N25="","",T12)</f>
        <v/>
      </c>
      <c r="S12" t="str">
        <f>IF(②選手情報入力!M25="","","0000000000"&amp;②選手情報入力!N25)</f>
        <v/>
      </c>
      <c r="T12" t="str">
        <f t="shared" si="4"/>
        <v/>
      </c>
    </row>
    <row r="13" spans="1:20">
      <c r="A13" t="e">
        <f>IF(H13="","",RIGHT(①学校情報入力!$D$4,4))&amp;(D13&amp;"0000")+H13</f>
        <v>#VALUE!</v>
      </c>
      <c r="B13" t="str">
        <f>IF(H13="","",②選手情報入力!D26)</f>
        <v/>
      </c>
      <c r="C13" t="str">
        <f>IF(H13="","",②選手情報入力!E26)</f>
        <v/>
      </c>
      <c r="D13" t="str">
        <f>IF(H13="","",IF(②選手情報入力!G26="男",1,2))</f>
        <v/>
      </c>
      <c r="E13" t="str">
        <f t="shared" si="1"/>
        <v/>
      </c>
      <c r="F13" t="str">
        <f>IF(H13="","",①学校情報入力!$D$4)</f>
        <v/>
      </c>
      <c r="G13" t="str">
        <f>IF(H13="","",①学校情報入力!$D$5)</f>
        <v/>
      </c>
      <c r="H13" t="str">
        <f>IF(②選手情報入力!C26="","",②選手情報入力!C26)</f>
        <v/>
      </c>
      <c r="I13" t="str">
        <f>IF(H13="","",IF(②選手情報入力!I26="","",IF(D13=1,VLOOKUP(②選手情報入力!I26,種目情報!$A$3:$B$20,2,FALSE),VLOOKUP(②選手情報入力!I26,種目情報!$E$3:$F$20,2,FALSE))))</f>
        <v/>
      </c>
      <c r="J13" t="str">
        <f>IF(②選手情報入力!J26="","",L13)</f>
        <v/>
      </c>
      <c r="K13" t="str">
        <f>IF(②選手情報入力!J26="","","0000000000"&amp;②選手情報入力!J26)</f>
        <v/>
      </c>
      <c r="L13" t="str">
        <f t="shared" si="2"/>
        <v/>
      </c>
      <c r="M13" t="str">
        <f>IF(H13="","",IF(②選手情報入力!K26="","",IF(D13=1,VLOOKUP(②選手情報入力!K26,種目情報!$A$3:$B$20,2,FALSE),VLOOKUP(②選手情報入力!K26,種目情報!$E$3:$F$20,2,FALSE))))</f>
        <v/>
      </c>
      <c r="N13" t="str">
        <f>IF(②選手情報入力!L26="","",P13)</f>
        <v/>
      </c>
      <c r="O13" t="str">
        <f>IF(②選手情報入力!K26="","","0000000000"&amp;②選手情報入力!L26)</f>
        <v/>
      </c>
      <c r="P13" t="str">
        <f t="shared" si="3"/>
        <v/>
      </c>
      <c r="Q13" t="str">
        <f>IF(H13="","",IF(②選手情報入力!M26="","",IF(D13=1,VLOOKUP(②選手情報入力!M26,種目情報!$A$3:$B$20,2,FALSE),VLOOKUP(②選手情報入力!M26,種目情報!$E$3:$F$20,2,FALSE))))</f>
        <v/>
      </c>
      <c r="R13" t="str">
        <f>IF(②選手情報入力!N26="","",T13)</f>
        <v/>
      </c>
      <c r="S13" t="str">
        <f>IF(②選手情報入力!M26="","","0000000000"&amp;②選手情報入力!N26)</f>
        <v/>
      </c>
      <c r="T13" t="str">
        <f t="shared" si="4"/>
        <v/>
      </c>
    </row>
    <row r="14" spans="1:20">
      <c r="A14" t="e">
        <f>IF(H14="","",RIGHT(①学校情報入力!$D$4,4))&amp;(D14&amp;"0000")+H14</f>
        <v>#VALUE!</v>
      </c>
      <c r="B14" t="str">
        <f>IF(H14="","",②選手情報入力!D27)</f>
        <v/>
      </c>
      <c r="C14" t="str">
        <f>IF(H14="","",②選手情報入力!E27)</f>
        <v/>
      </c>
      <c r="D14" t="str">
        <f>IF(H14="","",IF(②選手情報入力!G27="男",1,2))</f>
        <v/>
      </c>
      <c r="E14" t="str">
        <f t="shared" si="1"/>
        <v/>
      </c>
      <c r="F14" t="str">
        <f>IF(H14="","",①学校情報入力!$D$4)</f>
        <v/>
      </c>
      <c r="G14" t="str">
        <f>IF(H14="","",①学校情報入力!$D$5)</f>
        <v/>
      </c>
      <c r="H14" t="str">
        <f>IF(②選手情報入力!C27="","",②選手情報入力!C27)</f>
        <v/>
      </c>
      <c r="I14" t="str">
        <f>IF(H14="","",IF(②選手情報入力!I27="","",IF(D14=1,VLOOKUP(②選手情報入力!I27,種目情報!$A$3:$B$20,2,FALSE),VLOOKUP(②選手情報入力!I27,種目情報!$E$3:$F$20,2,FALSE))))</f>
        <v/>
      </c>
      <c r="J14" t="str">
        <f>IF(②選手情報入力!J27="","",L14)</f>
        <v/>
      </c>
      <c r="K14" t="str">
        <f>IF(②選手情報入力!J27="","","0000000000"&amp;②選手情報入力!J27)</f>
        <v/>
      </c>
      <c r="L14" t="str">
        <f t="shared" si="2"/>
        <v/>
      </c>
      <c r="M14" t="str">
        <f>IF(H14="","",IF(②選手情報入力!K27="","",IF(D14=1,VLOOKUP(②選手情報入力!K27,種目情報!$A$3:$B$20,2,FALSE),VLOOKUP(②選手情報入力!K27,種目情報!$E$3:$F$20,2,FALSE))))</f>
        <v/>
      </c>
      <c r="N14" t="str">
        <f>IF(②選手情報入力!L27="","",P14)</f>
        <v/>
      </c>
      <c r="O14" t="str">
        <f>IF(②選手情報入力!K27="","","0000000000"&amp;②選手情報入力!L27)</f>
        <v/>
      </c>
      <c r="P14" t="str">
        <f t="shared" si="3"/>
        <v/>
      </c>
      <c r="Q14" t="str">
        <f>IF(H14="","",IF(②選手情報入力!M27="","",IF(D14=1,VLOOKUP(②選手情報入力!M27,種目情報!$A$3:$B$20,2,FALSE),VLOOKUP(②選手情報入力!M27,種目情報!$E$3:$F$20,2,FALSE))))</f>
        <v/>
      </c>
      <c r="R14" t="str">
        <f>IF(②選手情報入力!N27="","",T14)</f>
        <v/>
      </c>
      <c r="S14" t="str">
        <f>IF(②選手情報入力!M27="","","0000000000"&amp;②選手情報入力!N27)</f>
        <v/>
      </c>
      <c r="T14" t="str">
        <f t="shared" si="4"/>
        <v/>
      </c>
    </row>
    <row r="15" spans="1:20">
      <c r="A15" t="e">
        <f>IF(H15="","",RIGHT(①学校情報入力!$D$4,4))&amp;(D15&amp;"0000")+H15</f>
        <v>#VALUE!</v>
      </c>
      <c r="B15" t="str">
        <f>IF(H15="","",②選手情報入力!D28)</f>
        <v/>
      </c>
      <c r="C15" t="str">
        <f>IF(H15="","",②選手情報入力!E28)</f>
        <v/>
      </c>
      <c r="D15" t="str">
        <f>IF(H15="","",IF(②選手情報入力!G28="男",1,2))</f>
        <v/>
      </c>
      <c r="E15" t="str">
        <f t="shared" si="1"/>
        <v/>
      </c>
      <c r="F15" t="str">
        <f>IF(H15="","",①学校情報入力!$D$4)</f>
        <v/>
      </c>
      <c r="G15" t="str">
        <f>IF(H15="","",①学校情報入力!$D$5)</f>
        <v/>
      </c>
      <c r="H15" t="str">
        <f>IF(②選手情報入力!C28="","",②選手情報入力!C28)</f>
        <v/>
      </c>
      <c r="I15" t="str">
        <f>IF(H15="","",IF(②選手情報入力!I28="","",IF(D15=1,VLOOKUP(②選手情報入力!I28,種目情報!$A$3:$B$20,2,FALSE),VLOOKUP(②選手情報入力!I28,種目情報!$E$3:$F$20,2,FALSE))))</f>
        <v/>
      </c>
      <c r="J15" t="str">
        <f>IF(②選手情報入力!J28="","",L15)</f>
        <v/>
      </c>
      <c r="K15" t="str">
        <f>IF(②選手情報入力!J28="","","0000000000"&amp;②選手情報入力!J28)</f>
        <v/>
      </c>
      <c r="L15" t="str">
        <f t="shared" si="2"/>
        <v/>
      </c>
      <c r="M15" t="str">
        <f>IF(H15="","",IF(②選手情報入力!K28="","",IF(D15=1,VLOOKUP(②選手情報入力!K28,種目情報!$A$3:$B$20,2,FALSE),VLOOKUP(②選手情報入力!K28,種目情報!$E$3:$F$20,2,FALSE))))</f>
        <v/>
      </c>
      <c r="N15" t="str">
        <f>IF(②選手情報入力!L28="","",P15)</f>
        <v/>
      </c>
      <c r="O15" t="str">
        <f>IF(②選手情報入力!K28="","","0000000000"&amp;②選手情報入力!L28)</f>
        <v/>
      </c>
      <c r="P15" t="str">
        <f t="shared" si="3"/>
        <v/>
      </c>
      <c r="Q15" t="str">
        <f>IF(H15="","",IF(②選手情報入力!M28="","",IF(D15=1,VLOOKUP(②選手情報入力!M28,種目情報!$A$3:$B$20,2,FALSE),VLOOKUP(②選手情報入力!M28,種目情報!$E$3:$F$20,2,FALSE))))</f>
        <v/>
      </c>
      <c r="R15" t="str">
        <f>IF(②選手情報入力!N28="","",T15)</f>
        <v/>
      </c>
      <c r="S15" t="str">
        <f>IF(②選手情報入力!M28="","","0000000000"&amp;②選手情報入力!N28)</f>
        <v/>
      </c>
      <c r="T15" t="str">
        <f t="shared" si="4"/>
        <v/>
      </c>
    </row>
    <row r="16" spans="1:20">
      <c r="A16" t="e">
        <f>IF(H16="","",RIGHT(①学校情報入力!$D$4,4))&amp;(D16&amp;"0000")+H16</f>
        <v>#VALUE!</v>
      </c>
      <c r="B16" t="str">
        <f>IF(H16="","",②選手情報入力!D29)</f>
        <v/>
      </c>
      <c r="C16" t="str">
        <f>IF(H16="","",②選手情報入力!E29)</f>
        <v/>
      </c>
      <c r="D16" t="str">
        <f>IF(H16="","",IF(②選手情報入力!G29="男",1,2))</f>
        <v/>
      </c>
      <c r="E16" t="str">
        <f t="shared" si="1"/>
        <v/>
      </c>
      <c r="F16" t="str">
        <f>IF(H16="","",①学校情報入力!$D$4)</f>
        <v/>
      </c>
      <c r="G16" t="str">
        <f>IF(H16="","",①学校情報入力!$D$5)</f>
        <v/>
      </c>
      <c r="H16" t="str">
        <f>IF(②選手情報入力!C29="","",②選手情報入力!C29)</f>
        <v/>
      </c>
      <c r="I16" t="str">
        <f>IF(H16="","",IF(②選手情報入力!I29="","",IF(D16=1,VLOOKUP(②選手情報入力!I29,種目情報!$A$3:$B$20,2,FALSE),VLOOKUP(②選手情報入力!I29,種目情報!$E$3:$F$20,2,FALSE))))</f>
        <v/>
      </c>
      <c r="J16" t="str">
        <f>IF(②選手情報入力!J29="","",L16)</f>
        <v/>
      </c>
      <c r="K16" t="str">
        <f>IF(②選手情報入力!J29="","","0000000000"&amp;②選手情報入力!J29)</f>
        <v/>
      </c>
      <c r="L16" t="str">
        <f t="shared" si="2"/>
        <v/>
      </c>
      <c r="M16" t="str">
        <f>IF(H16="","",IF(②選手情報入力!K29="","",IF(D16=1,VLOOKUP(②選手情報入力!K29,種目情報!$A$3:$B$20,2,FALSE),VLOOKUP(②選手情報入力!K29,種目情報!$E$3:$F$20,2,FALSE))))</f>
        <v/>
      </c>
      <c r="N16" t="str">
        <f>IF(②選手情報入力!L29="","",P16)</f>
        <v/>
      </c>
      <c r="O16" t="str">
        <f>IF(②選手情報入力!K29="","","0000000000"&amp;②選手情報入力!L29)</f>
        <v/>
      </c>
      <c r="P16" t="str">
        <f t="shared" si="3"/>
        <v/>
      </c>
      <c r="Q16" t="str">
        <f>IF(H16="","",IF(②選手情報入力!M29="","",IF(D16=1,VLOOKUP(②選手情報入力!M29,種目情報!$A$3:$B$20,2,FALSE),VLOOKUP(②選手情報入力!M29,種目情報!$E$3:$F$20,2,FALSE))))</f>
        <v/>
      </c>
      <c r="R16" t="str">
        <f>IF(②選手情報入力!N29="","",T16)</f>
        <v/>
      </c>
      <c r="S16" t="str">
        <f>IF(②選手情報入力!M29="","","0000000000"&amp;②選手情報入力!N29)</f>
        <v/>
      </c>
      <c r="T16" t="str">
        <f t="shared" si="4"/>
        <v/>
      </c>
    </row>
    <row r="17" spans="1:20">
      <c r="A17" t="e">
        <f>IF(H17="","",RIGHT(①学校情報入力!$D$4,4))&amp;(D17&amp;"0000")+H17</f>
        <v>#VALUE!</v>
      </c>
      <c r="B17" t="str">
        <f>IF(H17="","",②選手情報入力!D30)</f>
        <v/>
      </c>
      <c r="C17" t="str">
        <f>IF(H17="","",②選手情報入力!E30)</f>
        <v/>
      </c>
      <c r="D17" t="str">
        <f>IF(H17="","",IF(②選手情報入力!G30="男",1,2))</f>
        <v/>
      </c>
      <c r="E17" t="str">
        <f t="shared" si="1"/>
        <v/>
      </c>
      <c r="F17" t="str">
        <f>IF(H17="","",①学校情報入力!$D$4)</f>
        <v/>
      </c>
      <c r="G17" t="str">
        <f>IF(H17="","",①学校情報入力!$D$5)</f>
        <v/>
      </c>
      <c r="H17" t="str">
        <f>IF(②選手情報入力!C30="","",②選手情報入力!C30)</f>
        <v/>
      </c>
      <c r="I17" t="str">
        <f>IF(H17="","",IF(②選手情報入力!I30="","",IF(D17=1,VLOOKUP(②選手情報入力!I30,種目情報!$A$3:$B$20,2,FALSE),VLOOKUP(②選手情報入力!I30,種目情報!$E$3:$F$20,2,FALSE))))</f>
        <v/>
      </c>
      <c r="J17" t="str">
        <f>IF(②選手情報入力!J30="","",L17)</f>
        <v/>
      </c>
      <c r="K17" t="str">
        <f>IF(②選手情報入力!J30="","","0000000000"&amp;②選手情報入力!J30)</f>
        <v/>
      </c>
      <c r="L17" t="str">
        <f t="shared" si="2"/>
        <v/>
      </c>
      <c r="M17" t="str">
        <f>IF(H17="","",IF(②選手情報入力!K30="","",IF(D17=1,VLOOKUP(②選手情報入力!K30,種目情報!$A$3:$B$20,2,FALSE),VLOOKUP(②選手情報入力!K30,種目情報!$E$3:$F$20,2,FALSE))))</f>
        <v/>
      </c>
      <c r="N17" t="str">
        <f>IF(②選手情報入力!L30="","",P17)</f>
        <v/>
      </c>
      <c r="O17" t="str">
        <f>IF(②選手情報入力!K30="","","0000000000"&amp;②選手情報入力!L30)</f>
        <v/>
      </c>
      <c r="P17" t="str">
        <f t="shared" si="3"/>
        <v/>
      </c>
      <c r="Q17" t="str">
        <f>IF(H17="","",IF(②選手情報入力!M30="","",IF(D17=1,VLOOKUP(②選手情報入力!M30,種目情報!$A$3:$B$20,2,FALSE),VLOOKUP(②選手情報入力!M30,種目情報!$E$3:$F$20,2,FALSE))))</f>
        <v/>
      </c>
      <c r="R17" t="str">
        <f>IF(②選手情報入力!N30="","",T17)</f>
        <v/>
      </c>
      <c r="S17" t="str">
        <f>IF(②選手情報入力!M30="","","0000000000"&amp;②選手情報入力!N30)</f>
        <v/>
      </c>
      <c r="T17" t="str">
        <f t="shared" si="4"/>
        <v/>
      </c>
    </row>
    <row r="18" spans="1:20">
      <c r="A18" t="e">
        <f>IF(H18="","",RIGHT(①学校情報入力!$D$4,4))&amp;(D18&amp;"0000")+H18</f>
        <v>#VALUE!</v>
      </c>
      <c r="B18" t="str">
        <f>IF(H18="","",②選手情報入力!D31)</f>
        <v/>
      </c>
      <c r="C18" t="str">
        <f>IF(H18="","",②選手情報入力!E31)</f>
        <v/>
      </c>
      <c r="D18" t="str">
        <f>IF(H18="","",IF(②選手情報入力!G31="男",1,2))</f>
        <v/>
      </c>
      <c r="E18" t="str">
        <f t="shared" si="1"/>
        <v/>
      </c>
      <c r="F18" t="str">
        <f>IF(H18="","",①学校情報入力!$D$4)</f>
        <v/>
      </c>
      <c r="G18" t="str">
        <f>IF(H18="","",①学校情報入力!$D$5)</f>
        <v/>
      </c>
      <c r="H18" t="str">
        <f>IF(②選手情報入力!C31="","",②選手情報入力!C31)</f>
        <v/>
      </c>
      <c r="I18" t="str">
        <f>IF(H18="","",IF(②選手情報入力!I31="","",IF(D18=1,VLOOKUP(②選手情報入力!I31,種目情報!$A$3:$B$20,2,FALSE),VLOOKUP(②選手情報入力!I31,種目情報!$E$3:$F$20,2,FALSE))))</f>
        <v/>
      </c>
      <c r="J18" t="str">
        <f>IF(②選手情報入力!J31="","",L18)</f>
        <v/>
      </c>
      <c r="K18" t="str">
        <f>IF(②選手情報入力!J31="","","0000000000"&amp;②選手情報入力!J31)</f>
        <v/>
      </c>
      <c r="L18" t="str">
        <f t="shared" si="2"/>
        <v/>
      </c>
      <c r="M18" t="str">
        <f>IF(H18="","",IF(②選手情報入力!K31="","",IF(D18=1,VLOOKUP(②選手情報入力!K31,種目情報!$A$3:$B$20,2,FALSE),VLOOKUP(②選手情報入力!K31,種目情報!$E$3:$F$20,2,FALSE))))</f>
        <v/>
      </c>
      <c r="N18" t="str">
        <f>IF(②選手情報入力!L31="","",P18)</f>
        <v/>
      </c>
      <c r="O18" t="str">
        <f>IF(②選手情報入力!K31="","","0000000000"&amp;②選手情報入力!L31)</f>
        <v/>
      </c>
      <c r="P18" t="str">
        <f t="shared" si="3"/>
        <v/>
      </c>
      <c r="Q18" t="str">
        <f>IF(H18="","",IF(②選手情報入力!M31="","",IF(D18=1,VLOOKUP(②選手情報入力!M31,種目情報!$A$3:$B$20,2,FALSE),VLOOKUP(②選手情報入力!M31,種目情報!$E$3:$F$20,2,FALSE))))</f>
        <v/>
      </c>
      <c r="R18" t="str">
        <f>IF(②選手情報入力!N31="","",T18)</f>
        <v/>
      </c>
      <c r="S18" t="str">
        <f>IF(②選手情報入力!M31="","","0000000000"&amp;②選手情報入力!N31)</f>
        <v/>
      </c>
      <c r="T18" t="str">
        <f t="shared" si="4"/>
        <v/>
      </c>
    </row>
    <row r="19" spans="1:20">
      <c r="A19" t="e">
        <f>IF(H19="","",RIGHT(①学校情報入力!$D$4,4))&amp;(D19&amp;"0000")+H19</f>
        <v>#VALUE!</v>
      </c>
      <c r="B19" t="str">
        <f>IF(H19="","",②選手情報入力!D32)</f>
        <v/>
      </c>
      <c r="C19" t="str">
        <f>IF(H19="","",②選手情報入力!E32)</f>
        <v/>
      </c>
      <c r="D19" t="str">
        <f>IF(H19="","",IF(②選手情報入力!G32="男",1,2))</f>
        <v/>
      </c>
      <c r="E19" t="str">
        <f t="shared" si="1"/>
        <v/>
      </c>
      <c r="F19" t="str">
        <f>IF(H19="","",①学校情報入力!$D$4)</f>
        <v/>
      </c>
      <c r="G19" t="str">
        <f>IF(H19="","",①学校情報入力!$D$5)</f>
        <v/>
      </c>
      <c r="H19" t="str">
        <f>IF(②選手情報入力!C32="","",②選手情報入力!C32)</f>
        <v/>
      </c>
      <c r="I19" t="str">
        <f>IF(H19="","",IF(②選手情報入力!I32="","",IF(D19=1,VLOOKUP(②選手情報入力!I32,種目情報!$A$3:$B$20,2,FALSE),VLOOKUP(②選手情報入力!I32,種目情報!$E$3:$F$20,2,FALSE))))</f>
        <v/>
      </c>
      <c r="J19" t="str">
        <f>IF(②選手情報入力!J32="","",L19)</f>
        <v/>
      </c>
      <c r="K19" t="str">
        <f>IF(②選手情報入力!J32="","","0000000000"&amp;②選手情報入力!J32)</f>
        <v/>
      </c>
      <c r="L19" t="str">
        <f t="shared" si="2"/>
        <v/>
      </c>
      <c r="M19" t="str">
        <f>IF(H19="","",IF(②選手情報入力!K32="","",IF(D19=1,VLOOKUP(②選手情報入力!K32,種目情報!$A$3:$B$20,2,FALSE),VLOOKUP(②選手情報入力!K32,種目情報!$E$3:$F$20,2,FALSE))))</f>
        <v/>
      </c>
      <c r="N19" t="str">
        <f>IF(②選手情報入力!L32="","",P19)</f>
        <v/>
      </c>
      <c r="O19" t="str">
        <f>IF(②選手情報入力!K32="","","0000000000"&amp;②選手情報入力!L32)</f>
        <v/>
      </c>
      <c r="P19" t="str">
        <f t="shared" si="3"/>
        <v/>
      </c>
      <c r="Q19" t="str">
        <f>IF(H19="","",IF(②選手情報入力!M32="","",IF(D19=1,VLOOKUP(②選手情報入力!M32,種目情報!$A$3:$B$20,2,FALSE),VLOOKUP(②選手情報入力!M32,種目情報!$E$3:$F$20,2,FALSE))))</f>
        <v/>
      </c>
      <c r="R19" t="str">
        <f>IF(②選手情報入力!N32="","",T19)</f>
        <v/>
      </c>
      <c r="S19" t="str">
        <f>IF(②選手情報入力!M32="","","0000000000"&amp;②選手情報入力!N32)</f>
        <v/>
      </c>
      <c r="T19" t="str">
        <f t="shared" si="4"/>
        <v/>
      </c>
    </row>
    <row r="20" spans="1:20">
      <c r="A20" t="e">
        <f>IF(H20="","",RIGHT(①学校情報入力!$D$4,4))&amp;(D20&amp;"0000")+H20</f>
        <v>#VALUE!</v>
      </c>
      <c r="B20" t="str">
        <f>IF(H20="","",②選手情報入力!D33)</f>
        <v/>
      </c>
      <c r="C20" t="str">
        <f>IF(H20="","",②選手情報入力!E33)</f>
        <v/>
      </c>
      <c r="D20" t="str">
        <f>IF(H20="","",IF(②選手情報入力!G33="男",1,2))</f>
        <v/>
      </c>
      <c r="E20" t="str">
        <f t="shared" si="1"/>
        <v/>
      </c>
      <c r="F20" t="str">
        <f>IF(H20="","",①学校情報入力!$D$4)</f>
        <v/>
      </c>
      <c r="G20" t="str">
        <f>IF(H20="","",①学校情報入力!$D$5)</f>
        <v/>
      </c>
      <c r="H20" t="str">
        <f>IF(②選手情報入力!C33="","",②選手情報入力!C33)</f>
        <v/>
      </c>
      <c r="I20" t="str">
        <f>IF(H20="","",IF(②選手情報入力!I33="","",IF(D20=1,VLOOKUP(②選手情報入力!I33,種目情報!$A$3:$B$20,2,FALSE),VLOOKUP(②選手情報入力!I33,種目情報!$E$3:$F$20,2,FALSE))))</f>
        <v/>
      </c>
      <c r="J20" t="str">
        <f>IF(②選手情報入力!J33="","",L20)</f>
        <v/>
      </c>
      <c r="K20" t="str">
        <f>IF(②選手情報入力!J33="","","0000000000"&amp;②選手情報入力!J33)</f>
        <v/>
      </c>
      <c r="L20" t="str">
        <f t="shared" si="2"/>
        <v/>
      </c>
      <c r="M20" t="str">
        <f>IF(H20="","",IF(②選手情報入力!K33="","",IF(D20=1,VLOOKUP(②選手情報入力!K33,種目情報!$A$3:$B$20,2,FALSE),VLOOKUP(②選手情報入力!K33,種目情報!$E$3:$F$20,2,FALSE))))</f>
        <v/>
      </c>
      <c r="N20" t="str">
        <f>IF(②選手情報入力!L33="","",P20)</f>
        <v/>
      </c>
      <c r="O20" t="str">
        <f>IF(②選手情報入力!K33="","","0000000000"&amp;②選手情報入力!L33)</f>
        <v/>
      </c>
      <c r="P20" t="str">
        <f t="shared" si="3"/>
        <v/>
      </c>
      <c r="Q20" t="str">
        <f>IF(H20="","",IF(②選手情報入力!M33="","",IF(D20=1,VLOOKUP(②選手情報入力!M33,種目情報!$A$3:$B$20,2,FALSE),VLOOKUP(②選手情報入力!M33,種目情報!$E$3:$F$20,2,FALSE))))</f>
        <v/>
      </c>
      <c r="R20" t="str">
        <f>IF(②選手情報入力!N33="","",T20)</f>
        <v/>
      </c>
      <c r="S20" t="str">
        <f>IF(②選手情報入力!M33="","","0000000000"&amp;②選手情報入力!N33)</f>
        <v/>
      </c>
      <c r="T20" t="str">
        <f t="shared" si="4"/>
        <v/>
      </c>
    </row>
    <row r="21" spans="1:20">
      <c r="A21" t="e">
        <f>IF(H21="","",RIGHT(①学校情報入力!$D$4,4))&amp;(D21&amp;"0000")+H21</f>
        <v>#VALUE!</v>
      </c>
      <c r="B21" t="str">
        <f>IF(H21="","",②選手情報入力!D34)</f>
        <v/>
      </c>
      <c r="C21" t="str">
        <f>IF(H21="","",②選手情報入力!E34)</f>
        <v/>
      </c>
      <c r="D21" t="str">
        <f>IF(H21="","",IF(②選手情報入力!G34="男",1,2))</f>
        <v/>
      </c>
      <c r="E21" t="str">
        <f t="shared" si="1"/>
        <v/>
      </c>
      <c r="F21" t="str">
        <f>IF(H21="","",①学校情報入力!$D$4)</f>
        <v/>
      </c>
      <c r="G21" t="str">
        <f>IF(H21="","",①学校情報入力!$D$5)</f>
        <v/>
      </c>
      <c r="H21" t="str">
        <f>IF(②選手情報入力!C34="","",②選手情報入力!C34)</f>
        <v/>
      </c>
      <c r="I21" t="str">
        <f>IF(H21="","",IF(②選手情報入力!I34="","",IF(D21=1,VLOOKUP(②選手情報入力!I34,種目情報!$A$3:$B$20,2,FALSE),VLOOKUP(②選手情報入力!I34,種目情報!$E$3:$F$20,2,FALSE))))</f>
        <v/>
      </c>
      <c r="J21" t="str">
        <f>IF(②選手情報入力!J34="","",L21)</f>
        <v/>
      </c>
      <c r="K21" t="str">
        <f>IF(②選手情報入力!J34="","","0000000000"&amp;②選手情報入力!J34)</f>
        <v/>
      </c>
      <c r="L21" t="str">
        <f t="shared" si="2"/>
        <v/>
      </c>
      <c r="M21" t="str">
        <f>IF(H21="","",IF(②選手情報入力!K34="","",IF(D21=1,VLOOKUP(②選手情報入力!K34,種目情報!$A$3:$B$20,2,FALSE),VLOOKUP(②選手情報入力!K34,種目情報!$E$3:$F$20,2,FALSE))))</f>
        <v/>
      </c>
      <c r="N21" t="str">
        <f>IF(②選手情報入力!L34="","",P21)</f>
        <v/>
      </c>
      <c r="O21" t="str">
        <f>IF(②選手情報入力!K34="","","0000000000"&amp;②選手情報入力!L34)</f>
        <v/>
      </c>
      <c r="P21" t="str">
        <f t="shared" si="3"/>
        <v/>
      </c>
      <c r="Q21" t="str">
        <f>IF(H21="","",IF(②選手情報入力!M34="","",IF(D21=1,VLOOKUP(②選手情報入力!M34,種目情報!$A$3:$B$20,2,FALSE),VLOOKUP(②選手情報入力!M34,種目情報!$E$3:$F$20,2,FALSE))))</f>
        <v/>
      </c>
      <c r="R21" t="str">
        <f>IF(②選手情報入力!N34="","",T21)</f>
        <v/>
      </c>
      <c r="S21" t="str">
        <f>IF(②選手情報入力!M34="","","0000000000"&amp;②選手情報入力!N34)</f>
        <v/>
      </c>
      <c r="T21" t="str">
        <f t="shared" si="4"/>
        <v/>
      </c>
    </row>
    <row r="22" spans="1:20">
      <c r="A22" t="e">
        <f>IF(H22="","",RIGHT(①学校情報入力!$D$4,4))&amp;(D22&amp;"0000")+H22</f>
        <v>#VALUE!</v>
      </c>
      <c r="B22" t="str">
        <f>IF(H22="","",②選手情報入力!D35)</f>
        <v/>
      </c>
      <c r="C22" t="str">
        <f>IF(H22="","",②選手情報入力!E35)</f>
        <v/>
      </c>
      <c r="D22" t="str">
        <f>IF(H22="","",IF(②選手情報入力!G35="男",1,2))</f>
        <v/>
      </c>
      <c r="E22" t="str">
        <f t="shared" si="1"/>
        <v/>
      </c>
      <c r="F22" t="str">
        <f>IF(H22="","",①学校情報入力!$D$4)</f>
        <v/>
      </c>
      <c r="G22" t="str">
        <f>IF(H22="","",①学校情報入力!$D$5)</f>
        <v/>
      </c>
      <c r="H22" t="str">
        <f>IF(②選手情報入力!C35="","",②選手情報入力!C35)</f>
        <v/>
      </c>
      <c r="I22" t="str">
        <f>IF(H22="","",IF(②選手情報入力!I35="","",IF(D22=1,VLOOKUP(②選手情報入力!I35,種目情報!$A$3:$B$20,2,FALSE),VLOOKUP(②選手情報入力!I35,種目情報!$E$3:$F$20,2,FALSE))))</f>
        <v/>
      </c>
      <c r="J22" t="str">
        <f>IF(②選手情報入力!J35="","",L22)</f>
        <v/>
      </c>
      <c r="K22" t="str">
        <f>IF(②選手情報入力!J35="","","0000000000"&amp;②選手情報入力!J35)</f>
        <v/>
      </c>
      <c r="L22" t="str">
        <f t="shared" si="2"/>
        <v/>
      </c>
      <c r="M22" t="str">
        <f>IF(H22="","",IF(②選手情報入力!K35="","",IF(D22=1,VLOOKUP(②選手情報入力!K35,種目情報!$A$3:$B$20,2,FALSE),VLOOKUP(②選手情報入力!K35,種目情報!$E$3:$F$20,2,FALSE))))</f>
        <v/>
      </c>
      <c r="N22" t="str">
        <f>IF(②選手情報入力!L35="","",P22)</f>
        <v/>
      </c>
      <c r="O22" t="str">
        <f>IF(②選手情報入力!K35="","","0000000000"&amp;②選手情報入力!L35)</f>
        <v/>
      </c>
      <c r="P22" t="str">
        <f t="shared" si="3"/>
        <v/>
      </c>
      <c r="Q22" t="str">
        <f>IF(H22="","",IF(②選手情報入力!M35="","",IF(D22=1,VLOOKUP(②選手情報入力!M35,種目情報!$A$3:$B$20,2,FALSE),VLOOKUP(②選手情報入力!M35,種目情報!$E$3:$F$20,2,FALSE))))</f>
        <v/>
      </c>
      <c r="R22" t="str">
        <f>IF(②選手情報入力!N35="","",T22)</f>
        <v/>
      </c>
      <c r="S22" t="str">
        <f>IF(②選手情報入力!M35="","","0000000000"&amp;②選手情報入力!N35)</f>
        <v/>
      </c>
      <c r="T22" t="str">
        <f t="shared" si="4"/>
        <v/>
      </c>
    </row>
    <row r="23" spans="1:20">
      <c r="A23" t="e">
        <f>IF(H23="","",RIGHT(①学校情報入力!$D$4,4))&amp;(D23&amp;"0000")+H23</f>
        <v>#VALUE!</v>
      </c>
      <c r="B23" t="str">
        <f>IF(H23="","",②選手情報入力!D36)</f>
        <v/>
      </c>
      <c r="C23" t="str">
        <f>IF(H23="","",②選手情報入力!E36)</f>
        <v/>
      </c>
      <c r="D23" t="str">
        <f>IF(H23="","",IF(②選手情報入力!G36="男",1,2))</f>
        <v/>
      </c>
      <c r="E23" t="str">
        <f t="shared" si="1"/>
        <v/>
      </c>
      <c r="F23" t="str">
        <f>IF(H23="","",①学校情報入力!$D$4)</f>
        <v/>
      </c>
      <c r="G23" t="str">
        <f>IF(H23="","",①学校情報入力!$D$5)</f>
        <v/>
      </c>
      <c r="H23" t="str">
        <f>IF(②選手情報入力!C36="","",②選手情報入力!C36)</f>
        <v/>
      </c>
      <c r="I23" t="str">
        <f>IF(H23="","",IF(②選手情報入力!I36="","",IF(D23=1,VLOOKUP(②選手情報入力!I36,種目情報!$A$3:$B$20,2,FALSE),VLOOKUP(②選手情報入力!I36,種目情報!$E$3:$F$20,2,FALSE))))</f>
        <v/>
      </c>
      <c r="J23" t="str">
        <f>IF(②選手情報入力!J36="","",L23)</f>
        <v/>
      </c>
      <c r="K23" t="str">
        <f>IF(②選手情報入力!J36="","","0000000000"&amp;②選手情報入力!J36)</f>
        <v/>
      </c>
      <c r="L23" t="str">
        <f t="shared" si="2"/>
        <v/>
      </c>
      <c r="M23" t="str">
        <f>IF(H23="","",IF(②選手情報入力!K36="","",IF(D23=1,VLOOKUP(②選手情報入力!K36,種目情報!$A$3:$B$20,2,FALSE),VLOOKUP(②選手情報入力!K36,種目情報!$E$3:$F$20,2,FALSE))))</f>
        <v/>
      </c>
      <c r="N23" t="str">
        <f>IF(②選手情報入力!L36="","",P23)</f>
        <v/>
      </c>
      <c r="O23" t="str">
        <f>IF(②選手情報入力!K36="","","0000000000"&amp;②選手情報入力!L36)</f>
        <v/>
      </c>
      <c r="P23" t="str">
        <f t="shared" si="3"/>
        <v/>
      </c>
      <c r="Q23" t="str">
        <f>IF(H23="","",IF(②選手情報入力!M36="","",IF(D23=1,VLOOKUP(②選手情報入力!M36,種目情報!$A$3:$B$20,2,FALSE),VLOOKUP(②選手情報入力!M36,種目情報!$E$3:$F$20,2,FALSE))))</f>
        <v/>
      </c>
      <c r="R23" t="str">
        <f>IF(②選手情報入力!N36="","",T23)</f>
        <v/>
      </c>
      <c r="S23" t="str">
        <f>IF(②選手情報入力!M36="","","0000000000"&amp;②選手情報入力!N36)</f>
        <v/>
      </c>
      <c r="T23" t="str">
        <f t="shared" si="4"/>
        <v/>
      </c>
    </row>
    <row r="24" spans="1:20">
      <c r="A24" t="e">
        <f>IF(H24="","",RIGHT(①学校情報入力!$D$4,4))&amp;(D24&amp;"0000")+H24</f>
        <v>#VALUE!</v>
      </c>
      <c r="B24" t="str">
        <f>IF(H24="","",②選手情報入力!D37)</f>
        <v/>
      </c>
      <c r="C24" t="str">
        <f>IF(H24="","",②選手情報入力!E37)</f>
        <v/>
      </c>
      <c r="D24" t="str">
        <f>IF(H24="","",IF(②選手情報入力!G37="男",1,2))</f>
        <v/>
      </c>
      <c r="E24" t="str">
        <f t="shared" si="1"/>
        <v/>
      </c>
      <c r="F24" t="str">
        <f>IF(H24="","",①学校情報入力!$D$4)</f>
        <v/>
      </c>
      <c r="G24" t="str">
        <f>IF(H24="","",①学校情報入力!$D$5)</f>
        <v/>
      </c>
      <c r="H24" t="str">
        <f>IF(②選手情報入力!C37="","",②選手情報入力!C37)</f>
        <v/>
      </c>
      <c r="I24" t="str">
        <f>IF(H24="","",IF(②選手情報入力!I37="","",IF(D24=1,VLOOKUP(②選手情報入力!I37,種目情報!$A$3:$B$20,2,FALSE),VLOOKUP(②選手情報入力!I37,種目情報!$E$3:$F$20,2,FALSE))))</f>
        <v/>
      </c>
      <c r="J24" t="str">
        <f>IF(②選手情報入力!J37="","",L24)</f>
        <v/>
      </c>
      <c r="K24" t="str">
        <f>IF(②選手情報入力!J37="","","0000000000"&amp;②選手情報入力!J37)</f>
        <v/>
      </c>
      <c r="L24" t="str">
        <f t="shared" si="2"/>
        <v/>
      </c>
      <c r="M24" t="str">
        <f>IF(H24="","",IF(②選手情報入力!K37="","",IF(D24=1,VLOOKUP(②選手情報入力!K37,種目情報!$A$3:$B$20,2,FALSE),VLOOKUP(②選手情報入力!K37,種目情報!$E$3:$F$20,2,FALSE))))</f>
        <v/>
      </c>
      <c r="N24" t="str">
        <f>IF(②選手情報入力!L37="","",P24)</f>
        <v/>
      </c>
      <c r="O24" t="str">
        <f>IF(②選手情報入力!K37="","","0000000000"&amp;②選手情報入力!L37)</f>
        <v/>
      </c>
      <c r="P24" t="str">
        <f t="shared" si="3"/>
        <v/>
      </c>
      <c r="Q24" t="str">
        <f>IF(H24="","",IF(②選手情報入力!M37="","",IF(D24=1,VLOOKUP(②選手情報入力!M37,種目情報!$A$3:$B$20,2,FALSE),VLOOKUP(②選手情報入力!M37,種目情報!$E$3:$F$20,2,FALSE))))</f>
        <v/>
      </c>
      <c r="R24" t="str">
        <f>IF(②選手情報入力!N37="","",T24)</f>
        <v/>
      </c>
      <c r="S24" t="str">
        <f>IF(②選手情報入力!M37="","","0000000000"&amp;②選手情報入力!N37)</f>
        <v/>
      </c>
      <c r="T24" t="str">
        <f t="shared" si="4"/>
        <v/>
      </c>
    </row>
    <row r="25" spans="1:20">
      <c r="A25" t="e">
        <f>IF(H25="","",RIGHT(①学校情報入力!$D$4,4))&amp;(D25&amp;"0000")+H25</f>
        <v>#VALUE!</v>
      </c>
      <c r="B25" t="str">
        <f>IF(H25="","",②選手情報入力!D38)</f>
        <v/>
      </c>
      <c r="C25" t="str">
        <f>IF(H25="","",②選手情報入力!E38)</f>
        <v/>
      </c>
      <c r="D25" t="str">
        <f>IF(H25="","",IF(②選手情報入力!G38="男",1,2))</f>
        <v/>
      </c>
      <c r="E25" t="str">
        <f t="shared" si="1"/>
        <v/>
      </c>
      <c r="F25" t="str">
        <f>IF(H25="","",①学校情報入力!$D$4)</f>
        <v/>
      </c>
      <c r="G25" t="str">
        <f>IF(H25="","",①学校情報入力!$D$5)</f>
        <v/>
      </c>
      <c r="H25" t="str">
        <f>IF(②選手情報入力!C38="","",②選手情報入力!C38)</f>
        <v/>
      </c>
      <c r="I25" t="str">
        <f>IF(H25="","",IF(②選手情報入力!I38="","",IF(D25=1,VLOOKUP(②選手情報入力!I38,種目情報!$A$3:$B$20,2,FALSE),VLOOKUP(②選手情報入力!I38,種目情報!$E$3:$F$20,2,FALSE))))</f>
        <v/>
      </c>
      <c r="J25" t="str">
        <f>IF(②選手情報入力!J38="","",L25)</f>
        <v/>
      </c>
      <c r="K25" t="str">
        <f>IF(②選手情報入力!J38="","","0000000000"&amp;②選手情報入力!J38)</f>
        <v/>
      </c>
      <c r="L25" t="str">
        <f t="shared" si="2"/>
        <v/>
      </c>
      <c r="M25" t="str">
        <f>IF(H25="","",IF(②選手情報入力!K38="","",IF(D25=1,VLOOKUP(②選手情報入力!K38,種目情報!$A$3:$B$20,2,FALSE),VLOOKUP(②選手情報入力!K38,種目情報!$E$3:$F$20,2,FALSE))))</f>
        <v/>
      </c>
      <c r="N25" t="str">
        <f>IF(②選手情報入力!L38="","",P25)</f>
        <v/>
      </c>
      <c r="O25" t="str">
        <f>IF(②選手情報入力!K38="","","0000000000"&amp;②選手情報入力!L38)</f>
        <v/>
      </c>
      <c r="P25" t="str">
        <f t="shared" si="3"/>
        <v/>
      </c>
      <c r="Q25" t="str">
        <f>IF(H25="","",IF(②選手情報入力!M38="","",IF(D25=1,VLOOKUP(②選手情報入力!M38,種目情報!$A$3:$B$20,2,FALSE),VLOOKUP(②選手情報入力!M38,種目情報!$E$3:$F$20,2,FALSE))))</f>
        <v/>
      </c>
      <c r="R25" t="str">
        <f>IF(②選手情報入力!N38="","",T25)</f>
        <v/>
      </c>
      <c r="S25" t="str">
        <f>IF(②選手情報入力!M38="","","0000000000"&amp;②選手情報入力!N38)</f>
        <v/>
      </c>
      <c r="T25" t="str">
        <f t="shared" si="4"/>
        <v/>
      </c>
    </row>
    <row r="26" spans="1:20">
      <c r="A26" t="e">
        <f>IF(H26="","",RIGHT(①学校情報入力!$D$4,4))&amp;(D26&amp;"0000")+H26</f>
        <v>#VALUE!</v>
      </c>
      <c r="B26" t="str">
        <f>IF(H26="","",②選手情報入力!D39)</f>
        <v/>
      </c>
      <c r="C26" t="str">
        <f>IF(H26="","",②選手情報入力!E39)</f>
        <v/>
      </c>
      <c r="D26" t="str">
        <f>IF(H26="","",IF(②選手情報入力!G39="男",1,2))</f>
        <v/>
      </c>
      <c r="E26" t="str">
        <f t="shared" si="1"/>
        <v/>
      </c>
      <c r="F26" t="str">
        <f>IF(H26="","",①学校情報入力!$D$4)</f>
        <v/>
      </c>
      <c r="G26" t="str">
        <f>IF(H26="","",①学校情報入力!$D$5)</f>
        <v/>
      </c>
      <c r="H26" t="str">
        <f>IF(②選手情報入力!C39="","",②選手情報入力!C39)</f>
        <v/>
      </c>
      <c r="I26" t="str">
        <f>IF(H26="","",IF(②選手情報入力!I39="","",IF(D26=1,VLOOKUP(②選手情報入力!I39,種目情報!$A$3:$B$20,2,FALSE),VLOOKUP(②選手情報入力!I39,種目情報!$E$3:$F$20,2,FALSE))))</f>
        <v/>
      </c>
      <c r="J26" t="str">
        <f>IF(②選手情報入力!J39="","",L26)</f>
        <v/>
      </c>
      <c r="K26" t="str">
        <f>IF(②選手情報入力!J39="","","0000000000"&amp;②選手情報入力!J39)</f>
        <v/>
      </c>
      <c r="L26" t="str">
        <f t="shared" si="2"/>
        <v/>
      </c>
      <c r="M26" t="str">
        <f>IF(H26="","",IF(②選手情報入力!K39="","",IF(D26=1,VLOOKUP(②選手情報入力!K39,種目情報!$A$3:$B$20,2,FALSE),VLOOKUP(②選手情報入力!K39,種目情報!$E$3:$F$20,2,FALSE))))</f>
        <v/>
      </c>
      <c r="N26" t="str">
        <f>IF(②選手情報入力!L39="","",P26)</f>
        <v/>
      </c>
      <c r="O26" t="str">
        <f>IF(②選手情報入力!K39="","","0000000000"&amp;②選手情報入力!L39)</f>
        <v/>
      </c>
      <c r="P26" t="str">
        <f t="shared" si="3"/>
        <v/>
      </c>
      <c r="Q26" t="str">
        <f>IF(H26="","",IF(②選手情報入力!M39="","",IF(D26=1,VLOOKUP(②選手情報入力!M39,種目情報!$A$3:$B$20,2,FALSE),VLOOKUP(②選手情報入力!M39,種目情報!$E$3:$F$20,2,FALSE))))</f>
        <v/>
      </c>
      <c r="R26" t="str">
        <f>IF(②選手情報入力!N39="","",T26)</f>
        <v/>
      </c>
      <c r="S26" t="str">
        <f>IF(②選手情報入力!M39="","","0000000000"&amp;②選手情報入力!N39)</f>
        <v/>
      </c>
      <c r="T26" t="str">
        <f t="shared" si="4"/>
        <v/>
      </c>
    </row>
    <row r="27" spans="1:20">
      <c r="A27" t="e">
        <f>IF(H27="","",RIGHT(①学校情報入力!$D$4,4))&amp;(D27&amp;"0000")+H27</f>
        <v>#VALUE!</v>
      </c>
      <c r="B27" t="str">
        <f>IF(H27="","",②選手情報入力!D40)</f>
        <v/>
      </c>
      <c r="C27" t="str">
        <f>IF(H27="","",②選手情報入力!E40)</f>
        <v/>
      </c>
      <c r="D27" t="str">
        <f>IF(H27="","",IF(②選手情報入力!G40="男",1,2))</f>
        <v/>
      </c>
      <c r="E27" t="str">
        <f t="shared" si="1"/>
        <v/>
      </c>
      <c r="F27" t="str">
        <f>IF(H27="","",①学校情報入力!$D$4)</f>
        <v/>
      </c>
      <c r="G27" t="str">
        <f>IF(H27="","",①学校情報入力!$D$5)</f>
        <v/>
      </c>
      <c r="H27" t="str">
        <f>IF(②選手情報入力!C40="","",②選手情報入力!C40)</f>
        <v/>
      </c>
      <c r="I27" t="str">
        <f>IF(H27="","",IF(②選手情報入力!I40="","",IF(D27=1,VLOOKUP(②選手情報入力!I40,種目情報!$A$3:$B$20,2,FALSE),VLOOKUP(②選手情報入力!I40,種目情報!$E$3:$F$20,2,FALSE))))</f>
        <v/>
      </c>
      <c r="J27" t="str">
        <f>IF(②選手情報入力!J40="","",L27)</f>
        <v/>
      </c>
      <c r="K27" t="str">
        <f>IF(②選手情報入力!J40="","","0000000000"&amp;②選手情報入力!J40)</f>
        <v/>
      </c>
      <c r="L27" t="str">
        <f t="shared" si="2"/>
        <v/>
      </c>
      <c r="M27" t="str">
        <f>IF(H27="","",IF(②選手情報入力!K40="","",IF(D27=1,VLOOKUP(②選手情報入力!K40,種目情報!$A$3:$B$20,2,FALSE),VLOOKUP(②選手情報入力!K40,種目情報!$E$3:$F$20,2,FALSE))))</f>
        <v/>
      </c>
      <c r="N27" t="str">
        <f>IF(②選手情報入力!L40="","",P27)</f>
        <v/>
      </c>
      <c r="O27" t="str">
        <f>IF(②選手情報入力!K40="","","0000000000"&amp;②選手情報入力!L40)</f>
        <v/>
      </c>
      <c r="P27" t="str">
        <f t="shared" si="3"/>
        <v/>
      </c>
      <c r="Q27" t="str">
        <f>IF(H27="","",IF(②選手情報入力!M40="","",IF(D27=1,VLOOKUP(②選手情報入力!M40,種目情報!$A$3:$B$20,2,FALSE),VLOOKUP(②選手情報入力!M40,種目情報!$E$3:$F$20,2,FALSE))))</f>
        <v/>
      </c>
      <c r="R27" t="str">
        <f>IF(②選手情報入力!N40="","",T27)</f>
        <v/>
      </c>
      <c r="S27" t="str">
        <f>IF(②選手情報入力!M40="","","0000000000"&amp;②選手情報入力!N40)</f>
        <v/>
      </c>
      <c r="T27" t="str">
        <f t="shared" si="4"/>
        <v/>
      </c>
    </row>
    <row r="28" spans="1:20">
      <c r="A28" t="e">
        <f>IF(H28="","",RIGHT(①学校情報入力!$D$4,4))&amp;(D28&amp;"0000")+H28</f>
        <v>#VALUE!</v>
      </c>
      <c r="B28" t="str">
        <f>IF(H28="","",②選手情報入力!D41)</f>
        <v/>
      </c>
      <c r="C28" t="str">
        <f>IF(H28="","",②選手情報入力!E41)</f>
        <v/>
      </c>
      <c r="D28" t="str">
        <f>IF(H28="","",IF(②選手情報入力!G41="男",1,2))</f>
        <v/>
      </c>
      <c r="E28" t="str">
        <f t="shared" si="1"/>
        <v/>
      </c>
      <c r="F28" t="str">
        <f>IF(H28="","",①学校情報入力!$D$4)</f>
        <v/>
      </c>
      <c r="G28" t="str">
        <f>IF(H28="","",①学校情報入力!$D$5)</f>
        <v/>
      </c>
      <c r="H28" t="str">
        <f>IF(②選手情報入力!C41="","",②選手情報入力!C41)</f>
        <v/>
      </c>
      <c r="I28" t="str">
        <f>IF(H28="","",IF(②選手情報入力!I41="","",IF(D28=1,VLOOKUP(②選手情報入力!I41,種目情報!$A$3:$B$20,2,FALSE),VLOOKUP(②選手情報入力!I41,種目情報!$E$3:$F$20,2,FALSE))))</f>
        <v/>
      </c>
      <c r="J28" t="str">
        <f>IF(②選手情報入力!J41="","",L28)</f>
        <v/>
      </c>
      <c r="K28" t="str">
        <f>IF(②選手情報入力!J41="","","0000000000"&amp;②選手情報入力!J41)</f>
        <v/>
      </c>
      <c r="L28" t="str">
        <f t="shared" si="2"/>
        <v/>
      </c>
      <c r="M28" t="str">
        <f>IF(H28="","",IF(②選手情報入力!K41="","",IF(D28=1,VLOOKUP(②選手情報入力!K41,種目情報!$A$3:$B$20,2,FALSE),VLOOKUP(②選手情報入力!K41,種目情報!$E$3:$F$20,2,FALSE))))</f>
        <v/>
      </c>
      <c r="N28" t="str">
        <f>IF(②選手情報入力!L41="","",P28)</f>
        <v/>
      </c>
      <c r="O28" t="str">
        <f>IF(②選手情報入力!K41="","","0000000000"&amp;②選手情報入力!L41)</f>
        <v/>
      </c>
      <c r="P28" t="str">
        <f t="shared" si="3"/>
        <v/>
      </c>
      <c r="Q28" t="str">
        <f>IF(H28="","",IF(②選手情報入力!M41="","",IF(D28=1,VLOOKUP(②選手情報入力!M41,種目情報!$A$3:$B$20,2,FALSE),VLOOKUP(②選手情報入力!M41,種目情報!$E$3:$F$20,2,FALSE))))</f>
        <v/>
      </c>
      <c r="R28" t="str">
        <f>IF(②選手情報入力!N41="","",T28)</f>
        <v/>
      </c>
      <c r="S28" t="str">
        <f>IF(②選手情報入力!M41="","","0000000000"&amp;②選手情報入力!N41)</f>
        <v/>
      </c>
      <c r="T28" t="str">
        <f t="shared" si="4"/>
        <v/>
      </c>
    </row>
    <row r="29" spans="1:20">
      <c r="A29" t="e">
        <f>IF(H29="","",RIGHT(①学校情報入力!$D$4,4))&amp;(D29&amp;"0000")+H29</f>
        <v>#VALUE!</v>
      </c>
      <c r="B29" t="str">
        <f>IF(H29="","",②選手情報入力!D42)</f>
        <v/>
      </c>
      <c r="C29" t="str">
        <f>IF(H29="","",②選手情報入力!E42)</f>
        <v/>
      </c>
      <c r="D29" t="str">
        <f>IF(H29="","",IF(②選手情報入力!G42="男",1,2))</f>
        <v/>
      </c>
      <c r="E29" t="str">
        <f t="shared" si="1"/>
        <v/>
      </c>
      <c r="F29" t="str">
        <f>IF(H29="","",①学校情報入力!$D$4)</f>
        <v/>
      </c>
      <c r="G29" t="str">
        <f>IF(H29="","",①学校情報入力!$D$5)</f>
        <v/>
      </c>
      <c r="H29" t="str">
        <f>IF(②選手情報入力!C42="","",②選手情報入力!C42)</f>
        <v/>
      </c>
      <c r="I29" t="str">
        <f>IF(H29="","",IF(②選手情報入力!I42="","",IF(D29=1,VLOOKUP(②選手情報入力!I42,種目情報!$A$3:$B$20,2,FALSE),VLOOKUP(②選手情報入力!I42,種目情報!$E$3:$F$20,2,FALSE))))</f>
        <v/>
      </c>
      <c r="J29" t="str">
        <f>IF(②選手情報入力!J42="","",L29)</f>
        <v/>
      </c>
      <c r="K29" t="str">
        <f>IF(②選手情報入力!J42="","","0000000000"&amp;②選手情報入力!J42)</f>
        <v/>
      </c>
      <c r="L29" t="str">
        <f t="shared" si="2"/>
        <v/>
      </c>
      <c r="M29" t="str">
        <f>IF(H29="","",IF(②選手情報入力!K42="","",IF(D29=1,VLOOKUP(②選手情報入力!K42,種目情報!$A$3:$B$20,2,FALSE),VLOOKUP(②選手情報入力!K42,種目情報!$E$3:$F$20,2,FALSE))))</f>
        <v/>
      </c>
      <c r="N29" t="str">
        <f>IF(②選手情報入力!L42="","",P29)</f>
        <v/>
      </c>
      <c r="O29" t="str">
        <f>IF(②選手情報入力!K42="","","0000000000"&amp;②選手情報入力!L42)</f>
        <v/>
      </c>
      <c r="P29" t="str">
        <f t="shared" si="3"/>
        <v/>
      </c>
      <c r="Q29" t="str">
        <f>IF(H29="","",IF(②選手情報入力!M42="","",IF(D29=1,VLOOKUP(②選手情報入力!M42,種目情報!$A$3:$B$20,2,FALSE),VLOOKUP(②選手情報入力!M42,種目情報!$E$3:$F$20,2,FALSE))))</f>
        <v/>
      </c>
      <c r="R29" t="str">
        <f>IF(②選手情報入力!N42="","",T29)</f>
        <v/>
      </c>
      <c r="S29" t="str">
        <f>IF(②選手情報入力!M42="","","0000000000"&amp;②選手情報入力!N42)</f>
        <v/>
      </c>
      <c r="T29" t="str">
        <f t="shared" si="4"/>
        <v/>
      </c>
    </row>
    <row r="30" spans="1:20">
      <c r="A30" t="e">
        <f>IF(H30="","",RIGHT(①学校情報入力!$D$4,4))&amp;(D30&amp;"0000")+H30</f>
        <v>#VALUE!</v>
      </c>
      <c r="B30" t="str">
        <f>IF(H30="","",②選手情報入力!D43)</f>
        <v/>
      </c>
      <c r="C30" t="str">
        <f>IF(H30="","",②選手情報入力!E43)</f>
        <v/>
      </c>
      <c r="D30" t="str">
        <f>IF(H30="","",IF(②選手情報入力!G43="男",1,2))</f>
        <v/>
      </c>
      <c r="E30" t="str">
        <f t="shared" si="1"/>
        <v/>
      </c>
      <c r="F30" t="str">
        <f>IF(H30="","",①学校情報入力!$D$4)</f>
        <v/>
      </c>
      <c r="G30" t="str">
        <f>IF(H30="","",①学校情報入力!$D$5)</f>
        <v/>
      </c>
      <c r="H30" t="str">
        <f>IF(②選手情報入力!C43="","",②選手情報入力!C43)</f>
        <v/>
      </c>
      <c r="I30" t="str">
        <f>IF(H30="","",IF(②選手情報入力!I43="","",IF(D30=1,VLOOKUP(②選手情報入力!I43,種目情報!$A$3:$B$20,2,FALSE),VLOOKUP(②選手情報入力!I43,種目情報!$E$3:$F$20,2,FALSE))))</f>
        <v/>
      </c>
      <c r="J30" t="str">
        <f>IF(②選手情報入力!J43="","",L30)</f>
        <v/>
      </c>
      <c r="K30" t="str">
        <f>IF(②選手情報入力!J43="","","0000000000"&amp;②選手情報入力!J43)</f>
        <v/>
      </c>
      <c r="L30" t="str">
        <f t="shared" si="2"/>
        <v/>
      </c>
      <c r="M30" t="str">
        <f>IF(H30="","",IF(②選手情報入力!K43="","",IF(D30=1,VLOOKUP(②選手情報入力!K43,種目情報!$A$3:$B$20,2,FALSE),VLOOKUP(②選手情報入力!K43,種目情報!$E$3:$F$20,2,FALSE))))</f>
        <v/>
      </c>
      <c r="N30" t="str">
        <f>IF(②選手情報入力!L43="","",P30)</f>
        <v/>
      </c>
      <c r="O30" t="str">
        <f>IF(②選手情報入力!K43="","","0000000000"&amp;②選手情報入力!L43)</f>
        <v/>
      </c>
      <c r="P30" t="str">
        <f t="shared" si="3"/>
        <v/>
      </c>
      <c r="Q30" t="str">
        <f>IF(H30="","",IF(②選手情報入力!M43="","",IF(D30=1,VLOOKUP(②選手情報入力!M43,種目情報!$A$3:$B$20,2,FALSE),VLOOKUP(②選手情報入力!M43,種目情報!$E$3:$F$20,2,FALSE))))</f>
        <v/>
      </c>
      <c r="R30" t="str">
        <f>IF(②選手情報入力!N43="","",T30)</f>
        <v/>
      </c>
      <c r="S30" t="str">
        <f>IF(②選手情報入力!M43="","","0000000000"&amp;②選手情報入力!N43)</f>
        <v/>
      </c>
      <c r="T30" t="str">
        <f t="shared" si="4"/>
        <v/>
      </c>
    </row>
    <row r="31" spans="1:20">
      <c r="A31" t="e">
        <f>IF(H31="","",RIGHT(①学校情報入力!$D$4,4))&amp;(D31&amp;"0000")+H31</f>
        <v>#VALUE!</v>
      </c>
      <c r="B31" t="str">
        <f>IF(H31="","",②選手情報入力!D44)</f>
        <v/>
      </c>
      <c r="C31" t="str">
        <f>IF(H31="","",②選手情報入力!E44)</f>
        <v/>
      </c>
      <c r="D31" t="str">
        <f>IF(H31="","",IF(②選手情報入力!G44="男",1,2))</f>
        <v/>
      </c>
      <c r="E31" t="str">
        <f t="shared" si="1"/>
        <v/>
      </c>
      <c r="F31" t="str">
        <f>IF(H31="","",①学校情報入力!$D$4)</f>
        <v/>
      </c>
      <c r="G31" t="str">
        <f>IF(H31="","",①学校情報入力!$D$5)</f>
        <v/>
      </c>
      <c r="H31" t="str">
        <f>IF(②選手情報入力!C44="","",②選手情報入力!C44)</f>
        <v/>
      </c>
      <c r="I31" t="str">
        <f>IF(H31="","",IF(②選手情報入力!I44="","",IF(D31=1,VLOOKUP(②選手情報入力!I44,種目情報!$A$3:$B$20,2,FALSE),VLOOKUP(②選手情報入力!I44,種目情報!$E$3:$F$20,2,FALSE))))</f>
        <v/>
      </c>
      <c r="J31" t="str">
        <f>IF(②選手情報入力!J44="","",L31)</f>
        <v/>
      </c>
      <c r="K31" t="str">
        <f>IF(②選手情報入力!J44="","","0000000000"&amp;②選手情報入力!J44)</f>
        <v/>
      </c>
      <c r="L31" t="str">
        <f t="shared" si="2"/>
        <v/>
      </c>
      <c r="M31" t="str">
        <f>IF(H31="","",IF(②選手情報入力!K44="","",IF(D31=1,VLOOKUP(②選手情報入力!K44,種目情報!$A$3:$B$20,2,FALSE),VLOOKUP(②選手情報入力!K44,種目情報!$E$3:$F$20,2,FALSE))))</f>
        <v/>
      </c>
      <c r="N31" t="str">
        <f>IF(②選手情報入力!L44="","",P31)</f>
        <v/>
      </c>
      <c r="O31" t="str">
        <f>IF(②選手情報入力!K44="","","0000000000"&amp;②選手情報入力!L44)</f>
        <v/>
      </c>
      <c r="P31" t="str">
        <f t="shared" si="3"/>
        <v/>
      </c>
      <c r="Q31" t="str">
        <f>IF(H31="","",IF(②選手情報入力!M44="","",IF(D31=1,VLOOKUP(②選手情報入力!M44,種目情報!$A$3:$B$20,2,FALSE),VLOOKUP(②選手情報入力!M44,種目情報!$E$3:$F$20,2,FALSE))))</f>
        <v/>
      </c>
      <c r="R31" t="str">
        <f>IF(②選手情報入力!N44="","",T31)</f>
        <v/>
      </c>
      <c r="S31" t="str">
        <f>IF(②選手情報入力!M44="","","0000000000"&amp;②選手情報入力!N44)</f>
        <v/>
      </c>
      <c r="T31" t="str">
        <f t="shared" si="4"/>
        <v/>
      </c>
    </row>
    <row r="32" spans="1:20">
      <c r="A32" t="e">
        <f>IF(H32="","",RIGHT(①学校情報入力!$D$4,4))&amp;(D32&amp;"0000")+H32</f>
        <v>#VALUE!</v>
      </c>
      <c r="B32" t="str">
        <f>IF(H32="","",②選手情報入力!D45)</f>
        <v/>
      </c>
      <c r="C32" t="str">
        <f>IF(H32="","",②選手情報入力!E45)</f>
        <v/>
      </c>
      <c r="D32" t="str">
        <f>IF(H32="","",IF(②選手情報入力!G45="男",1,2))</f>
        <v/>
      </c>
      <c r="E32" t="str">
        <f t="shared" si="1"/>
        <v/>
      </c>
      <c r="F32" t="str">
        <f>IF(H32="","",①学校情報入力!$D$4)</f>
        <v/>
      </c>
      <c r="G32" t="str">
        <f>IF(H32="","",①学校情報入力!$D$5)</f>
        <v/>
      </c>
      <c r="H32" t="str">
        <f>IF(②選手情報入力!C45="","",②選手情報入力!C45)</f>
        <v/>
      </c>
      <c r="I32" t="str">
        <f>IF(H32="","",IF(②選手情報入力!I45="","",IF(D32=1,VLOOKUP(②選手情報入力!I45,種目情報!$A$3:$B$20,2,FALSE),VLOOKUP(②選手情報入力!I45,種目情報!$E$3:$F$20,2,FALSE))))</f>
        <v/>
      </c>
      <c r="J32" t="str">
        <f>IF(②選手情報入力!J45="","",L32)</f>
        <v/>
      </c>
      <c r="K32" t="str">
        <f>IF(②選手情報入力!J45="","","0000000000"&amp;②選手情報入力!J45)</f>
        <v/>
      </c>
      <c r="L32" t="str">
        <f t="shared" si="2"/>
        <v/>
      </c>
      <c r="M32" t="str">
        <f>IF(H32="","",IF(②選手情報入力!K45="","",IF(D32=1,VLOOKUP(②選手情報入力!K45,種目情報!$A$3:$B$20,2,FALSE),VLOOKUP(②選手情報入力!K45,種目情報!$E$3:$F$20,2,FALSE))))</f>
        <v/>
      </c>
      <c r="N32" t="str">
        <f>IF(②選手情報入力!L45="","",P32)</f>
        <v/>
      </c>
      <c r="O32" t="str">
        <f>IF(②選手情報入力!K45="","","0000000000"&amp;②選手情報入力!L45)</f>
        <v/>
      </c>
      <c r="P32" t="str">
        <f t="shared" si="3"/>
        <v/>
      </c>
      <c r="Q32" t="str">
        <f>IF(H32="","",IF(②選手情報入力!M45="","",IF(D32=1,VLOOKUP(②選手情報入力!M45,種目情報!$A$3:$B$20,2,FALSE),VLOOKUP(②選手情報入力!M45,種目情報!$E$3:$F$20,2,FALSE))))</f>
        <v/>
      </c>
      <c r="R32" t="str">
        <f>IF(②選手情報入力!N45="","",T32)</f>
        <v/>
      </c>
      <c r="S32" t="str">
        <f>IF(②選手情報入力!M45="","","0000000000"&amp;②選手情報入力!N45)</f>
        <v/>
      </c>
      <c r="T32" t="str">
        <f t="shared" si="4"/>
        <v/>
      </c>
    </row>
    <row r="33" spans="1:20">
      <c r="A33" t="e">
        <f>IF(H33="","",RIGHT(①学校情報入力!$D$4,4))&amp;(D33&amp;"0000")+H33</f>
        <v>#VALUE!</v>
      </c>
      <c r="B33" t="str">
        <f>IF(H33="","",②選手情報入力!D46)</f>
        <v/>
      </c>
      <c r="C33" t="str">
        <f>IF(H33="","",②選手情報入力!E46)</f>
        <v/>
      </c>
      <c r="D33" t="str">
        <f>IF(H33="","",IF(②選手情報入力!G46="男",1,2))</f>
        <v/>
      </c>
      <c r="E33" t="str">
        <f t="shared" si="1"/>
        <v/>
      </c>
      <c r="F33" t="str">
        <f>IF(H33="","",①学校情報入力!$D$4)</f>
        <v/>
      </c>
      <c r="G33" t="str">
        <f>IF(H33="","",①学校情報入力!$D$5)</f>
        <v/>
      </c>
      <c r="H33" t="str">
        <f>IF(②選手情報入力!C46="","",②選手情報入力!C46)</f>
        <v/>
      </c>
      <c r="I33" t="str">
        <f>IF(H33="","",IF(②選手情報入力!I46="","",IF(D33=1,VLOOKUP(②選手情報入力!I46,種目情報!$A$3:$B$20,2,FALSE),VLOOKUP(②選手情報入力!I46,種目情報!$E$3:$F$20,2,FALSE))))</f>
        <v/>
      </c>
      <c r="J33" t="str">
        <f>IF(②選手情報入力!J46="","",L33)</f>
        <v/>
      </c>
      <c r="K33" t="str">
        <f>IF(②選手情報入力!J46="","","0000000000"&amp;②選手情報入力!J46)</f>
        <v/>
      </c>
      <c r="L33" t="str">
        <f t="shared" si="2"/>
        <v/>
      </c>
      <c r="M33" t="str">
        <f>IF(H33="","",IF(②選手情報入力!K46="","",IF(D33=1,VLOOKUP(②選手情報入力!K46,種目情報!$A$3:$B$20,2,FALSE),VLOOKUP(②選手情報入力!K46,種目情報!$E$3:$F$20,2,FALSE))))</f>
        <v/>
      </c>
      <c r="N33" t="str">
        <f>IF(②選手情報入力!L46="","",P33)</f>
        <v/>
      </c>
      <c r="O33" t="str">
        <f>IF(②選手情報入力!K46="","","0000000000"&amp;②選手情報入力!L46)</f>
        <v/>
      </c>
      <c r="P33" t="str">
        <f t="shared" si="3"/>
        <v/>
      </c>
      <c r="Q33" t="str">
        <f>IF(H33="","",IF(②選手情報入力!M46="","",IF(D33=1,VLOOKUP(②選手情報入力!M46,種目情報!$A$3:$B$20,2,FALSE),VLOOKUP(②選手情報入力!M46,種目情報!$E$3:$F$20,2,FALSE))))</f>
        <v/>
      </c>
      <c r="R33" t="str">
        <f>IF(②選手情報入力!N46="","",T33)</f>
        <v/>
      </c>
      <c r="S33" t="str">
        <f>IF(②選手情報入力!M46="","","0000000000"&amp;②選手情報入力!N46)</f>
        <v/>
      </c>
      <c r="T33" t="str">
        <f t="shared" si="4"/>
        <v/>
      </c>
    </row>
    <row r="34" spans="1:20">
      <c r="A34" t="e">
        <f>IF(H34="","",RIGHT(①学校情報入力!$D$4,4))&amp;(D34&amp;"0000")+H34</f>
        <v>#VALUE!</v>
      </c>
      <c r="B34" t="str">
        <f>IF(H34="","",②選手情報入力!D47)</f>
        <v/>
      </c>
      <c r="C34" t="str">
        <f>IF(H34="","",②選手情報入力!E47)</f>
        <v/>
      </c>
      <c r="D34" t="str">
        <f>IF(H34="","",IF(②選手情報入力!G47="男",1,2))</f>
        <v/>
      </c>
      <c r="E34" t="str">
        <f t="shared" si="1"/>
        <v/>
      </c>
      <c r="F34" t="str">
        <f>IF(H34="","",①学校情報入力!$D$4)</f>
        <v/>
      </c>
      <c r="G34" t="str">
        <f>IF(H34="","",①学校情報入力!$D$5)</f>
        <v/>
      </c>
      <c r="H34" t="str">
        <f>IF(②選手情報入力!C47="","",②選手情報入力!C47)</f>
        <v/>
      </c>
      <c r="I34" t="str">
        <f>IF(H34="","",IF(②選手情報入力!I47="","",IF(D34=1,VLOOKUP(②選手情報入力!I47,種目情報!$A$3:$B$20,2,FALSE),VLOOKUP(②選手情報入力!I47,種目情報!$E$3:$F$20,2,FALSE))))</f>
        <v/>
      </c>
      <c r="J34" t="str">
        <f>IF(②選手情報入力!J47="","",L34)</f>
        <v/>
      </c>
      <c r="K34" t="str">
        <f>IF(②選手情報入力!J47="","","0000000000"&amp;②選手情報入力!J47)</f>
        <v/>
      </c>
      <c r="L34" t="str">
        <f t="shared" si="2"/>
        <v/>
      </c>
      <c r="M34" t="str">
        <f>IF(H34="","",IF(②選手情報入力!K47="","",IF(D34=1,VLOOKUP(②選手情報入力!K47,種目情報!$A$3:$B$20,2,FALSE),VLOOKUP(②選手情報入力!K47,種目情報!$E$3:$F$20,2,FALSE))))</f>
        <v/>
      </c>
      <c r="N34" t="str">
        <f>IF(②選手情報入力!L47="","",P34)</f>
        <v/>
      </c>
      <c r="O34" t="str">
        <f>IF(②選手情報入力!K47="","","0000000000"&amp;②選手情報入力!L47)</f>
        <v/>
      </c>
      <c r="P34" t="str">
        <f t="shared" si="3"/>
        <v/>
      </c>
      <c r="Q34" t="str">
        <f>IF(H34="","",IF(②選手情報入力!M47="","",IF(D34=1,VLOOKUP(②選手情報入力!M47,種目情報!$A$3:$B$20,2,FALSE),VLOOKUP(②選手情報入力!M47,種目情報!$E$3:$F$20,2,FALSE))))</f>
        <v/>
      </c>
      <c r="R34" t="str">
        <f>IF(②選手情報入力!N47="","",T34)</f>
        <v/>
      </c>
      <c r="S34" t="str">
        <f>IF(②選手情報入力!M47="","","0000000000"&amp;②選手情報入力!N47)</f>
        <v/>
      </c>
      <c r="T34" t="str">
        <f t="shared" si="4"/>
        <v/>
      </c>
    </row>
    <row r="35" spans="1:20">
      <c r="A35" t="e">
        <f>IF(H35="","",RIGHT(①学校情報入力!$D$4,4))&amp;(D35&amp;"0000")+H35</f>
        <v>#VALUE!</v>
      </c>
      <c r="B35" t="str">
        <f>IF(H35="","",②選手情報入力!D48)</f>
        <v/>
      </c>
      <c r="C35" t="str">
        <f>IF(H35="","",②選手情報入力!E48)</f>
        <v/>
      </c>
      <c r="D35" t="str">
        <f>IF(H35="","",IF(②選手情報入力!G48="男",1,2))</f>
        <v/>
      </c>
      <c r="E35" t="str">
        <f t="shared" si="1"/>
        <v/>
      </c>
      <c r="F35" t="str">
        <f>IF(H35="","",①学校情報入力!$D$4)</f>
        <v/>
      </c>
      <c r="G35" t="str">
        <f>IF(H35="","",①学校情報入力!$D$5)</f>
        <v/>
      </c>
      <c r="H35" t="str">
        <f>IF(②選手情報入力!C48="","",②選手情報入力!C48)</f>
        <v/>
      </c>
      <c r="I35" t="str">
        <f>IF(H35="","",IF(②選手情報入力!I48="","",IF(D35=1,VLOOKUP(②選手情報入力!I48,種目情報!$A$3:$B$20,2,FALSE),VLOOKUP(②選手情報入力!I48,種目情報!$E$3:$F$20,2,FALSE))))</f>
        <v/>
      </c>
      <c r="J35" t="str">
        <f>IF(②選手情報入力!J48="","",L35)</f>
        <v/>
      </c>
      <c r="K35" t="str">
        <f>IF(②選手情報入力!J48="","","0000000000"&amp;②選手情報入力!J48)</f>
        <v/>
      </c>
      <c r="L35" t="str">
        <f t="shared" si="2"/>
        <v/>
      </c>
      <c r="M35" t="str">
        <f>IF(H35="","",IF(②選手情報入力!K48="","",IF(D35=1,VLOOKUP(②選手情報入力!K48,種目情報!$A$3:$B$20,2,FALSE),VLOOKUP(②選手情報入力!K48,種目情報!$E$3:$F$20,2,FALSE))))</f>
        <v/>
      </c>
      <c r="N35" t="str">
        <f>IF(②選手情報入力!L48="","",P35)</f>
        <v/>
      </c>
      <c r="O35" t="str">
        <f>IF(②選手情報入力!K48="","","0000000000"&amp;②選手情報入力!L48)</f>
        <v/>
      </c>
      <c r="P35" t="str">
        <f t="shared" si="3"/>
        <v/>
      </c>
      <c r="Q35" t="str">
        <f>IF(H35="","",IF(②選手情報入力!M48="","",IF(D35=1,VLOOKUP(②選手情報入力!M48,種目情報!$A$3:$B$20,2,FALSE),VLOOKUP(②選手情報入力!M48,種目情報!$E$3:$F$20,2,FALSE))))</f>
        <v/>
      </c>
      <c r="R35" t="str">
        <f>IF(②選手情報入力!N48="","",T35)</f>
        <v/>
      </c>
      <c r="S35" t="str">
        <f>IF(②選手情報入力!M48="","","0000000000"&amp;②選手情報入力!N48)</f>
        <v/>
      </c>
      <c r="T35" t="str">
        <f t="shared" si="4"/>
        <v/>
      </c>
    </row>
    <row r="36" spans="1:20">
      <c r="A36" t="e">
        <f>IF(H36="","",RIGHT(①学校情報入力!$D$4,4))&amp;(D36&amp;"0000")+H36</f>
        <v>#VALUE!</v>
      </c>
      <c r="B36" t="str">
        <f>IF(H36="","",②選手情報入力!D49)</f>
        <v/>
      </c>
      <c r="C36" t="str">
        <f>IF(H36="","",②選手情報入力!E49)</f>
        <v/>
      </c>
      <c r="D36" t="str">
        <f>IF(H36="","",IF(②選手情報入力!G49="男",1,2))</f>
        <v/>
      </c>
      <c r="E36" t="str">
        <f t="shared" si="1"/>
        <v/>
      </c>
      <c r="F36" t="str">
        <f>IF(H36="","",①学校情報入力!$D$4)</f>
        <v/>
      </c>
      <c r="G36" t="str">
        <f>IF(H36="","",①学校情報入力!$D$5)</f>
        <v/>
      </c>
      <c r="H36" t="str">
        <f>IF(②選手情報入力!C49="","",②選手情報入力!C49)</f>
        <v/>
      </c>
      <c r="I36" t="str">
        <f>IF(H36="","",IF(②選手情報入力!I49="","",IF(D36=1,VLOOKUP(②選手情報入力!I49,種目情報!$A$3:$B$20,2,FALSE),VLOOKUP(②選手情報入力!I49,種目情報!$E$3:$F$20,2,FALSE))))</f>
        <v/>
      </c>
      <c r="J36" t="str">
        <f>IF(②選手情報入力!J49="","",L36)</f>
        <v/>
      </c>
      <c r="K36" t="str">
        <f>IF(②選手情報入力!J49="","","0000000000"&amp;②選手情報入力!J49)</f>
        <v/>
      </c>
      <c r="L36" t="str">
        <f t="shared" si="2"/>
        <v/>
      </c>
      <c r="M36" t="str">
        <f>IF(H36="","",IF(②選手情報入力!K49="","",IF(D36=1,VLOOKUP(②選手情報入力!K49,種目情報!$A$3:$B$20,2,FALSE),VLOOKUP(②選手情報入力!K49,種目情報!$E$3:$F$20,2,FALSE))))</f>
        <v/>
      </c>
      <c r="N36" t="str">
        <f>IF(②選手情報入力!L49="","",P36)</f>
        <v/>
      </c>
      <c r="O36" t="str">
        <f>IF(②選手情報入力!K49="","","0000000000"&amp;②選手情報入力!L49)</f>
        <v/>
      </c>
      <c r="P36" t="str">
        <f t="shared" si="3"/>
        <v/>
      </c>
      <c r="Q36" t="str">
        <f>IF(H36="","",IF(②選手情報入力!M49="","",IF(D36=1,VLOOKUP(②選手情報入力!M49,種目情報!$A$3:$B$20,2,FALSE),VLOOKUP(②選手情報入力!M49,種目情報!$E$3:$F$20,2,FALSE))))</f>
        <v/>
      </c>
      <c r="R36" t="str">
        <f>IF(②選手情報入力!N49="","",T36)</f>
        <v/>
      </c>
      <c r="S36" t="str">
        <f>IF(②選手情報入力!M49="","","0000000000"&amp;②選手情報入力!N49)</f>
        <v/>
      </c>
      <c r="T36" t="str">
        <f t="shared" si="4"/>
        <v/>
      </c>
    </row>
    <row r="37" spans="1:20">
      <c r="A37" t="e">
        <f>IF(H37="","",RIGHT(①学校情報入力!$D$4,4))&amp;(D37&amp;"0000")+H37</f>
        <v>#VALUE!</v>
      </c>
      <c r="B37" t="str">
        <f>IF(H37="","",②選手情報入力!D50)</f>
        <v/>
      </c>
      <c r="C37" t="str">
        <f>IF(H37="","",②選手情報入力!E50)</f>
        <v/>
      </c>
      <c r="D37" t="str">
        <f>IF(H37="","",IF(②選手情報入力!G50="男",1,2))</f>
        <v/>
      </c>
      <c r="E37" t="str">
        <f t="shared" si="1"/>
        <v/>
      </c>
      <c r="F37" t="str">
        <f>IF(H37="","",①学校情報入力!$D$4)</f>
        <v/>
      </c>
      <c r="G37" t="str">
        <f>IF(H37="","",①学校情報入力!$D$5)</f>
        <v/>
      </c>
      <c r="H37" t="str">
        <f>IF(②選手情報入力!C50="","",②選手情報入力!C50)</f>
        <v/>
      </c>
      <c r="I37" t="str">
        <f>IF(H37="","",IF(②選手情報入力!I50="","",IF(D37=1,VLOOKUP(②選手情報入力!I50,種目情報!$A$3:$B$20,2,FALSE),VLOOKUP(②選手情報入力!I50,種目情報!$E$3:$F$20,2,FALSE))))</f>
        <v/>
      </c>
      <c r="J37" t="str">
        <f>IF(②選手情報入力!J50="","",L37)</f>
        <v/>
      </c>
      <c r="K37" t="str">
        <f>IF(②選手情報入力!J50="","","0000000000"&amp;②選手情報入力!J50)</f>
        <v/>
      </c>
      <c r="L37" t="str">
        <f t="shared" si="2"/>
        <v/>
      </c>
      <c r="M37" t="str">
        <f>IF(H37="","",IF(②選手情報入力!K50="","",IF(D37=1,VLOOKUP(②選手情報入力!K50,種目情報!$A$3:$B$20,2,FALSE),VLOOKUP(②選手情報入力!K50,種目情報!$E$3:$F$20,2,FALSE))))</f>
        <v/>
      </c>
      <c r="N37" t="str">
        <f>IF(②選手情報入力!L50="","",P37)</f>
        <v/>
      </c>
      <c r="O37" t="str">
        <f>IF(②選手情報入力!K50="","","0000000000"&amp;②選手情報入力!L50)</f>
        <v/>
      </c>
      <c r="P37" t="str">
        <f t="shared" si="3"/>
        <v/>
      </c>
      <c r="Q37" t="str">
        <f>IF(H37="","",IF(②選手情報入力!M50="","",IF(D37=1,VLOOKUP(②選手情報入力!M50,種目情報!$A$3:$B$20,2,FALSE),VLOOKUP(②選手情報入力!M50,種目情報!$E$3:$F$20,2,FALSE))))</f>
        <v/>
      </c>
      <c r="R37" t="str">
        <f>IF(②選手情報入力!N50="","",T37)</f>
        <v/>
      </c>
      <c r="S37" t="str">
        <f>IF(②選手情報入力!M50="","","0000000000"&amp;②選手情報入力!N50)</f>
        <v/>
      </c>
      <c r="T37" t="str">
        <f t="shared" si="4"/>
        <v/>
      </c>
    </row>
    <row r="38" spans="1:20">
      <c r="A38" t="e">
        <f>IF(H38="","",RIGHT(①学校情報入力!$D$4,4))&amp;(D38&amp;"0000")+H38</f>
        <v>#VALUE!</v>
      </c>
      <c r="B38" t="str">
        <f>IF(H38="","",②選手情報入力!D51)</f>
        <v/>
      </c>
      <c r="C38" t="str">
        <f>IF(H38="","",②選手情報入力!E51)</f>
        <v/>
      </c>
      <c r="D38" t="str">
        <f>IF(H38="","",IF(②選手情報入力!G51="男",1,2))</f>
        <v/>
      </c>
      <c r="E38" t="str">
        <f t="shared" si="1"/>
        <v/>
      </c>
      <c r="F38" t="str">
        <f>IF(H38="","",①学校情報入力!$D$4)</f>
        <v/>
      </c>
      <c r="G38" t="str">
        <f>IF(H38="","",①学校情報入力!$D$5)</f>
        <v/>
      </c>
      <c r="H38" t="str">
        <f>IF(②選手情報入力!C51="","",②選手情報入力!C51)</f>
        <v/>
      </c>
      <c r="I38" t="str">
        <f>IF(H38="","",IF(②選手情報入力!I51="","",IF(D38=1,VLOOKUP(②選手情報入力!I51,種目情報!$A$3:$B$20,2,FALSE),VLOOKUP(②選手情報入力!I51,種目情報!$E$3:$F$20,2,FALSE))))</f>
        <v/>
      </c>
      <c r="J38" t="str">
        <f>IF(②選手情報入力!J51="","",L38)</f>
        <v/>
      </c>
      <c r="K38" t="str">
        <f>IF(②選手情報入力!J51="","","0000000000"&amp;②選手情報入力!J51)</f>
        <v/>
      </c>
      <c r="L38" t="str">
        <f t="shared" si="2"/>
        <v/>
      </c>
      <c r="M38" t="str">
        <f>IF(H38="","",IF(②選手情報入力!K51="","",IF(D38=1,VLOOKUP(②選手情報入力!K51,種目情報!$A$3:$B$20,2,FALSE),VLOOKUP(②選手情報入力!K51,種目情報!$E$3:$F$20,2,FALSE))))</f>
        <v/>
      </c>
      <c r="N38" t="str">
        <f>IF(②選手情報入力!L51="","",P38)</f>
        <v/>
      </c>
      <c r="O38" t="str">
        <f>IF(②選手情報入力!K51="","","0000000000"&amp;②選手情報入力!L51)</f>
        <v/>
      </c>
      <c r="P38" t="str">
        <f t="shared" si="3"/>
        <v/>
      </c>
      <c r="Q38" t="str">
        <f>IF(H38="","",IF(②選手情報入力!M51="","",IF(D38=1,VLOOKUP(②選手情報入力!M51,種目情報!$A$3:$B$20,2,FALSE),VLOOKUP(②選手情報入力!M51,種目情報!$E$3:$F$20,2,FALSE))))</f>
        <v/>
      </c>
      <c r="R38" t="str">
        <f>IF(②選手情報入力!N51="","",T38)</f>
        <v/>
      </c>
      <c r="S38" t="str">
        <f>IF(②選手情報入力!M51="","","0000000000"&amp;②選手情報入力!N51)</f>
        <v/>
      </c>
      <c r="T38" t="str">
        <f t="shared" si="4"/>
        <v/>
      </c>
    </row>
    <row r="39" spans="1:20">
      <c r="A39" t="e">
        <f>IF(H39="","",RIGHT(①学校情報入力!$D$4,4))&amp;(D39&amp;"0000")+H39</f>
        <v>#VALUE!</v>
      </c>
      <c r="B39" t="str">
        <f>IF(H39="","",②選手情報入力!D52)</f>
        <v/>
      </c>
      <c r="C39" t="str">
        <f>IF(H39="","",②選手情報入力!E52)</f>
        <v/>
      </c>
      <c r="D39" t="str">
        <f>IF(H39="","",IF(②選手情報入力!G52="男",1,2))</f>
        <v/>
      </c>
      <c r="E39" t="str">
        <f t="shared" si="1"/>
        <v/>
      </c>
      <c r="F39" t="str">
        <f>IF(H39="","",①学校情報入力!$D$4)</f>
        <v/>
      </c>
      <c r="G39" t="str">
        <f>IF(H39="","",①学校情報入力!$D$5)</f>
        <v/>
      </c>
      <c r="H39" t="str">
        <f>IF(②選手情報入力!C52="","",②選手情報入力!C52)</f>
        <v/>
      </c>
      <c r="I39" t="str">
        <f>IF(H39="","",IF(②選手情報入力!I52="","",IF(D39=1,VLOOKUP(②選手情報入力!I52,種目情報!$A$3:$B$20,2,FALSE),VLOOKUP(②選手情報入力!I52,種目情報!$E$3:$F$20,2,FALSE))))</f>
        <v/>
      </c>
      <c r="J39" t="str">
        <f>IF(②選手情報入力!J52="","",L39)</f>
        <v/>
      </c>
      <c r="K39" t="str">
        <f>IF(②選手情報入力!J52="","","0000000000"&amp;②選手情報入力!J52)</f>
        <v/>
      </c>
      <c r="L39" t="str">
        <f t="shared" si="2"/>
        <v/>
      </c>
      <c r="M39" t="str">
        <f>IF(H39="","",IF(②選手情報入力!K52="","",IF(D39=1,VLOOKUP(②選手情報入力!K52,種目情報!$A$3:$B$20,2,FALSE),VLOOKUP(②選手情報入力!K52,種目情報!$E$3:$F$20,2,FALSE))))</f>
        <v/>
      </c>
      <c r="N39" t="str">
        <f>IF(②選手情報入力!L52="","",P39)</f>
        <v/>
      </c>
      <c r="O39" t="str">
        <f>IF(②選手情報入力!K52="","","0000000000"&amp;②選手情報入力!L52)</f>
        <v/>
      </c>
      <c r="P39" t="str">
        <f t="shared" si="3"/>
        <v/>
      </c>
      <c r="Q39" t="str">
        <f>IF(H39="","",IF(②選手情報入力!M52="","",IF(D39=1,VLOOKUP(②選手情報入力!M52,種目情報!$A$3:$B$20,2,FALSE),VLOOKUP(②選手情報入力!M52,種目情報!$E$3:$F$20,2,FALSE))))</f>
        <v/>
      </c>
      <c r="R39" t="str">
        <f>IF(②選手情報入力!N52="","",T39)</f>
        <v/>
      </c>
      <c r="S39" t="str">
        <f>IF(②選手情報入力!M52="","","0000000000"&amp;②選手情報入力!N52)</f>
        <v/>
      </c>
      <c r="T39" t="str">
        <f t="shared" si="4"/>
        <v/>
      </c>
    </row>
    <row r="40" spans="1:20">
      <c r="A40" t="e">
        <f>IF(H40="","",RIGHT(①学校情報入力!$D$4,4))&amp;(D40&amp;"0000")+H40</f>
        <v>#VALUE!</v>
      </c>
      <c r="B40" t="str">
        <f>IF(H40="","",②選手情報入力!D53)</f>
        <v/>
      </c>
      <c r="C40" t="str">
        <f>IF(H40="","",②選手情報入力!E53)</f>
        <v/>
      </c>
      <c r="D40" t="str">
        <f>IF(H40="","",IF(②選手情報入力!G53="男",1,2))</f>
        <v/>
      </c>
      <c r="E40" t="str">
        <f t="shared" si="1"/>
        <v/>
      </c>
      <c r="F40" t="str">
        <f>IF(H40="","",①学校情報入力!$D$4)</f>
        <v/>
      </c>
      <c r="G40" t="str">
        <f>IF(H40="","",①学校情報入力!$D$5)</f>
        <v/>
      </c>
      <c r="H40" t="str">
        <f>IF(②選手情報入力!C53="","",②選手情報入力!C53)</f>
        <v/>
      </c>
      <c r="I40" t="str">
        <f>IF(H40="","",IF(②選手情報入力!I53="","",IF(D40=1,VLOOKUP(②選手情報入力!I53,種目情報!$A$3:$B$20,2,FALSE),VLOOKUP(②選手情報入力!I53,種目情報!$E$3:$F$20,2,FALSE))))</f>
        <v/>
      </c>
      <c r="J40" t="str">
        <f>IF(②選手情報入力!J53="","",L40)</f>
        <v/>
      </c>
      <c r="K40" t="str">
        <f>IF(②選手情報入力!J53="","","0000000000"&amp;②選手情報入力!J53)</f>
        <v/>
      </c>
      <c r="L40" t="str">
        <f t="shared" si="2"/>
        <v/>
      </c>
      <c r="M40" t="str">
        <f>IF(H40="","",IF(②選手情報入力!K53="","",IF(D40=1,VLOOKUP(②選手情報入力!K53,種目情報!$A$3:$B$20,2,FALSE),VLOOKUP(②選手情報入力!K53,種目情報!$E$3:$F$20,2,FALSE))))</f>
        <v/>
      </c>
      <c r="N40" t="str">
        <f>IF(②選手情報入力!L53="","",P40)</f>
        <v/>
      </c>
      <c r="O40" t="str">
        <f>IF(②選手情報入力!K53="","","0000000000"&amp;②選手情報入力!L53)</f>
        <v/>
      </c>
      <c r="P40" t="str">
        <f t="shared" si="3"/>
        <v/>
      </c>
      <c r="Q40" t="str">
        <f>IF(H40="","",IF(②選手情報入力!M53="","",IF(D40=1,VLOOKUP(②選手情報入力!M53,種目情報!$A$3:$B$20,2,FALSE),VLOOKUP(②選手情報入力!M53,種目情報!$E$3:$F$20,2,FALSE))))</f>
        <v/>
      </c>
      <c r="R40" t="str">
        <f>IF(②選手情報入力!N53="","",T40)</f>
        <v/>
      </c>
      <c r="S40" t="str">
        <f>IF(②選手情報入力!M53="","","0000000000"&amp;②選手情報入力!N53)</f>
        <v/>
      </c>
      <c r="T40" t="str">
        <f t="shared" si="4"/>
        <v/>
      </c>
    </row>
    <row r="41" spans="1:20">
      <c r="A41" t="e">
        <f>IF(H41="","",RIGHT(①学校情報入力!$D$4,4))&amp;(D41&amp;"0000")+H41</f>
        <v>#VALUE!</v>
      </c>
      <c r="B41" t="str">
        <f>IF(H41="","",②選手情報入力!D54)</f>
        <v/>
      </c>
      <c r="C41" t="str">
        <f>IF(H41="","",②選手情報入力!E54)</f>
        <v/>
      </c>
      <c r="D41" t="str">
        <f>IF(H41="","",IF(②選手情報入力!G54="男",1,2))</f>
        <v/>
      </c>
      <c r="E41" t="str">
        <f t="shared" si="1"/>
        <v/>
      </c>
      <c r="F41" t="str">
        <f>IF(H41="","",①学校情報入力!$D$4)</f>
        <v/>
      </c>
      <c r="G41" t="str">
        <f>IF(H41="","",①学校情報入力!$D$5)</f>
        <v/>
      </c>
      <c r="H41" t="str">
        <f>IF(②選手情報入力!C54="","",②選手情報入力!C54)</f>
        <v/>
      </c>
      <c r="I41" t="str">
        <f>IF(H41="","",IF(②選手情報入力!I54="","",IF(D41=1,VLOOKUP(②選手情報入力!I54,種目情報!$A$3:$B$20,2,FALSE),VLOOKUP(②選手情報入力!I54,種目情報!$E$3:$F$20,2,FALSE))))</f>
        <v/>
      </c>
      <c r="J41" t="str">
        <f>IF(②選手情報入力!J54="","",L41)</f>
        <v/>
      </c>
      <c r="K41" t="str">
        <f>IF(②選手情報入力!J54="","","0000000000"&amp;②選手情報入力!J54)</f>
        <v/>
      </c>
      <c r="L41" t="str">
        <f t="shared" si="2"/>
        <v/>
      </c>
      <c r="M41" t="str">
        <f>IF(H41="","",IF(②選手情報入力!K54="","",IF(D41=1,VLOOKUP(②選手情報入力!K54,種目情報!$A$3:$B$20,2,FALSE),VLOOKUP(②選手情報入力!K54,種目情報!$E$3:$F$20,2,FALSE))))</f>
        <v/>
      </c>
      <c r="N41" t="str">
        <f>IF(②選手情報入力!L54="","",P41)</f>
        <v/>
      </c>
      <c r="O41" t="str">
        <f>IF(②選手情報入力!K54="","","0000000000"&amp;②選手情報入力!L54)</f>
        <v/>
      </c>
      <c r="P41" t="str">
        <f t="shared" si="3"/>
        <v/>
      </c>
      <c r="Q41" t="str">
        <f>IF(H41="","",IF(②選手情報入力!M54="","",IF(D41=1,VLOOKUP(②選手情報入力!M54,種目情報!$A$3:$B$20,2,FALSE),VLOOKUP(②選手情報入力!M54,種目情報!$E$3:$F$20,2,FALSE))))</f>
        <v/>
      </c>
      <c r="R41" t="str">
        <f>IF(②選手情報入力!N54="","",T41)</f>
        <v/>
      </c>
      <c r="S41" t="str">
        <f>IF(②選手情報入力!M54="","","0000000000"&amp;②選手情報入力!N54)</f>
        <v/>
      </c>
      <c r="T41" t="str">
        <f t="shared" si="4"/>
        <v/>
      </c>
    </row>
    <row r="42" spans="1:20">
      <c r="A42" t="e">
        <f>IF(H42="","",RIGHT(①学校情報入力!$D$4,4))&amp;(D42&amp;"0000")+H42</f>
        <v>#VALUE!</v>
      </c>
      <c r="B42" t="str">
        <f>IF(H42="","",②選手情報入力!D55)</f>
        <v/>
      </c>
      <c r="C42" t="str">
        <f>IF(H42="","",②選手情報入力!E55)</f>
        <v/>
      </c>
      <c r="D42" t="str">
        <f>IF(H42="","",IF(②選手情報入力!G55="男",1,2))</f>
        <v/>
      </c>
      <c r="E42" t="str">
        <f t="shared" si="1"/>
        <v/>
      </c>
      <c r="F42" t="str">
        <f>IF(H42="","",①学校情報入力!$D$4)</f>
        <v/>
      </c>
      <c r="G42" t="str">
        <f>IF(H42="","",①学校情報入力!$D$5)</f>
        <v/>
      </c>
      <c r="H42" t="str">
        <f>IF(②選手情報入力!C55="","",②選手情報入力!C55)</f>
        <v/>
      </c>
      <c r="I42" t="str">
        <f>IF(H42="","",IF(②選手情報入力!I55="","",IF(D42=1,VLOOKUP(②選手情報入力!I55,種目情報!$A$3:$B$20,2,FALSE),VLOOKUP(②選手情報入力!I55,種目情報!$E$3:$F$20,2,FALSE))))</f>
        <v/>
      </c>
      <c r="J42" t="str">
        <f>IF(②選手情報入力!J55="","",L42)</f>
        <v/>
      </c>
      <c r="K42" t="str">
        <f>IF(②選手情報入力!J55="","","0000000000"&amp;②選手情報入力!J55)</f>
        <v/>
      </c>
      <c r="L42" t="str">
        <f t="shared" si="2"/>
        <v/>
      </c>
      <c r="M42" t="str">
        <f>IF(H42="","",IF(②選手情報入力!K55="","",IF(D42=1,VLOOKUP(②選手情報入力!K55,種目情報!$A$3:$B$20,2,FALSE),VLOOKUP(②選手情報入力!K55,種目情報!$E$3:$F$20,2,FALSE))))</f>
        <v/>
      </c>
      <c r="N42" t="str">
        <f>IF(②選手情報入力!L55="","",P42)</f>
        <v/>
      </c>
      <c r="O42" t="str">
        <f>IF(②選手情報入力!K55="","","0000000000"&amp;②選手情報入力!L55)</f>
        <v/>
      </c>
      <c r="P42" t="str">
        <f t="shared" si="3"/>
        <v/>
      </c>
      <c r="Q42" t="str">
        <f>IF(H42="","",IF(②選手情報入力!M55="","",IF(D42=1,VLOOKUP(②選手情報入力!M55,種目情報!$A$3:$B$20,2,FALSE),VLOOKUP(②選手情報入力!M55,種目情報!$E$3:$F$20,2,FALSE))))</f>
        <v/>
      </c>
      <c r="R42" t="str">
        <f>IF(②選手情報入力!N55="","",T42)</f>
        <v/>
      </c>
      <c r="S42" t="str">
        <f>IF(②選手情報入力!M55="","","0000000000"&amp;②選手情報入力!N55)</f>
        <v/>
      </c>
      <c r="T42" t="str">
        <f t="shared" si="4"/>
        <v/>
      </c>
    </row>
    <row r="43" spans="1:20">
      <c r="A43" t="e">
        <f>IF(H43="","",RIGHT(①学校情報入力!$D$4,4))&amp;(D43&amp;"0000")+H43</f>
        <v>#VALUE!</v>
      </c>
      <c r="B43" t="str">
        <f>IF(H43="","",②選手情報入力!D56)</f>
        <v/>
      </c>
      <c r="C43" t="str">
        <f>IF(H43="","",②選手情報入力!E56)</f>
        <v/>
      </c>
      <c r="D43" t="str">
        <f>IF(H43="","",IF(②選手情報入力!G56="男",1,2))</f>
        <v/>
      </c>
      <c r="E43" t="str">
        <f t="shared" si="1"/>
        <v/>
      </c>
      <c r="F43" t="str">
        <f>IF(H43="","",①学校情報入力!$D$4)</f>
        <v/>
      </c>
      <c r="G43" t="str">
        <f>IF(H43="","",①学校情報入力!$D$5)</f>
        <v/>
      </c>
      <c r="H43" t="str">
        <f>IF(②選手情報入力!C56="","",②選手情報入力!C56)</f>
        <v/>
      </c>
      <c r="I43" t="str">
        <f>IF(H43="","",IF(②選手情報入力!I56="","",IF(D43=1,VLOOKUP(②選手情報入力!I56,種目情報!$A$3:$B$20,2,FALSE),VLOOKUP(②選手情報入力!I56,種目情報!$E$3:$F$20,2,FALSE))))</f>
        <v/>
      </c>
      <c r="J43" t="str">
        <f>IF(②選手情報入力!J56="","",L43)</f>
        <v/>
      </c>
      <c r="K43" t="str">
        <f>IF(②選手情報入力!J56="","","0000000000"&amp;②選手情報入力!J56)</f>
        <v/>
      </c>
      <c r="L43" t="str">
        <f t="shared" si="2"/>
        <v/>
      </c>
      <c r="M43" t="str">
        <f>IF(H43="","",IF(②選手情報入力!K56="","",IF(D43=1,VLOOKUP(②選手情報入力!K56,種目情報!$A$3:$B$20,2,FALSE),VLOOKUP(②選手情報入力!K56,種目情報!$E$3:$F$20,2,FALSE))))</f>
        <v/>
      </c>
      <c r="N43" t="str">
        <f>IF(②選手情報入力!L56="","",P43)</f>
        <v/>
      </c>
      <c r="O43" t="str">
        <f>IF(②選手情報入力!K56="","","0000000000"&amp;②選手情報入力!L56)</f>
        <v/>
      </c>
      <c r="P43" t="str">
        <f t="shared" si="3"/>
        <v/>
      </c>
      <c r="Q43" t="str">
        <f>IF(H43="","",IF(②選手情報入力!M56="","",IF(D43=1,VLOOKUP(②選手情報入力!M56,種目情報!$A$3:$B$20,2,FALSE),VLOOKUP(②選手情報入力!M56,種目情報!$E$3:$F$20,2,FALSE))))</f>
        <v/>
      </c>
      <c r="R43" t="str">
        <f>IF(②選手情報入力!N56="","",T43)</f>
        <v/>
      </c>
      <c r="S43" t="str">
        <f>IF(②選手情報入力!M56="","","0000000000"&amp;②選手情報入力!N56)</f>
        <v/>
      </c>
      <c r="T43" t="str">
        <f t="shared" si="4"/>
        <v/>
      </c>
    </row>
    <row r="44" spans="1:20">
      <c r="A44" t="e">
        <f>IF(H44="","",RIGHT(①学校情報入力!$D$4,4))&amp;(D44&amp;"0000")+H44</f>
        <v>#VALUE!</v>
      </c>
      <c r="B44" t="str">
        <f>IF(H44="","",②選手情報入力!D57)</f>
        <v/>
      </c>
      <c r="C44" t="str">
        <f>IF(H44="","",②選手情報入力!E57)</f>
        <v/>
      </c>
      <c r="D44" t="str">
        <f>IF(H44="","",IF(②選手情報入力!G57="男",1,2))</f>
        <v/>
      </c>
      <c r="E44" t="str">
        <f t="shared" si="1"/>
        <v/>
      </c>
      <c r="F44" t="str">
        <f>IF(H44="","",①学校情報入力!$D$4)</f>
        <v/>
      </c>
      <c r="G44" t="str">
        <f>IF(H44="","",①学校情報入力!$D$5)</f>
        <v/>
      </c>
      <c r="H44" t="str">
        <f>IF(②選手情報入力!C57="","",②選手情報入力!C57)</f>
        <v/>
      </c>
      <c r="I44" t="str">
        <f>IF(H44="","",IF(②選手情報入力!I57="","",IF(D44=1,VLOOKUP(②選手情報入力!I57,種目情報!$A$3:$B$20,2,FALSE),VLOOKUP(②選手情報入力!I57,種目情報!$E$3:$F$20,2,FALSE))))</f>
        <v/>
      </c>
      <c r="J44" t="str">
        <f>IF(②選手情報入力!J57="","",L44)</f>
        <v/>
      </c>
      <c r="K44" t="str">
        <f>IF(②選手情報入力!J57="","","0000000000"&amp;②選手情報入力!J57)</f>
        <v/>
      </c>
      <c r="L44" t="str">
        <f t="shared" si="2"/>
        <v/>
      </c>
      <c r="M44" t="str">
        <f>IF(H44="","",IF(②選手情報入力!K57="","",IF(D44=1,VLOOKUP(②選手情報入力!K57,種目情報!$A$3:$B$20,2,FALSE),VLOOKUP(②選手情報入力!K57,種目情報!$E$3:$F$20,2,FALSE))))</f>
        <v/>
      </c>
      <c r="N44" t="str">
        <f>IF(②選手情報入力!L57="","",P44)</f>
        <v/>
      </c>
      <c r="O44" t="str">
        <f>IF(②選手情報入力!K57="","","0000000000"&amp;②選手情報入力!L57)</f>
        <v/>
      </c>
      <c r="P44" t="str">
        <f t="shared" si="3"/>
        <v/>
      </c>
      <c r="Q44" t="str">
        <f>IF(H44="","",IF(②選手情報入力!M57="","",IF(D44=1,VLOOKUP(②選手情報入力!M57,種目情報!$A$3:$B$20,2,FALSE),VLOOKUP(②選手情報入力!M57,種目情報!$E$3:$F$20,2,FALSE))))</f>
        <v/>
      </c>
      <c r="R44" t="str">
        <f>IF(②選手情報入力!N57="","",T44)</f>
        <v/>
      </c>
      <c r="S44" t="str">
        <f>IF(②選手情報入力!M57="","","0000000000"&amp;②選手情報入力!N57)</f>
        <v/>
      </c>
      <c r="T44" t="str">
        <f t="shared" si="4"/>
        <v/>
      </c>
    </row>
    <row r="45" spans="1:20">
      <c r="A45" t="e">
        <f>IF(H45="","",RIGHT(①学校情報入力!$D$4,4))&amp;(D45&amp;"0000")+H45</f>
        <v>#VALUE!</v>
      </c>
      <c r="B45" t="str">
        <f>IF(H45="","",②選手情報入力!D58)</f>
        <v/>
      </c>
      <c r="C45" t="str">
        <f>IF(H45="","",②選手情報入力!E58)</f>
        <v/>
      </c>
      <c r="D45" t="str">
        <f>IF(H45="","",IF(②選手情報入力!G58="男",1,2))</f>
        <v/>
      </c>
      <c r="E45" t="str">
        <f t="shared" si="1"/>
        <v/>
      </c>
      <c r="F45" t="str">
        <f>IF(H45="","",①学校情報入力!$D$4)</f>
        <v/>
      </c>
      <c r="G45" t="str">
        <f>IF(H45="","",①学校情報入力!$D$5)</f>
        <v/>
      </c>
      <c r="H45" t="str">
        <f>IF(②選手情報入力!C58="","",②選手情報入力!C58)</f>
        <v/>
      </c>
      <c r="I45" t="str">
        <f>IF(H45="","",IF(②選手情報入力!I58="","",IF(D45=1,VLOOKUP(②選手情報入力!I58,種目情報!$A$3:$B$20,2,FALSE),VLOOKUP(②選手情報入力!I58,種目情報!$E$3:$F$20,2,FALSE))))</f>
        <v/>
      </c>
      <c r="J45" t="str">
        <f>IF(②選手情報入力!J58="","",L45)</f>
        <v/>
      </c>
      <c r="K45" t="str">
        <f>IF(②選手情報入力!J58="","","0000000000"&amp;②選手情報入力!J58)</f>
        <v/>
      </c>
      <c r="L45" t="str">
        <f t="shared" si="2"/>
        <v/>
      </c>
      <c r="M45" t="str">
        <f>IF(H45="","",IF(②選手情報入力!K58="","",IF(D45=1,VLOOKUP(②選手情報入力!K58,種目情報!$A$3:$B$20,2,FALSE),VLOOKUP(②選手情報入力!K58,種目情報!$E$3:$F$20,2,FALSE))))</f>
        <v/>
      </c>
      <c r="N45" t="str">
        <f>IF(②選手情報入力!L58="","",P45)</f>
        <v/>
      </c>
      <c r="O45" t="str">
        <f>IF(②選手情報入力!K58="","","0000000000"&amp;②選手情報入力!L58)</f>
        <v/>
      </c>
      <c r="P45" t="str">
        <f t="shared" si="3"/>
        <v/>
      </c>
      <c r="Q45" t="str">
        <f>IF(H45="","",IF(②選手情報入力!M58="","",IF(D45=1,VLOOKUP(②選手情報入力!M58,種目情報!$A$3:$B$20,2,FALSE),VLOOKUP(②選手情報入力!M58,種目情報!$E$3:$F$20,2,FALSE))))</f>
        <v/>
      </c>
      <c r="R45" t="str">
        <f>IF(②選手情報入力!N58="","",T45)</f>
        <v/>
      </c>
      <c r="S45" t="str">
        <f>IF(②選手情報入力!M58="","","0000000000"&amp;②選手情報入力!N58)</f>
        <v/>
      </c>
      <c r="T45" t="str">
        <f t="shared" si="4"/>
        <v/>
      </c>
    </row>
    <row r="46" spans="1:20">
      <c r="A46" t="e">
        <f>IF(H46="","",RIGHT(①学校情報入力!$D$4,4))&amp;(D46&amp;"0000")+H46</f>
        <v>#VALUE!</v>
      </c>
      <c r="B46" t="str">
        <f>IF(H46="","",②選手情報入力!D59)</f>
        <v/>
      </c>
      <c r="C46" t="str">
        <f>IF(H46="","",②選手情報入力!E59)</f>
        <v/>
      </c>
      <c r="D46" t="str">
        <f>IF(H46="","",IF(②選手情報入力!G59="男",1,2))</f>
        <v/>
      </c>
      <c r="E46" t="str">
        <f t="shared" si="1"/>
        <v/>
      </c>
      <c r="F46" t="str">
        <f>IF(H46="","",①学校情報入力!$D$4)</f>
        <v/>
      </c>
      <c r="G46" t="str">
        <f>IF(H46="","",①学校情報入力!$D$5)</f>
        <v/>
      </c>
      <c r="H46" t="str">
        <f>IF(②選手情報入力!C59="","",②選手情報入力!C59)</f>
        <v/>
      </c>
      <c r="I46" t="str">
        <f>IF(H46="","",IF(②選手情報入力!I59="","",IF(D46=1,VLOOKUP(②選手情報入力!I59,種目情報!$A$3:$B$20,2,FALSE),VLOOKUP(②選手情報入力!I59,種目情報!$E$3:$F$20,2,FALSE))))</f>
        <v/>
      </c>
      <c r="J46" t="str">
        <f>IF(②選手情報入力!J59="","",L46)</f>
        <v/>
      </c>
      <c r="K46" t="str">
        <f>IF(②選手情報入力!J59="","","0000000000"&amp;②選手情報入力!J59)</f>
        <v/>
      </c>
      <c r="L46" t="str">
        <f t="shared" si="2"/>
        <v/>
      </c>
      <c r="M46" t="str">
        <f>IF(H46="","",IF(②選手情報入力!K59="","",IF(D46=1,VLOOKUP(②選手情報入力!K59,種目情報!$A$3:$B$20,2,FALSE),VLOOKUP(②選手情報入力!K59,種目情報!$E$3:$F$20,2,FALSE))))</f>
        <v/>
      </c>
      <c r="N46" t="str">
        <f>IF(②選手情報入力!L59="","",P46)</f>
        <v/>
      </c>
      <c r="O46" t="str">
        <f>IF(②選手情報入力!K59="","","0000000000"&amp;②選手情報入力!L59)</f>
        <v/>
      </c>
      <c r="P46" t="str">
        <f t="shared" si="3"/>
        <v/>
      </c>
      <c r="Q46" t="str">
        <f>IF(H46="","",IF(②選手情報入力!M59="","",IF(D46=1,VLOOKUP(②選手情報入力!M59,種目情報!$A$3:$B$20,2,FALSE),VLOOKUP(②選手情報入力!M59,種目情報!$E$3:$F$20,2,FALSE))))</f>
        <v/>
      </c>
      <c r="R46" t="str">
        <f>IF(②選手情報入力!N59="","",T46)</f>
        <v/>
      </c>
      <c r="S46" t="str">
        <f>IF(②選手情報入力!M59="","","0000000000"&amp;②選手情報入力!N59)</f>
        <v/>
      </c>
      <c r="T46" t="str">
        <f t="shared" si="4"/>
        <v/>
      </c>
    </row>
    <row r="47" spans="1:20">
      <c r="A47" t="e">
        <f>IF(H47="","",RIGHT(①学校情報入力!$D$4,4))&amp;(D47&amp;"0000")+H47</f>
        <v>#VALUE!</v>
      </c>
      <c r="B47" t="str">
        <f>IF(H47="","",②選手情報入力!D60)</f>
        <v/>
      </c>
      <c r="C47" t="str">
        <f>IF(H47="","",②選手情報入力!E60)</f>
        <v/>
      </c>
      <c r="D47" t="str">
        <f>IF(H47="","",IF(②選手情報入力!G60="男",1,2))</f>
        <v/>
      </c>
      <c r="E47" t="str">
        <f t="shared" si="1"/>
        <v/>
      </c>
      <c r="F47" t="str">
        <f>IF(H47="","",①学校情報入力!$D$4)</f>
        <v/>
      </c>
      <c r="G47" t="str">
        <f>IF(H47="","",①学校情報入力!$D$5)</f>
        <v/>
      </c>
      <c r="H47" t="str">
        <f>IF(②選手情報入力!C60="","",②選手情報入力!C60)</f>
        <v/>
      </c>
      <c r="I47" t="str">
        <f>IF(H47="","",IF(②選手情報入力!I60="","",IF(D47=1,VLOOKUP(②選手情報入力!I60,種目情報!$A$3:$B$20,2,FALSE),VLOOKUP(②選手情報入力!I60,種目情報!$E$3:$F$20,2,FALSE))))</f>
        <v/>
      </c>
      <c r="J47" t="str">
        <f>IF(②選手情報入力!J60="","",L47)</f>
        <v/>
      </c>
      <c r="K47" t="str">
        <f>IF(②選手情報入力!J60="","","0000000000"&amp;②選手情報入力!J60)</f>
        <v/>
      </c>
      <c r="L47" t="str">
        <f t="shared" si="2"/>
        <v/>
      </c>
      <c r="M47" t="str">
        <f>IF(H47="","",IF(②選手情報入力!K60="","",IF(D47=1,VLOOKUP(②選手情報入力!K60,種目情報!$A$3:$B$20,2,FALSE),VLOOKUP(②選手情報入力!K60,種目情報!$E$3:$F$20,2,FALSE))))</f>
        <v/>
      </c>
      <c r="N47" t="str">
        <f>IF(②選手情報入力!L60="","",P47)</f>
        <v/>
      </c>
      <c r="O47" t="str">
        <f>IF(②選手情報入力!K60="","","0000000000"&amp;②選手情報入力!L60)</f>
        <v/>
      </c>
      <c r="P47" t="str">
        <f t="shared" si="3"/>
        <v/>
      </c>
      <c r="Q47" t="str">
        <f>IF(H47="","",IF(②選手情報入力!M60="","",IF(D47=1,VLOOKUP(②選手情報入力!M60,種目情報!$A$3:$B$20,2,FALSE),VLOOKUP(②選手情報入力!M60,種目情報!$E$3:$F$20,2,FALSE))))</f>
        <v/>
      </c>
      <c r="R47" t="str">
        <f>IF(②選手情報入力!N60="","",T47)</f>
        <v/>
      </c>
      <c r="S47" t="str">
        <f>IF(②選手情報入力!M60="","","0000000000"&amp;②選手情報入力!N60)</f>
        <v/>
      </c>
      <c r="T47" t="str">
        <f t="shared" si="4"/>
        <v/>
      </c>
    </row>
    <row r="48" spans="1:20">
      <c r="A48" t="e">
        <f>IF(H48="","",RIGHT(①学校情報入力!$D$4,4))&amp;(D48&amp;"0000")+H48</f>
        <v>#VALUE!</v>
      </c>
      <c r="B48" t="str">
        <f>IF(H48="","",②選手情報入力!D61)</f>
        <v/>
      </c>
      <c r="C48" t="str">
        <f>IF(H48="","",②選手情報入力!E61)</f>
        <v/>
      </c>
      <c r="D48" t="str">
        <f>IF(H48="","",IF(②選手情報入力!G61="男",1,2))</f>
        <v/>
      </c>
      <c r="E48" t="str">
        <f t="shared" si="1"/>
        <v/>
      </c>
      <c r="F48" t="str">
        <f>IF(H48="","",①学校情報入力!$D$4)</f>
        <v/>
      </c>
      <c r="G48" t="str">
        <f>IF(H48="","",①学校情報入力!$D$5)</f>
        <v/>
      </c>
      <c r="H48" t="str">
        <f>IF(②選手情報入力!C61="","",②選手情報入力!C61)</f>
        <v/>
      </c>
      <c r="I48" t="str">
        <f>IF(H48="","",IF(②選手情報入力!I61="","",IF(D48=1,VLOOKUP(②選手情報入力!I61,種目情報!$A$3:$B$20,2,FALSE),VLOOKUP(②選手情報入力!I61,種目情報!$E$3:$F$20,2,FALSE))))</f>
        <v/>
      </c>
      <c r="J48" t="str">
        <f>IF(②選手情報入力!J61="","",L48)</f>
        <v/>
      </c>
      <c r="K48" t="str">
        <f>IF(②選手情報入力!J61="","","0000000000"&amp;②選手情報入力!J61)</f>
        <v/>
      </c>
      <c r="L48" t="str">
        <f t="shared" si="2"/>
        <v/>
      </c>
      <c r="M48" t="str">
        <f>IF(H48="","",IF(②選手情報入力!K61="","",IF(D48=1,VLOOKUP(②選手情報入力!K61,種目情報!$A$3:$B$20,2,FALSE),VLOOKUP(②選手情報入力!K61,種目情報!$E$3:$F$20,2,FALSE))))</f>
        <v/>
      </c>
      <c r="N48" t="str">
        <f>IF(②選手情報入力!L61="","",P48)</f>
        <v/>
      </c>
      <c r="O48" t="str">
        <f>IF(②選手情報入力!K61="","","0000000000"&amp;②選手情報入力!L61)</f>
        <v/>
      </c>
      <c r="P48" t="str">
        <f t="shared" si="3"/>
        <v/>
      </c>
      <c r="Q48" t="str">
        <f>IF(H48="","",IF(②選手情報入力!M61="","",IF(D48=1,VLOOKUP(②選手情報入力!M61,種目情報!$A$3:$B$20,2,FALSE),VLOOKUP(②選手情報入力!M61,種目情報!$E$3:$F$20,2,FALSE))))</f>
        <v/>
      </c>
      <c r="R48" t="str">
        <f>IF(②選手情報入力!N61="","",T48)</f>
        <v/>
      </c>
      <c r="S48" t="str">
        <f>IF(②選手情報入力!M61="","","0000000000"&amp;②選手情報入力!N61)</f>
        <v/>
      </c>
      <c r="T48" t="str">
        <f t="shared" si="4"/>
        <v/>
      </c>
    </row>
    <row r="49" spans="1:20">
      <c r="A49" t="e">
        <f>IF(H49="","",RIGHT(①学校情報入力!$D$4,4))&amp;(D49&amp;"0000")+H49</f>
        <v>#VALUE!</v>
      </c>
      <c r="B49" t="str">
        <f>IF(H49="","",②選手情報入力!D62)</f>
        <v/>
      </c>
      <c r="C49" t="str">
        <f>IF(H49="","",②選手情報入力!E62)</f>
        <v/>
      </c>
      <c r="D49" t="str">
        <f>IF(H49="","",IF(②選手情報入力!G62="男",1,2))</f>
        <v/>
      </c>
      <c r="E49" t="str">
        <f t="shared" si="1"/>
        <v/>
      </c>
      <c r="F49" t="str">
        <f>IF(H49="","",①学校情報入力!$D$4)</f>
        <v/>
      </c>
      <c r="G49" t="str">
        <f>IF(H49="","",①学校情報入力!$D$5)</f>
        <v/>
      </c>
      <c r="H49" t="str">
        <f>IF(②選手情報入力!C62="","",②選手情報入力!C62)</f>
        <v/>
      </c>
      <c r="I49" t="str">
        <f>IF(H49="","",IF(②選手情報入力!I62="","",IF(D49=1,VLOOKUP(②選手情報入力!I62,種目情報!$A$3:$B$20,2,FALSE),VLOOKUP(②選手情報入力!I62,種目情報!$E$3:$F$20,2,FALSE))))</f>
        <v/>
      </c>
      <c r="J49" t="str">
        <f>IF(②選手情報入力!J62="","",L49)</f>
        <v/>
      </c>
      <c r="K49" t="str">
        <f>IF(②選手情報入力!J62="","","0000000000"&amp;②選手情報入力!J62)</f>
        <v/>
      </c>
      <c r="L49" t="str">
        <f t="shared" si="2"/>
        <v/>
      </c>
      <c r="M49" t="str">
        <f>IF(H49="","",IF(②選手情報入力!K62="","",IF(D49=1,VLOOKUP(②選手情報入力!K62,種目情報!$A$3:$B$20,2,FALSE),VLOOKUP(②選手情報入力!K62,種目情報!$E$3:$F$20,2,FALSE))))</f>
        <v/>
      </c>
      <c r="N49" t="str">
        <f>IF(②選手情報入力!L62="","",P49)</f>
        <v/>
      </c>
      <c r="O49" t="str">
        <f>IF(②選手情報入力!K62="","","0000000000"&amp;②選手情報入力!L62)</f>
        <v/>
      </c>
      <c r="P49" t="str">
        <f t="shared" si="3"/>
        <v/>
      </c>
      <c r="Q49" t="str">
        <f>IF(H49="","",IF(②選手情報入力!M62="","",IF(D49=1,VLOOKUP(②選手情報入力!M62,種目情報!$A$3:$B$20,2,FALSE),VLOOKUP(②選手情報入力!M62,種目情報!$E$3:$F$20,2,FALSE))))</f>
        <v/>
      </c>
      <c r="R49" t="str">
        <f>IF(②選手情報入力!N62="","",T49)</f>
        <v/>
      </c>
      <c r="S49" t="str">
        <f>IF(②選手情報入力!M62="","","0000000000"&amp;②選手情報入力!N62)</f>
        <v/>
      </c>
      <c r="T49" t="str">
        <f t="shared" si="4"/>
        <v/>
      </c>
    </row>
    <row r="50" spans="1:20">
      <c r="A50" t="e">
        <f>IF(H50="","",RIGHT(①学校情報入力!$D$4,4))&amp;(D50&amp;"0000")+H50</f>
        <v>#VALUE!</v>
      </c>
      <c r="B50" t="str">
        <f>IF(H50="","",②選手情報入力!D63)</f>
        <v/>
      </c>
      <c r="C50" t="str">
        <f>IF(H50="","",②選手情報入力!E63)</f>
        <v/>
      </c>
      <c r="D50" t="str">
        <f>IF(H50="","",IF(②選手情報入力!G63="男",1,2))</f>
        <v/>
      </c>
      <c r="E50" t="str">
        <f t="shared" si="1"/>
        <v/>
      </c>
      <c r="F50" t="str">
        <f>IF(H50="","",①学校情報入力!$D$4)</f>
        <v/>
      </c>
      <c r="G50" t="str">
        <f>IF(H50="","",①学校情報入力!$D$5)</f>
        <v/>
      </c>
      <c r="H50" t="str">
        <f>IF(②選手情報入力!C63="","",②選手情報入力!C63)</f>
        <v/>
      </c>
      <c r="I50" t="str">
        <f>IF(H50="","",IF(②選手情報入力!I63="","",IF(D50=1,VLOOKUP(②選手情報入力!I63,種目情報!$A$3:$B$20,2,FALSE),VLOOKUP(②選手情報入力!I63,種目情報!$E$3:$F$20,2,FALSE))))</f>
        <v/>
      </c>
      <c r="J50" t="str">
        <f>IF(②選手情報入力!J63="","",L50)</f>
        <v/>
      </c>
      <c r="K50" t="str">
        <f>IF(②選手情報入力!J63="","","0000000000"&amp;②選手情報入力!J63)</f>
        <v/>
      </c>
      <c r="L50" t="str">
        <f t="shared" si="2"/>
        <v/>
      </c>
      <c r="M50" t="str">
        <f>IF(H50="","",IF(②選手情報入力!K63="","",IF(D50=1,VLOOKUP(②選手情報入力!K63,種目情報!$A$3:$B$20,2,FALSE),VLOOKUP(②選手情報入力!K63,種目情報!$E$3:$F$20,2,FALSE))))</f>
        <v/>
      </c>
      <c r="N50" t="str">
        <f>IF(②選手情報入力!L63="","",P50)</f>
        <v/>
      </c>
      <c r="O50" t="str">
        <f>IF(②選手情報入力!K63="","","0000000000"&amp;②選手情報入力!L63)</f>
        <v/>
      </c>
      <c r="P50" t="str">
        <f t="shared" si="3"/>
        <v/>
      </c>
      <c r="Q50" t="str">
        <f>IF(H50="","",IF(②選手情報入力!M63="","",IF(D50=1,VLOOKUP(②選手情報入力!M63,種目情報!$A$3:$B$20,2,FALSE),VLOOKUP(②選手情報入力!M63,種目情報!$E$3:$F$20,2,FALSE))))</f>
        <v/>
      </c>
      <c r="R50" t="str">
        <f>IF(②選手情報入力!N63="","",T50)</f>
        <v/>
      </c>
      <c r="S50" t="str">
        <f>IF(②選手情報入力!M63="","","0000000000"&amp;②選手情報入力!N63)</f>
        <v/>
      </c>
      <c r="T50" t="str">
        <f t="shared" si="4"/>
        <v/>
      </c>
    </row>
    <row r="51" spans="1:20">
      <c r="A51" t="e">
        <f>IF(H51="","",RIGHT(①学校情報入力!$D$4,4))&amp;(D51&amp;"0000")+H51</f>
        <v>#VALUE!</v>
      </c>
      <c r="B51" t="str">
        <f>IF(H51="","",②選手情報入力!D64)</f>
        <v/>
      </c>
      <c r="C51" t="str">
        <f>IF(H51="","",②選手情報入力!E64)</f>
        <v/>
      </c>
      <c r="D51" t="str">
        <f>IF(H51="","",IF(②選手情報入力!G64="男",1,2))</f>
        <v/>
      </c>
      <c r="E51" t="str">
        <f t="shared" si="1"/>
        <v/>
      </c>
      <c r="F51" t="str">
        <f>IF(H51="","",①学校情報入力!$D$4)</f>
        <v/>
      </c>
      <c r="G51" t="str">
        <f>IF(H51="","",①学校情報入力!$D$5)</f>
        <v/>
      </c>
      <c r="H51" t="str">
        <f>IF(②選手情報入力!C64="","",②選手情報入力!C64)</f>
        <v/>
      </c>
      <c r="I51" t="str">
        <f>IF(H51="","",IF(②選手情報入力!I64="","",IF(D51=1,VLOOKUP(②選手情報入力!I64,種目情報!$A$3:$B$20,2,FALSE),VLOOKUP(②選手情報入力!I64,種目情報!$E$3:$F$20,2,FALSE))))</f>
        <v/>
      </c>
      <c r="J51" t="str">
        <f>IF(②選手情報入力!J64="","",L51)</f>
        <v/>
      </c>
      <c r="K51" t="str">
        <f>IF(②選手情報入力!J64="","","0000000000"&amp;②選手情報入力!J64)</f>
        <v/>
      </c>
      <c r="L51" t="str">
        <f t="shared" si="2"/>
        <v/>
      </c>
      <c r="M51" t="str">
        <f>IF(H51="","",IF(②選手情報入力!K64="","",IF(D51=1,VLOOKUP(②選手情報入力!K64,種目情報!$A$3:$B$20,2,FALSE),VLOOKUP(②選手情報入力!K64,種目情報!$E$3:$F$20,2,FALSE))))</f>
        <v/>
      </c>
      <c r="N51" t="str">
        <f>IF(②選手情報入力!L64="","",P51)</f>
        <v/>
      </c>
      <c r="O51" t="str">
        <f>IF(②選手情報入力!K64="","","0000000000"&amp;②選手情報入力!L64)</f>
        <v/>
      </c>
      <c r="P51" t="str">
        <f t="shared" si="3"/>
        <v/>
      </c>
      <c r="Q51" t="str">
        <f>IF(H51="","",IF(②選手情報入力!M64="","",IF(D51=1,VLOOKUP(②選手情報入力!M64,種目情報!$A$3:$B$20,2,FALSE),VLOOKUP(②選手情報入力!M64,種目情報!$E$3:$F$20,2,FALSE))))</f>
        <v/>
      </c>
      <c r="R51" t="str">
        <f>IF(②選手情報入力!N64="","",T51)</f>
        <v/>
      </c>
      <c r="S51" t="str">
        <f>IF(②選手情報入力!M64="","","0000000000"&amp;②選手情報入力!N64)</f>
        <v/>
      </c>
      <c r="T51" t="str">
        <f t="shared" si="4"/>
        <v/>
      </c>
    </row>
    <row r="52" spans="1:20">
      <c r="A52" t="e">
        <f>IF(H52="","",RIGHT(①学校情報入力!$D$4,4))&amp;(D52&amp;"0000")+H52</f>
        <v>#VALUE!</v>
      </c>
      <c r="B52" t="str">
        <f>IF(H52="","",②選手情報入力!D65)</f>
        <v/>
      </c>
      <c r="C52" t="str">
        <f>IF(H52="","",②選手情報入力!E65)</f>
        <v/>
      </c>
      <c r="D52" t="str">
        <f>IF(H52="","",IF(②選手情報入力!G65="男",1,2))</f>
        <v/>
      </c>
      <c r="E52" t="str">
        <f t="shared" si="1"/>
        <v/>
      </c>
      <c r="F52" t="str">
        <f>IF(H52="","",①学校情報入力!$D$4)</f>
        <v/>
      </c>
      <c r="G52" t="str">
        <f>IF(H52="","",①学校情報入力!$D$5)</f>
        <v/>
      </c>
      <c r="H52" t="str">
        <f>IF(②選手情報入力!C65="","",②選手情報入力!C65)</f>
        <v/>
      </c>
      <c r="I52" t="str">
        <f>IF(H52="","",IF(②選手情報入力!I65="","",IF(D52=1,VLOOKUP(②選手情報入力!I65,種目情報!$A$3:$B$20,2,FALSE),VLOOKUP(②選手情報入力!I65,種目情報!$E$3:$F$20,2,FALSE))))</f>
        <v/>
      </c>
      <c r="J52" t="str">
        <f>IF(②選手情報入力!J65="","",L52)</f>
        <v/>
      </c>
      <c r="K52" t="str">
        <f>IF(②選手情報入力!J65="","","0000000000"&amp;②選手情報入力!J65)</f>
        <v/>
      </c>
      <c r="L52" t="str">
        <f t="shared" si="2"/>
        <v/>
      </c>
      <c r="M52" t="str">
        <f>IF(H52="","",IF(②選手情報入力!K65="","",IF(D52=1,VLOOKUP(②選手情報入力!K65,種目情報!$A$3:$B$20,2,FALSE),VLOOKUP(②選手情報入力!K65,種目情報!$E$3:$F$20,2,FALSE))))</f>
        <v/>
      </c>
      <c r="N52" t="str">
        <f>IF(②選手情報入力!L65="","",P52)</f>
        <v/>
      </c>
      <c r="O52" t="str">
        <f>IF(②選手情報入力!K65="","","0000000000"&amp;②選手情報入力!L65)</f>
        <v/>
      </c>
      <c r="P52" t="str">
        <f t="shared" si="3"/>
        <v/>
      </c>
      <c r="Q52" t="str">
        <f>IF(H52="","",IF(②選手情報入力!M65="","",IF(D52=1,VLOOKUP(②選手情報入力!M65,種目情報!$A$3:$B$20,2,FALSE),VLOOKUP(②選手情報入力!M65,種目情報!$E$3:$F$20,2,FALSE))))</f>
        <v/>
      </c>
      <c r="R52" t="str">
        <f>IF(②選手情報入力!N65="","",T52)</f>
        <v/>
      </c>
      <c r="S52" t="str">
        <f>IF(②選手情報入力!M65="","","0000000000"&amp;②選手情報入力!N65)</f>
        <v/>
      </c>
      <c r="T52" t="str">
        <f t="shared" si="4"/>
        <v/>
      </c>
    </row>
    <row r="53" spans="1:20">
      <c r="A53" t="e">
        <f>IF(H53="","",RIGHT(①学校情報入力!$D$4,4))&amp;(D53&amp;"0000")+H53</f>
        <v>#VALUE!</v>
      </c>
      <c r="B53" t="str">
        <f>IF(H53="","",②選手情報入力!D66)</f>
        <v/>
      </c>
      <c r="C53" t="str">
        <f>IF(H53="","",②選手情報入力!E66)</f>
        <v/>
      </c>
      <c r="D53" t="str">
        <f>IF(H53="","",IF(②選手情報入力!G66="男",1,2))</f>
        <v/>
      </c>
      <c r="E53" t="str">
        <f t="shared" si="1"/>
        <v/>
      </c>
      <c r="F53" t="str">
        <f>IF(H53="","",①学校情報入力!$D$4)</f>
        <v/>
      </c>
      <c r="G53" t="str">
        <f>IF(H53="","",①学校情報入力!$D$5)</f>
        <v/>
      </c>
      <c r="H53" t="str">
        <f>IF(②選手情報入力!C66="","",②選手情報入力!C66)</f>
        <v/>
      </c>
      <c r="I53" t="str">
        <f>IF(H53="","",IF(②選手情報入力!I66="","",IF(D53=1,VLOOKUP(②選手情報入力!I66,種目情報!$A$3:$B$20,2,FALSE),VLOOKUP(②選手情報入力!I66,種目情報!$E$3:$F$20,2,FALSE))))</f>
        <v/>
      </c>
      <c r="J53" t="str">
        <f>IF(②選手情報入力!J66="","",L53)</f>
        <v/>
      </c>
      <c r="K53" t="str">
        <f>IF(②選手情報入力!J66="","","0000000000"&amp;②選手情報入力!J66)</f>
        <v/>
      </c>
      <c r="L53" t="str">
        <f t="shared" si="2"/>
        <v/>
      </c>
      <c r="M53" t="str">
        <f>IF(H53="","",IF(②選手情報入力!K66="","",IF(D53=1,VLOOKUP(②選手情報入力!K66,種目情報!$A$3:$B$20,2,FALSE),VLOOKUP(②選手情報入力!K66,種目情報!$E$3:$F$20,2,FALSE))))</f>
        <v/>
      </c>
      <c r="N53" t="str">
        <f>IF(②選手情報入力!L66="","",P53)</f>
        <v/>
      </c>
      <c r="O53" t="str">
        <f>IF(②選手情報入力!K66="","","0000000000"&amp;②選手情報入力!L66)</f>
        <v/>
      </c>
      <c r="P53" t="str">
        <f t="shared" si="3"/>
        <v/>
      </c>
      <c r="Q53" t="str">
        <f>IF(H53="","",IF(②選手情報入力!M66="","",IF(D53=1,VLOOKUP(②選手情報入力!M66,種目情報!$A$3:$B$20,2,FALSE),VLOOKUP(②選手情報入力!M66,種目情報!$E$3:$F$20,2,FALSE))))</f>
        <v/>
      </c>
      <c r="R53" t="str">
        <f>IF(②選手情報入力!N66="","",T53)</f>
        <v/>
      </c>
      <c r="S53" t="str">
        <f>IF(②選手情報入力!M66="","","0000000000"&amp;②選手情報入力!N66)</f>
        <v/>
      </c>
      <c r="T53" t="str">
        <f t="shared" si="4"/>
        <v/>
      </c>
    </row>
    <row r="54" spans="1:20">
      <c r="A54" t="e">
        <f>IF(H54="","",RIGHT(①学校情報入力!$D$4,4))&amp;(D54&amp;"0000")+H54</f>
        <v>#VALUE!</v>
      </c>
      <c r="B54" t="str">
        <f>IF(H54="","",②選手情報入力!D67)</f>
        <v/>
      </c>
      <c r="C54" t="str">
        <f>IF(H54="","",②選手情報入力!E67)</f>
        <v/>
      </c>
      <c r="D54" t="str">
        <f>IF(H54="","",IF(②選手情報入力!G67="男",1,2))</f>
        <v/>
      </c>
      <c r="E54" t="str">
        <f t="shared" si="1"/>
        <v/>
      </c>
      <c r="F54" t="str">
        <f>IF(H54="","",①学校情報入力!$D$4)</f>
        <v/>
      </c>
      <c r="G54" t="str">
        <f>IF(H54="","",①学校情報入力!$D$5)</f>
        <v/>
      </c>
      <c r="H54" t="str">
        <f>IF(②選手情報入力!C67="","",②選手情報入力!C67)</f>
        <v/>
      </c>
      <c r="I54" t="str">
        <f>IF(H54="","",IF(②選手情報入力!I67="","",IF(D54=1,VLOOKUP(②選手情報入力!I67,種目情報!$A$3:$B$20,2,FALSE),VLOOKUP(②選手情報入力!I67,種目情報!$E$3:$F$20,2,FALSE))))</f>
        <v/>
      </c>
      <c r="J54" t="str">
        <f>IF(②選手情報入力!J67="","",L54)</f>
        <v/>
      </c>
      <c r="K54" t="str">
        <f>IF(②選手情報入力!J67="","","0000000000"&amp;②選手情報入力!J67)</f>
        <v/>
      </c>
      <c r="L54" t="str">
        <f t="shared" si="2"/>
        <v/>
      </c>
      <c r="M54" t="str">
        <f>IF(H54="","",IF(②選手情報入力!K67="","",IF(D54=1,VLOOKUP(②選手情報入力!K67,種目情報!$A$3:$B$20,2,FALSE),VLOOKUP(②選手情報入力!K67,種目情報!$E$3:$F$20,2,FALSE))))</f>
        <v/>
      </c>
      <c r="N54" t="str">
        <f>IF(②選手情報入力!L67="","",P54)</f>
        <v/>
      </c>
      <c r="O54" t="str">
        <f>IF(②選手情報入力!K67="","","0000000000"&amp;②選手情報入力!L67)</f>
        <v/>
      </c>
      <c r="P54" t="str">
        <f t="shared" si="3"/>
        <v/>
      </c>
      <c r="Q54" t="str">
        <f>IF(H54="","",IF(②選手情報入力!M67="","",IF(D54=1,VLOOKUP(②選手情報入力!M67,種目情報!$A$3:$B$20,2,FALSE),VLOOKUP(②選手情報入力!M67,種目情報!$E$3:$F$20,2,FALSE))))</f>
        <v/>
      </c>
      <c r="R54" t="str">
        <f>IF(②選手情報入力!N67="","",T54)</f>
        <v/>
      </c>
      <c r="S54" t="str">
        <f>IF(②選手情報入力!M67="","","0000000000"&amp;②選手情報入力!N67)</f>
        <v/>
      </c>
      <c r="T54" t="str">
        <f t="shared" si="4"/>
        <v/>
      </c>
    </row>
    <row r="55" spans="1:20">
      <c r="A55" t="e">
        <f>IF(H55="","",RIGHT(①学校情報入力!$D$4,4))&amp;(D55&amp;"0000")+H55</f>
        <v>#VALUE!</v>
      </c>
      <c r="B55" t="str">
        <f>IF(H55="","",②選手情報入力!D68)</f>
        <v/>
      </c>
      <c r="C55" t="str">
        <f>IF(H55="","",②選手情報入力!E68)</f>
        <v/>
      </c>
      <c r="D55" t="str">
        <f>IF(H55="","",IF(②選手情報入力!G68="男",1,2))</f>
        <v/>
      </c>
      <c r="E55" t="str">
        <f t="shared" si="1"/>
        <v/>
      </c>
      <c r="F55" t="str">
        <f>IF(H55="","",①学校情報入力!$D$4)</f>
        <v/>
      </c>
      <c r="G55" t="str">
        <f>IF(H55="","",①学校情報入力!$D$5)</f>
        <v/>
      </c>
      <c r="H55" t="str">
        <f>IF(②選手情報入力!C68="","",②選手情報入力!C68)</f>
        <v/>
      </c>
      <c r="I55" t="str">
        <f>IF(H55="","",IF(②選手情報入力!I68="","",IF(D55=1,VLOOKUP(②選手情報入力!I68,種目情報!$A$3:$B$20,2,FALSE),VLOOKUP(②選手情報入力!I68,種目情報!$E$3:$F$20,2,FALSE))))</f>
        <v/>
      </c>
      <c r="J55" t="str">
        <f>IF(②選手情報入力!J68="","",L55)</f>
        <v/>
      </c>
      <c r="K55" t="str">
        <f>IF(②選手情報入力!J68="","","0000000000"&amp;②選手情報入力!J68)</f>
        <v/>
      </c>
      <c r="L55" t="str">
        <f t="shared" si="2"/>
        <v/>
      </c>
      <c r="M55" t="str">
        <f>IF(H55="","",IF(②選手情報入力!K68="","",IF(D55=1,VLOOKUP(②選手情報入力!K68,種目情報!$A$3:$B$20,2,FALSE),VLOOKUP(②選手情報入力!K68,種目情報!$E$3:$F$20,2,FALSE))))</f>
        <v/>
      </c>
      <c r="N55" t="str">
        <f>IF(②選手情報入力!L68="","",P55)</f>
        <v/>
      </c>
      <c r="O55" t="str">
        <f>IF(②選手情報入力!K68="","","0000000000"&amp;②選手情報入力!L68)</f>
        <v/>
      </c>
      <c r="P55" t="str">
        <f t="shared" si="3"/>
        <v/>
      </c>
      <c r="Q55" t="str">
        <f>IF(H55="","",IF(②選手情報入力!M68="","",IF(D55=1,VLOOKUP(②選手情報入力!M68,種目情報!$A$3:$B$20,2,FALSE),VLOOKUP(②選手情報入力!M68,種目情報!$E$3:$F$20,2,FALSE))))</f>
        <v/>
      </c>
      <c r="R55" t="str">
        <f>IF(②選手情報入力!N68="","",T55)</f>
        <v/>
      </c>
      <c r="S55" t="str">
        <f>IF(②選手情報入力!M68="","","0000000000"&amp;②選手情報入力!N68)</f>
        <v/>
      </c>
      <c r="T55" t="str">
        <f t="shared" si="4"/>
        <v/>
      </c>
    </row>
    <row r="56" spans="1:20">
      <c r="A56" t="e">
        <f>IF(H56="","",RIGHT(①学校情報入力!$D$4,4))&amp;(D56&amp;"0000")+H56</f>
        <v>#VALUE!</v>
      </c>
      <c r="B56" t="str">
        <f>IF(H56="","",②選手情報入力!D69)</f>
        <v/>
      </c>
      <c r="C56" t="str">
        <f>IF(H56="","",②選手情報入力!E69)</f>
        <v/>
      </c>
      <c r="D56" t="str">
        <f>IF(H56="","",IF(②選手情報入力!G69="男",1,2))</f>
        <v/>
      </c>
      <c r="E56" t="str">
        <f t="shared" si="1"/>
        <v/>
      </c>
      <c r="F56" t="str">
        <f>IF(H56="","",①学校情報入力!$D$4)</f>
        <v/>
      </c>
      <c r="G56" t="str">
        <f>IF(H56="","",①学校情報入力!$D$5)</f>
        <v/>
      </c>
      <c r="H56" t="str">
        <f>IF(②選手情報入力!C69="","",②選手情報入力!C69)</f>
        <v/>
      </c>
      <c r="I56" t="str">
        <f>IF(H56="","",IF(②選手情報入力!I69="","",IF(D56=1,VLOOKUP(②選手情報入力!I69,種目情報!$A$3:$B$20,2,FALSE),VLOOKUP(②選手情報入力!I69,種目情報!$E$3:$F$20,2,FALSE))))</f>
        <v/>
      </c>
      <c r="J56" t="str">
        <f>IF(②選手情報入力!J69="","",L56)</f>
        <v/>
      </c>
      <c r="K56" t="str">
        <f>IF(②選手情報入力!J69="","","0000000000"&amp;②選手情報入力!J69)</f>
        <v/>
      </c>
      <c r="L56" t="str">
        <f t="shared" si="2"/>
        <v/>
      </c>
      <c r="M56" t="str">
        <f>IF(H56="","",IF(②選手情報入力!K69="","",IF(D56=1,VLOOKUP(②選手情報入力!K69,種目情報!$A$3:$B$20,2,FALSE),VLOOKUP(②選手情報入力!K69,種目情報!$E$3:$F$20,2,FALSE))))</f>
        <v/>
      </c>
      <c r="N56" t="str">
        <f>IF(②選手情報入力!L69="","",P56)</f>
        <v/>
      </c>
      <c r="O56" t="str">
        <f>IF(②選手情報入力!K69="","","0000000000"&amp;②選手情報入力!L69)</f>
        <v/>
      </c>
      <c r="P56" t="str">
        <f t="shared" si="3"/>
        <v/>
      </c>
      <c r="Q56" t="str">
        <f>IF(H56="","",IF(②選手情報入力!M69="","",IF(D56=1,VLOOKUP(②選手情報入力!M69,種目情報!$A$3:$B$20,2,FALSE),VLOOKUP(②選手情報入力!M69,種目情報!$E$3:$F$20,2,FALSE))))</f>
        <v/>
      </c>
      <c r="R56" t="str">
        <f>IF(②選手情報入力!N69="","",T56)</f>
        <v/>
      </c>
      <c r="S56" t="str">
        <f>IF(②選手情報入力!M69="","","0000000000"&amp;②選手情報入力!N69)</f>
        <v/>
      </c>
      <c r="T56" t="str">
        <f t="shared" si="4"/>
        <v/>
      </c>
    </row>
    <row r="57" spans="1:20">
      <c r="A57" t="e">
        <f>IF(H57="","",RIGHT(①学校情報入力!$D$4,4))&amp;(D57&amp;"0000")+H57</f>
        <v>#VALUE!</v>
      </c>
      <c r="B57" t="str">
        <f>IF(H57="","",②選手情報入力!D70)</f>
        <v/>
      </c>
      <c r="C57" t="str">
        <f>IF(H57="","",②選手情報入力!E70)</f>
        <v/>
      </c>
      <c r="D57" t="str">
        <f>IF(H57="","",IF(②選手情報入力!G70="男",1,2))</f>
        <v/>
      </c>
      <c r="E57" t="str">
        <f t="shared" si="1"/>
        <v/>
      </c>
      <c r="F57" t="str">
        <f>IF(H57="","",①学校情報入力!$D$4)</f>
        <v/>
      </c>
      <c r="G57" t="str">
        <f>IF(H57="","",①学校情報入力!$D$5)</f>
        <v/>
      </c>
      <c r="H57" t="str">
        <f>IF(②選手情報入力!C70="","",②選手情報入力!C70)</f>
        <v/>
      </c>
      <c r="I57" t="str">
        <f>IF(H57="","",IF(②選手情報入力!I70="","",IF(D57=1,VLOOKUP(②選手情報入力!I70,種目情報!$A$3:$B$20,2,FALSE),VLOOKUP(②選手情報入力!I70,種目情報!$E$3:$F$20,2,FALSE))))</f>
        <v/>
      </c>
      <c r="J57" t="str">
        <f>IF(②選手情報入力!J70="","",L57)</f>
        <v/>
      </c>
      <c r="K57" t="str">
        <f>IF(②選手情報入力!J70="","","0000000000"&amp;②選手情報入力!J70)</f>
        <v/>
      </c>
      <c r="L57" t="str">
        <f t="shared" si="2"/>
        <v/>
      </c>
      <c r="M57" t="str">
        <f>IF(H57="","",IF(②選手情報入力!K70="","",IF(D57=1,VLOOKUP(②選手情報入力!K70,種目情報!$A$3:$B$20,2,FALSE),VLOOKUP(②選手情報入力!K70,種目情報!$E$3:$F$20,2,FALSE))))</f>
        <v/>
      </c>
      <c r="N57" t="str">
        <f>IF(②選手情報入力!L70="","",P57)</f>
        <v/>
      </c>
      <c r="O57" t="str">
        <f>IF(②選手情報入力!K70="","","0000000000"&amp;②選手情報入力!L70)</f>
        <v/>
      </c>
      <c r="P57" t="str">
        <f t="shared" si="3"/>
        <v/>
      </c>
      <c r="Q57" t="str">
        <f>IF(H57="","",IF(②選手情報入力!M70="","",IF(D57=1,VLOOKUP(②選手情報入力!M70,種目情報!$A$3:$B$20,2,FALSE),VLOOKUP(②選手情報入力!M70,種目情報!$E$3:$F$20,2,FALSE))))</f>
        <v/>
      </c>
      <c r="R57" t="str">
        <f>IF(②選手情報入力!N70="","",T57)</f>
        <v/>
      </c>
      <c r="S57" t="str">
        <f>IF(②選手情報入力!M70="","","0000000000"&amp;②選手情報入力!N70)</f>
        <v/>
      </c>
      <c r="T57" t="str">
        <f t="shared" si="4"/>
        <v/>
      </c>
    </row>
    <row r="58" spans="1:20">
      <c r="A58" t="e">
        <f>IF(H58="","",RIGHT(①学校情報入力!$D$4,4))&amp;(D58&amp;"0000")+H58</f>
        <v>#VALUE!</v>
      </c>
      <c r="B58" t="str">
        <f>IF(H58="","",②選手情報入力!D71)</f>
        <v/>
      </c>
      <c r="C58" t="str">
        <f>IF(H58="","",②選手情報入力!E71)</f>
        <v/>
      </c>
      <c r="D58" t="str">
        <f>IF(H58="","",IF(②選手情報入力!G71="男",1,2))</f>
        <v/>
      </c>
      <c r="E58" t="str">
        <f t="shared" si="1"/>
        <v/>
      </c>
      <c r="F58" t="str">
        <f>IF(H58="","",①学校情報入力!$D$4)</f>
        <v/>
      </c>
      <c r="G58" t="str">
        <f>IF(H58="","",①学校情報入力!$D$5)</f>
        <v/>
      </c>
      <c r="H58" t="str">
        <f>IF(②選手情報入力!C71="","",②選手情報入力!C71)</f>
        <v/>
      </c>
      <c r="I58" t="str">
        <f>IF(H58="","",IF(②選手情報入力!I71="","",IF(D58=1,VLOOKUP(②選手情報入力!I71,種目情報!$A$3:$B$20,2,FALSE),VLOOKUP(②選手情報入力!I71,種目情報!$E$3:$F$20,2,FALSE))))</f>
        <v/>
      </c>
      <c r="J58" t="str">
        <f>IF(②選手情報入力!J71="","",L58)</f>
        <v/>
      </c>
      <c r="K58" t="str">
        <f>IF(②選手情報入力!J71="","","0000000000"&amp;②選手情報入力!J71)</f>
        <v/>
      </c>
      <c r="L58" t="str">
        <f t="shared" si="2"/>
        <v/>
      </c>
      <c r="M58" t="str">
        <f>IF(H58="","",IF(②選手情報入力!K71="","",IF(D58=1,VLOOKUP(②選手情報入力!K71,種目情報!$A$3:$B$20,2,FALSE),VLOOKUP(②選手情報入力!K71,種目情報!$E$3:$F$20,2,FALSE))))</f>
        <v/>
      </c>
      <c r="N58" t="str">
        <f>IF(②選手情報入力!L71="","",P58)</f>
        <v/>
      </c>
      <c r="O58" t="str">
        <f>IF(②選手情報入力!K71="","","0000000000"&amp;②選手情報入力!L71)</f>
        <v/>
      </c>
      <c r="P58" t="str">
        <f t="shared" si="3"/>
        <v/>
      </c>
      <c r="Q58" t="str">
        <f>IF(H58="","",IF(②選手情報入力!M71="","",IF(D58=1,VLOOKUP(②選手情報入力!M71,種目情報!$A$3:$B$20,2,FALSE),VLOOKUP(②選手情報入力!M71,種目情報!$E$3:$F$20,2,FALSE))))</f>
        <v/>
      </c>
      <c r="R58" t="str">
        <f>IF(②選手情報入力!N71="","",T58)</f>
        <v/>
      </c>
      <c r="S58" t="str">
        <f>IF(②選手情報入力!M71="","","0000000000"&amp;②選手情報入力!N71)</f>
        <v/>
      </c>
      <c r="T58" t="str">
        <f t="shared" si="4"/>
        <v/>
      </c>
    </row>
    <row r="59" spans="1:20">
      <c r="A59" t="e">
        <f>IF(H59="","",RIGHT(①学校情報入力!$D$4,4))&amp;(D59&amp;"0000")+H59</f>
        <v>#VALUE!</v>
      </c>
      <c r="B59" t="str">
        <f>IF(H59="","",②選手情報入力!D72)</f>
        <v/>
      </c>
      <c r="C59" t="str">
        <f>IF(H59="","",②選手情報入力!E72)</f>
        <v/>
      </c>
      <c r="D59" t="str">
        <f>IF(H59="","",IF(②選手情報入力!G72="男",1,2))</f>
        <v/>
      </c>
      <c r="E59" t="str">
        <f t="shared" si="1"/>
        <v/>
      </c>
      <c r="F59" t="str">
        <f>IF(H59="","",①学校情報入力!$D$4)</f>
        <v/>
      </c>
      <c r="G59" t="str">
        <f>IF(H59="","",①学校情報入力!$D$5)</f>
        <v/>
      </c>
      <c r="H59" t="str">
        <f>IF(②選手情報入力!C72="","",②選手情報入力!C72)</f>
        <v/>
      </c>
      <c r="I59" t="str">
        <f>IF(H59="","",IF(②選手情報入力!I72="","",IF(D59=1,VLOOKUP(②選手情報入力!I72,種目情報!$A$3:$B$20,2,FALSE),VLOOKUP(②選手情報入力!I72,種目情報!$E$3:$F$20,2,FALSE))))</f>
        <v/>
      </c>
      <c r="J59" t="str">
        <f>IF(②選手情報入力!J72="","",L59)</f>
        <v/>
      </c>
      <c r="K59" t="str">
        <f>IF(②選手情報入力!J72="","","0000000000"&amp;②選手情報入力!J72)</f>
        <v/>
      </c>
      <c r="L59" t="str">
        <f t="shared" si="2"/>
        <v/>
      </c>
      <c r="M59" t="str">
        <f>IF(H59="","",IF(②選手情報入力!K72="","",IF(D59=1,VLOOKUP(②選手情報入力!K72,種目情報!$A$3:$B$20,2,FALSE),VLOOKUP(②選手情報入力!K72,種目情報!$E$3:$F$20,2,FALSE))))</f>
        <v/>
      </c>
      <c r="N59" t="str">
        <f>IF(②選手情報入力!L72="","",P59)</f>
        <v/>
      </c>
      <c r="O59" t="str">
        <f>IF(②選手情報入力!K72="","","0000000000"&amp;②選手情報入力!L72)</f>
        <v/>
      </c>
      <c r="P59" t="str">
        <f t="shared" si="3"/>
        <v/>
      </c>
      <c r="Q59" t="str">
        <f>IF(H59="","",IF(②選手情報入力!M72="","",IF(D59=1,VLOOKUP(②選手情報入力!M72,種目情報!$A$3:$B$20,2,FALSE),VLOOKUP(②選手情報入力!M72,種目情報!$E$3:$F$20,2,FALSE))))</f>
        <v/>
      </c>
      <c r="R59" t="str">
        <f>IF(②選手情報入力!N72="","",T59)</f>
        <v/>
      </c>
      <c r="S59" t="str">
        <f>IF(②選手情報入力!M72="","","0000000000"&amp;②選手情報入力!N72)</f>
        <v/>
      </c>
      <c r="T59" t="str">
        <f t="shared" si="4"/>
        <v/>
      </c>
    </row>
    <row r="60" spans="1:20">
      <c r="A60" t="e">
        <f>IF(H60="","",RIGHT(①学校情報入力!$D$4,4))&amp;(D60&amp;"0000")+H60</f>
        <v>#VALUE!</v>
      </c>
      <c r="B60" t="str">
        <f>IF(H60="","",②選手情報入力!D73)</f>
        <v/>
      </c>
      <c r="C60" t="str">
        <f>IF(H60="","",②選手情報入力!E73)</f>
        <v/>
      </c>
      <c r="D60" t="str">
        <f>IF(H60="","",IF(②選手情報入力!G73="男",1,2))</f>
        <v/>
      </c>
      <c r="E60" t="str">
        <f t="shared" si="1"/>
        <v/>
      </c>
      <c r="F60" t="str">
        <f>IF(H60="","",①学校情報入力!$D$4)</f>
        <v/>
      </c>
      <c r="G60" t="str">
        <f>IF(H60="","",①学校情報入力!$D$5)</f>
        <v/>
      </c>
      <c r="H60" t="str">
        <f>IF(②選手情報入力!C73="","",②選手情報入力!C73)</f>
        <v/>
      </c>
      <c r="I60" t="str">
        <f>IF(H60="","",IF(②選手情報入力!I73="","",IF(D60=1,VLOOKUP(②選手情報入力!I73,種目情報!$A$3:$B$20,2,FALSE),VLOOKUP(②選手情報入力!I73,種目情報!$E$3:$F$20,2,FALSE))))</f>
        <v/>
      </c>
      <c r="J60" t="str">
        <f>IF(②選手情報入力!J73="","",L60)</f>
        <v/>
      </c>
      <c r="K60" t="str">
        <f>IF(②選手情報入力!J73="","","0000000000"&amp;②選手情報入力!J73)</f>
        <v/>
      </c>
      <c r="L60" t="str">
        <f t="shared" si="2"/>
        <v/>
      </c>
      <c r="M60" t="str">
        <f>IF(H60="","",IF(②選手情報入力!K73="","",IF(D60=1,VLOOKUP(②選手情報入力!K73,種目情報!$A$3:$B$20,2,FALSE),VLOOKUP(②選手情報入力!K73,種目情報!$E$3:$F$20,2,FALSE))))</f>
        <v/>
      </c>
      <c r="N60" t="str">
        <f>IF(②選手情報入力!L73="","",P60)</f>
        <v/>
      </c>
      <c r="O60" t="str">
        <f>IF(②選手情報入力!K73="","","0000000000"&amp;②選手情報入力!L73)</f>
        <v/>
      </c>
      <c r="P60" t="str">
        <f t="shared" si="3"/>
        <v/>
      </c>
      <c r="Q60" t="str">
        <f>IF(H60="","",IF(②選手情報入力!M73="","",IF(D60=1,VLOOKUP(②選手情報入力!M73,種目情報!$A$3:$B$20,2,FALSE),VLOOKUP(②選手情報入力!M73,種目情報!$E$3:$F$20,2,FALSE))))</f>
        <v/>
      </c>
      <c r="R60" t="str">
        <f>IF(②選手情報入力!N73="","",T60)</f>
        <v/>
      </c>
      <c r="S60" t="str">
        <f>IF(②選手情報入力!M73="","","0000000000"&amp;②選手情報入力!N73)</f>
        <v/>
      </c>
      <c r="T60" t="str">
        <f t="shared" si="4"/>
        <v/>
      </c>
    </row>
    <row r="61" spans="1:20">
      <c r="A61" t="e">
        <f>IF(H61="","",RIGHT(①学校情報入力!$D$4,4))&amp;(D61&amp;"0000")+H61</f>
        <v>#VALUE!</v>
      </c>
      <c r="B61" t="str">
        <f>IF(H61="","",②選手情報入力!D74)</f>
        <v/>
      </c>
      <c r="C61" t="str">
        <f>IF(H61="","",②選手情報入力!E74)</f>
        <v/>
      </c>
      <c r="D61" t="str">
        <f>IF(H61="","",IF(②選手情報入力!G74="男",1,2))</f>
        <v/>
      </c>
      <c r="E61" t="str">
        <f t="shared" si="1"/>
        <v/>
      </c>
      <c r="F61" t="str">
        <f>IF(H61="","",①学校情報入力!$D$4)</f>
        <v/>
      </c>
      <c r="G61" t="str">
        <f>IF(H61="","",①学校情報入力!$D$5)</f>
        <v/>
      </c>
      <c r="H61" t="str">
        <f>IF(②選手情報入力!C74="","",②選手情報入力!C74)</f>
        <v/>
      </c>
      <c r="I61" t="str">
        <f>IF(H61="","",IF(②選手情報入力!I74="","",IF(D61=1,VLOOKUP(②選手情報入力!I74,種目情報!$A$3:$B$20,2,FALSE),VLOOKUP(②選手情報入力!I74,種目情報!$E$3:$F$20,2,FALSE))))</f>
        <v/>
      </c>
      <c r="J61" t="str">
        <f>IF(②選手情報入力!J74="","",L61)</f>
        <v/>
      </c>
      <c r="K61" t="str">
        <f>IF(②選手情報入力!J74="","","0000000000"&amp;②選手情報入力!J74)</f>
        <v/>
      </c>
      <c r="L61" t="str">
        <f t="shared" si="2"/>
        <v/>
      </c>
      <c r="M61" t="str">
        <f>IF(H61="","",IF(②選手情報入力!K74="","",IF(D61=1,VLOOKUP(②選手情報入力!K74,種目情報!$A$3:$B$20,2,FALSE),VLOOKUP(②選手情報入力!K74,種目情報!$E$3:$F$20,2,FALSE))))</f>
        <v/>
      </c>
      <c r="N61" t="str">
        <f>IF(②選手情報入力!L74="","",P61)</f>
        <v/>
      </c>
      <c r="O61" t="str">
        <f>IF(②選手情報入力!K74="","","0000000000"&amp;②選手情報入力!L74)</f>
        <v/>
      </c>
      <c r="P61" t="str">
        <f t="shared" si="3"/>
        <v/>
      </c>
      <c r="Q61" t="str">
        <f>IF(H61="","",IF(②選手情報入力!M74="","",IF(D61=1,VLOOKUP(②選手情報入力!M74,種目情報!$A$3:$B$20,2,FALSE),VLOOKUP(②選手情報入力!M74,種目情報!$E$3:$F$20,2,FALSE))))</f>
        <v/>
      </c>
      <c r="R61" t="str">
        <f>IF(②選手情報入力!N74="","",T61)</f>
        <v/>
      </c>
      <c r="S61" t="str">
        <f>IF(②選手情報入力!M74="","","0000000000"&amp;②選手情報入力!N74)</f>
        <v/>
      </c>
      <c r="T61" t="str">
        <f t="shared" si="4"/>
        <v/>
      </c>
    </row>
    <row r="62" spans="1:20">
      <c r="A62" t="e">
        <f>IF(H62="","",RIGHT(①学校情報入力!$D$4,4))&amp;(D62&amp;"0000")+H62</f>
        <v>#VALUE!</v>
      </c>
      <c r="B62" t="str">
        <f>IF(H62="","",②選手情報入力!D75)</f>
        <v/>
      </c>
      <c r="C62" t="str">
        <f>IF(H62="","",②選手情報入力!E75)</f>
        <v/>
      </c>
      <c r="D62" t="str">
        <f>IF(H62="","",IF(②選手情報入力!G75="男",1,2))</f>
        <v/>
      </c>
      <c r="E62" t="str">
        <f t="shared" si="1"/>
        <v/>
      </c>
      <c r="F62" t="str">
        <f>IF(H62="","",①学校情報入力!$D$4)</f>
        <v/>
      </c>
      <c r="G62" t="str">
        <f>IF(H62="","",①学校情報入力!$D$5)</f>
        <v/>
      </c>
      <c r="H62" t="str">
        <f>IF(②選手情報入力!C75="","",②選手情報入力!C75)</f>
        <v/>
      </c>
      <c r="I62" t="str">
        <f>IF(H62="","",IF(②選手情報入力!I75="","",IF(D62=1,VLOOKUP(②選手情報入力!I75,種目情報!$A$3:$B$20,2,FALSE),VLOOKUP(②選手情報入力!I75,種目情報!$E$3:$F$20,2,FALSE))))</f>
        <v/>
      </c>
      <c r="J62" t="str">
        <f>IF(②選手情報入力!J75="","",L62)</f>
        <v/>
      </c>
      <c r="K62" t="str">
        <f>IF(②選手情報入力!J75="","","0000000000"&amp;②選手情報入力!J75)</f>
        <v/>
      </c>
      <c r="L62" t="str">
        <f t="shared" si="2"/>
        <v/>
      </c>
      <c r="M62" t="str">
        <f>IF(H62="","",IF(②選手情報入力!K75="","",IF(D62=1,VLOOKUP(②選手情報入力!K75,種目情報!$A$3:$B$20,2,FALSE),VLOOKUP(②選手情報入力!K75,種目情報!$E$3:$F$20,2,FALSE))))</f>
        <v/>
      </c>
      <c r="N62" t="str">
        <f>IF(②選手情報入力!L75="","",P62)</f>
        <v/>
      </c>
      <c r="O62" t="str">
        <f>IF(②選手情報入力!K75="","","0000000000"&amp;②選手情報入力!L75)</f>
        <v/>
      </c>
      <c r="P62" t="str">
        <f t="shared" si="3"/>
        <v/>
      </c>
      <c r="Q62" t="str">
        <f>IF(H62="","",IF(②選手情報入力!M75="","",IF(D62=1,VLOOKUP(②選手情報入力!M75,種目情報!$A$3:$B$20,2,FALSE),VLOOKUP(②選手情報入力!M75,種目情報!$E$3:$F$20,2,FALSE))))</f>
        <v/>
      </c>
      <c r="R62" t="str">
        <f>IF(②選手情報入力!N75="","",T62)</f>
        <v/>
      </c>
      <c r="S62" t="str">
        <f>IF(②選手情報入力!M75="","","0000000000"&amp;②選手情報入力!N75)</f>
        <v/>
      </c>
      <c r="T62" t="str">
        <f t="shared" si="4"/>
        <v/>
      </c>
    </row>
    <row r="63" spans="1:20">
      <c r="A63" t="e">
        <f>IF(H63="","",RIGHT(①学校情報入力!$D$4,4))&amp;(D63&amp;"0000")+H63</f>
        <v>#VALUE!</v>
      </c>
      <c r="B63" t="str">
        <f>IF(H63="","",②選手情報入力!D76)</f>
        <v/>
      </c>
      <c r="C63" t="str">
        <f>IF(H63="","",②選手情報入力!E76)</f>
        <v/>
      </c>
      <c r="D63" t="str">
        <f>IF(H63="","",IF(②選手情報入力!G76="男",1,2))</f>
        <v/>
      </c>
      <c r="E63" t="str">
        <f t="shared" si="1"/>
        <v/>
      </c>
      <c r="F63" t="str">
        <f>IF(H63="","",①学校情報入力!$D$4)</f>
        <v/>
      </c>
      <c r="G63" t="str">
        <f>IF(H63="","",①学校情報入力!$D$5)</f>
        <v/>
      </c>
      <c r="H63" t="str">
        <f>IF(②選手情報入力!C76="","",②選手情報入力!C76)</f>
        <v/>
      </c>
      <c r="I63" t="str">
        <f>IF(H63="","",IF(②選手情報入力!I76="","",IF(D63=1,VLOOKUP(②選手情報入力!I76,種目情報!$A$3:$B$20,2,FALSE),VLOOKUP(②選手情報入力!I76,種目情報!$E$3:$F$20,2,FALSE))))</f>
        <v/>
      </c>
      <c r="J63" t="str">
        <f>IF(②選手情報入力!J76="","",L63)</f>
        <v/>
      </c>
      <c r="K63" t="str">
        <f>IF(②選手情報入力!J76="","","0000000000"&amp;②選手情報入力!J76)</f>
        <v/>
      </c>
      <c r="L63" t="str">
        <f t="shared" si="2"/>
        <v/>
      </c>
      <c r="M63" t="str">
        <f>IF(H63="","",IF(②選手情報入力!K76="","",IF(D63=1,VLOOKUP(②選手情報入力!K76,種目情報!$A$3:$B$20,2,FALSE),VLOOKUP(②選手情報入力!K76,種目情報!$E$3:$F$20,2,FALSE))))</f>
        <v/>
      </c>
      <c r="N63" t="str">
        <f>IF(②選手情報入力!L76="","",P63)</f>
        <v/>
      </c>
      <c r="O63" t="str">
        <f>IF(②選手情報入力!K76="","","0000000000"&amp;②選手情報入力!L76)</f>
        <v/>
      </c>
      <c r="P63" t="str">
        <f t="shared" si="3"/>
        <v/>
      </c>
      <c r="Q63" t="str">
        <f>IF(H63="","",IF(②選手情報入力!M76="","",IF(D63=1,VLOOKUP(②選手情報入力!M76,種目情報!$A$3:$B$20,2,FALSE),VLOOKUP(②選手情報入力!M76,種目情報!$E$3:$F$20,2,FALSE))))</f>
        <v/>
      </c>
      <c r="R63" t="str">
        <f>IF(②選手情報入力!N76="","",T63)</f>
        <v/>
      </c>
      <c r="S63" t="str">
        <f>IF(②選手情報入力!M76="","","0000000000"&amp;②選手情報入力!N76)</f>
        <v/>
      </c>
      <c r="T63" t="str">
        <f t="shared" si="4"/>
        <v/>
      </c>
    </row>
    <row r="64" spans="1:20">
      <c r="A64" t="e">
        <f>IF(H64="","",RIGHT(①学校情報入力!$D$4,4))&amp;(D64&amp;"0000")+H64</f>
        <v>#VALUE!</v>
      </c>
      <c r="B64" t="str">
        <f>IF(H64="","",②選手情報入力!D77)</f>
        <v/>
      </c>
      <c r="C64" t="str">
        <f>IF(H64="","",②選手情報入力!E77)</f>
        <v/>
      </c>
      <c r="D64" t="str">
        <f>IF(H64="","",IF(②選手情報入力!G77="男",1,2))</f>
        <v/>
      </c>
      <c r="E64" t="str">
        <f t="shared" si="1"/>
        <v/>
      </c>
      <c r="F64" t="str">
        <f>IF(H64="","",①学校情報入力!$D$4)</f>
        <v/>
      </c>
      <c r="G64" t="str">
        <f>IF(H64="","",①学校情報入力!$D$5)</f>
        <v/>
      </c>
      <c r="H64" t="str">
        <f>IF(②選手情報入力!C77="","",②選手情報入力!C77)</f>
        <v/>
      </c>
      <c r="I64" t="str">
        <f>IF(H64="","",IF(②選手情報入力!I77="","",IF(D64=1,VLOOKUP(②選手情報入力!I77,種目情報!$A$3:$B$20,2,FALSE),VLOOKUP(②選手情報入力!I77,種目情報!$E$3:$F$20,2,FALSE))))</f>
        <v/>
      </c>
      <c r="J64" t="str">
        <f>IF(②選手情報入力!J77="","",L64)</f>
        <v/>
      </c>
      <c r="K64" t="str">
        <f>IF(②選手情報入力!J77="","","0000000000"&amp;②選手情報入力!J77)</f>
        <v/>
      </c>
      <c r="L64" t="str">
        <f t="shared" si="2"/>
        <v/>
      </c>
      <c r="M64" t="str">
        <f>IF(H64="","",IF(②選手情報入力!K77="","",IF(D64=1,VLOOKUP(②選手情報入力!K77,種目情報!$A$3:$B$20,2,FALSE),VLOOKUP(②選手情報入力!K77,種目情報!$E$3:$F$20,2,FALSE))))</f>
        <v/>
      </c>
      <c r="N64" t="str">
        <f>IF(②選手情報入力!L77="","",P64)</f>
        <v/>
      </c>
      <c r="O64" t="str">
        <f>IF(②選手情報入力!K77="","","0000000000"&amp;②選手情報入力!L77)</f>
        <v/>
      </c>
      <c r="P64" t="str">
        <f t="shared" si="3"/>
        <v/>
      </c>
      <c r="Q64" t="str">
        <f>IF(H64="","",IF(②選手情報入力!M77="","",IF(D64=1,VLOOKUP(②選手情報入力!M77,種目情報!$A$3:$B$20,2,FALSE),VLOOKUP(②選手情報入力!M77,種目情報!$E$3:$F$20,2,FALSE))))</f>
        <v/>
      </c>
      <c r="R64" t="str">
        <f>IF(②選手情報入力!N77="","",T64)</f>
        <v/>
      </c>
      <c r="S64" t="str">
        <f>IF(②選手情報入力!M77="","","0000000000"&amp;②選手情報入力!N77)</f>
        <v/>
      </c>
      <c r="T64" t="str">
        <f t="shared" si="4"/>
        <v/>
      </c>
    </row>
    <row r="65" spans="1:20">
      <c r="A65" t="e">
        <f>IF(H65="","",RIGHT(①学校情報入力!$D$4,4))&amp;(D65&amp;"0000")+H65</f>
        <v>#VALUE!</v>
      </c>
      <c r="B65" t="str">
        <f>IF(H65="","",②選手情報入力!D78)</f>
        <v/>
      </c>
      <c r="C65" t="str">
        <f>IF(H65="","",②選手情報入力!E78)</f>
        <v/>
      </c>
      <c r="D65" t="str">
        <f>IF(H65="","",IF(②選手情報入力!G78="男",1,2))</f>
        <v/>
      </c>
      <c r="E65" t="str">
        <f t="shared" si="1"/>
        <v/>
      </c>
      <c r="F65" t="str">
        <f>IF(H65="","",①学校情報入力!$D$4)</f>
        <v/>
      </c>
      <c r="G65" t="str">
        <f>IF(H65="","",①学校情報入力!$D$5)</f>
        <v/>
      </c>
      <c r="H65" t="str">
        <f>IF(②選手情報入力!C78="","",②選手情報入力!C78)</f>
        <v/>
      </c>
      <c r="I65" t="str">
        <f>IF(H65="","",IF(②選手情報入力!I78="","",IF(D65=1,VLOOKUP(②選手情報入力!I78,種目情報!$A$3:$B$20,2,FALSE),VLOOKUP(②選手情報入力!I78,種目情報!$E$3:$F$20,2,FALSE))))</f>
        <v/>
      </c>
      <c r="J65" t="str">
        <f>IF(②選手情報入力!J78="","",L65)</f>
        <v/>
      </c>
      <c r="K65" t="str">
        <f>IF(②選手情報入力!J78="","","0000000000"&amp;②選手情報入力!J78)</f>
        <v/>
      </c>
      <c r="L65" t="str">
        <f t="shared" si="2"/>
        <v/>
      </c>
      <c r="M65" t="str">
        <f>IF(H65="","",IF(②選手情報入力!K78="","",IF(D65=1,VLOOKUP(②選手情報入力!K78,種目情報!$A$3:$B$20,2,FALSE),VLOOKUP(②選手情報入力!K78,種目情報!$E$3:$F$20,2,FALSE))))</f>
        <v/>
      </c>
      <c r="N65" t="str">
        <f>IF(②選手情報入力!L78="","",P65)</f>
        <v/>
      </c>
      <c r="O65" t="str">
        <f>IF(②選手情報入力!K78="","","0000000000"&amp;②選手情報入力!L78)</f>
        <v/>
      </c>
      <c r="P65" t="str">
        <f t="shared" si="3"/>
        <v/>
      </c>
      <c r="Q65" t="str">
        <f>IF(H65="","",IF(②選手情報入力!M78="","",IF(D65=1,VLOOKUP(②選手情報入力!M78,種目情報!$A$3:$B$20,2,FALSE),VLOOKUP(②選手情報入力!M78,種目情報!$E$3:$F$20,2,FALSE))))</f>
        <v/>
      </c>
      <c r="R65" t="str">
        <f>IF(②選手情報入力!N78="","",T65)</f>
        <v/>
      </c>
      <c r="S65" t="str">
        <f>IF(②選手情報入力!M78="","","0000000000"&amp;②選手情報入力!N78)</f>
        <v/>
      </c>
      <c r="T65" t="str">
        <f t="shared" si="4"/>
        <v/>
      </c>
    </row>
    <row r="66" spans="1:20">
      <c r="A66" t="e">
        <f>IF(H66="","",RIGHT(①学校情報入力!$D$4,4))&amp;(D66&amp;"0000")+H66</f>
        <v>#VALUE!</v>
      </c>
      <c r="B66" t="str">
        <f>IF(H66="","",②選手情報入力!D79)</f>
        <v/>
      </c>
      <c r="C66" t="str">
        <f>IF(H66="","",②選手情報入力!E79)</f>
        <v/>
      </c>
      <c r="D66" t="str">
        <f>IF(H66="","",IF(②選手情報入力!G79="男",1,2))</f>
        <v/>
      </c>
      <c r="E66" t="str">
        <f t="shared" si="1"/>
        <v/>
      </c>
      <c r="F66" t="str">
        <f>IF(H66="","",①学校情報入力!$D$4)</f>
        <v/>
      </c>
      <c r="G66" t="str">
        <f>IF(H66="","",①学校情報入力!$D$5)</f>
        <v/>
      </c>
      <c r="H66" t="str">
        <f>IF(②選手情報入力!C79="","",②選手情報入力!C79)</f>
        <v/>
      </c>
      <c r="I66" t="str">
        <f>IF(H66="","",IF(②選手情報入力!I79="","",IF(D66=1,VLOOKUP(②選手情報入力!I79,種目情報!$A$3:$B$20,2,FALSE),VLOOKUP(②選手情報入力!I79,種目情報!$E$3:$F$20,2,FALSE))))</f>
        <v/>
      </c>
      <c r="J66" t="str">
        <f>IF(②選手情報入力!J79="","",L66)</f>
        <v/>
      </c>
      <c r="K66" t="str">
        <f>IF(②選手情報入力!J79="","","0000000000"&amp;②選手情報入力!J79)</f>
        <v/>
      </c>
      <c r="L66" t="str">
        <f t="shared" si="2"/>
        <v/>
      </c>
      <c r="M66" t="str">
        <f>IF(H66="","",IF(②選手情報入力!K79="","",IF(D66=1,VLOOKUP(②選手情報入力!K79,種目情報!$A$3:$B$20,2,FALSE),VLOOKUP(②選手情報入力!K79,種目情報!$E$3:$F$20,2,FALSE))))</f>
        <v/>
      </c>
      <c r="N66" t="str">
        <f>IF(②選手情報入力!L79="","",P66)</f>
        <v/>
      </c>
      <c r="O66" t="str">
        <f>IF(②選手情報入力!K79="","","0000000000"&amp;②選手情報入力!L79)</f>
        <v/>
      </c>
      <c r="P66" t="str">
        <f t="shared" ref="P66:P91" si="5">IF(M66&gt;"07000",RIGHT(O66,5),RIGHT(O66,7))</f>
        <v/>
      </c>
      <c r="Q66" t="str">
        <f>IF(H66="","",IF(②選手情報入力!M79="","",IF(D66=1,VLOOKUP(②選手情報入力!M79,種目情報!$A$3:$B$20,2,FALSE),VLOOKUP(②選手情報入力!M79,種目情報!$E$3:$F$20,2,FALSE))))</f>
        <v/>
      </c>
      <c r="R66" t="str">
        <f>IF(②選手情報入力!N79="","",T66)</f>
        <v/>
      </c>
      <c r="S66" t="str">
        <f>IF(②選手情報入力!M79="","","0000000000"&amp;②選手情報入力!N79)</f>
        <v/>
      </c>
      <c r="T66" t="str">
        <f t="shared" si="4"/>
        <v/>
      </c>
    </row>
    <row r="67" spans="1:20">
      <c r="A67" t="e">
        <f>IF(H67="","",RIGHT(①学校情報入力!$D$4,4))&amp;(D67&amp;"0000")+H67</f>
        <v>#VALUE!</v>
      </c>
      <c r="B67" t="str">
        <f>IF(H67="","",②選手情報入力!D80)</f>
        <v/>
      </c>
      <c r="C67" t="str">
        <f>IF(H67="","",②選手情報入力!E80)</f>
        <v/>
      </c>
      <c r="D67" t="str">
        <f>IF(H67="","",IF(②選手情報入力!G80="男",1,2))</f>
        <v/>
      </c>
      <c r="E67" t="str">
        <f t="shared" ref="E67:E91" si="6">IF(H67="","",23)</f>
        <v/>
      </c>
      <c r="F67" t="str">
        <f>IF(H67="","",①学校情報入力!$D$4)</f>
        <v/>
      </c>
      <c r="G67" t="str">
        <f>IF(H67="","",①学校情報入力!$D$5)</f>
        <v/>
      </c>
      <c r="H67" t="str">
        <f>IF(②選手情報入力!C80="","",②選手情報入力!C80)</f>
        <v/>
      </c>
      <c r="I67" t="str">
        <f>IF(H67="","",IF(②選手情報入力!I80="","",IF(D67=1,VLOOKUP(②選手情報入力!I80,種目情報!$A$3:$B$20,2,FALSE),VLOOKUP(②選手情報入力!I80,種目情報!$E$3:$F$20,2,FALSE))))</f>
        <v/>
      </c>
      <c r="J67" t="str">
        <f>IF(②選手情報入力!J80="","",L67)</f>
        <v/>
      </c>
      <c r="K67" t="str">
        <f>IF(②選手情報入力!J80="","","0000000000"&amp;②選手情報入力!J80)</f>
        <v/>
      </c>
      <c r="L67" t="str">
        <f t="shared" ref="L67:L91" si="7">IF(I67&gt;"07000",RIGHT(K67,5),RIGHT(K67,7))</f>
        <v/>
      </c>
      <c r="M67" t="str">
        <f>IF(H67="","",IF(②選手情報入力!K80="","",IF(D67=1,VLOOKUP(②選手情報入力!K80,種目情報!$A$3:$B$20,2,FALSE),VLOOKUP(②選手情報入力!K80,種目情報!$E$3:$F$20,2,FALSE))))</f>
        <v/>
      </c>
      <c r="N67" t="str">
        <f>IF(②選手情報入力!L80="","",P67)</f>
        <v/>
      </c>
      <c r="O67" t="str">
        <f>IF(②選手情報入力!K80="","","0000000000"&amp;②選手情報入力!L80)</f>
        <v/>
      </c>
      <c r="P67" t="str">
        <f t="shared" si="5"/>
        <v/>
      </c>
      <c r="Q67" t="str">
        <f>IF(H67="","",IF(②選手情報入力!M80="","",IF(D67=1,VLOOKUP(②選手情報入力!M80,種目情報!$A$3:$B$20,2,FALSE),VLOOKUP(②選手情報入力!M80,種目情報!$E$3:$F$20,2,FALSE))))</f>
        <v/>
      </c>
      <c r="R67" t="str">
        <f>IF(②選手情報入力!N80="","",T67)</f>
        <v/>
      </c>
      <c r="S67" t="str">
        <f>IF(②選手情報入力!M80="","","0000000000"&amp;②選手情報入力!N80)</f>
        <v/>
      </c>
      <c r="T67" t="str">
        <f t="shared" ref="T67:T91" si="8">IF(N67&gt;"07000",RIGHT(S67,5),RIGHT(S67,7))</f>
        <v/>
      </c>
    </row>
    <row r="68" spans="1:20">
      <c r="A68" t="e">
        <f>IF(H68="","",RIGHT(①学校情報入力!$D$4,4))&amp;(D68&amp;"0000")+H68</f>
        <v>#VALUE!</v>
      </c>
      <c r="B68" t="str">
        <f>IF(H68="","",②選手情報入力!D81)</f>
        <v/>
      </c>
      <c r="C68" t="str">
        <f>IF(H68="","",②選手情報入力!E81)</f>
        <v/>
      </c>
      <c r="D68" t="str">
        <f>IF(H68="","",IF(②選手情報入力!G81="男",1,2))</f>
        <v/>
      </c>
      <c r="E68" t="str">
        <f t="shared" si="6"/>
        <v/>
      </c>
      <c r="F68" t="str">
        <f>IF(H68="","",①学校情報入力!$D$4)</f>
        <v/>
      </c>
      <c r="G68" t="str">
        <f>IF(H68="","",①学校情報入力!$D$5)</f>
        <v/>
      </c>
      <c r="H68" t="str">
        <f>IF(②選手情報入力!C81="","",②選手情報入力!C81)</f>
        <v/>
      </c>
      <c r="I68" t="str">
        <f>IF(H68="","",IF(②選手情報入力!I81="","",IF(D68=1,VLOOKUP(②選手情報入力!I81,種目情報!$A$3:$B$20,2,FALSE),VLOOKUP(②選手情報入力!I81,種目情報!$E$3:$F$20,2,FALSE))))</f>
        <v/>
      </c>
      <c r="J68" t="str">
        <f>IF(②選手情報入力!J81="","",L68)</f>
        <v/>
      </c>
      <c r="K68" t="str">
        <f>IF(②選手情報入力!J81="","","0000000000"&amp;②選手情報入力!J81)</f>
        <v/>
      </c>
      <c r="L68" t="str">
        <f t="shared" si="7"/>
        <v/>
      </c>
      <c r="M68" t="str">
        <f>IF(H68="","",IF(②選手情報入力!K81="","",IF(D68=1,VLOOKUP(②選手情報入力!K81,種目情報!$A$3:$B$20,2,FALSE),VLOOKUP(②選手情報入力!K81,種目情報!$E$3:$F$20,2,FALSE))))</f>
        <v/>
      </c>
      <c r="N68" t="str">
        <f>IF(②選手情報入力!L81="","",P68)</f>
        <v/>
      </c>
      <c r="O68" t="str">
        <f>IF(②選手情報入力!K81="","","0000000000"&amp;②選手情報入力!L81)</f>
        <v/>
      </c>
      <c r="P68" t="str">
        <f t="shared" si="5"/>
        <v/>
      </c>
      <c r="Q68" t="str">
        <f>IF(H68="","",IF(②選手情報入力!M81="","",IF(D68=1,VLOOKUP(②選手情報入力!M81,種目情報!$A$3:$B$20,2,FALSE),VLOOKUP(②選手情報入力!M81,種目情報!$E$3:$F$20,2,FALSE))))</f>
        <v/>
      </c>
      <c r="R68" t="str">
        <f>IF(②選手情報入力!N81="","",T68)</f>
        <v/>
      </c>
      <c r="S68" t="str">
        <f>IF(②選手情報入力!M81="","","0000000000"&amp;②選手情報入力!N81)</f>
        <v/>
      </c>
      <c r="T68" t="str">
        <f t="shared" si="8"/>
        <v/>
      </c>
    </row>
    <row r="69" spans="1:20">
      <c r="A69" t="e">
        <f>IF(H69="","",RIGHT(①学校情報入力!$D$4,4))&amp;(D69&amp;"0000")+H69</f>
        <v>#VALUE!</v>
      </c>
      <c r="B69" t="str">
        <f>IF(H69="","",②選手情報入力!D82)</f>
        <v/>
      </c>
      <c r="C69" t="str">
        <f>IF(H69="","",②選手情報入力!E82)</f>
        <v/>
      </c>
      <c r="D69" t="str">
        <f>IF(H69="","",IF(②選手情報入力!G82="男",1,2))</f>
        <v/>
      </c>
      <c r="E69" t="str">
        <f t="shared" si="6"/>
        <v/>
      </c>
      <c r="F69" t="str">
        <f>IF(H69="","",①学校情報入力!$D$4)</f>
        <v/>
      </c>
      <c r="G69" t="str">
        <f>IF(H69="","",①学校情報入力!$D$5)</f>
        <v/>
      </c>
      <c r="H69" t="str">
        <f>IF(②選手情報入力!C82="","",②選手情報入力!C82)</f>
        <v/>
      </c>
      <c r="I69" t="str">
        <f>IF(H69="","",IF(②選手情報入力!I82="","",IF(D69=1,VLOOKUP(②選手情報入力!I82,種目情報!$A$3:$B$20,2,FALSE),VLOOKUP(②選手情報入力!I82,種目情報!$E$3:$F$20,2,FALSE))))</f>
        <v/>
      </c>
      <c r="J69" t="str">
        <f>IF(②選手情報入力!J82="","",L69)</f>
        <v/>
      </c>
      <c r="K69" t="str">
        <f>IF(②選手情報入力!J82="","","0000000000"&amp;②選手情報入力!J82)</f>
        <v/>
      </c>
      <c r="L69" t="str">
        <f t="shared" si="7"/>
        <v/>
      </c>
      <c r="M69" t="str">
        <f>IF(H69="","",IF(②選手情報入力!K82="","",IF(D69=1,VLOOKUP(②選手情報入力!K82,種目情報!$A$3:$B$20,2,FALSE),VLOOKUP(②選手情報入力!K82,種目情報!$E$3:$F$20,2,FALSE))))</f>
        <v/>
      </c>
      <c r="N69" t="str">
        <f>IF(②選手情報入力!L82="","",P69)</f>
        <v/>
      </c>
      <c r="O69" t="str">
        <f>IF(②選手情報入力!K82="","","0000000000"&amp;②選手情報入力!L82)</f>
        <v/>
      </c>
      <c r="P69" t="str">
        <f t="shared" si="5"/>
        <v/>
      </c>
      <c r="Q69" t="str">
        <f>IF(H69="","",IF(②選手情報入力!M82="","",IF(D69=1,VLOOKUP(②選手情報入力!M82,種目情報!$A$3:$B$20,2,FALSE),VLOOKUP(②選手情報入力!M82,種目情報!$E$3:$F$20,2,FALSE))))</f>
        <v/>
      </c>
      <c r="R69" t="str">
        <f>IF(②選手情報入力!N82="","",T69)</f>
        <v/>
      </c>
      <c r="S69" t="str">
        <f>IF(②選手情報入力!M82="","","0000000000"&amp;②選手情報入力!N82)</f>
        <v/>
      </c>
      <c r="T69" t="str">
        <f t="shared" si="8"/>
        <v/>
      </c>
    </row>
    <row r="70" spans="1:20">
      <c r="A70" t="e">
        <f>IF(H70="","",RIGHT(①学校情報入力!$D$4,4))&amp;(D70&amp;"0000")+H70</f>
        <v>#VALUE!</v>
      </c>
      <c r="B70" t="str">
        <f>IF(H70="","",②選手情報入力!D83)</f>
        <v/>
      </c>
      <c r="C70" t="str">
        <f>IF(H70="","",②選手情報入力!E83)</f>
        <v/>
      </c>
      <c r="D70" t="str">
        <f>IF(H70="","",IF(②選手情報入力!G83="男",1,2))</f>
        <v/>
      </c>
      <c r="E70" t="str">
        <f t="shared" si="6"/>
        <v/>
      </c>
      <c r="F70" t="str">
        <f>IF(H70="","",①学校情報入力!$D$4)</f>
        <v/>
      </c>
      <c r="G70" t="str">
        <f>IF(H70="","",①学校情報入力!$D$5)</f>
        <v/>
      </c>
      <c r="H70" t="str">
        <f>IF(②選手情報入力!C83="","",②選手情報入力!C83)</f>
        <v/>
      </c>
      <c r="I70" t="str">
        <f>IF(H70="","",IF(②選手情報入力!I83="","",IF(D70=1,VLOOKUP(②選手情報入力!I83,種目情報!$A$3:$B$20,2,FALSE),VLOOKUP(②選手情報入力!I83,種目情報!$E$3:$F$20,2,FALSE))))</f>
        <v/>
      </c>
      <c r="J70" t="str">
        <f>IF(②選手情報入力!J83="","",L70)</f>
        <v/>
      </c>
      <c r="K70" t="str">
        <f>IF(②選手情報入力!J83="","","0000000000"&amp;②選手情報入力!J83)</f>
        <v/>
      </c>
      <c r="L70" t="str">
        <f t="shared" si="7"/>
        <v/>
      </c>
      <c r="M70" t="str">
        <f>IF(H70="","",IF(②選手情報入力!K83="","",IF(D70=1,VLOOKUP(②選手情報入力!K83,種目情報!$A$3:$B$20,2,FALSE),VLOOKUP(②選手情報入力!K83,種目情報!$E$3:$F$20,2,FALSE))))</f>
        <v/>
      </c>
      <c r="N70" t="str">
        <f>IF(②選手情報入力!L83="","",P70)</f>
        <v/>
      </c>
      <c r="O70" t="str">
        <f>IF(②選手情報入力!K83="","","0000000000"&amp;②選手情報入力!L83)</f>
        <v/>
      </c>
      <c r="P70" t="str">
        <f t="shared" si="5"/>
        <v/>
      </c>
      <c r="Q70" t="str">
        <f>IF(H70="","",IF(②選手情報入力!M83="","",IF(D70=1,VLOOKUP(②選手情報入力!M83,種目情報!$A$3:$B$20,2,FALSE),VLOOKUP(②選手情報入力!M83,種目情報!$E$3:$F$20,2,FALSE))))</f>
        <v/>
      </c>
      <c r="R70" t="str">
        <f>IF(②選手情報入力!N83="","",T70)</f>
        <v/>
      </c>
      <c r="S70" t="str">
        <f>IF(②選手情報入力!M83="","","0000000000"&amp;②選手情報入力!N83)</f>
        <v/>
      </c>
      <c r="T70" t="str">
        <f t="shared" si="8"/>
        <v/>
      </c>
    </row>
    <row r="71" spans="1:20">
      <c r="A71" t="e">
        <f>IF(H71="","",RIGHT(①学校情報入力!$D$4,4))&amp;(D71&amp;"0000")+H71</f>
        <v>#VALUE!</v>
      </c>
      <c r="B71" t="str">
        <f>IF(H71="","",②選手情報入力!D84)</f>
        <v/>
      </c>
      <c r="C71" t="str">
        <f>IF(H71="","",②選手情報入力!E84)</f>
        <v/>
      </c>
      <c r="D71" t="str">
        <f>IF(H71="","",IF(②選手情報入力!G84="男",1,2))</f>
        <v/>
      </c>
      <c r="E71" t="str">
        <f t="shared" si="6"/>
        <v/>
      </c>
      <c r="F71" t="str">
        <f>IF(H71="","",①学校情報入力!$D$4)</f>
        <v/>
      </c>
      <c r="G71" t="str">
        <f>IF(H71="","",①学校情報入力!$D$5)</f>
        <v/>
      </c>
      <c r="H71" t="str">
        <f>IF(②選手情報入力!C84="","",②選手情報入力!C84)</f>
        <v/>
      </c>
      <c r="I71" t="str">
        <f>IF(H71="","",IF(②選手情報入力!I84="","",IF(D71=1,VLOOKUP(②選手情報入力!I84,種目情報!$A$3:$B$20,2,FALSE),VLOOKUP(②選手情報入力!I84,種目情報!$E$3:$F$20,2,FALSE))))</f>
        <v/>
      </c>
      <c r="J71" t="str">
        <f>IF(②選手情報入力!J84="","",L71)</f>
        <v/>
      </c>
      <c r="K71" t="str">
        <f>IF(②選手情報入力!J84="","","0000000000"&amp;②選手情報入力!J84)</f>
        <v/>
      </c>
      <c r="L71" t="str">
        <f t="shared" si="7"/>
        <v/>
      </c>
      <c r="M71" t="str">
        <f>IF(H71="","",IF(②選手情報入力!K84="","",IF(D71=1,VLOOKUP(②選手情報入力!K84,種目情報!$A$3:$B$20,2,FALSE),VLOOKUP(②選手情報入力!K84,種目情報!$E$3:$F$20,2,FALSE))))</f>
        <v/>
      </c>
      <c r="N71" t="str">
        <f>IF(②選手情報入力!L84="","",P71)</f>
        <v/>
      </c>
      <c r="O71" t="str">
        <f>IF(②選手情報入力!K84="","","0000000000"&amp;②選手情報入力!L84)</f>
        <v/>
      </c>
      <c r="P71" t="str">
        <f t="shared" si="5"/>
        <v/>
      </c>
      <c r="Q71" t="str">
        <f>IF(H71="","",IF(②選手情報入力!M84="","",IF(D71=1,VLOOKUP(②選手情報入力!M84,種目情報!$A$3:$B$20,2,FALSE),VLOOKUP(②選手情報入力!M84,種目情報!$E$3:$F$20,2,FALSE))))</f>
        <v/>
      </c>
      <c r="R71" t="str">
        <f>IF(②選手情報入力!N84="","",T71)</f>
        <v/>
      </c>
      <c r="S71" t="str">
        <f>IF(②選手情報入力!M84="","","0000000000"&amp;②選手情報入力!N84)</f>
        <v/>
      </c>
      <c r="T71" t="str">
        <f t="shared" si="8"/>
        <v/>
      </c>
    </row>
    <row r="72" spans="1:20">
      <c r="A72" t="e">
        <f>IF(H72="","",RIGHT(①学校情報入力!$D$4,4))&amp;(D72&amp;"0000")+H72</f>
        <v>#VALUE!</v>
      </c>
      <c r="B72" t="str">
        <f>IF(H72="","",②選手情報入力!D85)</f>
        <v/>
      </c>
      <c r="C72" t="str">
        <f>IF(H72="","",②選手情報入力!E85)</f>
        <v/>
      </c>
      <c r="D72" t="str">
        <f>IF(H72="","",IF(②選手情報入力!G85="男",1,2))</f>
        <v/>
      </c>
      <c r="E72" t="str">
        <f t="shared" si="6"/>
        <v/>
      </c>
      <c r="F72" t="str">
        <f>IF(H72="","",①学校情報入力!$D$4)</f>
        <v/>
      </c>
      <c r="G72" t="str">
        <f>IF(H72="","",①学校情報入力!$D$5)</f>
        <v/>
      </c>
      <c r="H72" t="str">
        <f>IF(②選手情報入力!C85="","",②選手情報入力!C85)</f>
        <v/>
      </c>
      <c r="I72" t="str">
        <f>IF(H72="","",IF(②選手情報入力!I85="","",IF(D72=1,VLOOKUP(②選手情報入力!I85,種目情報!$A$3:$B$20,2,FALSE),VLOOKUP(②選手情報入力!I85,種目情報!$E$3:$F$20,2,FALSE))))</f>
        <v/>
      </c>
      <c r="J72" t="str">
        <f>IF(②選手情報入力!J85="","",L72)</f>
        <v/>
      </c>
      <c r="K72" t="str">
        <f>IF(②選手情報入力!J85="","","0000000000"&amp;②選手情報入力!J85)</f>
        <v/>
      </c>
      <c r="L72" t="str">
        <f t="shared" si="7"/>
        <v/>
      </c>
      <c r="M72" t="str">
        <f>IF(H72="","",IF(②選手情報入力!K85="","",IF(D72=1,VLOOKUP(②選手情報入力!K85,種目情報!$A$3:$B$20,2,FALSE),VLOOKUP(②選手情報入力!K85,種目情報!$E$3:$F$20,2,FALSE))))</f>
        <v/>
      </c>
      <c r="N72" t="str">
        <f>IF(②選手情報入力!L85="","",P72)</f>
        <v/>
      </c>
      <c r="O72" t="str">
        <f>IF(②選手情報入力!K85="","","0000000000"&amp;②選手情報入力!L85)</f>
        <v/>
      </c>
      <c r="P72" t="str">
        <f t="shared" si="5"/>
        <v/>
      </c>
      <c r="Q72" t="str">
        <f>IF(H72="","",IF(②選手情報入力!M85="","",IF(D72=1,VLOOKUP(②選手情報入力!M85,種目情報!$A$3:$B$20,2,FALSE),VLOOKUP(②選手情報入力!M85,種目情報!$E$3:$F$20,2,FALSE))))</f>
        <v/>
      </c>
      <c r="R72" t="str">
        <f>IF(②選手情報入力!N85="","",T72)</f>
        <v/>
      </c>
      <c r="S72" t="str">
        <f>IF(②選手情報入力!M85="","","0000000000"&amp;②選手情報入力!N85)</f>
        <v/>
      </c>
      <c r="T72" t="str">
        <f t="shared" si="8"/>
        <v/>
      </c>
    </row>
    <row r="73" spans="1:20">
      <c r="A73" t="e">
        <f>IF(H73="","",RIGHT(①学校情報入力!$D$4,4))&amp;(D73&amp;"0000")+H73</f>
        <v>#VALUE!</v>
      </c>
      <c r="B73" t="str">
        <f>IF(H73="","",②選手情報入力!D86)</f>
        <v/>
      </c>
      <c r="C73" t="str">
        <f>IF(H73="","",②選手情報入力!E86)</f>
        <v/>
      </c>
      <c r="D73" t="str">
        <f>IF(H73="","",IF(②選手情報入力!G86="男",1,2))</f>
        <v/>
      </c>
      <c r="E73" t="str">
        <f t="shared" si="6"/>
        <v/>
      </c>
      <c r="F73" t="str">
        <f>IF(H73="","",①学校情報入力!$D$4)</f>
        <v/>
      </c>
      <c r="G73" t="str">
        <f>IF(H73="","",①学校情報入力!$D$5)</f>
        <v/>
      </c>
      <c r="H73" t="str">
        <f>IF(②選手情報入力!C86="","",②選手情報入力!C86)</f>
        <v/>
      </c>
      <c r="I73" t="str">
        <f>IF(H73="","",IF(②選手情報入力!I86="","",IF(D73=1,VLOOKUP(②選手情報入力!I86,種目情報!$A$3:$B$20,2,FALSE),VLOOKUP(②選手情報入力!I86,種目情報!$E$3:$F$20,2,FALSE))))</f>
        <v/>
      </c>
      <c r="J73" t="str">
        <f>IF(②選手情報入力!J86="","",L73)</f>
        <v/>
      </c>
      <c r="K73" t="str">
        <f>IF(②選手情報入力!J86="","","0000000000"&amp;②選手情報入力!J86)</f>
        <v/>
      </c>
      <c r="L73" t="str">
        <f t="shared" si="7"/>
        <v/>
      </c>
      <c r="M73" t="str">
        <f>IF(H73="","",IF(②選手情報入力!K86="","",IF(D73=1,VLOOKUP(②選手情報入力!K86,種目情報!$A$3:$B$20,2,FALSE),VLOOKUP(②選手情報入力!K86,種目情報!$E$3:$F$20,2,FALSE))))</f>
        <v/>
      </c>
      <c r="N73" t="str">
        <f>IF(②選手情報入力!L86="","",P73)</f>
        <v/>
      </c>
      <c r="O73" t="str">
        <f>IF(②選手情報入力!K86="","","0000000000"&amp;②選手情報入力!L86)</f>
        <v/>
      </c>
      <c r="P73" t="str">
        <f t="shared" si="5"/>
        <v/>
      </c>
      <c r="Q73" t="str">
        <f>IF(H73="","",IF(②選手情報入力!M86="","",IF(D73=1,VLOOKUP(②選手情報入力!M86,種目情報!$A$3:$B$20,2,FALSE),VLOOKUP(②選手情報入力!M86,種目情報!$E$3:$F$20,2,FALSE))))</f>
        <v/>
      </c>
      <c r="R73" t="str">
        <f>IF(②選手情報入力!N86="","",T73)</f>
        <v/>
      </c>
      <c r="S73" t="str">
        <f>IF(②選手情報入力!M86="","","0000000000"&amp;②選手情報入力!N86)</f>
        <v/>
      </c>
      <c r="T73" t="str">
        <f t="shared" si="8"/>
        <v/>
      </c>
    </row>
    <row r="74" spans="1:20">
      <c r="A74" t="e">
        <f>IF(H74="","",RIGHT(①学校情報入力!$D$4,4))&amp;(D74&amp;"0000")+H74</f>
        <v>#VALUE!</v>
      </c>
      <c r="B74" t="str">
        <f>IF(H74="","",②選手情報入力!D87)</f>
        <v/>
      </c>
      <c r="C74" t="str">
        <f>IF(H74="","",②選手情報入力!E87)</f>
        <v/>
      </c>
      <c r="D74" t="str">
        <f>IF(H74="","",IF(②選手情報入力!G87="男",1,2))</f>
        <v/>
      </c>
      <c r="E74" t="str">
        <f t="shared" si="6"/>
        <v/>
      </c>
      <c r="F74" t="str">
        <f>IF(H74="","",①学校情報入力!$D$4)</f>
        <v/>
      </c>
      <c r="G74" t="str">
        <f>IF(H74="","",①学校情報入力!$D$5)</f>
        <v/>
      </c>
      <c r="H74" t="str">
        <f>IF(②選手情報入力!C87="","",②選手情報入力!C87)</f>
        <v/>
      </c>
      <c r="I74" t="str">
        <f>IF(H74="","",IF(②選手情報入力!I87="","",IF(D74=1,VLOOKUP(②選手情報入力!I87,種目情報!$A$3:$B$20,2,FALSE),VLOOKUP(②選手情報入力!I87,種目情報!$E$3:$F$20,2,FALSE))))</f>
        <v/>
      </c>
      <c r="J74" t="str">
        <f>IF(②選手情報入力!J87="","",L74)</f>
        <v/>
      </c>
      <c r="K74" t="str">
        <f>IF(②選手情報入力!J87="","","0000000000"&amp;②選手情報入力!J87)</f>
        <v/>
      </c>
      <c r="L74" t="str">
        <f t="shared" si="7"/>
        <v/>
      </c>
      <c r="M74" t="str">
        <f>IF(H74="","",IF(②選手情報入力!K87="","",IF(D74=1,VLOOKUP(②選手情報入力!K87,種目情報!$A$3:$B$20,2,FALSE),VLOOKUP(②選手情報入力!K87,種目情報!$E$3:$F$20,2,FALSE))))</f>
        <v/>
      </c>
      <c r="N74" t="str">
        <f>IF(②選手情報入力!L87="","",P74)</f>
        <v/>
      </c>
      <c r="O74" t="str">
        <f>IF(②選手情報入力!K87="","","0000000000"&amp;②選手情報入力!L87)</f>
        <v/>
      </c>
      <c r="P74" t="str">
        <f t="shared" si="5"/>
        <v/>
      </c>
      <c r="Q74" t="str">
        <f>IF(H74="","",IF(②選手情報入力!M87="","",IF(D74=1,VLOOKUP(②選手情報入力!M87,種目情報!$A$3:$B$20,2,FALSE),VLOOKUP(②選手情報入力!M87,種目情報!$E$3:$F$20,2,FALSE))))</f>
        <v/>
      </c>
      <c r="R74" t="str">
        <f>IF(②選手情報入力!N87="","",T74)</f>
        <v/>
      </c>
      <c r="S74" t="str">
        <f>IF(②選手情報入力!M87="","","0000000000"&amp;②選手情報入力!N87)</f>
        <v/>
      </c>
      <c r="T74" t="str">
        <f t="shared" si="8"/>
        <v/>
      </c>
    </row>
    <row r="75" spans="1:20">
      <c r="A75" t="e">
        <f>IF(H75="","",RIGHT(①学校情報入力!$D$4,4))&amp;(D75&amp;"0000")+H75</f>
        <v>#VALUE!</v>
      </c>
      <c r="B75" t="str">
        <f>IF(H75="","",②選手情報入力!D88)</f>
        <v/>
      </c>
      <c r="C75" t="str">
        <f>IF(H75="","",②選手情報入力!E88)</f>
        <v/>
      </c>
      <c r="D75" t="str">
        <f>IF(H75="","",IF(②選手情報入力!G88="男",1,2))</f>
        <v/>
      </c>
      <c r="E75" t="str">
        <f t="shared" si="6"/>
        <v/>
      </c>
      <c r="F75" t="str">
        <f>IF(H75="","",①学校情報入力!$D$4)</f>
        <v/>
      </c>
      <c r="G75" t="str">
        <f>IF(H75="","",①学校情報入力!$D$5)</f>
        <v/>
      </c>
      <c r="H75" t="str">
        <f>IF(②選手情報入力!C88="","",②選手情報入力!C88)</f>
        <v/>
      </c>
      <c r="I75" t="str">
        <f>IF(H75="","",IF(②選手情報入力!I88="","",IF(D75=1,VLOOKUP(②選手情報入力!I88,種目情報!$A$3:$B$20,2,FALSE),VLOOKUP(②選手情報入力!I88,種目情報!$E$3:$F$20,2,FALSE))))</f>
        <v/>
      </c>
      <c r="J75" t="str">
        <f>IF(②選手情報入力!J88="","",L75)</f>
        <v/>
      </c>
      <c r="K75" t="str">
        <f>IF(②選手情報入力!J88="","","0000000000"&amp;②選手情報入力!J88)</f>
        <v/>
      </c>
      <c r="L75" t="str">
        <f t="shared" si="7"/>
        <v/>
      </c>
      <c r="M75" t="str">
        <f>IF(H75="","",IF(②選手情報入力!K88="","",IF(D75=1,VLOOKUP(②選手情報入力!K88,種目情報!$A$3:$B$20,2,FALSE),VLOOKUP(②選手情報入力!K88,種目情報!$E$3:$F$20,2,FALSE))))</f>
        <v/>
      </c>
      <c r="N75" t="str">
        <f>IF(②選手情報入力!L88="","",P75)</f>
        <v/>
      </c>
      <c r="O75" t="str">
        <f>IF(②選手情報入力!K88="","","0000000000"&amp;②選手情報入力!L88)</f>
        <v/>
      </c>
      <c r="P75" t="str">
        <f t="shared" si="5"/>
        <v/>
      </c>
      <c r="Q75" t="str">
        <f>IF(H75="","",IF(②選手情報入力!M88="","",IF(D75=1,VLOOKUP(②選手情報入力!M88,種目情報!$A$3:$B$20,2,FALSE),VLOOKUP(②選手情報入力!M88,種目情報!$E$3:$F$20,2,FALSE))))</f>
        <v/>
      </c>
      <c r="R75" t="str">
        <f>IF(②選手情報入力!N88="","",T75)</f>
        <v/>
      </c>
      <c r="S75" t="str">
        <f>IF(②選手情報入力!M88="","","0000000000"&amp;②選手情報入力!N88)</f>
        <v/>
      </c>
      <c r="T75" t="str">
        <f t="shared" si="8"/>
        <v/>
      </c>
    </row>
    <row r="76" spans="1:20">
      <c r="A76" t="e">
        <f>IF(H76="","",RIGHT(①学校情報入力!$D$4,4))&amp;(D76&amp;"0000")+H76</f>
        <v>#VALUE!</v>
      </c>
      <c r="B76" t="str">
        <f>IF(H76="","",②選手情報入力!D89)</f>
        <v/>
      </c>
      <c r="C76" t="str">
        <f>IF(H76="","",②選手情報入力!E89)</f>
        <v/>
      </c>
      <c r="D76" t="str">
        <f>IF(H76="","",IF(②選手情報入力!G89="男",1,2))</f>
        <v/>
      </c>
      <c r="E76" t="str">
        <f t="shared" si="6"/>
        <v/>
      </c>
      <c r="F76" t="str">
        <f>IF(H76="","",①学校情報入力!$D$4)</f>
        <v/>
      </c>
      <c r="G76" t="str">
        <f>IF(H76="","",①学校情報入力!$D$5)</f>
        <v/>
      </c>
      <c r="H76" t="str">
        <f>IF(②選手情報入力!C89="","",②選手情報入力!C89)</f>
        <v/>
      </c>
      <c r="I76" t="str">
        <f>IF(H76="","",IF(②選手情報入力!I89="","",IF(D76=1,VLOOKUP(②選手情報入力!I89,種目情報!$A$3:$B$20,2,FALSE),VLOOKUP(②選手情報入力!I89,種目情報!$E$3:$F$20,2,FALSE))))</f>
        <v/>
      </c>
      <c r="J76" t="str">
        <f>IF(②選手情報入力!J89="","",L76)</f>
        <v/>
      </c>
      <c r="K76" t="str">
        <f>IF(②選手情報入力!J89="","","0000000000"&amp;②選手情報入力!J89)</f>
        <v/>
      </c>
      <c r="L76" t="str">
        <f t="shared" si="7"/>
        <v/>
      </c>
      <c r="M76" t="str">
        <f>IF(H76="","",IF(②選手情報入力!K89="","",IF(D76=1,VLOOKUP(②選手情報入力!K89,種目情報!$A$3:$B$20,2,FALSE),VLOOKUP(②選手情報入力!K89,種目情報!$E$3:$F$20,2,FALSE))))</f>
        <v/>
      </c>
      <c r="N76" t="str">
        <f>IF(②選手情報入力!L89="","",P76)</f>
        <v/>
      </c>
      <c r="O76" t="str">
        <f>IF(②選手情報入力!K89="","","0000000000"&amp;②選手情報入力!L89)</f>
        <v/>
      </c>
      <c r="P76" t="str">
        <f t="shared" si="5"/>
        <v/>
      </c>
      <c r="Q76" t="str">
        <f>IF(H76="","",IF(②選手情報入力!M89="","",IF(D76=1,VLOOKUP(②選手情報入力!M89,種目情報!$A$3:$B$20,2,FALSE),VLOOKUP(②選手情報入力!M89,種目情報!$E$3:$F$20,2,FALSE))))</f>
        <v/>
      </c>
      <c r="R76" t="str">
        <f>IF(②選手情報入力!N89="","",T76)</f>
        <v/>
      </c>
      <c r="S76" t="str">
        <f>IF(②選手情報入力!M89="","","0000000000"&amp;②選手情報入力!N89)</f>
        <v/>
      </c>
      <c r="T76" t="str">
        <f t="shared" si="8"/>
        <v/>
      </c>
    </row>
    <row r="77" spans="1:20">
      <c r="A77" t="e">
        <f>IF(H77="","",RIGHT(①学校情報入力!$D$4,4))&amp;(D77&amp;"0000")+H77</f>
        <v>#VALUE!</v>
      </c>
      <c r="B77" t="str">
        <f>IF(H77="","",②選手情報入力!D90)</f>
        <v/>
      </c>
      <c r="C77" t="str">
        <f>IF(H77="","",②選手情報入力!E90)</f>
        <v/>
      </c>
      <c r="D77" t="str">
        <f>IF(H77="","",IF(②選手情報入力!G90="男",1,2))</f>
        <v/>
      </c>
      <c r="E77" t="str">
        <f t="shared" si="6"/>
        <v/>
      </c>
      <c r="F77" t="str">
        <f>IF(H77="","",①学校情報入力!$D$4)</f>
        <v/>
      </c>
      <c r="G77" t="str">
        <f>IF(H77="","",①学校情報入力!$D$5)</f>
        <v/>
      </c>
      <c r="H77" t="str">
        <f>IF(②選手情報入力!C90="","",②選手情報入力!C90)</f>
        <v/>
      </c>
      <c r="I77" t="str">
        <f>IF(H77="","",IF(②選手情報入力!I90="","",IF(D77=1,VLOOKUP(②選手情報入力!I90,種目情報!$A$3:$B$20,2,FALSE),VLOOKUP(②選手情報入力!I90,種目情報!$E$3:$F$20,2,FALSE))))</f>
        <v/>
      </c>
      <c r="J77" t="str">
        <f>IF(②選手情報入力!J90="","",L77)</f>
        <v/>
      </c>
      <c r="K77" t="str">
        <f>IF(②選手情報入力!J90="","","0000000000"&amp;②選手情報入力!J90)</f>
        <v/>
      </c>
      <c r="L77" t="str">
        <f t="shared" si="7"/>
        <v/>
      </c>
      <c r="M77" t="str">
        <f>IF(H77="","",IF(②選手情報入力!K90="","",IF(D77=1,VLOOKUP(②選手情報入力!K90,種目情報!$A$3:$B$20,2,FALSE),VLOOKUP(②選手情報入力!K90,種目情報!$E$3:$F$20,2,FALSE))))</f>
        <v/>
      </c>
      <c r="N77" t="str">
        <f>IF(②選手情報入力!L90="","",P77)</f>
        <v/>
      </c>
      <c r="O77" t="str">
        <f>IF(②選手情報入力!K90="","","0000000000"&amp;②選手情報入力!L90)</f>
        <v/>
      </c>
      <c r="P77" t="str">
        <f t="shared" si="5"/>
        <v/>
      </c>
      <c r="Q77" t="str">
        <f>IF(H77="","",IF(②選手情報入力!M90="","",IF(D77=1,VLOOKUP(②選手情報入力!M90,種目情報!$A$3:$B$20,2,FALSE),VLOOKUP(②選手情報入力!M90,種目情報!$E$3:$F$20,2,FALSE))))</f>
        <v/>
      </c>
      <c r="R77" t="str">
        <f>IF(②選手情報入力!N90="","",T77)</f>
        <v/>
      </c>
      <c r="S77" t="str">
        <f>IF(②選手情報入力!M90="","","0000000000"&amp;②選手情報入力!N90)</f>
        <v/>
      </c>
      <c r="T77" t="str">
        <f t="shared" si="8"/>
        <v/>
      </c>
    </row>
    <row r="78" spans="1:20">
      <c r="A78" t="e">
        <f>IF(H78="","",RIGHT(①学校情報入力!$D$4,4))&amp;(D78&amp;"0000")+H78</f>
        <v>#VALUE!</v>
      </c>
      <c r="B78" t="str">
        <f>IF(H78="","",②選手情報入力!D91)</f>
        <v/>
      </c>
      <c r="C78" t="str">
        <f>IF(H78="","",②選手情報入力!E91)</f>
        <v/>
      </c>
      <c r="D78" t="str">
        <f>IF(H78="","",IF(②選手情報入力!G91="男",1,2))</f>
        <v/>
      </c>
      <c r="E78" t="str">
        <f t="shared" si="6"/>
        <v/>
      </c>
      <c r="F78" t="str">
        <f>IF(H78="","",①学校情報入力!$D$4)</f>
        <v/>
      </c>
      <c r="G78" t="str">
        <f>IF(H78="","",①学校情報入力!$D$5)</f>
        <v/>
      </c>
      <c r="H78" t="str">
        <f>IF(②選手情報入力!C91="","",②選手情報入力!C91)</f>
        <v/>
      </c>
      <c r="I78" t="str">
        <f>IF(H78="","",IF(②選手情報入力!I91="","",IF(D78=1,VLOOKUP(②選手情報入力!I91,種目情報!$A$3:$B$20,2,FALSE),VLOOKUP(②選手情報入力!I91,種目情報!$E$3:$F$20,2,FALSE))))</f>
        <v/>
      </c>
      <c r="J78" t="str">
        <f>IF(②選手情報入力!J91="","",L78)</f>
        <v/>
      </c>
      <c r="K78" t="str">
        <f>IF(②選手情報入力!J91="","","0000000000"&amp;②選手情報入力!J91)</f>
        <v/>
      </c>
      <c r="L78" t="str">
        <f t="shared" si="7"/>
        <v/>
      </c>
      <c r="M78" t="str">
        <f>IF(H78="","",IF(②選手情報入力!K91="","",IF(D78=1,VLOOKUP(②選手情報入力!K91,種目情報!$A$3:$B$20,2,FALSE),VLOOKUP(②選手情報入力!K91,種目情報!$E$3:$F$20,2,FALSE))))</f>
        <v/>
      </c>
      <c r="N78" t="str">
        <f>IF(②選手情報入力!L91="","",P78)</f>
        <v/>
      </c>
      <c r="O78" t="str">
        <f>IF(②選手情報入力!K91="","","0000000000"&amp;②選手情報入力!L91)</f>
        <v/>
      </c>
      <c r="P78" t="str">
        <f t="shared" si="5"/>
        <v/>
      </c>
      <c r="Q78" t="str">
        <f>IF(H78="","",IF(②選手情報入力!M91="","",IF(D78=1,VLOOKUP(②選手情報入力!M91,種目情報!$A$3:$B$20,2,FALSE),VLOOKUP(②選手情報入力!M91,種目情報!$E$3:$F$20,2,FALSE))))</f>
        <v/>
      </c>
      <c r="R78" t="str">
        <f>IF(②選手情報入力!N91="","",T78)</f>
        <v/>
      </c>
      <c r="S78" t="str">
        <f>IF(②選手情報入力!M91="","","0000000000"&amp;②選手情報入力!N91)</f>
        <v/>
      </c>
      <c r="T78" t="str">
        <f t="shared" si="8"/>
        <v/>
      </c>
    </row>
    <row r="79" spans="1:20">
      <c r="A79" t="e">
        <f>IF(H79="","",RIGHT(①学校情報入力!$D$4,4))&amp;(D79&amp;"0000")+H79</f>
        <v>#VALUE!</v>
      </c>
      <c r="B79" t="str">
        <f>IF(H79="","",②選手情報入力!D92)</f>
        <v/>
      </c>
      <c r="C79" t="str">
        <f>IF(H79="","",②選手情報入力!E92)</f>
        <v/>
      </c>
      <c r="D79" t="str">
        <f>IF(H79="","",IF(②選手情報入力!G92="男",1,2))</f>
        <v/>
      </c>
      <c r="E79" t="str">
        <f t="shared" si="6"/>
        <v/>
      </c>
      <c r="F79" t="str">
        <f>IF(H79="","",①学校情報入力!$D$4)</f>
        <v/>
      </c>
      <c r="G79" t="str">
        <f>IF(H79="","",①学校情報入力!$D$5)</f>
        <v/>
      </c>
      <c r="H79" t="str">
        <f>IF(②選手情報入力!C92="","",②選手情報入力!C92)</f>
        <v/>
      </c>
      <c r="I79" t="str">
        <f>IF(H79="","",IF(②選手情報入力!I92="","",IF(D79=1,VLOOKUP(②選手情報入力!I92,種目情報!$A$3:$B$20,2,FALSE),VLOOKUP(②選手情報入力!I92,種目情報!$E$3:$F$20,2,FALSE))))</f>
        <v/>
      </c>
      <c r="J79" t="str">
        <f>IF(②選手情報入力!J92="","",L79)</f>
        <v/>
      </c>
      <c r="K79" t="str">
        <f>IF(②選手情報入力!J92="","","0000000000"&amp;②選手情報入力!J92)</f>
        <v/>
      </c>
      <c r="L79" t="str">
        <f t="shared" si="7"/>
        <v/>
      </c>
      <c r="M79" t="str">
        <f>IF(H79="","",IF(②選手情報入力!K92="","",IF(D79=1,VLOOKUP(②選手情報入力!K92,種目情報!$A$3:$B$20,2,FALSE),VLOOKUP(②選手情報入力!K92,種目情報!$E$3:$F$20,2,FALSE))))</f>
        <v/>
      </c>
      <c r="N79" t="str">
        <f>IF(②選手情報入力!L92="","",P79)</f>
        <v/>
      </c>
      <c r="O79" t="str">
        <f>IF(②選手情報入力!K92="","","0000000000"&amp;②選手情報入力!L92)</f>
        <v/>
      </c>
      <c r="P79" t="str">
        <f t="shared" si="5"/>
        <v/>
      </c>
      <c r="Q79" t="str">
        <f>IF(H79="","",IF(②選手情報入力!M92="","",IF(D79=1,VLOOKUP(②選手情報入力!M92,種目情報!$A$3:$B$20,2,FALSE),VLOOKUP(②選手情報入力!M92,種目情報!$E$3:$F$20,2,FALSE))))</f>
        <v/>
      </c>
      <c r="R79" t="str">
        <f>IF(②選手情報入力!N92="","",T79)</f>
        <v/>
      </c>
      <c r="S79" t="str">
        <f>IF(②選手情報入力!M92="","","0000000000"&amp;②選手情報入力!N92)</f>
        <v/>
      </c>
      <c r="T79" t="str">
        <f t="shared" si="8"/>
        <v/>
      </c>
    </row>
    <row r="80" spans="1:20">
      <c r="A80" t="e">
        <f>IF(H80="","",RIGHT(①学校情報入力!$D$4,4))&amp;(D80&amp;"0000")+H80</f>
        <v>#VALUE!</v>
      </c>
      <c r="B80" t="str">
        <f>IF(H80="","",②選手情報入力!D93)</f>
        <v/>
      </c>
      <c r="C80" t="str">
        <f>IF(H80="","",②選手情報入力!E93)</f>
        <v/>
      </c>
      <c r="D80" t="str">
        <f>IF(H80="","",IF(②選手情報入力!G93="男",1,2))</f>
        <v/>
      </c>
      <c r="E80" t="str">
        <f t="shared" si="6"/>
        <v/>
      </c>
      <c r="F80" t="str">
        <f>IF(H80="","",①学校情報入力!$D$4)</f>
        <v/>
      </c>
      <c r="G80" t="str">
        <f>IF(H80="","",①学校情報入力!$D$5)</f>
        <v/>
      </c>
      <c r="H80" t="str">
        <f>IF(②選手情報入力!C93="","",②選手情報入力!C93)</f>
        <v/>
      </c>
      <c r="I80" t="str">
        <f>IF(H80="","",IF(②選手情報入力!I93="","",IF(D80=1,VLOOKUP(②選手情報入力!I93,種目情報!$A$3:$B$20,2,FALSE),VLOOKUP(②選手情報入力!I93,種目情報!$E$3:$F$20,2,FALSE))))</f>
        <v/>
      </c>
      <c r="J80" t="str">
        <f>IF(②選手情報入力!J93="","",L80)</f>
        <v/>
      </c>
      <c r="K80" t="str">
        <f>IF(②選手情報入力!J93="","","0000000000"&amp;②選手情報入力!J93)</f>
        <v/>
      </c>
      <c r="L80" t="str">
        <f t="shared" si="7"/>
        <v/>
      </c>
      <c r="M80" t="str">
        <f>IF(H80="","",IF(②選手情報入力!K93="","",IF(D80=1,VLOOKUP(②選手情報入力!K93,種目情報!$A$3:$B$20,2,FALSE),VLOOKUP(②選手情報入力!K93,種目情報!$E$3:$F$20,2,FALSE))))</f>
        <v/>
      </c>
      <c r="N80" t="str">
        <f>IF(②選手情報入力!L93="","",P80)</f>
        <v/>
      </c>
      <c r="O80" t="str">
        <f>IF(②選手情報入力!K93="","","0000000000"&amp;②選手情報入力!L93)</f>
        <v/>
      </c>
      <c r="P80" t="str">
        <f t="shared" si="5"/>
        <v/>
      </c>
      <c r="Q80" t="str">
        <f>IF(H80="","",IF(②選手情報入力!M93="","",IF(D80=1,VLOOKUP(②選手情報入力!M93,種目情報!$A$3:$B$20,2,FALSE),VLOOKUP(②選手情報入力!M93,種目情報!$E$3:$F$20,2,FALSE))))</f>
        <v/>
      </c>
      <c r="R80" t="str">
        <f>IF(②選手情報入力!N93="","",T80)</f>
        <v/>
      </c>
      <c r="S80" t="str">
        <f>IF(②選手情報入力!M93="","","0000000000"&amp;②選手情報入力!N93)</f>
        <v/>
      </c>
      <c r="T80" t="str">
        <f t="shared" si="8"/>
        <v/>
      </c>
    </row>
    <row r="81" spans="1:20">
      <c r="A81" t="e">
        <f>IF(H81="","",RIGHT(①学校情報入力!$D$4,4))&amp;(D81&amp;"0000")+H81</f>
        <v>#VALUE!</v>
      </c>
      <c r="B81" t="str">
        <f>IF(H81="","",②選手情報入力!D94)</f>
        <v/>
      </c>
      <c r="C81" t="str">
        <f>IF(H81="","",②選手情報入力!E94)</f>
        <v/>
      </c>
      <c r="D81" t="str">
        <f>IF(H81="","",IF(②選手情報入力!G94="男",1,2))</f>
        <v/>
      </c>
      <c r="E81" t="str">
        <f t="shared" si="6"/>
        <v/>
      </c>
      <c r="F81" t="str">
        <f>IF(H81="","",①学校情報入力!$D$4)</f>
        <v/>
      </c>
      <c r="G81" t="str">
        <f>IF(H81="","",①学校情報入力!$D$5)</f>
        <v/>
      </c>
      <c r="H81" t="str">
        <f>IF(②選手情報入力!C94="","",②選手情報入力!C94)</f>
        <v/>
      </c>
      <c r="I81" t="str">
        <f>IF(H81="","",IF(②選手情報入力!I94="","",IF(D81=1,VLOOKUP(②選手情報入力!I94,種目情報!$A$3:$B$20,2,FALSE),VLOOKUP(②選手情報入力!I94,種目情報!$E$3:$F$20,2,FALSE))))</f>
        <v/>
      </c>
      <c r="J81" t="str">
        <f>IF(②選手情報入力!J94="","",L81)</f>
        <v/>
      </c>
      <c r="K81" t="str">
        <f>IF(②選手情報入力!J94="","","0000000000"&amp;②選手情報入力!J94)</f>
        <v/>
      </c>
      <c r="L81" t="str">
        <f t="shared" si="7"/>
        <v/>
      </c>
      <c r="M81" t="str">
        <f>IF(H81="","",IF(②選手情報入力!K94="","",IF(D81=1,VLOOKUP(②選手情報入力!K94,種目情報!$A$3:$B$20,2,FALSE),VLOOKUP(②選手情報入力!K94,種目情報!$E$3:$F$20,2,FALSE))))</f>
        <v/>
      </c>
      <c r="N81" t="str">
        <f>IF(②選手情報入力!L94="","",P81)</f>
        <v/>
      </c>
      <c r="O81" t="str">
        <f>IF(②選手情報入力!K94="","","0000000000"&amp;②選手情報入力!L94)</f>
        <v/>
      </c>
      <c r="P81" t="str">
        <f t="shared" si="5"/>
        <v/>
      </c>
      <c r="Q81" t="str">
        <f>IF(H81="","",IF(②選手情報入力!M94="","",IF(D81=1,VLOOKUP(②選手情報入力!M94,種目情報!$A$3:$B$20,2,FALSE),VLOOKUP(②選手情報入力!M94,種目情報!$E$3:$F$20,2,FALSE))))</f>
        <v/>
      </c>
      <c r="R81" t="str">
        <f>IF(②選手情報入力!N94="","",T81)</f>
        <v/>
      </c>
      <c r="S81" t="str">
        <f>IF(②選手情報入力!M94="","","0000000000"&amp;②選手情報入力!N94)</f>
        <v/>
      </c>
      <c r="T81" t="str">
        <f t="shared" si="8"/>
        <v/>
      </c>
    </row>
    <row r="82" spans="1:20">
      <c r="A82" t="e">
        <f>IF(H82="","",RIGHT(①学校情報入力!$D$4,4))&amp;(D82&amp;"0000")+H82</f>
        <v>#VALUE!</v>
      </c>
      <c r="B82" t="str">
        <f>IF(H82="","",②選手情報入力!D95)</f>
        <v/>
      </c>
      <c r="C82" t="str">
        <f>IF(H82="","",②選手情報入力!E95)</f>
        <v/>
      </c>
      <c r="D82" t="str">
        <f>IF(H82="","",IF(②選手情報入力!G95="男",1,2))</f>
        <v/>
      </c>
      <c r="E82" t="str">
        <f t="shared" si="6"/>
        <v/>
      </c>
      <c r="F82" t="str">
        <f>IF(H82="","",①学校情報入力!$D$4)</f>
        <v/>
      </c>
      <c r="G82" t="str">
        <f>IF(H82="","",①学校情報入力!$D$5)</f>
        <v/>
      </c>
      <c r="H82" t="str">
        <f>IF(②選手情報入力!C95="","",②選手情報入力!C95)</f>
        <v/>
      </c>
      <c r="I82" t="str">
        <f>IF(H82="","",IF(②選手情報入力!I95="","",IF(D82=1,VLOOKUP(②選手情報入力!I95,種目情報!$A$3:$B$20,2,FALSE),VLOOKUP(②選手情報入力!I95,種目情報!$E$3:$F$20,2,FALSE))))</f>
        <v/>
      </c>
      <c r="J82" t="str">
        <f>IF(②選手情報入力!J95="","",L82)</f>
        <v/>
      </c>
      <c r="K82" t="str">
        <f>IF(②選手情報入力!J95="","","0000000000"&amp;②選手情報入力!J95)</f>
        <v/>
      </c>
      <c r="L82" t="str">
        <f t="shared" si="7"/>
        <v/>
      </c>
      <c r="M82" t="str">
        <f>IF(H82="","",IF(②選手情報入力!K95="","",IF(D82=1,VLOOKUP(②選手情報入力!K95,種目情報!$A$3:$B$20,2,FALSE),VLOOKUP(②選手情報入力!K95,種目情報!$E$3:$F$20,2,FALSE))))</f>
        <v/>
      </c>
      <c r="N82" t="str">
        <f>IF(②選手情報入力!L95="","",P82)</f>
        <v/>
      </c>
      <c r="O82" t="str">
        <f>IF(②選手情報入力!K95="","","0000000000"&amp;②選手情報入力!L95)</f>
        <v/>
      </c>
      <c r="P82" t="str">
        <f t="shared" si="5"/>
        <v/>
      </c>
      <c r="Q82" t="str">
        <f>IF(H82="","",IF(②選手情報入力!M95="","",IF(D82=1,VLOOKUP(②選手情報入力!M95,種目情報!$A$3:$B$20,2,FALSE),VLOOKUP(②選手情報入力!M95,種目情報!$E$3:$F$20,2,FALSE))))</f>
        <v/>
      </c>
      <c r="R82" t="str">
        <f>IF(②選手情報入力!N95="","",T82)</f>
        <v/>
      </c>
      <c r="S82" t="str">
        <f>IF(②選手情報入力!M95="","","0000000000"&amp;②選手情報入力!N95)</f>
        <v/>
      </c>
      <c r="T82" t="str">
        <f t="shared" si="8"/>
        <v/>
      </c>
    </row>
    <row r="83" spans="1:20">
      <c r="A83" t="e">
        <f>IF(H83="","",RIGHT(①学校情報入力!$D$4,4))&amp;(D83&amp;"0000")+H83</f>
        <v>#VALUE!</v>
      </c>
      <c r="B83" t="str">
        <f>IF(H83="","",②選手情報入力!D96)</f>
        <v/>
      </c>
      <c r="C83" t="str">
        <f>IF(H83="","",②選手情報入力!E96)</f>
        <v/>
      </c>
      <c r="D83" t="str">
        <f>IF(H83="","",IF(②選手情報入力!G96="男",1,2))</f>
        <v/>
      </c>
      <c r="E83" t="str">
        <f t="shared" si="6"/>
        <v/>
      </c>
      <c r="F83" t="str">
        <f>IF(H83="","",①学校情報入力!$D$4)</f>
        <v/>
      </c>
      <c r="G83" t="str">
        <f>IF(H83="","",①学校情報入力!$D$5)</f>
        <v/>
      </c>
      <c r="H83" t="str">
        <f>IF(②選手情報入力!C96="","",②選手情報入力!C96)</f>
        <v/>
      </c>
      <c r="I83" t="str">
        <f>IF(H83="","",IF(②選手情報入力!I96="","",IF(D83=1,VLOOKUP(②選手情報入力!I96,種目情報!$A$3:$B$20,2,FALSE),VLOOKUP(②選手情報入力!I96,種目情報!$E$3:$F$20,2,FALSE))))</f>
        <v/>
      </c>
      <c r="J83" t="str">
        <f>IF(②選手情報入力!J96="","",L83)</f>
        <v/>
      </c>
      <c r="K83" t="str">
        <f>IF(②選手情報入力!J96="","","0000000000"&amp;②選手情報入力!J96)</f>
        <v/>
      </c>
      <c r="L83" t="str">
        <f t="shared" si="7"/>
        <v/>
      </c>
      <c r="M83" t="str">
        <f>IF(H83="","",IF(②選手情報入力!K96="","",IF(D83=1,VLOOKUP(②選手情報入力!K96,種目情報!$A$3:$B$20,2,FALSE),VLOOKUP(②選手情報入力!K96,種目情報!$E$3:$F$20,2,FALSE))))</f>
        <v/>
      </c>
      <c r="N83" t="str">
        <f>IF(②選手情報入力!L96="","",P83)</f>
        <v/>
      </c>
      <c r="O83" t="str">
        <f>IF(②選手情報入力!K96="","","0000000000"&amp;②選手情報入力!L96)</f>
        <v/>
      </c>
      <c r="P83" t="str">
        <f t="shared" si="5"/>
        <v/>
      </c>
      <c r="Q83" t="str">
        <f>IF(H83="","",IF(②選手情報入力!M96="","",IF(D83=1,VLOOKUP(②選手情報入力!M96,種目情報!$A$3:$B$20,2,FALSE),VLOOKUP(②選手情報入力!M96,種目情報!$E$3:$F$20,2,FALSE))))</f>
        <v/>
      </c>
      <c r="R83" t="str">
        <f>IF(②選手情報入力!N96="","",T83)</f>
        <v/>
      </c>
      <c r="S83" t="str">
        <f>IF(②選手情報入力!M96="","","0000000000"&amp;②選手情報入力!N96)</f>
        <v/>
      </c>
      <c r="T83" t="str">
        <f t="shared" si="8"/>
        <v/>
      </c>
    </row>
    <row r="84" spans="1:20">
      <c r="A84" t="e">
        <f>IF(H84="","",RIGHT(①学校情報入力!$D$4,4))&amp;(D84&amp;"0000")+H84</f>
        <v>#VALUE!</v>
      </c>
      <c r="B84" t="str">
        <f>IF(H84="","",②選手情報入力!D97)</f>
        <v/>
      </c>
      <c r="C84" t="str">
        <f>IF(H84="","",②選手情報入力!E97)</f>
        <v/>
      </c>
      <c r="D84" t="str">
        <f>IF(H84="","",IF(②選手情報入力!G97="男",1,2))</f>
        <v/>
      </c>
      <c r="E84" t="str">
        <f t="shared" si="6"/>
        <v/>
      </c>
      <c r="F84" t="str">
        <f>IF(H84="","",①学校情報入力!$D$4)</f>
        <v/>
      </c>
      <c r="G84" t="str">
        <f>IF(H84="","",①学校情報入力!$D$5)</f>
        <v/>
      </c>
      <c r="H84" t="str">
        <f>IF(②選手情報入力!C97="","",②選手情報入力!C97)</f>
        <v/>
      </c>
      <c r="I84" t="str">
        <f>IF(H84="","",IF(②選手情報入力!I97="","",IF(D84=1,VLOOKUP(②選手情報入力!I97,種目情報!$A$3:$B$20,2,FALSE),VLOOKUP(②選手情報入力!I97,種目情報!$E$3:$F$20,2,FALSE))))</f>
        <v/>
      </c>
      <c r="J84" t="str">
        <f>IF(②選手情報入力!J97="","",L84)</f>
        <v/>
      </c>
      <c r="K84" t="str">
        <f>IF(②選手情報入力!J97="","","0000000000"&amp;②選手情報入力!J97)</f>
        <v/>
      </c>
      <c r="L84" t="str">
        <f t="shared" si="7"/>
        <v/>
      </c>
      <c r="M84" t="str">
        <f>IF(H84="","",IF(②選手情報入力!K97="","",IF(D84=1,VLOOKUP(②選手情報入力!K97,種目情報!$A$3:$B$20,2,FALSE),VLOOKUP(②選手情報入力!K97,種目情報!$E$3:$F$20,2,FALSE))))</f>
        <v/>
      </c>
      <c r="N84" t="str">
        <f>IF(②選手情報入力!L97="","",P84)</f>
        <v/>
      </c>
      <c r="O84" t="str">
        <f>IF(②選手情報入力!K97="","","0000000000"&amp;②選手情報入力!L97)</f>
        <v/>
      </c>
      <c r="P84" t="str">
        <f t="shared" si="5"/>
        <v/>
      </c>
      <c r="Q84" t="str">
        <f>IF(H84="","",IF(②選手情報入力!M97="","",IF(D84=1,VLOOKUP(②選手情報入力!M97,種目情報!$A$3:$B$20,2,FALSE),VLOOKUP(②選手情報入力!M97,種目情報!$E$3:$F$20,2,FALSE))))</f>
        <v/>
      </c>
      <c r="R84" t="str">
        <f>IF(②選手情報入力!N97="","",T84)</f>
        <v/>
      </c>
      <c r="S84" t="str">
        <f>IF(②選手情報入力!M97="","","0000000000"&amp;②選手情報入力!N97)</f>
        <v/>
      </c>
      <c r="T84" t="str">
        <f t="shared" si="8"/>
        <v/>
      </c>
    </row>
    <row r="85" spans="1:20">
      <c r="A85" t="e">
        <f>IF(H85="","",RIGHT(①学校情報入力!$D$4,4))&amp;(D85&amp;"0000")+H85</f>
        <v>#VALUE!</v>
      </c>
      <c r="B85" t="str">
        <f>IF(H85="","",②選手情報入力!D98)</f>
        <v/>
      </c>
      <c r="C85" t="str">
        <f>IF(H85="","",②選手情報入力!E98)</f>
        <v/>
      </c>
      <c r="D85" t="str">
        <f>IF(H85="","",IF(②選手情報入力!G98="男",1,2))</f>
        <v/>
      </c>
      <c r="E85" t="str">
        <f t="shared" si="6"/>
        <v/>
      </c>
      <c r="F85" t="str">
        <f>IF(H85="","",①学校情報入力!$D$4)</f>
        <v/>
      </c>
      <c r="G85" t="str">
        <f>IF(H85="","",①学校情報入力!$D$5)</f>
        <v/>
      </c>
      <c r="H85" t="str">
        <f>IF(②選手情報入力!C98="","",②選手情報入力!C98)</f>
        <v/>
      </c>
      <c r="I85" t="str">
        <f>IF(H85="","",IF(②選手情報入力!I98="","",IF(D85=1,VLOOKUP(②選手情報入力!I98,種目情報!$A$3:$B$20,2,FALSE),VLOOKUP(②選手情報入力!I98,種目情報!$E$3:$F$20,2,FALSE))))</f>
        <v/>
      </c>
      <c r="J85" t="str">
        <f>IF(②選手情報入力!J98="","",L85)</f>
        <v/>
      </c>
      <c r="K85" t="str">
        <f>IF(②選手情報入力!J98="","","0000000000"&amp;②選手情報入力!J98)</f>
        <v/>
      </c>
      <c r="L85" t="str">
        <f t="shared" si="7"/>
        <v/>
      </c>
      <c r="M85" t="str">
        <f>IF(H85="","",IF(②選手情報入力!K98="","",IF(D85=1,VLOOKUP(②選手情報入力!K98,種目情報!$A$3:$B$20,2,FALSE),VLOOKUP(②選手情報入力!K98,種目情報!$E$3:$F$20,2,FALSE))))</f>
        <v/>
      </c>
      <c r="N85" t="str">
        <f>IF(②選手情報入力!L98="","",P85)</f>
        <v/>
      </c>
      <c r="O85" t="str">
        <f>IF(②選手情報入力!K98="","","0000000000"&amp;②選手情報入力!L98)</f>
        <v/>
      </c>
      <c r="P85" t="str">
        <f t="shared" si="5"/>
        <v/>
      </c>
      <c r="Q85" t="str">
        <f>IF(H85="","",IF(②選手情報入力!M98="","",IF(D85=1,VLOOKUP(②選手情報入力!M98,種目情報!$A$3:$B$20,2,FALSE),VLOOKUP(②選手情報入力!M98,種目情報!$E$3:$F$20,2,FALSE))))</f>
        <v/>
      </c>
      <c r="R85" t="str">
        <f>IF(②選手情報入力!N98="","",T85)</f>
        <v/>
      </c>
      <c r="S85" t="str">
        <f>IF(②選手情報入力!M98="","","0000000000"&amp;②選手情報入力!N98)</f>
        <v/>
      </c>
      <c r="T85" t="str">
        <f t="shared" si="8"/>
        <v/>
      </c>
    </row>
    <row r="86" spans="1:20">
      <c r="A86" t="e">
        <f>IF(H86="","",RIGHT(①学校情報入力!$D$4,4))&amp;(D86&amp;"0000")+H86</f>
        <v>#VALUE!</v>
      </c>
      <c r="B86" t="str">
        <f>IF(H86="","",②選手情報入力!D99)</f>
        <v/>
      </c>
      <c r="C86" t="str">
        <f>IF(H86="","",②選手情報入力!E99)</f>
        <v/>
      </c>
      <c r="D86" t="str">
        <f>IF(H86="","",IF(②選手情報入力!G99="男",1,2))</f>
        <v/>
      </c>
      <c r="E86" t="str">
        <f t="shared" si="6"/>
        <v/>
      </c>
      <c r="F86" t="str">
        <f>IF(H86="","",①学校情報入力!$D$4)</f>
        <v/>
      </c>
      <c r="G86" t="str">
        <f>IF(H86="","",①学校情報入力!$D$5)</f>
        <v/>
      </c>
      <c r="H86" t="str">
        <f>IF(②選手情報入力!C99="","",②選手情報入力!C99)</f>
        <v/>
      </c>
      <c r="I86" t="str">
        <f>IF(H86="","",IF(②選手情報入力!I99="","",IF(D86=1,VLOOKUP(②選手情報入力!I99,種目情報!$A$3:$B$20,2,FALSE),VLOOKUP(②選手情報入力!I99,種目情報!$E$3:$F$20,2,FALSE))))</f>
        <v/>
      </c>
      <c r="J86" t="str">
        <f>IF(②選手情報入力!J99="","",L86)</f>
        <v/>
      </c>
      <c r="K86" t="str">
        <f>IF(②選手情報入力!J99="","","0000000000"&amp;②選手情報入力!J99)</f>
        <v/>
      </c>
      <c r="L86" t="str">
        <f t="shared" si="7"/>
        <v/>
      </c>
      <c r="M86" t="str">
        <f>IF(H86="","",IF(②選手情報入力!K99="","",IF(D86=1,VLOOKUP(②選手情報入力!K99,種目情報!$A$3:$B$20,2,FALSE),VLOOKUP(②選手情報入力!K99,種目情報!$E$3:$F$20,2,FALSE))))</f>
        <v/>
      </c>
      <c r="N86" t="str">
        <f>IF(②選手情報入力!L99="","",P86)</f>
        <v/>
      </c>
      <c r="O86" t="str">
        <f>IF(②選手情報入力!K99="","","0000000000"&amp;②選手情報入力!L99)</f>
        <v/>
      </c>
      <c r="P86" t="str">
        <f t="shared" si="5"/>
        <v/>
      </c>
      <c r="Q86" t="str">
        <f>IF(H86="","",IF(②選手情報入力!M99="","",IF(D86=1,VLOOKUP(②選手情報入力!M99,種目情報!$A$3:$B$20,2,FALSE),VLOOKUP(②選手情報入力!M99,種目情報!$E$3:$F$20,2,FALSE))))</f>
        <v/>
      </c>
      <c r="R86" t="str">
        <f>IF(②選手情報入力!N99="","",T86)</f>
        <v/>
      </c>
      <c r="S86" t="str">
        <f>IF(②選手情報入力!M99="","","0000000000"&amp;②選手情報入力!N99)</f>
        <v/>
      </c>
      <c r="T86" t="str">
        <f t="shared" si="8"/>
        <v/>
      </c>
    </row>
    <row r="87" spans="1:20">
      <c r="A87" t="e">
        <f>IF(H87="","",RIGHT(①学校情報入力!$D$4,4))&amp;(D87&amp;"0000")+H87</f>
        <v>#VALUE!</v>
      </c>
      <c r="B87" t="str">
        <f>IF(H87="","",②選手情報入力!D100)</f>
        <v/>
      </c>
      <c r="C87" t="str">
        <f>IF(H87="","",②選手情報入力!E100)</f>
        <v/>
      </c>
      <c r="D87" t="str">
        <f>IF(H87="","",IF(②選手情報入力!G100="男",1,2))</f>
        <v/>
      </c>
      <c r="E87" t="str">
        <f t="shared" si="6"/>
        <v/>
      </c>
      <c r="F87" t="str">
        <f>IF(H87="","",①学校情報入力!$D$4)</f>
        <v/>
      </c>
      <c r="G87" t="str">
        <f>IF(H87="","",①学校情報入力!$D$5)</f>
        <v/>
      </c>
      <c r="H87" t="str">
        <f>IF(②選手情報入力!C100="","",②選手情報入力!C100)</f>
        <v/>
      </c>
      <c r="I87" t="str">
        <f>IF(H87="","",IF(②選手情報入力!I100="","",IF(D87=1,VLOOKUP(②選手情報入力!I100,種目情報!$A$3:$B$20,2,FALSE),VLOOKUP(②選手情報入力!I100,種目情報!$E$3:$F$20,2,FALSE))))</f>
        <v/>
      </c>
      <c r="J87" t="str">
        <f>IF(②選手情報入力!J100="","",L87)</f>
        <v/>
      </c>
      <c r="K87" t="str">
        <f>IF(②選手情報入力!J100="","","0000000000"&amp;②選手情報入力!J100)</f>
        <v/>
      </c>
      <c r="L87" t="str">
        <f t="shared" si="7"/>
        <v/>
      </c>
      <c r="M87" t="str">
        <f>IF(H87="","",IF(②選手情報入力!K100="","",IF(D87=1,VLOOKUP(②選手情報入力!K100,種目情報!$A$3:$B$20,2,FALSE),VLOOKUP(②選手情報入力!K100,種目情報!$E$3:$F$20,2,FALSE))))</f>
        <v/>
      </c>
      <c r="N87" t="str">
        <f>IF(②選手情報入力!L100="","",P87)</f>
        <v/>
      </c>
      <c r="O87" t="str">
        <f>IF(②選手情報入力!K100="","","0000000000"&amp;②選手情報入力!L100)</f>
        <v/>
      </c>
      <c r="P87" t="str">
        <f t="shared" si="5"/>
        <v/>
      </c>
      <c r="Q87" t="str">
        <f>IF(H87="","",IF(②選手情報入力!M100="","",IF(D87=1,VLOOKUP(②選手情報入力!M100,種目情報!$A$3:$B$20,2,FALSE),VLOOKUP(②選手情報入力!M100,種目情報!$E$3:$F$20,2,FALSE))))</f>
        <v/>
      </c>
      <c r="R87" t="str">
        <f>IF(②選手情報入力!N100="","",T87)</f>
        <v/>
      </c>
      <c r="S87" t="str">
        <f>IF(②選手情報入力!M100="","","0000000000"&amp;②選手情報入力!N100)</f>
        <v/>
      </c>
      <c r="T87" t="str">
        <f t="shared" si="8"/>
        <v/>
      </c>
    </row>
    <row r="88" spans="1:20">
      <c r="A88" t="e">
        <f>IF(H88="","",RIGHT(①学校情報入力!$D$4,4))&amp;(D88&amp;"0000")+H88</f>
        <v>#VALUE!</v>
      </c>
      <c r="B88" t="str">
        <f>IF(H88="","",②選手情報入力!D101)</f>
        <v/>
      </c>
      <c r="C88" t="str">
        <f>IF(H88="","",②選手情報入力!E101)</f>
        <v/>
      </c>
      <c r="D88" t="str">
        <f>IF(H88="","",IF(②選手情報入力!G101="男",1,2))</f>
        <v/>
      </c>
      <c r="E88" t="str">
        <f t="shared" si="6"/>
        <v/>
      </c>
      <c r="F88" t="str">
        <f>IF(H88="","",①学校情報入力!$D$4)</f>
        <v/>
      </c>
      <c r="G88" t="str">
        <f>IF(H88="","",①学校情報入力!$D$5)</f>
        <v/>
      </c>
      <c r="H88" t="str">
        <f>IF(②選手情報入力!C101="","",②選手情報入力!C101)</f>
        <v/>
      </c>
      <c r="I88" t="str">
        <f>IF(H88="","",IF(②選手情報入力!I101="","",IF(D88=1,VLOOKUP(②選手情報入力!I101,種目情報!$A$3:$B$20,2,FALSE),VLOOKUP(②選手情報入力!I101,種目情報!$E$3:$F$20,2,FALSE))))</f>
        <v/>
      </c>
      <c r="J88" t="str">
        <f>IF(②選手情報入力!J101="","",L88)</f>
        <v/>
      </c>
      <c r="K88" t="str">
        <f>IF(②選手情報入力!J101="","","0000000000"&amp;②選手情報入力!J101)</f>
        <v/>
      </c>
      <c r="L88" t="str">
        <f t="shared" si="7"/>
        <v/>
      </c>
      <c r="M88" t="str">
        <f>IF(H88="","",IF(②選手情報入力!K101="","",IF(D88=1,VLOOKUP(②選手情報入力!K101,種目情報!$A$3:$B$20,2,FALSE),VLOOKUP(②選手情報入力!K101,種目情報!$E$3:$F$20,2,FALSE))))</f>
        <v/>
      </c>
      <c r="N88" t="str">
        <f>IF(②選手情報入力!L101="","",P88)</f>
        <v/>
      </c>
      <c r="O88" t="str">
        <f>IF(②選手情報入力!K101="","","0000000000"&amp;②選手情報入力!L101)</f>
        <v/>
      </c>
      <c r="P88" t="str">
        <f t="shared" si="5"/>
        <v/>
      </c>
      <c r="Q88" t="str">
        <f>IF(H88="","",IF(②選手情報入力!M101="","",IF(D88=1,VLOOKUP(②選手情報入力!M101,種目情報!$A$3:$B$20,2,FALSE),VLOOKUP(②選手情報入力!M101,種目情報!$E$3:$F$20,2,FALSE))))</f>
        <v/>
      </c>
      <c r="R88" t="str">
        <f>IF(②選手情報入力!N101="","",T88)</f>
        <v/>
      </c>
      <c r="S88" t="str">
        <f>IF(②選手情報入力!M101="","","0000000000"&amp;②選手情報入力!N101)</f>
        <v/>
      </c>
      <c r="T88" t="str">
        <f t="shared" si="8"/>
        <v/>
      </c>
    </row>
    <row r="89" spans="1:20">
      <c r="A89" t="e">
        <f>IF(H89="","",RIGHT(①学校情報入力!$D$4,4))&amp;(D89&amp;"0000")+H89</f>
        <v>#VALUE!</v>
      </c>
      <c r="B89" t="str">
        <f>IF(H89="","",②選手情報入力!D102)</f>
        <v/>
      </c>
      <c r="C89" t="str">
        <f>IF(H89="","",②選手情報入力!E102)</f>
        <v/>
      </c>
      <c r="D89" t="str">
        <f>IF(H89="","",IF(②選手情報入力!G102="男",1,2))</f>
        <v/>
      </c>
      <c r="E89" t="str">
        <f t="shared" si="6"/>
        <v/>
      </c>
      <c r="F89" t="str">
        <f>IF(H89="","",①学校情報入力!$D$4)</f>
        <v/>
      </c>
      <c r="G89" t="str">
        <f>IF(H89="","",①学校情報入力!$D$5)</f>
        <v/>
      </c>
      <c r="H89" t="str">
        <f>IF(②選手情報入力!C102="","",②選手情報入力!C102)</f>
        <v/>
      </c>
      <c r="I89" t="str">
        <f>IF(H89="","",IF(②選手情報入力!I102="","",IF(D89=1,VLOOKUP(②選手情報入力!I102,種目情報!$A$3:$B$20,2,FALSE),VLOOKUP(②選手情報入力!I102,種目情報!$E$3:$F$20,2,FALSE))))</f>
        <v/>
      </c>
      <c r="J89" t="str">
        <f>IF(②選手情報入力!J102="","",L89)</f>
        <v/>
      </c>
      <c r="K89" t="str">
        <f>IF(②選手情報入力!J102="","","0000000000"&amp;②選手情報入力!J102)</f>
        <v/>
      </c>
      <c r="L89" t="str">
        <f t="shared" si="7"/>
        <v/>
      </c>
      <c r="M89" t="str">
        <f>IF(H89="","",IF(②選手情報入力!K102="","",IF(D89=1,VLOOKUP(②選手情報入力!K102,種目情報!$A$3:$B$20,2,FALSE),VLOOKUP(②選手情報入力!K102,種目情報!$E$3:$F$20,2,FALSE))))</f>
        <v/>
      </c>
      <c r="N89" t="str">
        <f>IF(②選手情報入力!L102="","",P89)</f>
        <v/>
      </c>
      <c r="O89" t="str">
        <f>IF(②選手情報入力!K102="","","0000000000"&amp;②選手情報入力!L102)</f>
        <v/>
      </c>
      <c r="P89" t="str">
        <f t="shared" si="5"/>
        <v/>
      </c>
      <c r="Q89" t="str">
        <f>IF(H89="","",IF(②選手情報入力!M102="","",IF(D89=1,VLOOKUP(②選手情報入力!M102,種目情報!$A$3:$B$20,2,FALSE),VLOOKUP(②選手情報入力!M102,種目情報!$E$3:$F$20,2,FALSE))))</f>
        <v/>
      </c>
      <c r="R89" t="str">
        <f>IF(②選手情報入力!N102="","",T89)</f>
        <v/>
      </c>
      <c r="S89" t="str">
        <f>IF(②選手情報入力!M102="","","0000000000"&amp;②選手情報入力!N102)</f>
        <v/>
      </c>
      <c r="T89" t="str">
        <f t="shared" si="8"/>
        <v/>
      </c>
    </row>
    <row r="90" spans="1:20">
      <c r="A90" t="e">
        <f>IF(H90="","",RIGHT(①学校情報入力!$D$4,4))&amp;(D90&amp;"0000")+H90</f>
        <v>#VALUE!</v>
      </c>
      <c r="B90" t="str">
        <f>IF(H90="","",②選手情報入力!D103)</f>
        <v/>
      </c>
      <c r="C90" t="str">
        <f>IF(H90="","",②選手情報入力!E103)</f>
        <v/>
      </c>
      <c r="D90" t="str">
        <f>IF(H90="","",IF(②選手情報入力!G103="男",1,2))</f>
        <v/>
      </c>
      <c r="E90" t="str">
        <f t="shared" si="6"/>
        <v/>
      </c>
      <c r="F90" t="str">
        <f>IF(H90="","",①学校情報入力!$D$4)</f>
        <v/>
      </c>
      <c r="G90" t="str">
        <f>IF(H90="","",①学校情報入力!$D$5)</f>
        <v/>
      </c>
      <c r="H90" t="str">
        <f>IF(②選手情報入力!C103="","",②選手情報入力!C103)</f>
        <v/>
      </c>
      <c r="I90" t="str">
        <f>IF(H90="","",IF(②選手情報入力!I103="","",IF(D90=1,VLOOKUP(②選手情報入力!I103,種目情報!$A$3:$B$20,2,FALSE),VLOOKUP(②選手情報入力!I103,種目情報!$E$3:$F$20,2,FALSE))))</f>
        <v/>
      </c>
      <c r="J90" t="str">
        <f>IF(②選手情報入力!J103="","",L90)</f>
        <v/>
      </c>
      <c r="K90" t="str">
        <f>IF(②選手情報入力!J103="","","0000000000"&amp;②選手情報入力!J103)</f>
        <v/>
      </c>
      <c r="L90" t="str">
        <f t="shared" si="7"/>
        <v/>
      </c>
      <c r="M90" t="str">
        <f>IF(H90="","",IF(②選手情報入力!K103="","",IF(D90=1,VLOOKUP(②選手情報入力!K103,種目情報!$A$3:$B$20,2,FALSE),VLOOKUP(②選手情報入力!K103,種目情報!$E$3:$F$20,2,FALSE))))</f>
        <v/>
      </c>
      <c r="N90" t="str">
        <f>IF(②選手情報入力!L103="","",P90)</f>
        <v/>
      </c>
      <c r="O90" t="str">
        <f>IF(②選手情報入力!K103="","","0000000000"&amp;②選手情報入力!L103)</f>
        <v/>
      </c>
      <c r="P90" t="str">
        <f t="shared" si="5"/>
        <v/>
      </c>
      <c r="Q90" t="str">
        <f>IF(H90="","",IF(②選手情報入力!M103="","",IF(D90=1,VLOOKUP(②選手情報入力!M103,種目情報!$A$3:$B$20,2,FALSE),VLOOKUP(②選手情報入力!M103,種目情報!$E$3:$F$20,2,FALSE))))</f>
        <v/>
      </c>
      <c r="R90" t="str">
        <f>IF(②選手情報入力!N103="","",T90)</f>
        <v/>
      </c>
      <c r="S90" t="str">
        <f>IF(②選手情報入力!M103="","","0000000000"&amp;②選手情報入力!N103)</f>
        <v/>
      </c>
      <c r="T90" t="str">
        <f t="shared" si="8"/>
        <v/>
      </c>
    </row>
    <row r="91" spans="1:20">
      <c r="A91" t="e">
        <f>IF(H91="","",RIGHT(①学校情報入力!$D$4,4))&amp;(D91&amp;"0000")+H91</f>
        <v>#VALUE!</v>
      </c>
      <c r="B91" t="str">
        <f>IF(H91="","",②選手情報入力!D104)</f>
        <v/>
      </c>
      <c r="C91" t="str">
        <f>IF(H91="","",②選手情報入力!E104)</f>
        <v/>
      </c>
      <c r="D91" t="str">
        <f>IF(H91="","",IF(②選手情報入力!G104="男",1,2))</f>
        <v/>
      </c>
      <c r="E91" t="str">
        <f t="shared" si="6"/>
        <v/>
      </c>
      <c r="F91" t="str">
        <f>IF(H91="","",①学校情報入力!$D$4)</f>
        <v/>
      </c>
      <c r="G91" t="str">
        <f>IF(H91="","",①学校情報入力!$D$5)</f>
        <v/>
      </c>
      <c r="H91" t="str">
        <f>IF(②選手情報入力!C104="","",②選手情報入力!C104)</f>
        <v/>
      </c>
      <c r="I91" t="str">
        <f>IF(H91="","",IF(②選手情報入力!I104="","",IF(D91=1,VLOOKUP(②選手情報入力!I104,種目情報!$A$3:$B$20,2,FALSE),VLOOKUP(②選手情報入力!I104,種目情報!$E$3:$F$20,2,FALSE))))</f>
        <v/>
      </c>
      <c r="J91" t="str">
        <f>IF(②選手情報入力!J104="","",L91)</f>
        <v/>
      </c>
      <c r="K91" t="str">
        <f>IF(②選手情報入力!J104="","","0000000000"&amp;②選手情報入力!J104)</f>
        <v/>
      </c>
      <c r="L91" t="str">
        <f t="shared" si="7"/>
        <v/>
      </c>
      <c r="M91" t="str">
        <f>IF(H91="","",IF(②選手情報入力!K104="","",IF(D91=1,VLOOKUP(②選手情報入力!K104,種目情報!$A$3:$B$20,2,FALSE),VLOOKUP(②選手情報入力!K104,種目情報!$E$3:$F$20,2,FALSE))))</f>
        <v/>
      </c>
      <c r="N91" t="str">
        <f>IF(②選手情報入力!L104="","",P91)</f>
        <v/>
      </c>
      <c r="O91" t="str">
        <f>IF(②選手情報入力!K104="","","0000000000"&amp;②選手情報入力!L104)</f>
        <v/>
      </c>
      <c r="P91" t="str">
        <f t="shared" si="5"/>
        <v/>
      </c>
      <c r="Q91" t="str">
        <f>IF(H91="","",IF(②選手情報入力!M104="","",IF(D91=1,VLOOKUP(②選手情報入力!M104,種目情報!$A$3:$B$20,2,FALSE),VLOOKUP(②選手情報入力!M104,種目情報!$E$3:$F$20,2,FALSE))))</f>
        <v/>
      </c>
      <c r="R91" t="str">
        <f>IF(②選手情報入力!N104="","",T91)</f>
        <v/>
      </c>
      <c r="S91" t="str">
        <f>IF(②選手情報入力!M104="","","0000000000"&amp;②選手情報入力!N104)</f>
        <v/>
      </c>
      <c r="T91" t="str">
        <f t="shared" si="8"/>
        <v/>
      </c>
    </row>
  </sheetData>
  <phoneticPr fontId="75"/>
  <pageMargins left="0.7" right="0.7" top="0.75" bottom="0.75" header="0.3" footer="0.3"/>
  <pageSetup paperSize="9" orientation="portrait" horizontalDpi="4294967292"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193"/>
  <sheetViews>
    <sheetView topLeftCell="A166" workbookViewId="0">
      <selection activeCell="G27" sqref="G27"/>
    </sheetView>
  </sheetViews>
  <sheetFormatPr defaultColWidth="8.875" defaultRowHeight="13.5"/>
  <cols>
    <col min="1" max="1" width="8.875" style="278"/>
    <col min="2" max="2" width="16.125" style="278" bestFit="1" customWidth="1"/>
    <col min="3" max="3" width="8.875" style="278"/>
    <col min="4" max="4" width="16.125" style="278" bestFit="1" customWidth="1"/>
    <col min="5" max="5" width="49" style="278" bestFit="1" customWidth="1"/>
    <col min="6" max="16384" width="8.875" style="278"/>
  </cols>
  <sheetData>
    <row r="1" spans="1:6">
      <c r="A1" s="277" t="s">
        <v>560</v>
      </c>
      <c r="B1" s="277" t="s">
        <v>158</v>
      </c>
      <c r="C1" s="277" t="s">
        <v>561</v>
      </c>
      <c r="D1" s="277" t="s">
        <v>158</v>
      </c>
      <c r="E1" s="277" t="s">
        <v>159</v>
      </c>
      <c r="F1" s="279" t="s">
        <v>562</v>
      </c>
    </row>
    <row r="2" spans="1:6">
      <c r="A2" s="278">
        <v>1</v>
      </c>
      <c r="B2" s="278" t="s">
        <v>210</v>
      </c>
      <c r="C2" s="278">
        <v>230165</v>
      </c>
      <c r="D2" s="278" t="s">
        <v>210</v>
      </c>
      <c r="E2" t="s">
        <v>211</v>
      </c>
      <c r="F2" s="278">
        <v>1</v>
      </c>
    </row>
    <row r="3" spans="1:6">
      <c r="A3" s="278">
        <v>2</v>
      </c>
      <c r="B3" s="280" t="s">
        <v>212</v>
      </c>
      <c r="C3" s="278">
        <v>230090</v>
      </c>
      <c r="D3" s="280" t="s">
        <v>212</v>
      </c>
      <c r="E3" t="s">
        <v>213</v>
      </c>
      <c r="F3" s="278">
        <v>2</v>
      </c>
    </row>
    <row r="4" spans="1:6">
      <c r="A4" s="278">
        <v>3</v>
      </c>
      <c r="B4" s="278" t="s">
        <v>214</v>
      </c>
      <c r="C4" s="278">
        <v>230091</v>
      </c>
      <c r="D4" s="278" t="s">
        <v>214</v>
      </c>
      <c r="E4" t="s">
        <v>215</v>
      </c>
      <c r="F4" s="278">
        <v>3</v>
      </c>
    </row>
    <row r="5" spans="1:6">
      <c r="A5" s="278">
        <v>4</v>
      </c>
      <c r="B5" s="278" t="s">
        <v>216</v>
      </c>
      <c r="C5" s="278">
        <v>230124</v>
      </c>
      <c r="D5" s="278" t="s">
        <v>216</v>
      </c>
      <c r="E5" t="s">
        <v>217</v>
      </c>
      <c r="F5" s="278">
        <v>4</v>
      </c>
    </row>
    <row r="6" spans="1:6">
      <c r="A6" s="278">
        <v>5</v>
      </c>
      <c r="B6" s="278" t="s">
        <v>218</v>
      </c>
      <c r="C6" s="278">
        <v>230026</v>
      </c>
      <c r="D6" s="278" t="s">
        <v>218</v>
      </c>
      <c r="E6" t="s">
        <v>219</v>
      </c>
      <c r="F6" s="278">
        <v>5</v>
      </c>
    </row>
    <row r="7" spans="1:6">
      <c r="A7" s="278">
        <v>6</v>
      </c>
      <c r="B7" s="278" t="s">
        <v>220</v>
      </c>
      <c r="C7" s="278">
        <v>230036</v>
      </c>
      <c r="D7" s="278" t="s">
        <v>220</v>
      </c>
      <c r="E7" t="s">
        <v>221</v>
      </c>
      <c r="F7" s="278">
        <v>6</v>
      </c>
    </row>
    <row r="8" spans="1:6">
      <c r="A8" s="278">
        <v>7</v>
      </c>
      <c r="B8" s="278" t="s">
        <v>222</v>
      </c>
      <c r="C8" s="278">
        <v>230403</v>
      </c>
      <c r="D8" s="278" t="s">
        <v>222</v>
      </c>
      <c r="E8" t="s">
        <v>223</v>
      </c>
      <c r="F8" s="278">
        <v>7</v>
      </c>
    </row>
    <row r="9" spans="1:6">
      <c r="A9" s="278">
        <v>8</v>
      </c>
      <c r="B9" s="278" t="s">
        <v>224</v>
      </c>
      <c r="C9" s="278">
        <v>230095</v>
      </c>
      <c r="D9" s="278" t="s">
        <v>224</v>
      </c>
      <c r="E9" t="s">
        <v>225</v>
      </c>
      <c r="F9" s="278">
        <v>8</v>
      </c>
    </row>
    <row r="10" spans="1:6">
      <c r="A10" s="278">
        <v>9</v>
      </c>
      <c r="B10" s="278" t="s">
        <v>226</v>
      </c>
      <c r="C10" s="278">
        <v>230268</v>
      </c>
      <c r="D10" s="278" t="s">
        <v>226</v>
      </c>
      <c r="E10" t="s">
        <v>227</v>
      </c>
      <c r="F10" s="278">
        <v>9</v>
      </c>
    </row>
    <row r="11" spans="1:6">
      <c r="A11" s="278">
        <v>10</v>
      </c>
      <c r="B11" s="278" t="s">
        <v>228</v>
      </c>
      <c r="C11" s="278">
        <v>230238</v>
      </c>
      <c r="D11" s="278" t="s">
        <v>228</v>
      </c>
      <c r="E11" t="s">
        <v>229</v>
      </c>
      <c r="F11" s="278">
        <v>10</v>
      </c>
    </row>
    <row r="12" spans="1:6">
      <c r="A12" s="278">
        <v>11</v>
      </c>
      <c r="B12" s="278" t="s">
        <v>230</v>
      </c>
      <c r="C12" s="278">
        <v>230019</v>
      </c>
      <c r="D12" s="278" t="s">
        <v>230</v>
      </c>
      <c r="E12" t="s">
        <v>231</v>
      </c>
      <c r="F12" s="278">
        <v>11</v>
      </c>
    </row>
    <row r="13" spans="1:6">
      <c r="A13" s="278">
        <v>12</v>
      </c>
      <c r="B13" s="278" t="s">
        <v>232</v>
      </c>
      <c r="C13" s="278">
        <v>230000</v>
      </c>
      <c r="D13" s="278" t="s">
        <v>232</v>
      </c>
      <c r="E13" t="s">
        <v>233</v>
      </c>
      <c r="F13" s="278">
        <v>12</v>
      </c>
    </row>
    <row r="14" spans="1:6">
      <c r="A14" s="278">
        <v>13</v>
      </c>
      <c r="B14" s="278" t="s">
        <v>234</v>
      </c>
      <c r="C14" s="278">
        <v>230442</v>
      </c>
      <c r="D14" s="278" t="s">
        <v>234</v>
      </c>
      <c r="E14" t="s">
        <v>235</v>
      </c>
      <c r="F14" s="278">
        <v>13</v>
      </c>
    </row>
    <row r="15" spans="1:6">
      <c r="A15" s="278">
        <v>14</v>
      </c>
      <c r="B15" s="278" t="s">
        <v>523</v>
      </c>
      <c r="C15" s="278">
        <v>230473</v>
      </c>
      <c r="D15" s="278" t="s">
        <v>523</v>
      </c>
      <c r="E15" t="s">
        <v>524</v>
      </c>
      <c r="F15" s="278">
        <v>14</v>
      </c>
    </row>
    <row r="16" spans="1:6">
      <c r="A16" s="278">
        <v>15</v>
      </c>
      <c r="B16" s="278" t="s">
        <v>236</v>
      </c>
      <c r="C16" s="278">
        <v>230226</v>
      </c>
      <c r="D16" s="278" t="s">
        <v>236</v>
      </c>
      <c r="E16" t="s">
        <v>237</v>
      </c>
      <c r="F16" s="278">
        <v>15</v>
      </c>
    </row>
    <row r="17" spans="1:6">
      <c r="A17" s="278">
        <v>16</v>
      </c>
      <c r="B17" s="278" t="s">
        <v>238</v>
      </c>
      <c r="C17" s="278">
        <v>230355</v>
      </c>
      <c r="D17" s="278" t="s">
        <v>238</v>
      </c>
      <c r="E17" t="s">
        <v>239</v>
      </c>
      <c r="F17" s="278">
        <v>16</v>
      </c>
    </row>
    <row r="18" spans="1:6">
      <c r="A18" s="278">
        <v>17</v>
      </c>
      <c r="B18" s="278" t="s">
        <v>240</v>
      </c>
      <c r="C18" s="278">
        <v>230372</v>
      </c>
      <c r="D18" s="278" t="s">
        <v>240</v>
      </c>
      <c r="E18" t="s">
        <v>241</v>
      </c>
      <c r="F18" s="278">
        <v>17</v>
      </c>
    </row>
    <row r="19" spans="1:6">
      <c r="A19" s="278">
        <v>18</v>
      </c>
      <c r="B19" s="278" t="s">
        <v>242</v>
      </c>
      <c r="C19" s="278">
        <v>230075</v>
      </c>
      <c r="D19" s="278" t="s">
        <v>242</v>
      </c>
      <c r="E19" t="s">
        <v>243</v>
      </c>
      <c r="F19" s="278">
        <v>18</v>
      </c>
    </row>
    <row r="20" spans="1:6">
      <c r="A20" s="278">
        <v>19</v>
      </c>
      <c r="B20" s="278" t="s">
        <v>244</v>
      </c>
      <c r="C20" s="278">
        <v>230394</v>
      </c>
      <c r="D20" s="278" t="s">
        <v>244</v>
      </c>
      <c r="E20" t="s">
        <v>245</v>
      </c>
      <c r="F20" s="278">
        <v>19</v>
      </c>
    </row>
    <row r="21" spans="1:6">
      <c r="A21" s="278">
        <v>20</v>
      </c>
      <c r="B21" s="278" t="s">
        <v>246</v>
      </c>
      <c r="C21" s="278">
        <v>230060</v>
      </c>
      <c r="D21" s="278" t="s">
        <v>246</v>
      </c>
      <c r="E21" t="s">
        <v>247</v>
      </c>
      <c r="F21" s="278">
        <v>20</v>
      </c>
    </row>
    <row r="22" spans="1:6">
      <c r="A22" s="278">
        <v>21</v>
      </c>
      <c r="B22" s="278" t="s">
        <v>248</v>
      </c>
      <c r="C22" s="278">
        <v>230440</v>
      </c>
      <c r="D22" s="278" t="s">
        <v>248</v>
      </c>
      <c r="E22" t="s">
        <v>249</v>
      </c>
      <c r="F22" s="278">
        <v>21</v>
      </c>
    </row>
    <row r="23" spans="1:6">
      <c r="A23" s="278">
        <v>22</v>
      </c>
      <c r="B23" s="278" t="s">
        <v>250</v>
      </c>
      <c r="C23" s="278">
        <v>230384</v>
      </c>
      <c r="D23" s="278" t="s">
        <v>250</v>
      </c>
      <c r="E23" t="s">
        <v>251</v>
      </c>
      <c r="F23" s="278">
        <v>22</v>
      </c>
    </row>
    <row r="24" spans="1:6">
      <c r="A24" s="278">
        <v>23</v>
      </c>
      <c r="B24" s="278" t="s">
        <v>208</v>
      </c>
      <c r="C24" s="278">
        <v>230431</v>
      </c>
      <c r="D24" s="278" t="s">
        <v>208</v>
      </c>
      <c r="E24" t="s">
        <v>209</v>
      </c>
      <c r="F24" s="278">
        <v>23</v>
      </c>
    </row>
    <row r="25" spans="1:6">
      <c r="A25" s="278">
        <v>24</v>
      </c>
      <c r="B25" s="278" t="s">
        <v>252</v>
      </c>
      <c r="C25" s="278">
        <v>230093</v>
      </c>
      <c r="D25" s="278" t="s">
        <v>252</v>
      </c>
      <c r="E25" t="s">
        <v>253</v>
      </c>
      <c r="F25" s="278">
        <v>24</v>
      </c>
    </row>
    <row r="26" spans="1:6">
      <c r="A26" s="278">
        <v>25</v>
      </c>
      <c r="B26" s="278" t="s">
        <v>254</v>
      </c>
      <c r="C26" s="278">
        <v>230414</v>
      </c>
      <c r="D26" s="278" t="s">
        <v>254</v>
      </c>
      <c r="E26" t="s">
        <v>255</v>
      </c>
      <c r="F26" s="278">
        <v>25</v>
      </c>
    </row>
    <row r="27" spans="1:6">
      <c r="A27" s="278">
        <v>26</v>
      </c>
      <c r="B27" s="278" t="s">
        <v>256</v>
      </c>
      <c r="C27" s="278">
        <v>230435</v>
      </c>
      <c r="D27" s="278" t="s">
        <v>256</v>
      </c>
      <c r="E27" t="s">
        <v>256</v>
      </c>
      <c r="F27" s="278">
        <v>26</v>
      </c>
    </row>
    <row r="28" spans="1:6">
      <c r="A28" s="278">
        <v>27</v>
      </c>
      <c r="B28" s="278" t="s">
        <v>257</v>
      </c>
      <c r="C28" s="278">
        <v>230198</v>
      </c>
      <c r="D28" s="278" t="s">
        <v>257</v>
      </c>
      <c r="E28" t="s">
        <v>258</v>
      </c>
      <c r="F28" s="278">
        <v>27</v>
      </c>
    </row>
    <row r="29" spans="1:6">
      <c r="A29" s="278">
        <v>28</v>
      </c>
      <c r="B29" s="278" t="s">
        <v>259</v>
      </c>
      <c r="C29" s="278">
        <v>230139</v>
      </c>
      <c r="D29" s="278" t="s">
        <v>259</v>
      </c>
      <c r="E29" t="s">
        <v>260</v>
      </c>
      <c r="F29" s="278">
        <v>28</v>
      </c>
    </row>
    <row r="30" spans="1:6">
      <c r="A30" s="278">
        <v>29</v>
      </c>
      <c r="B30" s="278" t="s">
        <v>525</v>
      </c>
      <c r="C30" s="278">
        <v>230344</v>
      </c>
      <c r="D30" s="278" t="s">
        <v>525</v>
      </c>
      <c r="E30" t="s">
        <v>526</v>
      </c>
      <c r="F30" s="278">
        <v>29</v>
      </c>
    </row>
    <row r="31" spans="1:6">
      <c r="A31" s="278">
        <v>30</v>
      </c>
      <c r="B31" s="278" t="s">
        <v>527</v>
      </c>
      <c r="C31" s="278">
        <v>230478</v>
      </c>
      <c r="D31" s="278" t="s">
        <v>527</v>
      </c>
      <c r="E31" t="s">
        <v>528</v>
      </c>
      <c r="F31" s="278">
        <v>30</v>
      </c>
    </row>
    <row r="32" spans="1:6">
      <c r="A32" s="278">
        <v>31</v>
      </c>
      <c r="B32" s="278" t="s">
        <v>261</v>
      </c>
      <c r="C32" s="278">
        <v>230340</v>
      </c>
      <c r="D32" s="278" t="s">
        <v>261</v>
      </c>
      <c r="E32" t="s">
        <v>262</v>
      </c>
      <c r="F32" s="278">
        <v>31</v>
      </c>
    </row>
    <row r="33" spans="1:6">
      <c r="A33" s="278">
        <v>32</v>
      </c>
      <c r="B33" s="278" t="s">
        <v>263</v>
      </c>
      <c r="C33" s="278">
        <v>230154</v>
      </c>
      <c r="D33" s="278" t="s">
        <v>263</v>
      </c>
      <c r="E33" t="s">
        <v>264</v>
      </c>
      <c r="F33" s="278">
        <v>32</v>
      </c>
    </row>
    <row r="34" spans="1:6">
      <c r="A34" s="278">
        <v>33</v>
      </c>
      <c r="B34" s="278" t="s">
        <v>265</v>
      </c>
      <c r="C34" s="278">
        <v>230416</v>
      </c>
      <c r="D34" s="278" t="s">
        <v>265</v>
      </c>
      <c r="E34" t="s">
        <v>266</v>
      </c>
      <c r="F34" s="278">
        <v>33</v>
      </c>
    </row>
    <row r="35" spans="1:6">
      <c r="A35" s="278">
        <v>34</v>
      </c>
      <c r="B35" s="278" t="s">
        <v>267</v>
      </c>
      <c r="C35" s="278">
        <v>230449</v>
      </c>
      <c r="D35" s="278" t="s">
        <v>267</v>
      </c>
      <c r="E35" t="s">
        <v>268</v>
      </c>
      <c r="F35" s="278">
        <v>34</v>
      </c>
    </row>
    <row r="36" spans="1:6">
      <c r="A36" s="278">
        <v>35</v>
      </c>
      <c r="B36" s="278" t="s">
        <v>529</v>
      </c>
      <c r="C36" s="278">
        <v>231998</v>
      </c>
      <c r="D36" s="278" t="s">
        <v>529</v>
      </c>
      <c r="E36" t="s">
        <v>530</v>
      </c>
      <c r="F36" s="278">
        <v>35</v>
      </c>
    </row>
    <row r="37" spans="1:6">
      <c r="A37" s="278">
        <v>36</v>
      </c>
      <c r="B37" s="278" t="s">
        <v>269</v>
      </c>
      <c r="C37" s="278">
        <v>230099</v>
      </c>
      <c r="D37" s="278" t="s">
        <v>269</v>
      </c>
      <c r="E37" t="s">
        <v>270</v>
      </c>
      <c r="F37" s="278">
        <v>36</v>
      </c>
    </row>
    <row r="38" spans="1:6">
      <c r="A38" s="278">
        <v>37</v>
      </c>
      <c r="B38" s="278" t="s">
        <v>271</v>
      </c>
      <c r="C38" s="278">
        <v>230123</v>
      </c>
      <c r="D38" s="278" t="s">
        <v>271</v>
      </c>
      <c r="E38" t="s">
        <v>272</v>
      </c>
      <c r="F38" s="278">
        <v>37</v>
      </c>
    </row>
    <row r="39" spans="1:6">
      <c r="A39" s="278">
        <v>38</v>
      </c>
      <c r="B39" s="278" t="s">
        <v>273</v>
      </c>
      <c r="C39" s="278">
        <v>230438</v>
      </c>
      <c r="D39" s="278" t="s">
        <v>273</v>
      </c>
      <c r="E39" t="s">
        <v>274</v>
      </c>
      <c r="F39" s="278">
        <v>38</v>
      </c>
    </row>
    <row r="40" spans="1:6">
      <c r="A40" s="278">
        <v>39</v>
      </c>
      <c r="B40" s="278" t="s">
        <v>531</v>
      </c>
      <c r="C40" s="278">
        <v>230472</v>
      </c>
      <c r="D40" s="278" t="s">
        <v>531</v>
      </c>
      <c r="E40" t="s">
        <v>532</v>
      </c>
      <c r="F40" s="278">
        <v>39</v>
      </c>
    </row>
    <row r="41" spans="1:6">
      <c r="A41" s="278">
        <v>40</v>
      </c>
      <c r="B41" s="278" t="s">
        <v>275</v>
      </c>
      <c r="C41" s="278">
        <v>230368</v>
      </c>
      <c r="D41" s="278" t="s">
        <v>275</v>
      </c>
      <c r="E41" t="s">
        <v>276</v>
      </c>
      <c r="F41" s="278">
        <v>40</v>
      </c>
    </row>
    <row r="42" spans="1:6">
      <c r="A42" s="278">
        <v>41</v>
      </c>
      <c r="B42" s="278" t="s">
        <v>277</v>
      </c>
      <c r="C42" s="278">
        <v>230083</v>
      </c>
      <c r="D42" s="278" t="s">
        <v>277</v>
      </c>
      <c r="E42" t="s">
        <v>278</v>
      </c>
      <c r="F42" s="278">
        <v>41</v>
      </c>
    </row>
    <row r="43" spans="1:6">
      <c r="A43" s="278">
        <v>42</v>
      </c>
      <c r="B43" s="278" t="s">
        <v>279</v>
      </c>
      <c r="C43" s="278">
        <v>230326</v>
      </c>
      <c r="D43" s="278" t="s">
        <v>279</v>
      </c>
      <c r="E43" t="s">
        <v>280</v>
      </c>
      <c r="F43" s="278">
        <v>42</v>
      </c>
    </row>
    <row r="44" spans="1:6">
      <c r="A44" s="278">
        <v>43</v>
      </c>
      <c r="B44" s="278" t="s">
        <v>533</v>
      </c>
      <c r="C44" s="278">
        <v>230349</v>
      </c>
      <c r="D44" s="278" t="s">
        <v>533</v>
      </c>
      <c r="E44" t="s">
        <v>534</v>
      </c>
      <c r="F44" s="278">
        <v>43</v>
      </c>
    </row>
    <row r="45" spans="1:6">
      <c r="A45" s="278">
        <v>44</v>
      </c>
      <c r="B45" s="278" t="s">
        <v>281</v>
      </c>
      <c r="C45" s="278">
        <v>230035</v>
      </c>
      <c r="D45" s="278" t="s">
        <v>281</v>
      </c>
      <c r="E45" t="s">
        <v>282</v>
      </c>
      <c r="F45" s="278">
        <v>44</v>
      </c>
    </row>
    <row r="46" spans="1:6">
      <c r="A46" s="278">
        <v>45</v>
      </c>
      <c r="B46" s="278" t="s">
        <v>283</v>
      </c>
      <c r="C46" s="278">
        <v>230086</v>
      </c>
      <c r="D46" s="278" t="s">
        <v>283</v>
      </c>
      <c r="E46" t="s">
        <v>284</v>
      </c>
      <c r="F46" s="278">
        <v>45</v>
      </c>
    </row>
    <row r="47" spans="1:6">
      <c r="A47" s="278">
        <v>46</v>
      </c>
      <c r="B47" s="278" t="s">
        <v>285</v>
      </c>
      <c r="C47" s="278">
        <v>230354</v>
      </c>
      <c r="D47" s="278" t="s">
        <v>285</v>
      </c>
      <c r="E47" t="s">
        <v>286</v>
      </c>
      <c r="F47" s="278">
        <v>46</v>
      </c>
    </row>
    <row r="48" spans="1:6">
      <c r="A48" s="278">
        <v>47</v>
      </c>
      <c r="B48" s="278" t="s">
        <v>287</v>
      </c>
      <c r="C48" s="278">
        <v>230024</v>
      </c>
      <c r="D48" s="278" t="s">
        <v>287</v>
      </c>
      <c r="E48" t="s">
        <v>288</v>
      </c>
      <c r="F48" s="278">
        <v>47</v>
      </c>
    </row>
    <row r="49" spans="1:6">
      <c r="A49" s="278">
        <v>48</v>
      </c>
      <c r="B49" s="278" t="s">
        <v>289</v>
      </c>
      <c r="C49" s="278">
        <v>230030</v>
      </c>
      <c r="D49" s="278" t="s">
        <v>289</v>
      </c>
      <c r="E49" t="s">
        <v>290</v>
      </c>
      <c r="F49" s="278">
        <v>48</v>
      </c>
    </row>
    <row r="50" spans="1:6">
      <c r="A50" s="278">
        <v>49</v>
      </c>
      <c r="B50" s="278" t="s">
        <v>291</v>
      </c>
      <c r="C50" s="278">
        <v>230041</v>
      </c>
      <c r="D50" s="278" t="s">
        <v>291</v>
      </c>
      <c r="E50" t="s">
        <v>292</v>
      </c>
      <c r="F50" s="278">
        <v>49</v>
      </c>
    </row>
    <row r="51" spans="1:6">
      <c r="A51" s="278">
        <v>50</v>
      </c>
      <c r="B51" s="278" t="s">
        <v>293</v>
      </c>
      <c r="C51" s="278">
        <v>230067</v>
      </c>
      <c r="D51" s="278" t="s">
        <v>293</v>
      </c>
      <c r="E51" t="s">
        <v>294</v>
      </c>
      <c r="F51" s="278">
        <v>50</v>
      </c>
    </row>
    <row r="52" spans="1:6">
      <c r="A52" s="278">
        <v>51</v>
      </c>
      <c r="B52" s="278" t="s">
        <v>295</v>
      </c>
      <c r="C52" s="278">
        <v>230017</v>
      </c>
      <c r="D52" s="278" t="s">
        <v>295</v>
      </c>
      <c r="E52" t="s">
        <v>296</v>
      </c>
      <c r="F52" s="278">
        <v>51</v>
      </c>
    </row>
    <row r="53" spans="1:6">
      <c r="A53" s="278">
        <v>52</v>
      </c>
      <c r="B53" s="278" t="s">
        <v>297</v>
      </c>
      <c r="C53" s="278">
        <v>230272</v>
      </c>
      <c r="D53" s="278" t="s">
        <v>297</v>
      </c>
      <c r="E53" t="s">
        <v>298</v>
      </c>
      <c r="F53" s="278">
        <v>52</v>
      </c>
    </row>
    <row r="54" spans="1:6">
      <c r="A54" s="278">
        <v>53</v>
      </c>
      <c r="B54" s="278" t="s">
        <v>299</v>
      </c>
      <c r="C54" s="278">
        <v>230467</v>
      </c>
      <c r="D54" s="278" t="s">
        <v>299</v>
      </c>
      <c r="E54" t="s">
        <v>300</v>
      </c>
      <c r="F54" s="278">
        <v>53</v>
      </c>
    </row>
    <row r="55" spans="1:6">
      <c r="A55" s="278">
        <v>54</v>
      </c>
      <c r="B55" s="278" t="s">
        <v>301</v>
      </c>
      <c r="C55" s="278">
        <v>230346</v>
      </c>
      <c r="D55" s="278" t="s">
        <v>301</v>
      </c>
      <c r="E55" t="s">
        <v>302</v>
      </c>
      <c r="F55" s="278">
        <v>54</v>
      </c>
    </row>
    <row r="56" spans="1:6">
      <c r="A56" s="278">
        <v>55</v>
      </c>
      <c r="B56" s="278" t="s">
        <v>535</v>
      </c>
      <c r="C56" s="278">
        <v>230477</v>
      </c>
      <c r="D56" s="278" t="s">
        <v>535</v>
      </c>
      <c r="E56" t="s">
        <v>536</v>
      </c>
      <c r="F56" s="278">
        <v>55</v>
      </c>
    </row>
    <row r="57" spans="1:6">
      <c r="A57" s="278">
        <v>56</v>
      </c>
      <c r="B57" s="278" t="s">
        <v>303</v>
      </c>
      <c r="C57" s="278">
        <v>230251</v>
      </c>
      <c r="D57" s="278" t="s">
        <v>303</v>
      </c>
      <c r="E57" t="s">
        <v>304</v>
      </c>
      <c r="F57" s="278">
        <v>56</v>
      </c>
    </row>
    <row r="58" spans="1:6">
      <c r="A58" s="278">
        <v>57</v>
      </c>
      <c r="B58" s="278" t="s">
        <v>537</v>
      </c>
      <c r="C58" s="278">
        <v>230475</v>
      </c>
      <c r="D58" s="278" t="s">
        <v>537</v>
      </c>
      <c r="E58" t="s">
        <v>538</v>
      </c>
      <c r="F58" s="278">
        <v>57</v>
      </c>
    </row>
    <row r="59" spans="1:6">
      <c r="A59" s="278">
        <v>58</v>
      </c>
      <c r="B59" s="278" t="s">
        <v>305</v>
      </c>
      <c r="C59" s="278">
        <v>230180</v>
      </c>
      <c r="D59" s="278" t="s">
        <v>305</v>
      </c>
      <c r="E59" t="s">
        <v>306</v>
      </c>
      <c r="F59" s="278">
        <v>58</v>
      </c>
    </row>
    <row r="60" spans="1:6">
      <c r="A60" s="278">
        <v>59</v>
      </c>
      <c r="B60" s="278" t="s">
        <v>539</v>
      </c>
      <c r="C60" s="278">
        <v>231999</v>
      </c>
      <c r="D60" s="278" t="s">
        <v>539</v>
      </c>
      <c r="E60" t="s">
        <v>540</v>
      </c>
      <c r="F60" s="278">
        <v>59</v>
      </c>
    </row>
    <row r="61" spans="1:6">
      <c r="A61" s="278">
        <v>60</v>
      </c>
      <c r="B61" s="278" t="s">
        <v>307</v>
      </c>
      <c r="C61" s="278">
        <v>230252</v>
      </c>
      <c r="D61" s="278" t="s">
        <v>307</v>
      </c>
      <c r="E61" t="s">
        <v>308</v>
      </c>
      <c r="F61" s="278">
        <v>60</v>
      </c>
    </row>
    <row r="62" spans="1:6">
      <c r="A62" s="278">
        <v>61</v>
      </c>
      <c r="B62" s="278" t="s">
        <v>309</v>
      </c>
      <c r="C62" s="278">
        <v>230077</v>
      </c>
      <c r="D62" s="278" t="s">
        <v>309</v>
      </c>
      <c r="E62" t="s">
        <v>310</v>
      </c>
      <c r="F62" s="278">
        <v>61</v>
      </c>
    </row>
    <row r="63" spans="1:6">
      <c r="A63" s="278">
        <v>62</v>
      </c>
      <c r="B63" s="278" t="s">
        <v>311</v>
      </c>
      <c r="C63" s="278">
        <v>230374</v>
      </c>
      <c r="D63" s="278" t="s">
        <v>311</v>
      </c>
      <c r="E63" t="s">
        <v>312</v>
      </c>
      <c r="F63" s="278">
        <v>62</v>
      </c>
    </row>
    <row r="64" spans="1:6">
      <c r="A64" s="278">
        <v>63</v>
      </c>
      <c r="B64" s="278" t="s">
        <v>541</v>
      </c>
      <c r="C64" s="278">
        <v>230406</v>
      </c>
      <c r="D64" s="278" t="s">
        <v>541</v>
      </c>
      <c r="E64" t="s">
        <v>313</v>
      </c>
      <c r="F64" s="278">
        <v>63</v>
      </c>
    </row>
    <row r="65" spans="1:6">
      <c r="A65" s="278">
        <v>64</v>
      </c>
      <c r="B65" s="278" t="s">
        <v>314</v>
      </c>
      <c r="C65" s="278">
        <v>230388</v>
      </c>
      <c r="D65" s="278" t="s">
        <v>314</v>
      </c>
      <c r="E65" t="s">
        <v>315</v>
      </c>
      <c r="F65" s="278">
        <v>64</v>
      </c>
    </row>
    <row r="66" spans="1:6">
      <c r="A66" s="278">
        <v>65</v>
      </c>
      <c r="B66" s="278" t="s">
        <v>316</v>
      </c>
      <c r="C66" s="278">
        <v>230044</v>
      </c>
      <c r="D66" s="278" t="s">
        <v>316</v>
      </c>
      <c r="E66" t="s">
        <v>317</v>
      </c>
      <c r="F66" s="278">
        <v>65</v>
      </c>
    </row>
    <row r="67" spans="1:6">
      <c r="A67" s="278">
        <v>66</v>
      </c>
      <c r="B67" s="278" t="s">
        <v>318</v>
      </c>
      <c r="C67" s="278">
        <v>230108</v>
      </c>
      <c r="D67" s="278" t="s">
        <v>318</v>
      </c>
      <c r="E67" t="s">
        <v>319</v>
      </c>
      <c r="F67" s="278">
        <v>66</v>
      </c>
    </row>
    <row r="68" spans="1:6">
      <c r="A68" s="278">
        <v>67</v>
      </c>
      <c r="B68" s="278" t="s">
        <v>320</v>
      </c>
      <c r="C68" s="278">
        <v>230142</v>
      </c>
      <c r="D68" s="278" t="s">
        <v>320</v>
      </c>
      <c r="E68" t="s">
        <v>321</v>
      </c>
      <c r="F68" s="278">
        <v>67</v>
      </c>
    </row>
    <row r="69" spans="1:6">
      <c r="A69" s="278">
        <v>68</v>
      </c>
      <c r="B69" s="278" t="s">
        <v>322</v>
      </c>
      <c r="C69" s="278">
        <v>230045</v>
      </c>
      <c r="D69" s="278" t="s">
        <v>322</v>
      </c>
      <c r="E69" t="s">
        <v>323</v>
      </c>
      <c r="F69" s="278">
        <v>68</v>
      </c>
    </row>
    <row r="70" spans="1:6">
      <c r="A70" s="278">
        <v>69</v>
      </c>
      <c r="B70" s="278" t="s">
        <v>324</v>
      </c>
      <c r="C70" s="278">
        <v>230413</v>
      </c>
      <c r="D70" s="278" t="s">
        <v>324</v>
      </c>
      <c r="E70" t="s">
        <v>325</v>
      </c>
      <c r="F70" s="278">
        <v>69</v>
      </c>
    </row>
    <row r="71" spans="1:6">
      <c r="A71" s="278">
        <v>70</v>
      </c>
      <c r="B71" s="278" t="s">
        <v>326</v>
      </c>
      <c r="C71" s="278">
        <v>230054</v>
      </c>
      <c r="D71" s="278" t="s">
        <v>326</v>
      </c>
      <c r="E71" t="s">
        <v>327</v>
      </c>
      <c r="F71" s="278">
        <v>70</v>
      </c>
    </row>
    <row r="72" spans="1:6">
      <c r="A72" s="278">
        <v>71</v>
      </c>
      <c r="B72" s="278" t="s">
        <v>328</v>
      </c>
      <c r="C72" s="278">
        <v>230411</v>
      </c>
      <c r="D72" s="278" t="s">
        <v>328</v>
      </c>
      <c r="E72" t="s">
        <v>329</v>
      </c>
      <c r="F72" s="278">
        <v>71</v>
      </c>
    </row>
    <row r="73" spans="1:6">
      <c r="A73" s="278">
        <v>72</v>
      </c>
      <c r="B73" s="278" t="s">
        <v>330</v>
      </c>
      <c r="C73" s="278">
        <v>230278</v>
      </c>
      <c r="D73" s="278" t="s">
        <v>330</v>
      </c>
      <c r="E73" t="s">
        <v>331</v>
      </c>
      <c r="F73" s="278">
        <v>72</v>
      </c>
    </row>
    <row r="74" spans="1:6">
      <c r="A74" s="278">
        <v>73</v>
      </c>
      <c r="B74" s="278" t="s">
        <v>332</v>
      </c>
      <c r="C74" s="278">
        <v>230289</v>
      </c>
      <c r="D74" s="278" t="s">
        <v>332</v>
      </c>
      <c r="E74" t="s">
        <v>333</v>
      </c>
      <c r="F74" s="278">
        <v>73</v>
      </c>
    </row>
    <row r="75" spans="1:6">
      <c r="A75" s="278">
        <v>74</v>
      </c>
      <c r="B75" s="278" t="s">
        <v>334</v>
      </c>
      <c r="C75" s="278">
        <v>230466</v>
      </c>
      <c r="D75" s="278" t="s">
        <v>334</v>
      </c>
      <c r="E75" t="s">
        <v>335</v>
      </c>
      <c r="F75" s="278">
        <v>74</v>
      </c>
    </row>
    <row r="76" spans="1:6">
      <c r="A76" s="278">
        <v>75</v>
      </c>
      <c r="B76" s="278" t="s">
        <v>336</v>
      </c>
      <c r="C76" s="278">
        <v>230407</v>
      </c>
      <c r="D76" s="278" t="s">
        <v>336</v>
      </c>
      <c r="E76" t="s">
        <v>337</v>
      </c>
      <c r="F76" s="278">
        <v>75</v>
      </c>
    </row>
    <row r="77" spans="1:6">
      <c r="A77" s="278">
        <v>76</v>
      </c>
      <c r="B77" s="278" t="s">
        <v>542</v>
      </c>
      <c r="C77" s="278">
        <v>230010</v>
      </c>
      <c r="D77" s="278" t="s">
        <v>542</v>
      </c>
      <c r="E77" t="s">
        <v>338</v>
      </c>
      <c r="F77" s="278">
        <v>76</v>
      </c>
    </row>
    <row r="78" spans="1:6">
      <c r="A78" s="278">
        <v>77</v>
      </c>
      <c r="B78" s="278" t="s">
        <v>339</v>
      </c>
      <c r="C78" s="278">
        <v>230393</v>
      </c>
      <c r="D78" s="278" t="s">
        <v>339</v>
      </c>
      <c r="E78" t="s">
        <v>340</v>
      </c>
      <c r="F78" s="278">
        <v>77</v>
      </c>
    </row>
    <row r="79" spans="1:6">
      <c r="A79" s="278">
        <v>78</v>
      </c>
      <c r="B79" s="278" t="s">
        <v>543</v>
      </c>
      <c r="C79" s="278">
        <v>230450</v>
      </c>
      <c r="D79" s="278" t="s">
        <v>543</v>
      </c>
      <c r="E79" t="s">
        <v>544</v>
      </c>
      <c r="F79" s="278">
        <v>78</v>
      </c>
    </row>
    <row r="80" spans="1:6">
      <c r="A80" s="278">
        <v>79</v>
      </c>
      <c r="B80" s="278" t="s">
        <v>341</v>
      </c>
      <c r="C80" s="278">
        <v>230315</v>
      </c>
      <c r="D80" s="278" t="s">
        <v>341</v>
      </c>
      <c r="E80" t="s">
        <v>342</v>
      </c>
      <c r="F80" s="278">
        <v>79</v>
      </c>
    </row>
    <row r="81" spans="1:6">
      <c r="A81" s="278">
        <v>80</v>
      </c>
      <c r="B81" s="278" t="s">
        <v>343</v>
      </c>
      <c r="C81" s="278">
        <v>230200</v>
      </c>
      <c r="D81" s="278" t="s">
        <v>343</v>
      </c>
      <c r="E81" t="s">
        <v>344</v>
      </c>
      <c r="F81" s="278">
        <v>80</v>
      </c>
    </row>
    <row r="82" spans="1:6">
      <c r="A82" s="278">
        <v>81</v>
      </c>
      <c r="B82" s="278" t="s">
        <v>345</v>
      </c>
      <c r="C82" s="278">
        <v>230033</v>
      </c>
      <c r="D82" s="278" t="s">
        <v>345</v>
      </c>
      <c r="E82" t="s">
        <v>346</v>
      </c>
      <c r="F82" s="278">
        <v>81</v>
      </c>
    </row>
    <row r="83" spans="1:6">
      <c r="A83" s="278">
        <v>82</v>
      </c>
      <c r="B83" s="278" t="s">
        <v>347</v>
      </c>
      <c r="C83" s="278">
        <v>230097</v>
      </c>
      <c r="D83" s="278" t="s">
        <v>347</v>
      </c>
      <c r="E83" t="s">
        <v>348</v>
      </c>
      <c r="F83" s="278">
        <v>82</v>
      </c>
    </row>
    <row r="84" spans="1:6">
      <c r="A84" s="278">
        <v>83</v>
      </c>
      <c r="B84" s="278" t="s">
        <v>349</v>
      </c>
      <c r="C84" s="278">
        <v>230094</v>
      </c>
      <c r="D84" s="278" t="s">
        <v>349</v>
      </c>
      <c r="E84" t="s">
        <v>350</v>
      </c>
      <c r="F84" s="278">
        <v>83</v>
      </c>
    </row>
    <row r="85" spans="1:6">
      <c r="A85" s="278">
        <v>84</v>
      </c>
      <c r="B85" s="278" t="s">
        <v>351</v>
      </c>
      <c r="C85" s="278">
        <v>230453</v>
      </c>
      <c r="D85" s="278" t="s">
        <v>351</v>
      </c>
      <c r="E85" t="s">
        <v>352</v>
      </c>
      <c r="F85" s="278">
        <v>84</v>
      </c>
    </row>
    <row r="86" spans="1:6">
      <c r="A86" s="278">
        <v>85</v>
      </c>
      <c r="B86" s="278" t="s">
        <v>353</v>
      </c>
      <c r="C86" s="278">
        <v>230039</v>
      </c>
      <c r="D86" s="278" t="s">
        <v>353</v>
      </c>
      <c r="E86" t="s">
        <v>354</v>
      </c>
      <c r="F86" s="278">
        <v>85</v>
      </c>
    </row>
    <row r="87" spans="1:6">
      <c r="A87" s="278">
        <v>86</v>
      </c>
      <c r="B87" s="278" t="s">
        <v>355</v>
      </c>
      <c r="C87" s="278">
        <v>230175</v>
      </c>
      <c r="D87" s="278" t="s">
        <v>355</v>
      </c>
      <c r="E87" t="s">
        <v>356</v>
      </c>
      <c r="F87" s="278">
        <v>86</v>
      </c>
    </row>
    <row r="88" spans="1:6">
      <c r="A88" s="278">
        <v>87</v>
      </c>
      <c r="B88" s="278" t="s">
        <v>357</v>
      </c>
      <c r="C88" s="278">
        <v>230450</v>
      </c>
      <c r="D88" s="278" t="s">
        <v>357</v>
      </c>
      <c r="E88" t="s">
        <v>358</v>
      </c>
      <c r="F88" s="278">
        <v>87</v>
      </c>
    </row>
    <row r="89" spans="1:6">
      <c r="A89" s="278">
        <v>88</v>
      </c>
      <c r="B89" s="278" t="s">
        <v>367</v>
      </c>
      <c r="C89" s="278">
        <v>230436</v>
      </c>
      <c r="D89" s="278" t="s">
        <v>367</v>
      </c>
      <c r="E89" t="s">
        <v>368</v>
      </c>
      <c r="F89" s="278">
        <v>88</v>
      </c>
    </row>
    <row r="90" spans="1:6">
      <c r="A90" s="278">
        <v>89</v>
      </c>
      <c r="B90" s="278" t="s">
        <v>359</v>
      </c>
      <c r="C90" s="278">
        <v>230399</v>
      </c>
      <c r="D90" s="278" t="s">
        <v>359</v>
      </c>
      <c r="E90" t="s">
        <v>360</v>
      </c>
      <c r="F90" s="278">
        <v>89</v>
      </c>
    </row>
    <row r="91" spans="1:6">
      <c r="A91" s="278">
        <v>90</v>
      </c>
      <c r="B91" s="278" t="s">
        <v>361</v>
      </c>
      <c r="C91" s="278">
        <v>230390</v>
      </c>
      <c r="D91" s="278" t="s">
        <v>361</v>
      </c>
      <c r="E91" t="s">
        <v>362</v>
      </c>
      <c r="F91" s="278">
        <v>90</v>
      </c>
    </row>
    <row r="92" spans="1:6">
      <c r="A92" s="278">
        <v>91</v>
      </c>
      <c r="B92" s="278" t="s">
        <v>545</v>
      </c>
      <c r="C92" s="278">
        <v>230455</v>
      </c>
      <c r="D92" s="278" t="s">
        <v>545</v>
      </c>
      <c r="E92" t="s">
        <v>546</v>
      </c>
      <c r="F92" s="278">
        <v>91</v>
      </c>
    </row>
    <row r="93" spans="1:6">
      <c r="A93" s="278">
        <v>92</v>
      </c>
      <c r="B93" s="278" t="s">
        <v>363</v>
      </c>
      <c r="C93" s="278">
        <v>230448</v>
      </c>
      <c r="D93" s="278" t="s">
        <v>363</v>
      </c>
      <c r="E93" t="s">
        <v>364</v>
      </c>
      <c r="F93" s="278">
        <v>92</v>
      </c>
    </row>
    <row r="94" spans="1:6">
      <c r="A94" s="278">
        <v>93</v>
      </c>
      <c r="B94" s="278" t="s">
        <v>365</v>
      </c>
      <c r="C94" s="278">
        <v>230426</v>
      </c>
      <c r="D94" s="278" t="s">
        <v>365</v>
      </c>
      <c r="E94" t="s">
        <v>366</v>
      </c>
      <c r="F94" s="278">
        <v>93</v>
      </c>
    </row>
    <row r="95" spans="1:6">
      <c r="A95" s="278">
        <v>94</v>
      </c>
      <c r="B95" s="278" t="s">
        <v>369</v>
      </c>
      <c r="C95" s="278">
        <v>230464</v>
      </c>
      <c r="D95" s="278" t="s">
        <v>369</v>
      </c>
      <c r="E95" t="s">
        <v>369</v>
      </c>
      <c r="F95" s="278">
        <v>94</v>
      </c>
    </row>
    <row r="96" spans="1:6">
      <c r="A96" s="278">
        <v>95</v>
      </c>
      <c r="B96" s="278" t="s">
        <v>563</v>
      </c>
      <c r="C96" s="278">
        <v>235999</v>
      </c>
      <c r="D96" s="278" t="s">
        <v>563</v>
      </c>
      <c r="E96" s="278" t="s">
        <v>564</v>
      </c>
      <c r="F96" s="278">
        <v>95</v>
      </c>
    </row>
    <row r="97" spans="1:6">
      <c r="A97" s="278">
        <v>96</v>
      </c>
      <c r="B97" s="278" t="s">
        <v>565</v>
      </c>
      <c r="C97" s="278">
        <v>235998</v>
      </c>
      <c r="D97" s="278" t="s">
        <v>565</v>
      </c>
      <c r="E97" s="278" t="s">
        <v>566</v>
      </c>
      <c r="F97" s="278">
        <v>96</v>
      </c>
    </row>
    <row r="98" spans="1:6">
      <c r="A98" s="278">
        <v>97</v>
      </c>
      <c r="B98" s="278" t="s">
        <v>567</v>
      </c>
      <c r="C98" s="278">
        <v>235002</v>
      </c>
      <c r="D98" s="278" t="s">
        <v>567</v>
      </c>
      <c r="E98" s="278" t="s">
        <v>568</v>
      </c>
      <c r="F98" s="278">
        <v>97</v>
      </c>
    </row>
    <row r="99" spans="1:6">
      <c r="A99" s="278">
        <v>98</v>
      </c>
      <c r="B99" s="278" t="s">
        <v>569</v>
      </c>
      <c r="C99" s="278">
        <v>235003</v>
      </c>
      <c r="D99" s="278" t="s">
        <v>569</v>
      </c>
      <c r="E99" s="278" t="s">
        <v>570</v>
      </c>
      <c r="F99" s="278">
        <v>98</v>
      </c>
    </row>
    <row r="100" spans="1:6">
      <c r="A100" s="278">
        <v>99</v>
      </c>
      <c r="B100" s="278" t="s">
        <v>571</v>
      </c>
      <c r="C100" s="278">
        <v>235004</v>
      </c>
      <c r="D100" s="278" t="s">
        <v>571</v>
      </c>
      <c r="E100" s="278" t="s">
        <v>572</v>
      </c>
      <c r="F100" s="278">
        <v>99</v>
      </c>
    </row>
    <row r="101" spans="1:6">
      <c r="A101" s="278">
        <v>100</v>
      </c>
      <c r="B101" s="278" t="s">
        <v>573</v>
      </c>
      <c r="C101" s="278">
        <v>235005</v>
      </c>
      <c r="D101" s="278" t="s">
        <v>573</v>
      </c>
      <c r="E101" s="278" t="s">
        <v>574</v>
      </c>
      <c r="F101" s="278">
        <v>100</v>
      </c>
    </row>
    <row r="102" spans="1:6">
      <c r="A102" s="278">
        <v>101</v>
      </c>
      <c r="B102" s="278" t="s">
        <v>575</v>
      </c>
      <c r="C102" s="278">
        <v>235006</v>
      </c>
      <c r="D102" s="278" t="s">
        <v>575</v>
      </c>
      <c r="E102" s="278" t="s">
        <v>576</v>
      </c>
      <c r="F102" s="278">
        <v>101</v>
      </c>
    </row>
    <row r="103" spans="1:6">
      <c r="A103" s="278">
        <v>102</v>
      </c>
      <c r="B103" s="278" t="s">
        <v>577</v>
      </c>
      <c r="C103" s="278">
        <v>235009</v>
      </c>
      <c r="D103" s="278" t="s">
        <v>577</v>
      </c>
      <c r="E103" s="278" t="s">
        <v>578</v>
      </c>
      <c r="F103" s="278">
        <v>102</v>
      </c>
    </row>
    <row r="104" spans="1:6">
      <c r="A104" s="278">
        <v>103</v>
      </c>
      <c r="B104" s="278" t="s">
        <v>579</v>
      </c>
      <c r="C104" s="278">
        <v>235014</v>
      </c>
      <c r="D104" s="278" t="s">
        <v>579</v>
      </c>
      <c r="E104" s="278" t="s">
        <v>580</v>
      </c>
      <c r="F104" s="278">
        <v>103</v>
      </c>
    </row>
    <row r="105" spans="1:6">
      <c r="A105" s="278">
        <v>104</v>
      </c>
      <c r="B105" s="278" t="s">
        <v>581</v>
      </c>
      <c r="C105" s="278">
        <v>235015</v>
      </c>
      <c r="D105" s="278" t="s">
        <v>581</v>
      </c>
      <c r="E105" s="278" t="s">
        <v>582</v>
      </c>
      <c r="F105" s="278">
        <v>104</v>
      </c>
    </row>
    <row r="106" spans="1:6">
      <c r="A106" s="278">
        <v>105</v>
      </c>
      <c r="B106" s="278" t="s">
        <v>583</v>
      </c>
      <c r="C106" s="278">
        <v>235018</v>
      </c>
      <c r="D106" s="278" t="s">
        <v>583</v>
      </c>
      <c r="E106" s="278" t="s">
        <v>584</v>
      </c>
      <c r="F106" s="278">
        <v>105</v>
      </c>
    </row>
    <row r="107" spans="1:6">
      <c r="A107" s="278">
        <v>106</v>
      </c>
      <c r="B107" s="278" t="s">
        <v>585</v>
      </c>
      <c r="C107" s="278">
        <v>235021</v>
      </c>
      <c r="D107" s="278" t="s">
        <v>585</v>
      </c>
      <c r="E107" s="278" t="s">
        <v>586</v>
      </c>
      <c r="F107" s="278">
        <v>106</v>
      </c>
    </row>
    <row r="108" spans="1:6">
      <c r="A108" s="278">
        <v>107</v>
      </c>
      <c r="B108" s="278" t="s">
        <v>587</v>
      </c>
      <c r="C108" s="278">
        <v>235022</v>
      </c>
      <c r="D108" s="278" t="s">
        <v>587</v>
      </c>
      <c r="E108" s="278" t="s">
        <v>588</v>
      </c>
      <c r="F108" s="278">
        <v>107</v>
      </c>
    </row>
    <row r="109" spans="1:6">
      <c r="A109" s="278">
        <v>108</v>
      </c>
      <c r="B109" s="278" t="s">
        <v>589</v>
      </c>
      <c r="C109" s="278">
        <v>235026</v>
      </c>
      <c r="D109" s="278" t="s">
        <v>589</v>
      </c>
      <c r="E109" s="278" t="s">
        <v>590</v>
      </c>
      <c r="F109" s="278">
        <v>108</v>
      </c>
    </row>
    <row r="110" spans="1:6">
      <c r="A110" s="278">
        <v>109</v>
      </c>
      <c r="B110" s="278" t="s">
        <v>591</v>
      </c>
      <c r="C110" s="278">
        <v>235030</v>
      </c>
      <c r="D110" s="278" t="s">
        <v>591</v>
      </c>
      <c r="E110" s="278" t="s">
        <v>592</v>
      </c>
      <c r="F110" s="278">
        <v>109</v>
      </c>
    </row>
    <row r="111" spans="1:6">
      <c r="A111" s="278">
        <v>110</v>
      </c>
      <c r="B111" s="278" t="s">
        <v>593</v>
      </c>
      <c r="C111" s="278">
        <v>235035</v>
      </c>
      <c r="D111" s="278" t="s">
        <v>593</v>
      </c>
      <c r="E111" s="278" t="s">
        <v>594</v>
      </c>
      <c r="F111" s="278">
        <v>110</v>
      </c>
    </row>
    <row r="112" spans="1:6">
      <c r="A112" s="278">
        <v>111</v>
      </c>
      <c r="B112" s="278" t="s">
        <v>595</v>
      </c>
      <c r="C112" s="278">
        <v>235043</v>
      </c>
      <c r="D112" s="278" t="s">
        <v>595</v>
      </c>
      <c r="E112" s="278" t="s">
        <v>596</v>
      </c>
      <c r="F112" s="278">
        <v>111</v>
      </c>
    </row>
    <row r="113" spans="1:6">
      <c r="A113" s="278">
        <v>112</v>
      </c>
      <c r="B113" s="278" t="s">
        <v>597</v>
      </c>
      <c r="C113" s="278">
        <v>235044</v>
      </c>
      <c r="D113" s="278" t="s">
        <v>597</v>
      </c>
      <c r="E113" s="278" t="s">
        <v>598</v>
      </c>
      <c r="F113" s="278">
        <v>112</v>
      </c>
    </row>
    <row r="114" spans="1:6">
      <c r="A114" s="278">
        <v>113</v>
      </c>
      <c r="B114" s="278" t="s">
        <v>599</v>
      </c>
      <c r="C114" s="278">
        <v>235045</v>
      </c>
      <c r="D114" s="278" t="s">
        <v>599</v>
      </c>
      <c r="E114" s="278" t="s">
        <v>600</v>
      </c>
      <c r="F114" s="278">
        <v>113</v>
      </c>
    </row>
    <row r="115" spans="1:6">
      <c r="A115" s="278">
        <v>114</v>
      </c>
      <c r="B115" s="278" t="s">
        <v>601</v>
      </c>
      <c r="C115" s="278">
        <v>235047</v>
      </c>
      <c r="D115" s="278" t="s">
        <v>601</v>
      </c>
      <c r="E115" s="278" t="s">
        <v>602</v>
      </c>
      <c r="F115" s="278">
        <v>114</v>
      </c>
    </row>
    <row r="116" spans="1:6">
      <c r="A116" s="278">
        <v>115</v>
      </c>
      <c r="B116" s="278" t="s">
        <v>603</v>
      </c>
      <c r="C116" s="278">
        <v>235049</v>
      </c>
      <c r="D116" s="278" t="s">
        <v>603</v>
      </c>
      <c r="E116" s="278" t="s">
        <v>604</v>
      </c>
      <c r="F116" s="278">
        <v>115</v>
      </c>
    </row>
    <row r="117" spans="1:6">
      <c r="A117" s="278">
        <v>116</v>
      </c>
      <c r="B117" s="278" t="s">
        <v>605</v>
      </c>
      <c r="C117" s="278">
        <v>235051</v>
      </c>
      <c r="D117" s="278" t="s">
        <v>605</v>
      </c>
      <c r="E117" s="278" t="s">
        <v>606</v>
      </c>
      <c r="F117" s="278">
        <v>116</v>
      </c>
    </row>
    <row r="118" spans="1:6">
      <c r="A118" s="278">
        <v>117</v>
      </c>
      <c r="B118" s="278" t="s">
        <v>607</v>
      </c>
      <c r="C118" s="278">
        <v>235053</v>
      </c>
      <c r="D118" s="278" t="s">
        <v>607</v>
      </c>
      <c r="E118" s="278" t="s">
        <v>608</v>
      </c>
      <c r="F118" s="278">
        <v>117</v>
      </c>
    </row>
    <row r="119" spans="1:6">
      <c r="A119" s="278">
        <v>118</v>
      </c>
      <c r="B119" s="278" t="s">
        <v>609</v>
      </c>
      <c r="C119" s="278">
        <v>235056</v>
      </c>
      <c r="D119" s="278" t="s">
        <v>609</v>
      </c>
      <c r="E119" s="278" t="s">
        <v>610</v>
      </c>
      <c r="F119" s="278">
        <v>118</v>
      </c>
    </row>
    <row r="120" spans="1:6">
      <c r="A120" s="278">
        <v>119</v>
      </c>
      <c r="B120" s="278" t="s">
        <v>611</v>
      </c>
      <c r="C120" s="278">
        <v>235057</v>
      </c>
      <c r="D120" s="278" t="s">
        <v>611</v>
      </c>
      <c r="E120" s="278" t="s">
        <v>612</v>
      </c>
      <c r="F120" s="278">
        <v>119</v>
      </c>
    </row>
    <row r="121" spans="1:6">
      <c r="A121" s="278">
        <v>120</v>
      </c>
      <c r="B121" s="278" t="s">
        <v>613</v>
      </c>
      <c r="C121" s="278">
        <v>235061</v>
      </c>
      <c r="D121" s="278" t="s">
        <v>613</v>
      </c>
      <c r="E121" s="278" t="s">
        <v>614</v>
      </c>
      <c r="F121" s="278">
        <v>120</v>
      </c>
    </row>
    <row r="122" spans="1:6">
      <c r="A122" s="278">
        <v>121</v>
      </c>
      <c r="B122" s="278" t="s">
        <v>615</v>
      </c>
      <c r="C122" s="278">
        <v>235063</v>
      </c>
      <c r="D122" s="278" t="s">
        <v>615</v>
      </c>
      <c r="E122" s="278" t="s">
        <v>616</v>
      </c>
      <c r="F122" s="278">
        <v>121</v>
      </c>
    </row>
    <row r="123" spans="1:6">
      <c r="A123" s="278">
        <v>122</v>
      </c>
      <c r="B123" s="278" t="s">
        <v>617</v>
      </c>
      <c r="C123" s="278">
        <v>235064</v>
      </c>
      <c r="D123" s="278" t="s">
        <v>617</v>
      </c>
      <c r="E123" s="278" t="s">
        <v>618</v>
      </c>
      <c r="F123" s="278">
        <v>122</v>
      </c>
    </row>
    <row r="124" spans="1:6">
      <c r="A124" s="278">
        <v>123</v>
      </c>
      <c r="B124" s="278" t="s">
        <v>619</v>
      </c>
      <c r="C124" s="278">
        <v>235065</v>
      </c>
      <c r="D124" s="278" t="s">
        <v>619</v>
      </c>
      <c r="E124" s="278" t="s">
        <v>620</v>
      </c>
      <c r="F124" s="278">
        <v>123</v>
      </c>
    </row>
    <row r="125" spans="1:6">
      <c r="A125" s="278">
        <v>124</v>
      </c>
      <c r="B125" s="278" t="s">
        <v>621</v>
      </c>
      <c r="C125" s="278">
        <v>235066</v>
      </c>
      <c r="D125" s="278" t="s">
        <v>621</v>
      </c>
      <c r="E125" s="278" t="s">
        <v>622</v>
      </c>
      <c r="F125" s="278">
        <v>124</v>
      </c>
    </row>
    <row r="126" spans="1:6">
      <c r="A126" s="278">
        <v>125</v>
      </c>
      <c r="B126" s="278" t="s">
        <v>623</v>
      </c>
      <c r="C126" s="278">
        <v>235071</v>
      </c>
      <c r="D126" s="278" t="s">
        <v>623</v>
      </c>
      <c r="E126" s="278" t="s">
        <v>624</v>
      </c>
      <c r="F126" s="278">
        <v>125</v>
      </c>
    </row>
    <row r="127" spans="1:6">
      <c r="A127" s="278">
        <v>126</v>
      </c>
      <c r="B127" s="278" t="s">
        <v>625</v>
      </c>
      <c r="C127" s="278">
        <v>235075</v>
      </c>
      <c r="D127" s="278" t="s">
        <v>625</v>
      </c>
      <c r="E127" s="278" t="s">
        <v>626</v>
      </c>
      <c r="F127" s="278">
        <v>126</v>
      </c>
    </row>
    <row r="128" spans="1:6">
      <c r="A128" s="278">
        <v>127</v>
      </c>
      <c r="B128" s="278" t="s">
        <v>627</v>
      </c>
      <c r="C128" s="278">
        <v>235076</v>
      </c>
      <c r="D128" s="278" t="s">
        <v>627</v>
      </c>
      <c r="E128" s="278" t="s">
        <v>547</v>
      </c>
      <c r="F128" s="278">
        <v>127</v>
      </c>
    </row>
    <row r="129" spans="1:6">
      <c r="A129" s="278">
        <v>128</v>
      </c>
      <c r="B129" s="278" t="s">
        <v>628</v>
      </c>
      <c r="C129" s="278">
        <v>235077</v>
      </c>
      <c r="D129" s="278" t="s">
        <v>628</v>
      </c>
      <c r="E129" s="278" t="s">
        <v>629</v>
      </c>
      <c r="F129" s="278">
        <v>128</v>
      </c>
    </row>
    <row r="130" spans="1:6">
      <c r="A130" s="278">
        <v>129</v>
      </c>
      <c r="B130" s="278" t="s">
        <v>630</v>
      </c>
      <c r="C130" s="278">
        <v>235078</v>
      </c>
      <c r="D130" s="278" t="s">
        <v>630</v>
      </c>
      <c r="E130" s="278" t="s">
        <v>631</v>
      </c>
      <c r="F130" s="278">
        <v>129</v>
      </c>
    </row>
    <row r="131" spans="1:6">
      <c r="A131" s="278">
        <v>130</v>
      </c>
      <c r="B131" s="278" t="s">
        <v>632</v>
      </c>
      <c r="C131" s="278">
        <v>235083</v>
      </c>
      <c r="D131" s="278" t="s">
        <v>632</v>
      </c>
      <c r="E131" s="278" t="s">
        <v>633</v>
      </c>
      <c r="F131" s="278">
        <v>130</v>
      </c>
    </row>
    <row r="132" spans="1:6">
      <c r="A132" s="278">
        <v>131</v>
      </c>
      <c r="B132" s="278" t="s">
        <v>634</v>
      </c>
      <c r="C132" s="278">
        <v>235084</v>
      </c>
      <c r="D132" s="278" t="s">
        <v>634</v>
      </c>
      <c r="E132" s="278" t="s">
        <v>635</v>
      </c>
      <c r="F132" s="278">
        <v>131</v>
      </c>
    </row>
    <row r="133" spans="1:6">
      <c r="A133" s="278">
        <v>132</v>
      </c>
      <c r="B133" s="278" t="s">
        <v>636</v>
      </c>
      <c r="C133" s="278">
        <v>235085</v>
      </c>
      <c r="D133" s="278" t="s">
        <v>636</v>
      </c>
      <c r="E133" s="278" t="s">
        <v>637</v>
      </c>
      <c r="F133" s="278">
        <v>132</v>
      </c>
    </row>
    <row r="134" spans="1:6">
      <c r="A134" s="278">
        <v>133</v>
      </c>
      <c r="B134" s="278" t="s">
        <v>638</v>
      </c>
      <c r="C134" s="278">
        <v>235086</v>
      </c>
      <c r="D134" s="278" t="s">
        <v>638</v>
      </c>
      <c r="E134" s="278" t="s">
        <v>639</v>
      </c>
      <c r="F134" s="278">
        <v>133</v>
      </c>
    </row>
    <row r="135" spans="1:6">
      <c r="A135" s="278">
        <v>134</v>
      </c>
      <c r="B135" s="278" t="s">
        <v>640</v>
      </c>
      <c r="C135" s="278">
        <v>235088</v>
      </c>
      <c r="D135" s="278" t="s">
        <v>640</v>
      </c>
      <c r="E135" s="278" t="s">
        <v>641</v>
      </c>
      <c r="F135" s="278">
        <v>134</v>
      </c>
    </row>
    <row r="136" spans="1:6">
      <c r="A136" s="278">
        <v>135</v>
      </c>
      <c r="B136" s="278" t="s">
        <v>642</v>
      </c>
      <c r="C136" s="278">
        <v>235090</v>
      </c>
      <c r="D136" s="278" t="s">
        <v>642</v>
      </c>
      <c r="E136" s="278" t="s">
        <v>643</v>
      </c>
      <c r="F136" s="278">
        <v>135</v>
      </c>
    </row>
    <row r="137" spans="1:6">
      <c r="A137" s="278">
        <v>136</v>
      </c>
      <c r="B137" s="278" t="s">
        <v>644</v>
      </c>
      <c r="C137" s="278">
        <v>235093</v>
      </c>
      <c r="D137" s="278" t="s">
        <v>644</v>
      </c>
      <c r="E137" s="278" t="s">
        <v>645</v>
      </c>
      <c r="F137" s="278">
        <v>136</v>
      </c>
    </row>
    <row r="138" spans="1:6">
      <c r="A138" s="278">
        <v>137</v>
      </c>
      <c r="B138" s="278" t="s">
        <v>646</v>
      </c>
      <c r="C138" s="278">
        <v>235094</v>
      </c>
      <c r="D138" s="278" t="s">
        <v>646</v>
      </c>
      <c r="E138" s="278" t="s">
        <v>647</v>
      </c>
      <c r="F138" s="278">
        <v>137</v>
      </c>
    </row>
    <row r="139" spans="1:6">
      <c r="A139" s="278">
        <v>138</v>
      </c>
      <c r="B139" s="278" t="s">
        <v>648</v>
      </c>
      <c r="C139" s="278">
        <v>235095</v>
      </c>
      <c r="D139" s="278" t="s">
        <v>648</v>
      </c>
      <c r="E139" s="278" t="s">
        <v>649</v>
      </c>
      <c r="F139" s="278">
        <v>138</v>
      </c>
    </row>
    <row r="140" spans="1:6">
      <c r="A140" s="278">
        <v>139</v>
      </c>
      <c r="B140" s="278" t="s">
        <v>650</v>
      </c>
      <c r="C140" s="278">
        <v>235096</v>
      </c>
      <c r="D140" s="278" t="s">
        <v>650</v>
      </c>
      <c r="E140" s="278" t="s">
        <v>651</v>
      </c>
      <c r="F140" s="278">
        <v>139</v>
      </c>
    </row>
    <row r="141" spans="1:6">
      <c r="A141" s="278">
        <v>140</v>
      </c>
      <c r="B141" s="278" t="s">
        <v>652</v>
      </c>
      <c r="C141" s="278">
        <v>235097</v>
      </c>
      <c r="D141" s="278" t="s">
        <v>652</v>
      </c>
      <c r="E141" s="278" t="s">
        <v>653</v>
      </c>
      <c r="F141" s="278">
        <v>140</v>
      </c>
    </row>
    <row r="142" spans="1:6">
      <c r="A142" s="278">
        <v>141</v>
      </c>
      <c r="B142" s="278" t="s">
        <v>654</v>
      </c>
      <c r="C142" s="278">
        <v>235099</v>
      </c>
      <c r="D142" s="278" t="s">
        <v>654</v>
      </c>
      <c r="E142" s="278" t="s">
        <v>655</v>
      </c>
      <c r="F142" s="278">
        <v>141</v>
      </c>
    </row>
    <row r="143" spans="1:6">
      <c r="A143" s="278">
        <v>142</v>
      </c>
      <c r="B143" s="278" t="s">
        <v>656</v>
      </c>
      <c r="C143" s="278">
        <v>235100</v>
      </c>
      <c r="D143" s="278" t="s">
        <v>656</v>
      </c>
      <c r="E143" s="278" t="s">
        <v>657</v>
      </c>
      <c r="F143" s="278">
        <v>142</v>
      </c>
    </row>
    <row r="144" spans="1:6">
      <c r="A144" s="278">
        <v>143</v>
      </c>
      <c r="B144" s="278" t="s">
        <v>658</v>
      </c>
      <c r="C144" s="278">
        <v>235104</v>
      </c>
      <c r="D144" s="278" t="s">
        <v>658</v>
      </c>
      <c r="E144" s="278" t="s">
        <v>659</v>
      </c>
      <c r="F144" s="278">
        <v>143</v>
      </c>
    </row>
    <row r="145" spans="1:6">
      <c r="A145" s="278">
        <v>144</v>
      </c>
      <c r="B145" s="278" t="s">
        <v>660</v>
      </c>
      <c r="C145" s="278">
        <v>235106</v>
      </c>
      <c r="D145" s="278" t="s">
        <v>660</v>
      </c>
      <c r="E145" s="278" t="s">
        <v>661</v>
      </c>
      <c r="F145" s="278">
        <v>144</v>
      </c>
    </row>
    <row r="146" spans="1:6">
      <c r="A146" s="278">
        <v>145</v>
      </c>
      <c r="B146" s="278" t="s">
        <v>662</v>
      </c>
      <c r="C146" s="278">
        <v>235129</v>
      </c>
      <c r="D146" s="278" t="s">
        <v>662</v>
      </c>
      <c r="E146" s="278" t="s">
        <v>663</v>
      </c>
      <c r="F146" s="278">
        <v>145</v>
      </c>
    </row>
    <row r="147" spans="1:6">
      <c r="A147" s="278">
        <v>146</v>
      </c>
      <c r="B147" s="278" t="s">
        <v>664</v>
      </c>
      <c r="C147" s="278">
        <v>235131</v>
      </c>
      <c r="D147" s="278" t="s">
        <v>664</v>
      </c>
      <c r="E147" s="278" t="s">
        <v>665</v>
      </c>
      <c r="F147" s="278">
        <v>146</v>
      </c>
    </row>
    <row r="148" spans="1:6">
      <c r="A148" s="278">
        <v>147</v>
      </c>
      <c r="B148" s="278" t="s">
        <v>666</v>
      </c>
      <c r="C148" s="278">
        <v>235137</v>
      </c>
      <c r="D148" s="278" t="s">
        <v>666</v>
      </c>
      <c r="E148" s="278" t="s">
        <v>667</v>
      </c>
      <c r="F148" s="278">
        <v>147</v>
      </c>
    </row>
    <row r="149" spans="1:6">
      <c r="A149" s="278">
        <v>148</v>
      </c>
      <c r="B149" s="278" t="s">
        <v>668</v>
      </c>
      <c r="C149" s="278">
        <v>235138</v>
      </c>
      <c r="D149" s="278" t="s">
        <v>668</v>
      </c>
      <c r="E149" s="278" t="s">
        <v>669</v>
      </c>
      <c r="F149" s="278">
        <v>148</v>
      </c>
    </row>
    <row r="150" spans="1:6">
      <c r="A150" s="278">
        <v>149</v>
      </c>
      <c r="B150" s="278" t="s">
        <v>670</v>
      </c>
      <c r="C150" s="278">
        <v>235141</v>
      </c>
      <c r="D150" s="278" t="s">
        <v>670</v>
      </c>
      <c r="E150" s="278" t="s">
        <v>671</v>
      </c>
      <c r="F150" s="278">
        <v>149</v>
      </c>
    </row>
    <row r="151" spans="1:6">
      <c r="A151" s="278">
        <v>150</v>
      </c>
      <c r="B151" s="278" t="s">
        <v>672</v>
      </c>
      <c r="C151" s="278">
        <v>235146</v>
      </c>
      <c r="D151" s="278" t="s">
        <v>672</v>
      </c>
      <c r="E151" s="278" t="s">
        <v>673</v>
      </c>
      <c r="F151" s="278">
        <v>150</v>
      </c>
    </row>
    <row r="152" spans="1:6">
      <c r="A152" s="278">
        <v>151</v>
      </c>
      <c r="B152" s="278" t="s">
        <v>674</v>
      </c>
      <c r="C152" s="278">
        <v>235148</v>
      </c>
      <c r="D152" s="278" t="s">
        <v>674</v>
      </c>
      <c r="E152" s="278" t="s">
        <v>675</v>
      </c>
      <c r="F152" s="278">
        <v>151</v>
      </c>
    </row>
    <row r="153" spans="1:6">
      <c r="A153" s="278">
        <v>152</v>
      </c>
      <c r="B153" s="278" t="s">
        <v>676</v>
      </c>
      <c r="C153" s="278">
        <v>235162</v>
      </c>
      <c r="D153" s="278" t="s">
        <v>676</v>
      </c>
      <c r="E153" s="278" t="s">
        <v>677</v>
      </c>
      <c r="F153" s="278">
        <v>152</v>
      </c>
    </row>
    <row r="154" spans="1:6">
      <c r="A154" s="278">
        <v>153</v>
      </c>
      <c r="B154" s="278" t="s">
        <v>678</v>
      </c>
      <c r="C154" s="278">
        <v>235180</v>
      </c>
      <c r="D154" s="278" t="s">
        <v>678</v>
      </c>
      <c r="E154" s="278" t="s">
        <v>679</v>
      </c>
      <c r="F154" s="278">
        <v>153</v>
      </c>
    </row>
    <row r="155" spans="1:6">
      <c r="A155" s="278">
        <v>154</v>
      </c>
      <c r="B155" s="278" t="s">
        <v>680</v>
      </c>
      <c r="C155" s="278">
        <v>235181</v>
      </c>
      <c r="D155" s="278" t="s">
        <v>680</v>
      </c>
      <c r="E155" s="278" t="s">
        <v>681</v>
      </c>
      <c r="F155" s="278">
        <v>154</v>
      </c>
    </row>
    <row r="156" spans="1:6">
      <c r="A156" s="278">
        <v>155</v>
      </c>
      <c r="B156" s="278" t="s">
        <v>682</v>
      </c>
      <c r="C156" s="278">
        <v>235184</v>
      </c>
      <c r="D156" s="278" t="s">
        <v>682</v>
      </c>
      <c r="E156" s="278" t="s">
        <v>549</v>
      </c>
      <c r="F156" s="278">
        <v>155</v>
      </c>
    </row>
    <row r="157" spans="1:6">
      <c r="A157" s="278">
        <v>156</v>
      </c>
      <c r="B157" s="278" t="s">
        <v>683</v>
      </c>
      <c r="C157" s="278">
        <v>235185</v>
      </c>
      <c r="D157" s="278" t="s">
        <v>683</v>
      </c>
      <c r="E157" s="278" t="s">
        <v>684</v>
      </c>
      <c r="F157" s="278">
        <v>156</v>
      </c>
    </row>
    <row r="158" spans="1:6">
      <c r="A158" s="278">
        <v>157</v>
      </c>
      <c r="B158" s="278" t="s">
        <v>685</v>
      </c>
      <c r="C158" s="278">
        <v>235186</v>
      </c>
      <c r="D158" s="278" t="s">
        <v>685</v>
      </c>
      <c r="E158" s="278" t="s">
        <v>686</v>
      </c>
      <c r="F158" s="278">
        <v>157</v>
      </c>
    </row>
    <row r="159" spans="1:6">
      <c r="A159" s="278">
        <v>158</v>
      </c>
      <c r="B159" s="278" t="s">
        <v>687</v>
      </c>
      <c r="C159" s="278">
        <v>235188</v>
      </c>
      <c r="D159" s="278" t="s">
        <v>687</v>
      </c>
      <c r="E159" s="278" t="s">
        <v>688</v>
      </c>
      <c r="F159" s="278">
        <v>158</v>
      </c>
    </row>
    <row r="160" spans="1:6">
      <c r="A160" s="278">
        <v>159</v>
      </c>
      <c r="B160" s="278" t="s">
        <v>689</v>
      </c>
      <c r="C160" s="278">
        <v>235189</v>
      </c>
      <c r="D160" s="278" t="s">
        <v>689</v>
      </c>
      <c r="E160" s="278" t="s">
        <v>690</v>
      </c>
      <c r="F160" s="278">
        <v>159</v>
      </c>
    </row>
    <row r="161" spans="1:6">
      <c r="A161" s="278">
        <v>160</v>
      </c>
      <c r="B161" s="278" t="s">
        <v>691</v>
      </c>
      <c r="C161" s="278">
        <v>235201</v>
      </c>
      <c r="D161" s="278" t="s">
        <v>691</v>
      </c>
      <c r="E161" s="278" t="s">
        <v>692</v>
      </c>
      <c r="F161" s="278">
        <v>160</v>
      </c>
    </row>
    <row r="162" spans="1:6">
      <c r="A162" s="278">
        <v>161</v>
      </c>
      <c r="B162" s="278" t="s">
        <v>693</v>
      </c>
      <c r="C162" s="278">
        <v>235203</v>
      </c>
      <c r="D162" s="278" t="s">
        <v>693</v>
      </c>
      <c r="E162" s="278" t="s">
        <v>548</v>
      </c>
      <c r="F162" s="278">
        <v>161</v>
      </c>
    </row>
    <row r="163" spans="1:6">
      <c r="A163" s="278">
        <v>162</v>
      </c>
      <c r="B163" s="278" t="s">
        <v>694</v>
      </c>
      <c r="C163" s="278">
        <v>235233</v>
      </c>
      <c r="D163" s="278" t="s">
        <v>694</v>
      </c>
      <c r="E163" s="278" t="s">
        <v>695</v>
      </c>
      <c r="F163" s="278">
        <v>162</v>
      </c>
    </row>
    <row r="164" spans="1:6">
      <c r="A164" s="278">
        <v>163</v>
      </c>
      <c r="B164" s="278" t="s">
        <v>696</v>
      </c>
      <c r="C164" s="278">
        <v>235242</v>
      </c>
      <c r="D164" s="278" t="s">
        <v>696</v>
      </c>
      <c r="E164" s="278" t="s">
        <v>697</v>
      </c>
      <c r="F164" s="278">
        <v>163</v>
      </c>
    </row>
    <row r="165" spans="1:6">
      <c r="A165" s="278">
        <v>164</v>
      </c>
      <c r="B165" s="278" t="s">
        <v>698</v>
      </c>
      <c r="C165" s="278">
        <v>235246</v>
      </c>
      <c r="D165" s="278" t="s">
        <v>698</v>
      </c>
      <c r="E165" s="278" t="s">
        <v>699</v>
      </c>
      <c r="F165" s="278">
        <v>164</v>
      </c>
    </row>
    <row r="166" spans="1:6">
      <c r="A166" s="278">
        <v>165</v>
      </c>
      <c r="B166" s="278" t="s">
        <v>700</v>
      </c>
      <c r="C166" s="278">
        <v>235247</v>
      </c>
      <c r="D166" s="278" t="s">
        <v>700</v>
      </c>
      <c r="E166" s="278" t="s">
        <v>701</v>
      </c>
      <c r="F166" s="278">
        <v>165</v>
      </c>
    </row>
    <row r="167" spans="1:6">
      <c r="A167" s="278">
        <v>166</v>
      </c>
      <c r="B167" s="278" t="s">
        <v>702</v>
      </c>
      <c r="C167" s="278">
        <v>235248</v>
      </c>
      <c r="D167" s="278" t="s">
        <v>702</v>
      </c>
      <c r="E167" s="278" t="s">
        <v>703</v>
      </c>
      <c r="F167" s="278">
        <v>166</v>
      </c>
    </row>
    <row r="168" spans="1:6">
      <c r="A168" s="278">
        <v>167</v>
      </c>
      <c r="B168" s="278" t="s">
        <v>704</v>
      </c>
      <c r="C168" s="278">
        <v>235251</v>
      </c>
      <c r="D168" s="278" t="s">
        <v>704</v>
      </c>
      <c r="E168" s="278" t="s">
        <v>705</v>
      </c>
      <c r="F168" s="278">
        <v>167</v>
      </c>
    </row>
    <row r="169" spans="1:6">
      <c r="A169" s="278">
        <v>168</v>
      </c>
      <c r="B169" s="278" t="s">
        <v>706</v>
      </c>
      <c r="C169" s="278">
        <v>235253</v>
      </c>
      <c r="D169" s="278" t="s">
        <v>706</v>
      </c>
      <c r="E169" s="278" t="s">
        <v>707</v>
      </c>
      <c r="F169" s="278">
        <v>168</v>
      </c>
    </row>
    <row r="170" spans="1:6">
      <c r="A170" s="278">
        <v>169</v>
      </c>
      <c r="B170" s="278" t="s">
        <v>708</v>
      </c>
      <c r="C170" s="278">
        <v>235254</v>
      </c>
      <c r="D170" s="278" t="s">
        <v>708</v>
      </c>
      <c r="E170" s="278" t="s">
        <v>709</v>
      </c>
      <c r="F170" s="278">
        <v>169</v>
      </c>
    </row>
    <row r="171" spans="1:6">
      <c r="A171" s="278">
        <v>170</v>
      </c>
      <c r="B171" s="278" t="s">
        <v>710</v>
      </c>
      <c r="C171" s="278">
        <v>235257</v>
      </c>
      <c r="D171" s="278" t="s">
        <v>710</v>
      </c>
      <c r="E171" s="278" t="s">
        <v>711</v>
      </c>
      <c r="F171" s="278">
        <v>170</v>
      </c>
    </row>
    <row r="172" spans="1:6">
      <c r="A172" s="278">
        <v>171</v>
      </c>
      <c r="B172" s="278" t="s">
        <v>712</v>
      </c>
      <c r="C172" s="278">
        <v>235258</v>
      </c>
      <c r="D172" s="278" t="s">
        <v>712</v>
      </c>
      <c r="E172" s="278" t="s">
        <v>713</v>
      </c>
      <c r="F172" s="278">
        <v>171</v>
      </c>
    </row>
    <row r="173" spans="1:6">
      <c r="A173" s="278">
        <v>172</v>
      </c>
      <c r="B173" s="278" t="s">
        <v>714</v>
      </c>
      <c r="C173" s="278">
        <v>235264</v>
      </c>
      <c r="D173" s="278" t="s">
        <v>714</v>
      </c>
      <c r="E173" s="278" t="s">
        <v>715</v>
      </c>
      <c r="F173" s="278">
        <v>172</v>
      </c>
    </row>
    <row r="174" spans="1:6">
      <c r="A174" s="278">
        <v>173</v>
      </c>
      <c r="B174" s="278" t="s">
        <v>716</v>
      </c>
      <c r="C174" s="278">
        <v>235265</v>
      </c>
      <c r="D174" s="278" t="s">
        <v>716</v>
      </c>
      <c r="E174" s="278" t="s">
        <v>717</v>
      </c>
      <c r="F174" s="278">
        <v>173</v>
      </c>
    </row>
    <row r="175" spans="1:6">
      <c r="A175" s="278">
        <v>174</v>
      </c>
      <c r="B175" s="278" t="s">
        <v>718</v>
      </c>
      <c r="C175" s="278">
        <v>235266</v>
      </c>
      <c r="D175" s="278" t="s">
        <v>718</v>
      </c>
      <c r="E175" s="278" t="s">
        <v>550</v>
      </c>
      <c r="F175" s="278">
        <v>174</v>
      </c>
    </row>
    <row r="176" spans="1:6">
      <c r="A176" s="278">
        <v>175</v>
      </c>
      <c r="B176" s="278" t="s">
        <v>719</v>
      </c>
      <c r="C176" s="278">
        <v>235267</v>
      </c>
      <c r="D176" s="278" t="s">
        <v>719</v>
      </c>
      <c r="E176" s="278" t="s">
        <v>720</v>
      </c>
      <c r="F176" s="278">
        <v>175</v>
      </c>
    </row>
    <row r="177" spans="1:6">
      <c r="A177" s="278">
        <v>176</v>
      </c>
      <c r="B177" s="278" t="s">
        <v>721</v>
      </c>
      <c r="C177" s="278">
        <v>235414</v>
      </c>
      <c r="D177" s="278" t="s">
        <v>721</v>
      </c>
      <c r="E177" s="278" t="s">
        <v>722</v>
      </c>
      <c r="F177" s="278">
        <v>176</v>
      </c>
    </row>
    <row r="178" spans="1:6">
      <c r="A178" s="278">
        <v>177</v>
      </c>
      <c r="B178" s="278" t="s">
        <v>723</v>
      </c>
      <c r="C178" s="278">
        <v>235415</v>
      </c>
      <c r="D178" s="278" t="s">
        <v>723</v>
      </c>
      <c r="E178" s="278" t="s">
        <v>724</v>
      </c>
      <c r="F178" s="278">
        <v>177</v>
      </c>
    </row>
    <row r="179" spans="1:6">
      <c r="A179" s="278">
        <v>178</v>
      </c>
      <c r="B179" s="278" t="s">
        <v>725</v>
      </c>
      <c r="C179" s="278">
        <v>235417</v>
      </c>
      <c r="D179" s="278" t="s">
        <v>725</v>
      </c>
      <c r="E179" s="278" t="s">
        <v>726</v>
      </c>
      <c r="F179" s="278">
        <v>178</v>
      </c>
    </row>
    <row r="180" spans="1:6">
      <c r="A180" s="278">
        <v>179</v>
      </c>
      <c r="B180" s="278" t="s">
        <v>727</v>
      </c>
      <c r="C180" s="278">
        <v>235420</v>
      </c>
      <c r="D180" s="278" t="s">
        <v>727</v>
      </c>
      <c r="E180" s="278" t="s">
        <v>728</v>
      </c>
      <c r="F180" s="278">
        <v>179</v>
      </c>
    </row>
    <row r="181" spans="1:6">
      <c r="A181" s="278">
        <v>180</v>
      </c>
      <c r="B181" s="278" t="s">
        <v>729</v>
      </c>
      <c r="C181" s="278">
        <v>235421</v>
      </c>
      <c r="D181" s="278" t="s">
        <v>729</v>
      </c>
      <c r="E181" s="278" t="s">
        <v>730</v>
      </c>
      <c r="F181" s="278">
        <v>180</v>
      </c>
    </row>
    <row r="182" spans="1:6">
      <c r="A182" s="278">
        <v>181</v>
      </c>
      <c r="B182" s="278" t="s">
        <v>731</v>
      </c>
      <c r="C182" s="278">
        <v>235422</v>
      </c>
      <c r="D182" s="278" t="s">
        <v>732</v>
      </c>
      <c r="E182" s="278" t="s">
        <v>733</v>
      </c>
      <c r="F182" s="278">
        <v>181</v>
      </c>
    </row>
    <row r="183" spans="1:6">
      <c r="A183" s="278">
        <v>182</v>
      </c>
      <c r="B183" s="278" t="s">
        <v>734</v>
      </c>
      <c r="C183" s="278">
        <v>235424</v>
      </c>
      <c r="D183" s="278" t="s">
        <v>734</v>
      </c>
      <c r="E183" s="278" t="s">
        <v>735</v>
      </c>
      <c r="F183" s="278">
        <v>182</v>
      </c>
    </row>
    <row r="184" spans="1:6">
      <c r="A184" s="278">
        <v>183</v>
      </c>
      <c r="B184" s="278" t="s">
        <v>736</v>
      </c>
      <c r="C184" s="278">
        <v>235425</v>
      </c>
      <c r="D184" s="278" t="s">
        <v>736</v>
      </c>
      <c r="E184" s="278" t="s">
        <v>737</v>
      </c>
      <c r="F184" s="278">
        <v>183</v>
      </c>
    </row>
    <row r="185" spans="1:6">
      <c r="A185" s="278">
        <v>184</v>
      </c>
      <c r="B185" s="278" t="s">
        <v>738</v>
      </c>
      <c r="C185" s="278">
        <v>235428</v>
      </c>
      <c r="D185" s="278" t="s">
        <v>738</v>
      </c>
      <c r="E185" s="278" t="s">
        <v>739</v>
      </c>
      <c r="F185" s="278">
        <v>184</v>
      </c>
    </row>
    <row r="186" spans="1:6">
      <c r="A186" s="278">
        <v>185</v>
      </c>
      <c r="B186" s="278" t="s">
        <v>740</v>
      </c>
      <c r="C186" s="278">
        <v>235437</v>
      </c>
      <c r="D186" s="278" t="s">
        <v>740</v>
      </c>
      <c r="E186" s="278" t="s">
        <v>741</v>
      </c>
      <c r="F186" s="278">
        <v>185</v>
      </c>
    </row>
    <row r="187" spans="1:6">
      <c r="A187" s="278">
        <v>186</v>
      </c>
      <c r="B187" s="278" t="s">
        <v>742</v>
      </c>
      <c r="C187" s="278">
        <v>235440</v>
      </c>
      <c r="D187" s="278" t="s">
        <v>742</v>
      </c>
      <c r="E187" s="278" t="s">
        <v>743</v>
      </c>
      <c r="F187" s="278">
        <v>186</v>
      </c>
    </row>
    <row r="188" spans="1:6">
      <c r="A188" s="278">
        <v>187</v>
      </c>
      <c r="B188" s="278" t="s">
        <v>744</v>
      </c>
      <c r="C188" s="278">
        <v>235991</v>
      </c>
      <c r="D188" s="278" t="s">
        <v>744</v>
      </c>
      <c r="E188" s="278" t="s">
        <v>745</v>
      </c>
      <c r="F188" s="278">
        <v>187</v>
      </c>
    </row>
    <row r="189" spans="1:6">
      <c r="A189" s="278">
        <v>188</v>
      </c>
      <c r="B189" s="278" t="s">
        <v>746</v>
      </c>
      <c r="C189" s="278">
        <v>235992</v>
      </c>
      <c r="D189" s="278" t="s">
        <v>746</v>
      </c>
      <c r="E189" s="278" t="s">
        <v>747</v>
      </c>
      <c r="F189" s="278">
        <v>188</v>
      </c>
    </row>
    <row r="190" spans="1:6">
      <c r="A190" s="278">
        <v>189</v>
      </c>
      <c r="B190" s="278" t="s">
        <v>748</v>
      </c>
      <c r="C190" s="278">
        <v>235993</v>
      </c>
      <c r="D190" s="278" t="s">
        <v>748</v>
      </c>
      <c r="E190" s="278" t="s">
        <v>749</v>
      </c>
      <c r="F190" s="278">
        <v>189</v>
      </c>
    </row>
    <row r="191" spans="1:6">
      <c r="A191" s="278">
        <v>190</v>
      </c>
      <c r="B191" s="278" t="s">
        <v>750</v>
      </c>
      <c r="C191" s="278">
        <v>235994</v>
      </c>
      <c r="D191" s="278" t="s">
        <v>750</v>
      </c>
      <c r="E191" s="278" t="s">
        <v>751</v>
      </c>
      <c r="F191" s="278">
        <v>190</v>
      </c>
    </row>
    <row r="192" spans="1:6">
      <c r="A192" s="278">
        <v>191</v>
      </c>
      <c r="B192" s="278" t="s">
        <v>752</v>
      </c>
      <c r="C192" s="278">
        <v>235995</v>
      </c>
      <c r="D192" s="278" t="s">
        <v>752</v>
      </c>
      <c r="E192" s="278" t="s">
        <v>753</v>
      </c>
      <c r="F192" s="278">
        <v>191</v>
      </c>
    </row>
    <row r="193" spans="1:6">
      <c r="A193" s="278">
        <v>192</v>
      </c>
      <c r="B193" s="280" t="s">
        <v>754</v>
      </c>
      <c r="C193" s="278">
        <v>235999</v>
      </c>
      <c r="D193" s="280" t="s">
        <v>754</v>
      </c>
      <c r="E193" s="280" t="s">
        <v>755</v>
      </c>
      <c r="F193" s="278">
        <v>192</v>
      </c>
    </row>
  </sheetData>
  <phoneticPr fontId="7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13</v>
      </c>
      <c r="B1" t="s">
        <v>14</v>
      </c>
      <c r="C1" t="s">
        <v>15</v>
      </c>
      <c r="D1" t="s">
        <v>16</v>
      </c>
      <c r="E1" t="s">
        <v>17</v>
      </c>
      <c r="F1" t="s">
        <v>18</v>
      </c>
      <c r="G1" t="s">
        <v>19</v>
      </c>
      <c r="H1" t="s">
        <v>2</v>
      </c>
      <c r="I1" t="s">
        <v>3</v>
      </c>
      <c r="J1" t="s">
        <v>20</v>
      </c>
      <c r="K1" t="s">
        <v>21</v>
      </c>
      <c r="L1" t="s">
        <v>22</v>
      </c>
      <c r="M1" t="s">
        <v>23</v>
      </c>
    </row>
    <row r="2" spans="1:13">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8" t="str">
        <f>IF(③リレー情報確認!I8="","",1610000+①学校情報入力!$D$4*10)</f>
        <v/>
      </c>
      <c r="B8" s="8" t="str">
        <f>IF(A8="","",①学校情報入力!$D$4)</f>
        <v/>
      </c>
      <c r="C8" s="8" t="str">
        <f>IF(A8="","",③リレー情報確認!$J$1)</f>
        <v/>
      </c>
      <c r="D8" s="8" t="str">
        <f>IF(A8="","",③リレー情報確認!$P$1)</f>
        <v/>
      </c>
      <c r="E8" s="8"/>
      <c r="F8" s="8"/>
      <c r="G8" s="8">
        <v>1</v>
      </c>
      <c r="H8" s="8" t="str">
        <f>IF(A8="","",③リレー情報確認!K8)</f>
        <v/>
      </c>
      <c r="I8" s="8" t="str">
        <f>IF(A8="","",③リレー情報確認!J8)</f>
        <v/>
      </c>
      <c r="J8" s="8" t="str">
        <f>IF(A8="","",種目情報!$J$5)</f>
        <v/>
      </c>
      <c r="K8" s="8" t="str">
        <f>IF(A8="","",③リレー情報確認!$L$8)</f>
        <v/>
      </c>
      <c r="L8" s="8" t="str">
        <f t="shared" si="0"/>
        <v/>
      </c>
      <c r="M8" s="8" t="str">
        <f>IF(A8="","",種目情報!$K$5)</f>
        <v/>
      </c>
    </row>
    <row r="9" spans="1:13">
      <c r="A9" s="8" t="str">
        <f>IF(③リレー情報確認!I9="","",1610000+①学校情報入力!$D$4*10)</f>
        <v/>
      </c>
      <c r="B9" s="8" t="str">
        <f>IF(A9="","",①学校情報入力!$D$4)</f>
        <v/>
      </c>
      <c r="C9" s="8" t="str">
        <f>IF(A9="","",③リレー情報確認!$J$1)</f>
        <v/>
      </c>
      <c r="D9" s="8" t="str">
        <f>IF(A9="","",③リレー情報確認!$P$1)</f>
        <v/>
      </c>
      <c r="E9" s="8"/>
      <c r="F9" s="8"/>
      <c r="G9" s="8">
        <v>2</v>
      </c>
      <c r="H9" s="8" t="str">
        <f>IF(A9="","",③リレー情報確認!K9)</f>
        <v/>
      </c>
      <c r="I9" s="8" t="str">
        <f>IF(A9="","",③リレー情報確認!J9)</f>
        <v/>
      </c>
      <c r="J9" s="8" t="str">
        <f>IF(A9="","",種目情報!$J$5)</f>
        <v/>
      </c>
      <c r="K9" s="8" t="str">
        <f>IF(A9="","",③リレー情報確認!$L$8)</f>
        <v/>
      </c>
      <c r="L9" s="8" t="str">
        <f t="shared" si="0"/>
        <v/>
      </c>
      <c r="M9" s="8" t="str">
        <f>IF(A9="","",種目情報!$K$5)</f>
        <v/>
      </c>
    </row>
    <row r="10" spans="1:13">
      <c r="A10" s="8" t="str">
        <f>IF(③リレー情報確認!I10="","",1610000+①学校情報入力!$D$4*10)</f>
        <v/>
      </c>
      <c r="B10" s="8" t="str">
        <f>IF(A10="","",①学校情報入力!$D$4)</f>
        <v/>
      </c>
      <c r="C10" s="8" t="str">
        <f>IF(A10="","",③リレー情報確認!$J$1)</f>
        <v/>
      </c>
      <c r="D10" s="8" t="str">
        <f>IF(A10="","",③リレー情報確認!$P$1)</f>
        <v/>
      </c>
      <c r="E10" s="8"/>
      <c r="F10" s="8"/>
      <c r="G10" s="8">
        <v>3</v>
      </c>
      <c r="H10" s="8" t="str">
        <f>IF(A10="","",③リレー情報確認!K10)</f>
        <v/>
      </c>
      <c r="I10" s="8" t="str">
        <f>IF(A10="","",③リレー情報確認!J10)</f>
        <v/>
      </c>
      <c r="J10" s="8" t="str">
        <f>IF(A10="","",種目情報!$J$5)</f>
        <v/>
      </c>
      <c r="K10" s="8" t="str">
        <f>IF(A10="","",③リレー情報確認!$L$8)</f>
        <v/>
      </c>
      <c r="L10" s="8" t="str">
        <f t="shared" si="0"/>
        <v/>
      </c>
      <c r="M10" s="8" t="str">
        <f>IF(A10="","",種目情報!$K$5)</f>
        <v/>
      </c>
    </row>
    <row r="11" spans="1:13">
      <c r="A11" s="8" t="str">
        <f>IF(③リレー情報確認!I11="","",1610000+①学校情報入力!$D$4*10)</f>
        <v/>
      </c>
      <c r="B11" s="8" t="str">
        <f>IF(A11="","",①学校情報入力!$D$4)</f>
        <v/>
      </c>
      <c r="C11" s="8" t="str">
        <f>IF(A11="","",③リレー情報確認!$J$1)</f>
        <v/>
      </c>
      <c r="D11" s="8" t="str">
        <f>IF(A11="","",③リレー情報確認!$P$1)</f>
        <v/>
      </c>
      <c r="E11" s="8"/>
      <c r="F11" s="8"/>
      <c r="G11" s="8">
        <v>4</v>
      </c>
      <c r="H11" s="8" t="str">
        <f>IF(A11="","",③リレー情報確認!K11)</f>
        <v/>
      </c>
      <c r="I11" s="8" t="str">
        <f>IF(A11="","",③リレー情報確認!J11)</f>
        <v/>
      </c>
      <c r="J11" s="8" t="str">
        <f>IF(A11="","",種目情報!$J$5)</f>
        <v/>
      </c>
      <c r="K11" s="8" t="str">
        <f>IF(A11="","",③リレー情報確認!$L$8)</f>
        <v/>
      </c>
      <c r="L11" s="8" t="str">
        <f t="shared" si="0"/>
        <v/>
      </c>
      <c r="M11" s="8" t="str">
        <f>IF(A11="","",種目情報!$K$5)</f>
        <v/>
      </c>
    </row>
    <row r="12" spans="1:13">
      <c r="A12" s="8" t="str">
        <f>IF(③リレー情報確認!I12="","",1610000+①学校情報入力!$D$4*10)</f>
        <v/>
      </c>
      <c r="B12" s="8" t="str">
        <f>IF(A12="","",①学校情報入力!$D$4)</f>
        <v/>
      </c>
      <c r="C12" s="8" t="str">
        <f>IF(A12="","",③リレー情報確認!$J$1)</f>
        <v/>
      </c>
      <c r="D12" s="8" t="str">
        <f>IF(A12="","",③リレー情報確認!$P$1)</f>
        <v/>
      </c>
      <c r="E12" s="8"/>
      <c r="F12" s="8"/>
      <c r="G12" s="8">
        <v>5</v>
      </c>
      <c r="H12" s="8" t="str">
        <f>IF(A12="","",③リレー情報確認!K12)</f>
        <v/>
      </c>
      <c r="I12" s="8" t="str">
        <f>IF(A12="","",③リレー情報確認!J12)</f>
        <v/>
      </c>
      <c r="J12" s="8" t="str">
        <f>IF(A12="","",種目情報!$J$5)</f>
        <v/>
      </c>
      <c r="K12" s="8" t="str">
        <f>IF(A12="","",③リレー情報確認!$L$8)</f>
        <v/>
      </c>
      <c r="L12" s="8" t="str">
        <f t="shared" si="0"/>
        <v/>
      </c>
      <c r="M12" s="8" t="str">
        <f>IF(A12="","",種目情報!$K$5)</f>
        <v/>
      </c>
    </row>
    <row r="13" spans="1:13">
      <c r="A13" s="8" t="str">
        <f>IF(③リレー情報確認!I13="","",1610000+①学校情報入力!$D$4*10)</f>
        <v/>
      </c>
      <c r="B13" s="8" t="str">
        <f>IF(A13="","",①学校情報入力!$D$4)</f>
        <v/>
      </c>
      <c r="C13" s="8" t="str">
        <f>IF(A13="","",③リレー情報確認!$J$1)</f>
        <v/>
      </c>
      <c r="D13" s="8" t="str">
        <f>IF(A13="","",③リレー情報確認!$P$1)</f>
        <v/>
      </c>
      <c r="E13" s="8"/>
      <c r="F13" s="8"/>
      <c r="G13" s="8">
        <v>6</v>
      </c>
      <c r="H13" s="8" t="str">
        <f>IF(A13="","",③リレー情報確認!K13)</f>
        <v/>
      </c>
      <c r="I13" s="8" t="str">
        <f>IF(A13="","",③リレー情報確認!J13)</f>
        <v/>
      </c>
      <c r="J13" s="8" t="str">
        <f>IF(A13="","",種目情報!$J$5)</f>
        <v/>
      </c>
      <c r="K13" s="8" t="str">
        <f>IF(A13="","",③リレー情報確認!$L$8)</f>
        <v/>
      </c>
      <c r="L13" s="8" t="str">
        <f t="shared" si="0"/>
        <v/>
      </c>
      <c r="M13" s="8" t="str">
        <f>IF(A13="","",種目情報!$K$5)</f>
        <v/>
      </c>
    </row>
    <row r="14" spans="1:13">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7" t="str">
        <f>IF(③リレー情報確認!U8="","",1620000+①学校情報入力!$D$4*10)</f>
        <v/>
      </c>
      <c r="B20" s="7" t="str">
        <f>IF(A20="","",①学校情報入力!$D$4)</f>
        <v/>
      </c>
      <c r="C20" s="7" t="str">
        <f>IF(A20="","",③リレー情報確認!$J$1)</f>
        <v/>
      </c>
      <c r="D20" s="7" t="str">
        <f>IF(A20="","",③リレー情報確認!$P$1)</f>
        <v/>
      </c>
      <c r="E20" s="7"/>
      <c r="F20" s="7"/>
      <c r="G20" s="7">
        <v>1</v>
      </c>
      <c r="H20" s="7" t="str">
        <f>IF(A20="","",③リレー情報確認!W8)</f>
        <v/>
      </c>
      <c r="I20" s="7" t="str">
        <f>IF(A20="","",③リレー情報確認!V8)</f>
        <v/>
      </c>
      <c r="J20" s="7" t="str">
        <f>IF(A20="","",種目情報!$J$7)</f>
        <v/>
      </c>
      <c r="K20" s="7" t="str">
        <f>IF(A20="","",③リレー情報確認!$X$8)</f>
        <v/>
      </c>
      <c r="L20" s="7" t="str">
        <f t="shared" si="0"/>
        <v/>
      </c>
      <c r="M20" s="7" t="str">
        <f>IF(A20="","",種目情報!$K$7)</f>
        <v/>
      </c>
    </row>
    <row r="21" spans="1:13">
      <c r="A21" s="7" t="str">
        <f>IF(③リレー情報確認!U9="","",1620000+①学校情報入力!$D$4*10)</f>
        <v/>
      </c>
      <c r="B21" s="7" t="str">
        <f>IF(A21="","",①学校情報入力!$D$4)</f>
        <v/>
      </c>
      <c r="C21" s="7" t="str">
        <f>IF(A21="","",③リレー情報確認!$J$1)</f>
        <v/>
      </c>
      <c r="D21" s="7" t="str">
        <f>IF(A21="","",③リレー情報確認!$P$1)</f>
        <v/>
      </c>
      <c r="E21" s="7"/>
      <c r="F21" s="7"/>
      <c r="G21" s="7">
        <v>2</v>
      </c>
      <c r="H21" s="7" t="str">
        <f>IF(A21="","",③リレー情報確認!W9)</f>
        <v/>
      </c>
      <c r="I21" s="7" t="str">
        <f>IF(A21="","",③リレー情報確認!V9)</f>
        <v/>
      </c>
      <c r="J21" s="7" t="str">
        <f>IF(A21="","",種目情報!$J$7)</f>
        <v/>
      </c>
      <c r="K21" s="7" t="str">
        <f>IF(A21="","",③リレー情報確認!$X$8)</f>
        <v/>
      </c>
      <c r="L21" s="7" t="str">
        <f t="shared" si="0"/>
        <v/>
      </c>
      <c r="M21" s="7" t="str">
        <f>IF(A21="","",種目情報!$K$7)</f>
        <v/>
      </c>
    </row>
    <row r="22" spans="1:13">
      <c r="A22" s="7" t="str">
        <f>IF(③リレー情報確認!U10="","",1620000+①学校情報入力!$D$4*10)</f>
        <v/>
      </c>
      <c r="B22" s="7" t="str">
        <f>IF(A22="","",①学校情報入力!$D$4)</f>
        <v/>
      </c>
      <c r="C22" s="7" t="str">
        <f>IF(A22="","",③リレー情報確認!$J$1)</f>
        <v/>
      </c>
      <c r="D22" s="7" t="str">
        <f>IF(A22="","",③リレー情報確認!$P$1)</f>
        <v/>
      </c>
      <c r="E22" s="7"/>
      <c r="F22" s="7"/>
      <c r="G22" s="7">
        <v>3</v>
      </c>
      <c r="H22" s="7" t="str">
        <f>IF(A22="","",③リレー情報確認!W10)</f>
        <v/>
      </c>
      <c r="I22" s="7" t="str">
        <f>IF(A22="","",③リレー情報確認!V10)</f>
        <v/>
      </c>
      <c r="J22" s="7" t="str">
        <f>IF(A22="","",種目情報!$J$7)</f>
        <v/>
      </c>
      <c r="K22" s="7" t="str">
        <f>IF(A22="","",③リレー情報確認!$X$8)</f>
        <v/>
      </c>
      <c r="L22" s="7" t="str">
        <f t="shared" si="0"/>
        <v/>
      </c>
      <c r="M22" s="7" t="str">
        <f>IF(A22="","",種目情報!$K$7)</f>
        <v/>
      </c>
    </row>
    <row r="23" spans="1:13">
      <c r="A23" s="7" t="str">
        <f>IF(③リレー情報確認!U11="","",1620000+①学校情報入力!$D$4*10)</f>
        <v/>
      </c>
      <c r="B23" s="7" t="str">
        <f>IF(A23="","",①学校情報入力!$D$4)</f>
        <v/>
      </c>
      <c r="C23" s="7" t="str">
        <f>IF(A23="","",③リレー情報確認!$J$1)</f>
        <v/>
      </c>
      <c r="D23" s="7" t="str">
        <f>IF(A23="","",③リレー情報確認!$P$1)</f>
        <v/>
      </c>
      <c r="E23" s="7"/>
      <c r="F23" s="7"/>
      <c r="G23" s="7">
        <v>4</v>
      </c>
      <c r="H23" s="7" t="str">
        <f>IF(A23="","",③リレー情報確認!W11)</f>
        <v/>
      </c>
      <c r="I23" s="7" t="str">
        <f>IF(A23="","",③リレー情報確認!V11)</f>
        <v/>
      </c>
      <c r="J23" s="7" t="str">
        <f>IF(A23="","",種目情報!$J$7)</f>
        <v/>
      </c>
      <c r="K23" s="7" t="str">
        <f>IF(A23="","",③リレー情報確認!$X$8)</f>
        <v/>
      </c>
      <c r="L23" s="7" t="str">
        <f t="shared" si="0"/>
        <v/>
      </c>
      <c r="M23" s="7" t="str">
        <f>IF(A23="","",種目情報!$K$7)</f>
        <v/>
      </c>
    </row>
    <row r="24" spans="1:13">
      <c r="A24" s="7" t="str">
        <f>IF(③リレー情報確認!U12="","",1620000+①学校情報入力!$D$4*10)</f>
        <v/>
      </c>
      <c r="B24" s="7" t="str">
        <f>IF(A24="","",①学校情報入力!$D$4)</f>
        <v/>
      </c>
      <c r="C24" s="7" t="str">
        <f>IF(A24="","",③リレー情報確認!$J$1)</f>
        <v/>
      </c>
      <c r="D24" s="7" t="str">
        <f>IF(A24="","",③リレー情報確認!$P$1)</f>
        <v/>
      </c>
      <c r="E24" s="7"/>
      <c r="F24" s="7"/>
      <c r="G24" s="7">
        <v>5</v>
      </c>
      <c r="H24" s="7" t="str">
        <f>IF(A24="","",③リレー情報確認!W12)</f>
        <v/>
      </c>
      <c r="I24" s="7" t="str">
        <f>IF(A24="","",③リレー情報確認!V12)</f>
        <v/>
      </c>
      <c r="J24" s="7" t="str">
        <f>IF(A24="","",種目情報!$J$7)</f>
        <v/>
      </c>
      <c r="K24" s="7" t="str">
        <f>IF(A24="","",③リレー情報確認!$X$8)</f>
        <v/>
      </c>
      <c r="L24" s="7" t="str">
        <f t="shared" si="0"/>
        <v/>
      </c>
      <c r="M24" s="7" t="str">
        <f>IF(A24="","",種目情報!$K$7)</f>
        <v/>
      </c>
    </row>
    <row r="25" spans="1:13">
      <c r="A25" s="7" t="str">
        <f>IF(③リレー情報確認!U13="","",1620000+①学校情報入力!$D$4*10)</f>
        <v/>
      </c>
      <c r="B25" s="7" t="str">
        <f>IF(A25="","",①学校情報入力!$D$4)</f>
        <v/>
      </c>
      <c r="C25" s="7" t="str">
        <f>IF(A25="","",③リレー情報確認!$J$1)</f>
        <v/>
      </c>
      <c r="D25" s="7" t="str">
        <f>IF(A25="","",③リレー情報確認!$P$1)</f>
        <v/>
      </c>
      <c r="E25" s="7"/>
      <c r="F25" s="7"/>
      <c r="G25" s="7">
        <v>6</v>
      </c>
      <c r="H25" s="7" t="str">
        <f>IF(A25="","",③リレー情報確認!W13)</f>
        <v/>
      </c>
      <c r="I25" s="7" t="str">
        <f>IF(A25="","",③リレー情報確認!V13)</f>
        <v/>
      </c>
      <c r="J25" s="7" t="str">
        <f>IF(A25="","",種目情報!$J$7)</f>
        <v/>
      </c>
      <c r="K25" s="7" t="str">
        <f>IF(A25="","",③リレー情報確認!$X$8)</f>
        <v/>
      </c>
      <c r="L25" s="7" t="str">
        <f t="shared" si="0"/>
        <v/>
      </c>
      <c r="M25" s="7" t="str">
        <f>IF(A25="","",種目情報!$K$7)</f>
        <v/>
      </c>
    </row>
  </sheetData>
  <sheetProtection sheet="1" objects="1" scenarios="1"/>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workbookViewId="0">
      <selection activeCell="M13" sqref="M13"/>
    </sheetView>
  </sheetViews>
  <sheetFormatPr defaultRowHeight="13.5"/>
  <cols>
    <col min="1" max="3" width="9" style="9"/>
    <col min="4" max="4" width="9" style="9" customWidth="1"/>
    <col min="5" max="6" width="9" style="9"/>
    <col min="7" max="7" width="13.625" style="9" customWidth="1"/>
    <col min="8" max="8" width="9.125" style="9" customWidth="1"/>
    <col min="9" max="16384" width="9" style="9"/>
  </cols>
  <sheetData>
    <row r="1" spans="1:14" ht="16.5" customHeight="1">
      <c r="A1" s="317" t="s">
        <v>38</v>
      </c>
      <c r="B1" s="317"/>
      <c r="C1" s="317"/>
      <c r="D1" s="317"/>
      <c r="E1" s="317"/>
      <c r="F1" s="317"/>
      <c r="G1" s="317"/>
      <c r="H1" s="317"/>
      <c r="I1" s="317"/>
      <c r="J1" s="317"/>
      <c r="K1" s="317"/>
      <c r="L1" s="317"/>
      <c r="M1" s="317"/>
      <c r="N1" s="317"/>
    </row>
    <row r="2" spans="1:14" customFormat="1" ht="7.5" customHeight="1" thickBot="1"/>
    <row r="3" spans="1:14" ht="19.5" customHeight="1" thickTop="1">
      <c r="A3" s="41"/>
      <c r="B3" s="12" t="s">
        <v>12</v>
      </c>
      <c r="C3" s="303" t="s">
        <v>551</v>
      </c>
      <c r="D3" s="303"/>
      <c r="E3" s="303"/>
      <c r="F3" s="303"/>
      <c r="G3" s="303"/>
      <c r="H3" s="303"/>
      <c r="I3" s="304"/>
      <c r="J3" s="308" t="s">
        <v>559</v>
      </c>
      <c r="K3" s="309"/>
      <c r="L3" s="309"/>
      <c r="M3" s="310"/>
    </row>
    <row r="4" spans="1:14" ht="18.75" customHeight="1">
      <c r="B4" s="13" t="s">
        <v>33</v>
      </c>
      <c r="C4" s="321">
        <v>43520</v>
      </c>
      <c r="D4" s="321"/>
      <c r="E4" s="321"/>
      <c r="F4" s="321"/>
      <c r="G4" s="322"/>
      <c r="H4" s="322"/>
      <c r="I4" s="50"/>
      <c r="J4" s="311"/>
      <c r="K4" s="312"/>
      <c r="L4" s="312"/>
      <c r="M4" s="313"/>
    </row>
    <row r="5" spans="1:14" ht="19.5" customHeight="1" thickBot="1">
      <c r="B5" s="13" t="s">
        <v>34</v>
      </c>
      <c r="C5" s="320" t="s">
        <v>395</v>
      </c>
      <c r="D5" s="320"/>
      <c r="E5" s="320"/>
      <c r="F5" s="320"/>
      <c r="G5" s="320"/>
      <c r="H5" s="320"/>
      <c r="I5" s="50"/>
      <c r="J5" s="314"/>
      <c r="K5" s="315"/>
      <c r="L5" s="315"/>
      <c r="M5" s="316"/>
    </row>
    <row r="6" spans="1:14" customFormat="1" ht="7.5" customHeight="1" thickTop="1" thickBot="1"/>
    <row r="7" spans="1:14" ht="19.5" customHeight="1" thickBot="1">
      <c r="B7" s="297" t="s">
        <v>88</v>
      </c>
      <c r="C7" s="298"/>
      <c r="D7" s="318">
        <v>43488</v>
      </c>
      <c r="E7" s="318"/>
      <c r="F7" s="318"/>
      <c r="G7" s="318"/>
      <c r="H7" s="319"/>
      <c r="I7" s="9" t="s">
        <v>177</v>
      </c>
      <c r="J7" s="80"/>
      <c r="K7" s="80"/>
      <c r="L7" s="80"/>
      <c r="M7" s="80"/>
      <c r="N7" s="3"/>
    </row>
    <row r="8" spans="1:14" ht="17.25">
      <c r="B8" s="307" t="s">
        <v>191</v>
      </c>
      <c r="C8" s="307"/>
      <c r="D8" s="307"/>
      <c r="E8" s="307"/>
      <c r="F8" s="307"/>
      <c r="G8" s="307"/>
      <c r="H8" s="307"/>
      <c r="I8" s="307"/>
      <c r="J8" s="307"/>
      <c r="K8" s="307"/>
      <c r="L8" s="307"/>
      <c r="M8" s="307"/>
      <c r="N8" s="307"/>
    </row>
    <row r="9" spans="1:14" ht="14.25" thickBot="1">
      <c r="B9" s="80"/>
      <c r="C9" s="80"/>
      <c r="D9" s="80"/>
      <c r="E9" s="80"/>
      <c r="F9" s="80"/>
      <c r="G9" s="80"/>
      <c r="H9" s="80"/>
      <c r="I9" s="80"/>
      <c r="J9" s="80"/>
      <c r="K9" s="80"/>
    </row>
    <row r="10" spans="1:14" customFormat="1" ht="20.25" customHeight="1" thickBot="1">
      <c r="B10" s="297" t="s">
        <v>89</v>
      </c>
      <c r="C10" s="298"/>
      <c r="D10" s="299">
        <v>43491</v>
      </c>
      <c r="E10" s="300"/>
      <c r="F10" s="300"/>
      <c r="G10" s="300"/>
      <c r="H10" s="301"/>
    </row>
    <row r="11" spans="1:14" customFormat="1" ht="17.25">
      <c r="B11" s="302" t="s">
        <v>90</v>
      </c>
      <c r="C11" s="302"/>
      <c r="D11" s="302"/>
      <c r="E11" s="302"/>
      <c r="F11" s="302"/>
      <c r="G11" s="302"/>
      <c r="H11" s="302"/>
    </row>
    <row r="12" spans="1:14" customFormat="1" ht="27" customHeight="1">
      <c r="B12" s="306" t="s">
        <v>178</v>
      </c>
      <c r="C12" s="306"/>
      <c r="D12" s="306"/>
      <c r="E12" s="306"/>
      <c r="F12" s="306"/>
      <c r="G12" s="306"/>
      <c r="H12" s="306"/>
    </row>
    <row r="13" spans="1:14" ht="16.5" customHeight="1">
      <c r="A13" s="14" t="s">
        <v>50</v>
      </c>
    </row>
    <row r="14" spans="1:14" ht="16.5" customHeight="1">
      <c r="A14" s="14" t="s">
        <v>552</v>
      </c>
    </row>
    <row r="15" spans="1:14" ht="16.5" customHeight="1">
      <c r="A15" s="14" t="s">
        <v>494</v>
      </c>
    </row>
    <row r="16" spans="1:14" ht="16.5" customHeight="1">
      <c r="A16" s="10" t="s">
        <v>31</v>
      </c>
      <c r="B16" s="9" t="s">
        <v>58</v>
      </c>
    </row>
    <row r="17" spans="1:15" ht="16.5" customHeight="1">
      <c r="A17" s="10" t="s">
        <v>91</v>
      </c>
      <c r="B17" s="9" t="s">
        <v>39</v>
      </c>
    </row>
    <row r="18" spans="1:15" ht="16.5" customHeight="1">
      <c r="A18" s="10" t="s">
        <v>32</v>
      </c>
      <c r="B18" s="9" t="s">
        <v>54</v>
      </c>
    </row>
    <row r="19" spans="1:15" ht="16.5" customHeight="1">
      <c r="A19" s="10" t="s">
        <v>92</v>
      </c>
      <c r="B19" s="69" t="s">
        <v>61</v>
      </c>
      <c r="C19" s="16"/>
      <c r="D19" s="16"/>
      <c r="E19" s="16"/>
      <c r="F19" s="16"/>
      <c r="G19" s="16"/>
      <c r="H19" s="16"/>
      <c r="I19" s="16"/>
      <c r="J19" s="16"/>
      <c r="K19" s="16"/>
      <c r="L19" s="16"/>
      <c r="M19" s="16"/>
      <c r="N19" s="16"/>
      <c r="O19" s="16"/>
    </row>
    <row r="20" spans="1:15" ht="16.5" customHeight="1">
      <c r="A20" s="10" t="s">
        <v>93</v>
      </c>
      <c r="B20" s="70" t="s">
        <v>85</v>
      </c>
      <c r="C20" s="16"/>
      <c r="D20" s="16"/>
      <c r="E20" s="16"/>
      <c r="F20" s="16"/>
      <c r="G20" s="16"/>
      <c r="H20" s="16"/>
      <c r="I20" s="16"/>
      <c r="J20" s="16"/>
      <c r="K20" s="16"/>
      <c r="L20" s="16"/>
      <c r="M20" s="16"/>
      <c r="N20" s="16"/>
      <c r="O20" s="16"/>
    </row>
    <row r="21" spans="1:15" ht="16.5" customHeight="1">
      <c r="A21" s="10" t="s">
        <v>94</v>
      </c>
      <c r="B21" s="9" t="s">
        <v>65</v>
      </c>
    </row>
    <row r="22" spans="1:15" ht="16.5" customHeight="1">
      <c r="A22" s="10" t="s">
        <v>60</v>
      </c>
      <c r="B22" s="9" t="s">
        <v>49</v>
      </c>
    </row>
    <row r="23" spans="1:15" ht="16.5" customHeight="1">
      <c r="A23" s="10" t="s">
        <v>117</v>
      </c>
      <c r="B23" s="155" t="s">
        <v>118</v>
      </c>
    </row>
    <row r="24" spans="1:15" ht="16.5" customHeight="1"/>
    <row r="25" spans="1:15" ht="16.5" customHeight="1">
      <c r="A25" s="9" t="s">
        <v>95</v>
      </c>
    </row>
    <row r="26" spans="1:15" ht="16.5" customHeight="1">
      <c r="A26" s="14" t="s">
        <v>96</v>
      </c>
    </row>
    <row r="27" spans="1:15" ht="16.5" customHeight="1">
      <c r="A27" s="11" t="s">
        <v>30</v>
      </c>
      <c r="B27" s="9" t="s">
        <v>59</v>
      </c>
      <c r="F27" s="9" t="s">
        <v>97</v>
      </c>
      <c r="K27" s="9" t="s">
        <v>553</v>
      </c>
    </row>
    <row r="28" spans="1:15" ht="16.5" customHeight="1">
      <c r="A28" s="14" t="s">
        <v>35</v>
      </c>
    </row>
    <row r="29" spans="1:15" ht="16.5" customHeight="1">
      <c r="A29" s="11" t="s">
        <v>30</v>
      </c>
      <c r="B29" s="9" t="s">
        <v>554</v>
      </c>
    </row>
    <row r="30" spans="1:15" ht="16.5" customHeight="1">
      <c r="A30" s="11" t="s">
        <v>30</v>
      </c>
      <c r="B30" s="9" t="s">
        <v>44</v>
      </c>
    </row>
    <row r="31" spans="1:15" ht="16.5" customHeight="1">
      <c r="A31" s="11" t="s">
        <v>30</v>
      </c>
      <c r="B31" s="9" t="s">
        <v>99</v>
      </c>
    </row>
    <row r="32" spans="1:15" ht="16.5" customHeight="1">
      <c r="A32" s="11" t="s">
        <v>98</v>
      </c>
      <c r="B32" s="9" t="s">
        <v>100</v>
      </c>
    </row>
    <row r="33" spans="1:12" ht="16.5" customHeight="1">
      <c r="A33" s="11" t="s">
        <v>192</v>
      </c>
      <c r="B33" s="17" t="s">
        <v>46</v>
      </c>
      <c r="C33" s="17"/>
      <c r="D33" s="17"/>
      <c r="E33" s="17"/>
      <c r="F33" s="17"/>
      <c r="G33" s="16"/>
      <c r="H33" s="16"/>
      <c r="I33" s="16"/>
      <c r="J33" s="16"/>
      <c r="K33" s="16"/>
      <c r="L33" s="16"/>
    </row>
    <row r="34" spans="1:12" ht="16.5" customHeight="1">
      <c r="A34" s="11" t="s">
        <v>192</v>
      </c>
      <c r="B34" s="183" t="s">
        <v>193</v>
      </c>
      <c r="C34" s="17"/>
      <c r="D34" s="17"/>
      <c r="E34" s="17"/>
      <c r="F34" s="17"/>
      <c r="G34" s="16"/>
      <c r="H34" s="16"/>
      <c r="I34" s="16"/>
      <c r="J34" s="16"/>
      <c r="K34" s="16"/>
      <c r="L34" s="16"/>
    </row>
    <row r="35" spans="1:12" ht="16.5" customHeight="1">
      <c r="A35" s="11" t="s">
        <v>30</v>
      </c>
      <c r="B35" s="16"/>
      <c r="C35" s="16" t="s">
        <v>166</v>
      </c>
      <c r="D35" s="16"/>
      <c r="E35" s="16"/>
      <c r="F35" s="16"/>
      <c r="G35" s="16"/>
      <c r="H35" s="16"/>
      <c r="I35" s="16"/>
      <c r="J35" s="16"/>
      <c r="K35" s="16"/>
      <c r="L35" s="16"/>
    </row>
    <row r="36" spans="1:12" ht="24">
      <c r="A36" s="11" t="s">
        <v>194</v>
      </c>
      <c r="B36" s="16"/>
      <c r="C36" s="40" t="s">
        <v>51</v>
      </c>
      <c r="D36" s="16"/>
      <c r="E36" s="18" t="s">
        <v>29</v>
      </c>
      <c r="F36" s="18" t="s">
        <v>195</v>
      </c>
      <c r="G36" s="184">
        <v>5423</v>
      </c>
      <c r="H36" s="16"/>
      <c r="I36" s="16"/>
      <c r="J36" s="16"/>
      <c r="K36" s="16"/>
      <c r="L36" s="16"/>
    </row>
    <row r="37" spans="1:12" ht="24">
      <c r="A37" s="11" t="s">
        <v>30</v>
      </c>
      <c r="B37" s="16"/>
      <c r="C37" s="40" t="s">
        <v>52</v>
      </c>
      <c r="D37" s="16"/>
      <c r="E37" s="18" t="s">
        <v>47</v>
      </c>
      <c r="F37" s="18" t="s">
        <v>196</v>
      </c>
      <c r="G37" s="184">
        <v>40700</v>
      </c>
      <c r="H37" s="16"/>
      <c r="I37" s="16"/>
      <c r="J37" s="16"/>
      <c r="K37" s="16"/>
      <c r="L37" s="16"/>
    </row>
    <row r="38" spans="1:12" ht="16.5" customHeight="1">
      <c r="A38" s="11" t="s">
        <v>30</v>
      </c>
      <c r="B38" s="16"/>
      <c r="C38" s="16" t="s">
        <v>167</v>
      </c>
      <c r="D38" s="16"/>
      <c r="E38" s="16"/>
      <c r="F38" s="16"/>
      <c r="G38" s="16"/>
      <c r="H38" s="16"/>
      <c r="I38" s="16"/>
      <c r="J38" s="16"/>
      <c r="K38" s="16"/>
      <c r="L38" s="16"/>
    </row>
    <row r="39" spans="1:12" ht="24">
      <c r="A39" s="11" t="s">
        <v>30</v>
      </c>
      <c r="B39" s="16"/>
      <c r="C39" s="40" t="s">
        <v>53</v>
      </c>
      <c r="D39" s="16"/>
      <c r="E39" s="18" t="s">
        <v>197</v>
      </c>
      <c r="F39" s="18" t="s">
        <v>196</v>
      </c>
      <c r="G39" s="184">
        <v>2000</v>
      </c>
      <c r="H39" s="16"/>
      <c r="I39" s="16"/>
      <c r="J39" s="16"/>
      <c r="K39" s="16"/>
      <c r="L39" s="16"/>
    </row>
    <row r="40" spans="1:12" ht="16.5" customHeight="1">
      <c r="A40" s="11" t="s">
        <v>30</v>
      </c>
      <c r="B40" s="16"/>
      <c r="C40" s="56" t="s">
        <v>43</v>
      </c>
      <c r="D40" s="16"/>
      <c r="E40" s="18"/>
      <c r="F40" s="18"/>
      <c r="G40" s="18"/>
      <c r="H40" s="16"/>
      <c r="I40" s="16"/>
      <c r="J40" s="16"/>
      <c r="K40" s="16"/>
      <c r="L40" s="16"/>
    </row>
    <row r="41" spans="1:12" ht="16.5" customHeight="1">
      <c r="A41" s="11" t="s">
        <v>101</v>
      </c>
      <c r="B41" s="9" t="s">
        <v>42</v>
      </c>
    </row>
    <row r="42" spans="1:12" ht="16.5" customHeight="1">
      <c r="A42" s="11" t="s">
        <v>101</v>
      </c>
      <c r="B42" s="145" t="s">
        <v>112</v>
      </c>
    </row>
    <row r="43" spans="1:12" ht="16.5" customHeight="1">
      <c r="A43" s="14" t="s">
        <v>555</v>
      </c>
    </row>
    <row r="44" spans="1:12" ht="16.5" customHeight="1">
      <c r="A44" s="11" t="s">
        <v>30</v>
      </c>
      <c r="B44" s="9" t="s">
        <v>556</v>
      </c>
    </row>
    <row r="45" spans="1:12" ht="16.5" customHeight="1">
      <c r="A45" s="11" t="s">
        <v>30</v>
      </c>
      <c r="B45" s="9" t="s">
        <v>168</v>
      </c>
    </row>
    <row r="46" spans="1:12" ht="16.5" customHeight="1">
      <c r="A46" s="14" t="s">
        <v>104</v>
      </c>
    </row>
    <row r="47" spans="1:12" ht="16.5" customHeight="1">
      <c r="A47" s="11" t="s">
        <v>30</v>
      </c>
      <c r="B47" s="9" t="s">
        <v>171</v>
      </c>
    </row>
    <row r="48" spans="1:12" ht="16.5" customHeight="1">
      <c r="A48" s="11" t="s">
        <v>30</v>
      </c>
      <c r="B48" s="9" t="s">
        <v>40</v>
      </c>
    </row>
    <row r="49" spans="1:15" ht="16.5" customHeight="1">
      <c r="A49" s="14" t="s">
        <v>105</v>
      </c>
    </row>
    <row r="50" spans="1:15" ht="22.9" customHeight="1">
      <c r="A50" s="11" t="s">
        <v>98</v>
      </c>
      <c r="G50" s="170" t="s">
        <v>558</v>
      </c>
      <c r="H50" s="147"/>
      <c r="I50" s="147"/>
      <c r="J50" s="147"/>
      <c r="K50" s="147"/>
      <c r="L50" s="147"/>
      <c r="M50" s="147"/>
    </row>
    <row r="51" spans="1:15" ht="16.5" customHeight="1">
      <c r="A51" s="11" t="s">
        <v>30</v>
      </c>
      <c r="B51" s="9" t="s">
        <v>102</v>
      </c>
    </row>
    <row r="52" spans="1:15" ht="16.5" customHeight="1">
      <c r="A52" s="11" t="s">
        <v>30</v>
      </c>
      <c r="B52" s="9" t="s">
        <v>174</v>
      </c>
    </row>
    <row r="53" spans="1:15" ht="16.5" customHeight="1">
      <c r="A53" s="11" t="s">
        <v>30</v>
      </c>
      <c r="B53" s="170" t="s">
        <v>162</v>
      </c>
    </row>
    <row r="54" spans="1:15" s="82" customFormat="1" ht="16.5" customHeight="1">
      <c r="A54" s="81" t="s">
        <v>172</v>
      </c>
    </row>
    <row r="55" spans="1:15" s="82" customFormat="1" ht="16.5" customHeight="1">
      <c r="A55" s="83" t="s">
        <v>30</v>
      </c>
      <c r="B55" s="82" t="s">
        <v>175</v>
      </c>
    </row>
    <row r="56" spans="1:15" ht="16.5" customHeight="1">
      <c r="A56" s="11" t="s">
        <v>30</v>
      </c>
    </row>
    <row r="57" spans="1:15" ht="16.5" customHeight="1">
      <c r="A57" s="11" t="s">
        <v>30</v>
      </c>
      <c r="C57" s="68" t="s">
        <v>36</v>
      </c>
    </row>
    <row r="58" spans="1:15" ht="16.5" customHeight="1">
      <c r="A58" s="11" t="s">
        <v>30</v>
      </c>
      <c r="C58" s="67" t="s">
        <v>74</v>
      </c>
      <c r="D58" s="67"/>
      <c r="E58" s="67"/>
      <c r="F58" s="67"/>
      <c r="G58" s="67"/>
      <c r="H58" s="67"/>
    </row>
    <row r="59" spans="1:15" ht="16.5" customHeight="1">
      <c r="A59" s="14" t="s">
        <v>173</v>
      </c>
    </row>
    <row r="60" spans="1:15" ht="16.5" customHeight="1" thickBot="1"/>
    <row r="61" spans="1:15" ht="16.5" customHeight="1">
      <c r="B61" s="57" t="s">
        <v>37</v>
      </c>
      <c r="C61" s="58"/>
      <c r="D61" s="59"/>
      <c r="E61" s="58"/>
      <c r="F61" s="58"/>
      <c r="G61" s="58"/>
      <c r="H61" s="58"/>
      <c r="I61" s="58"/>
      <c r="J61" s="58"/>
      <c r="K61" s="58"/>
      <c r="L61" s="58"/>
      <c r="M61" s="58"/>
      <c r="N61" s="58"/>
      <c r="O61" s="60"/>
    </row>
    <row r="62" spans="1:15" ht="16.5" customHeight="1">
      <c r="B62" s="61"/>
      <c r="D62" s="62"/>
      <c r="E62" s="62"/>
      <c r="F62" s="62"/>
      <c r="G62" s="62"/>
      <c r="H62" s="62"/>
      <c r="I62" s="62"/>
      <c r="J62" s="62"/>
      <c r="K62" s="62"/>
      <c r="L62" s="62"/>
      <c r="M62" s="62"/>
      <c r="N62" s="62"/>
      <c r="O62" s="63"/>
    </row>
    <row r="63" spans="1:15" ht="30" customHeight="1">
      <c r="B63" s="61"/>
      <c r="C63" s="143" t="s">
        <v>103</v>
      </c>
      <c r="D63" s="305" t="s">
        <v>87</v>
      </c>
      <c r="E63" s="305"/>
      <c r="F63" s="305"/>
      <c r="G63" s="305"/>
      <c r="H63" s="62" t="s">
        <v>190</v>
      </c>
      <c r="I63" s="62"/>
      <c r="J63" s="62"/>
      <c r="K63" s="62"/>
      <c r="L63" s="62"/>
      <c r="M63" s="62"/>
      <c r="N63" s="62"/>
      <c r="O63" s="63"/>
    </row>
    <row r="64" spans="1:15" ht="16.5" customHeight="1">
      <c r="B64" s="61"/>
      <c r="C64" s="121" t="s">
        <v>75</v>
      </c>
      <c r="D64" s="62"/>
      <c r="E64" s="62"/>
      <c r="F64" s="62"/>
      <c r="G64" s="62"/>
      <c r="H64" s="62"/>
      <c r="I64" s="62"/>
      <c r="J64" s="62"/>
      <c r="K64" s="62"/>
      <c r="L64" s="62"/>
      <c r="M64" s="62"/>
      <c r="N64" s="62"/>
      <c r="O64" s="63"/>
    </row>
    <row r="65" spans="2:15" ht="16.5" customHeight="1" thickBot="1">
      <c r="B65" s="64"/>
      <c r="C65" s="65"/>
      <c r="D65" s="65"/>
      <c r="E65" s="65"/>
      <c r="F65" s="65"/>
      <c r="G65" s="65"/>
      <c r="H65" s="65"/>
      <c r="I65" s="65"/>
      <c r="J65" s="65"/>
      <c r="K65" s="65"/>
      <c r="L65" s="65"/>
      <c r="M65" s="65"/>
      <c r="N65" s="65"/>
      <c r="O65" s="66"/>
    </row>
    <row r="66" spans="2:15" ht="18" customHeight="1"/>
  </sheetData>
  <sheetProtection sheet="1" objects="1" scenarios="1" selectLockedCells="1" selectUnlockedCells="1"/>
  <mergeCells count="14">
    <mergeCell ref="A1:N1"/>
    <mergeCell ref="B7:C7"/>
    <mergeCell ref="D7:H7"/>
    <mergeCell ref="C5:H5"/>
    <mergeCell ref="C4:F4"/>
    <mergeCell ref="G4:H4"/>
    <mergeCell ref="B10:C10"/>
    <mergeCell ref="D10:H10"/>
    <mergeCell ref="B11:H11"/>
    <mergeCell ref="C3:I3"/>
    <mergeCell ref="D63:G63"/>
    <mergeCell ref="B12:H12"/>
    <mergeCell ref="B8:N8"/>
    <mergeCell ref="J3:M5"/>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R61"/>
  <sheetViews>
    <sheetView zoomScaleNormal="100" workbookViewId="0">
      <pane ySplit="16" topLeftCell="A17" activePane="bottomLeft" state="frozenSplit"/>
      <selection pane="bottomLeft" activeCell="D2" sqref="D2:F2"/>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4" width="9" style="2" customWidth="1"/>
    <col min="15" max="15" width="25.5" style="2" customWidth="1"/>
    <col min="16" max="19" width="9" style="2" customWidth="1"/>
    <col min="20" max="248" width="9" style="2"/>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5.75" style="2" customWidth="1"/>
    <col min="256" max="256" width="16.125" style="2" customWidth="1"/>
    <col min="257" max="257" width="4.5" style="2" customWidth="1"/>
    <col min="258" max="258" width="16.125" style="2" customWidth="1"/>
    <col min="259" max="259" width="9" style="2" customWidth="1"/>
    <col min="260" max="268" width="0" style="2" hidden="1" customWidth="1"/>
    <col min="269" max="504" width="9" style="2"/>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5.75" style="2" customWidth="1"/>
    <col min="512" max="512" width="16.125" style="2" customWidth="1"/>
    <col min="513" max="513" width="4.5" style="2" customWidth="1"/>
    <col min="514" max="514" width="16.125" style="2" customWidth="1"/>
    <col min="515" max="515" width="9" style="2" customWidth="1"/>
    <col min="516" max="524" width="0" style="2" hidden="1" customWidth="1"/>
    <col min="525" max="760" width="9" style="2"/>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5.75" style="2" customWidth="1"/>
    <col min="768" max="768" width="16.125" style="2" customWidth="1"/>
    <col min="769" max="769" width="4.5" style="2" customWidth="1"/>
    <col min="770" max="770" width="16.125" style="2" customWidth="1"/>
    <col min="771" max="771" width="9" style="2" customWidth="1"/>
    <col min="772" max="780" width="0" style="2" hidden="1" customWidth="1"/>
    <col min="781" max="1016" width="9" style="2"/>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5.75" style="2" customWidth="1"/>
    <col min="1024" max="1024" width="16.125" style="2" customWidth="1"/>
    <col min="1025" max="1025" width="4.5" style="2" customWidth="1"/>
    <col min="1026" max="1026" width="16.125" style="2" customWidth="1"/>
    <col min="1027" max="1027" width="9" style="2" customWidth="1"/>
    <col min="1028" max="1036" width="0" style="2" hidden="1" customWidth="1"/>
    <col min="1037" max="1272" width="9" style="2"/>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5.75" style="2" customWidth="1"/>
    <col min="1280" max="1280" width="16.125" style="2" customWidth="1"/>
    <col min="1281" max="1281" width="4.5" style="2" customWidth="1"/>
    <col min="1282" max="1282" width="16.125" style="2" customWidth="1"/>
    <col min="1283" max="1283" width="9" style="2" customWidth="1"/>
    <col min="1284" max="1292" width="0" style="2" hidden="1" customWidth="1"/>
    <col min="1293" max="1528" width="9" style="2"/>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5.75" style="2" customWidth="1"/>
    <col min="1536" max="1536" width="16.125" style="2" customWidth="1"/>
    <col min="1537" max="1537" width="4.5" style="2" customWidth="1"/>
    <col min="1538" max="1538" width="16.125" style="2" customWidth="1"/>
    <col min="1539" max="1539" width="9" style="2" customWidth="1"/>
    <col min="1540" max="1548" width="0" style="2" hidden="1" customWidth="1"/>
    <col min="1549" max="1784" width="9" style="2"/>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5.75" style="2" customWidth="1"/>
    <col min="1792" max="1792" width="16.125" style="2" customWidth="1"/>
    <col min="1793" max="1793" width="4.5" style="2" customWidth="1"/>
    <col min="1794" max="1794" width="16.125" style="2" customWidth="1"/>
    <col min="1795" max="1795" width="9" style="2" customWidth="1"/>
    <col min="1796" max="1804" width="0" style="2" hidden="1" customWidth="1"/>
    <col min="1805" max="2040" width="9" style="2"/>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5.75" style="2" customWidth="1"/>
    <col min="2048" max="2048" width="16.125" style="2" customWidth="1"/>
    <col min="2049" max="2049" width="4.5" style="2" customWidth="1"/>
    <col min="2050" max="2050" width="16.125" style="2" customWidth="1"/>
    <col min="2051" max="2051" width="9" style="2" customWidth="1"/>
    <col min="2052" max="2060" width="0" style="2" hidden="1" customWidth="1"/>
    <col min="2061" max="2296" width="9" style="2"/>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5.75" style="2" customWidth="1"/>
    <col min="2304" max="2304" width="16.125" style="2" customWidth="1"/>
    <col min="2305" max="2305" width="4.5" style="2" customWidth="1"/>
    <col min="2306" max="2306" width="16.125" style="2" customWidth="1"/>
    <col min="2307" max="2307" width="9" style="2" customWidth="1"/>
    <col min="2308" max="2316" width="0" style="2" hidden="1" customWidth="1"/>
    <col min="2317" max="2552" width="9" style="2"/>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5.75" style="2" customWidth="1"/>
    <col min="2560" max="2560" width="16.125" style="2" customWidth="1"/>
    <col min="2561" max="2561" width="4.5" style="2" customWidth="1"/>
    <col min="2562" max="2562" width="16.125" style="2" customWidth="1"/>
    <col min="2563" max="2563" width="9" style="2" customWidth="1"/>
    <col min="2564" max="2572" width="0" style="2" hidden="1" customWidth="1"/>
    <col min="2573" max="2808" width="9" style="2"/>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5.75" style="2" customWidth="1"/>
    <col min="2816" max="2816" width="16.125" style="2" customWidth="1"/>
    <col min="2817" max="2817" width="4.5" style="2" customWidth="1"/>
    <col min="2818" max="2818" width="16.125" style="2" customWidth="1"/>
    <col min="2819" max="2819" width="9" style="2" customWidth="1"/>
    <col min="2820" max="2828" width="0" style="2" hidden="1" customWidth="1"/>
    <col min="2829" max="3064" width="9" style="2"/>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5.75" style="2" customWidth="1"/>
    <col min="3072" max="3072" width="16.125" style="2" customWidth="1"/>
    <col min="3073" max="3073" width="4.5" style="2" customWidth="1"/>
    <col min="3074" max="3074" width="16.125" style="2" customWidth="1"/>
    <col min="3075" max="3075" width="9" style="2" customWidth="1"/>
    <col min="3076" max="3084" width="0" style="2" hidden="1" customWidth="1"/>
    <col min="3085" max="3320" width="9" style="2"/>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5.75" style="2" customWidth="1"/>
    <col min="3328" max="3328" width="16.125" style="2" customWidth="1"/>
    <col min="3329" max="3329" width="4.5" style="2" customWidth="1"/>
    <col min="3330" max="3330" width="16.125" style="2" customWidth="1"/>
    <col min="3331" max="3331" width="9" style="2" customWidth="1"/>
    <col min="3332" max="3340" width="0" style="2" hidden="1" customWidth="1"/>
    <col min="3341" max="3576" width="9" style="2"/>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5.75" style="2" customWidth="1"/>
    <col min="3584" max="3584" width="16.125" style="2" customWidth="1"/>
    <col min="3585" max="3585" width="4.5" style="2" customWidth="1"/>
    <col min="3586" max="3586" width="16.125" style="2" customWidth="1"/>
    <col min="3587" max="3587" width="9" style="2" customWidth="1"/>
    <col min="3588" max="3596" width="0" style="2" hidden="1" customWidth="1"/>
    <col min="3597" max="3832" width="9" style="2"/>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5.75" style="2" customWidth="1"/>
    <col min="3840" max="3840" width="16.125" style="2" customWidth="1"/>
    <col min="3841" max="3841" width="4.5" style="2" customWidth="1"/>
    <col min="3842" max="3842" width="16.125" style="2" customWidth="1"/>
    <col min="3843" max="3843" width="9" style="2" customWidth="1"/>
    <col min="3844" max="3852" width="0" style="2" hidden="1" customWidth="1"/>
    <col min="3853" max="4088" width="9" style="2"/>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5.75" style="2" customWidth="1"/>
    <col min="4096" max="4096" width="16.125" style="2" customWidth="1"/>
    <col min="4097" max="4097" width="4.5" style="2" customWidth="1"/>
    <col min="4098" max="4098" width="16.125" style="2" customWidth="1"/>
    <col min="4099" max="4099" width="9" style="2" customWidth="1"/>
    <col min="4100" max="4108" width="0" style="2" hidden="1" customWidth="1"/>
    <col min="4109" max="4344" width="9" style="2"/>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5.75" style="2" customWidth="1"/>
    <col min="4352" max="4352" width="16.125" style="2" customWidth="1"/>
    <col min="4353" max="4353" width="4.5" style="2" customWidth="1"/>
    <col min="4354" max="4354" width="16.125" style="2" customWidth="1"/>
    <col min="4355" max="4355" width="9" style="2" customWidth="1"/>
    <col min="4356" max="4364" width="0" style="2" hidden="1" customWidth="1"/>
    <col min="4365" max="4600" width="9" style="2"/>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5.75" style="2" customWidth="1"/>
    <col min="4608" max="4608" width="16.125" style="2" customWidth="1"/>
    <col min="4609" max="4609" width="4.5" style="2" customWidth="1"/>
    <col min="4610" max="4610" width="16.125" style="2" customWidth="1"/>
    <col min="4611" max="4611" width="9" style="2" customWidth="1"/>
    <col min="4612" max="4620" width="0" style="2" hidden="1" customWidth="1"/>
    <col min="4621" max="4856" width="9" style="2"/>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5.75" style="2" customWidth="1"/>
    <col min="4864" max="4864" width="16.125" style="2" customWidth="1"/>
    <col min="4865" max="4865" width="4.5" style="2" customWidth="1"/>
    <col min="4866" max="4866" width="16.125" style="2" customWidth="1"/>
    <col min="4867" max="4867" width="9" style="2" customWidth="1"/>
    <col min="4868" max="4876" width="0" style="2" hidden="1" customWidth="1"/>
    <col min="4877" max="5112" width="9" style="2"/>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5.75" style="2" customWidth="1"/>
    <col min="5120" max="5120" width="16.125" style="2" customWidth="1"/>
    <col min="5121" max="5121" width="4.5" style="2" customWidth="1"/>
    <col min="5122" max="5122" width="16.125" style="2" customWidth="1"/>
    <col min="5123" max="5123" width="9" style="2" customWidth="1"/>
    <col min="5124" max="5132" width="0" style="2" hidden="1" customWidth="1"/>
    <col min="5133" max="5368" width="9" style="2"/>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5.75" style="2" customWidth="1"/>
    <col min="5376" max="5376" width="16.125" style="2" customWidth="1"/>
    <col min="5377" max="5377" width="4.5" style="2" customWidth="1"/>
    <col min="5378" max="5378" width="16.125" style="2" customWidth="1"/>
    <col min="5379" max="5379" width="9" style="2" customWidth="1"/>
    <col min="5380" max="5388" width="0" style="2" hidden="1" customWidth="1"/>
    <col min="5389" max="5624" width="9" style="2"/>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5.75" style="2" customWidth="1"/>
    <col min="5632" max="5632" width="16.125" style="2" customWidth="1"/>
    <col min="5633" max="5633" width="4.5" style="2" customWidth="1"/>
    <col min="5634" max="5634" width="16.125" style="2" customWidth="1"/>
    <col min="5635" max="5635" width="9" style="2" customWidth="1"/>
    <col min="5636" max="5644" width="0" style="2" hidden="1" customWidth="1"/>
    <col min="5645" max="5880" width="9" style="2"/>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5.75" style="2" customWidth="1"/>
    <col min="5888" max="5888" width="16.125" style="2" customWidth="1"/>
    <col min="5889" max="5889" width="4.5" style="2" customWidth="1"/>
    <col min="5890" max="5890" width="16.125" style="2" customWidth="1"/>
    <col min="5891" max="5891" width="9" style="2" customWidth="1"/>
    <col min="5892" max="5900" width="0" style="2" hidden="1" customWidth="1"/>
    <col min="5901" max="6136" width="9" style="2"/>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5.75" style="2" customWidth="1"/>
    <col min="6144" max="6144" width="16.125" style="2" customWidth="1"/>
    <col min="6145" max="6145" width="4.5" style="2" customWidth="1"/>
    <col min="6146" max="6146" width="16.125" style="2" customWidth="1"/>
    <col min="6147" max="6147" width="9" style="2" customWidth="1"/>
    <col min="6148" max="6156" width="0" style="2" hidden="1" customWidth="1"/>
    <col min="6157" max="6392" width="9" style="2"/>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5.75" style="2" customWidth="1"/>
    <col min="6400" max="6400" width="16.125" style="2" customWidth="1"/>
    <col min="6401" max="6401" width="4.5" style="2" customWidth="1"/>
    <col min="6402" max="6402" width="16.125" style="2" customWidth="1"/>
    <col min="6403" max="6403" width="9" style="2" customWidth="1"/>
    <col min="6404" max="6412" width="0" style="2" hidden="1" customWidth="1"/>
    <col min="6413" max="6648" width="9" style="2"/>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5.75" style="2" customWidth="1"/>
    <col min="6656" max="6656" width="16.125" style="2" customWidth="1"/>
    <col min="6657" max="6657" width="4.5" style="2" customWidth="1"/>
    <col min="6658" max="6658" width="16.125" style="2" customWidth="1"/>
    <col min="6659" max="6659" width="9" style="2" customWidth="1"/>
    <col min="6660" max="6668" width="0" style="2" hidden="1" customWidth="1"/>
    <col min="6669" max="6904" width="9" style="2"/>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5.75" style="2" customWidth="1"/>
    <col min="6912" max="6912" width="16.125" style="2" customWidth="1"/>
    <col min="6913" max="6913" width="4.5" style="2" customWidth="1"/>
    <col min="6914" max="6914" width="16.125" style="2" customWidth="1"/>
    <col min="6915" max="6915" width="9" style="2" customWidth="1"/>
    <col min="6916" max="6924" width="0" style="2" hidden="1" customWidth="1"/>
    <col min="6925" max="7160" width="9" style="2"/>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5.75" style="2" customWidth="1"/>
    <col min="7168" max="7168" width="16.125" style="2" customWidth="1"/>
    <col min="7169" max="7169" width="4.5" style="2" customWidth="1"/>
    <col min="7170" max="7170" width="16.125" style="2" customWidth="1"/>
    <col min="7171" max="7171" width="9" style="2" customWidth="1"/>
    <col min="7172" max="7180" width="0" style="2" hidden="1" customWidth="1"/>
    <col min="7181" max="7416" width="9" style="2"/>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5.75" style="2" customWidth="1"/>
    <col min="7424" max="7424" width="16.125" style="2" customWidth="1"/>
    <col min="7425" max="7425" width="4.5" style="2" customWidth="1"/>
    <col min="7426" max="7426" width="16.125" style="2" customWidth="1"/>
    <col min="7427" max="7427" width="9" style="2" customWidth="1"/>
    <col min="7428" max="7436" width="0" style="2" hidden="1" customWidth="1"/>
    <col min="7437" max="7672" width="9" style="2"/>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5.75" style="2" customWidth="1"/>
    <col min="7680" max="7680" width="16.125" style="2" customWidth="1"/>
    <col min="7681" max="7681" width="4.5" style="2" customWidth="1"/>
    <col min="7682" max="7682" width="16.125" style="2" customWidth="1"/>
    <col min="7683" max="7683" width="9" style="2" customWidth="1"/>
    <col min="7684" max="7692" width="0" style="2" hidden="1" customWidth="1"/>
    <col min="7693" max="7928" width="9" style="2"/>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5.75" style="2" customWidth="1"/>
    <col min="7936" max="7936" width="16.125" style="2" customWidth="1"/>
    <col min="7937" max="7937" width="4.5" style="2" customWidth="1"/>
    <col min="7938" max="7938" width="16.125" style="2" customWidth="1"/>
    <col min="7939" max="7939" width="9" style="2" customWidth="1"/>
    <col min="7940" max="7948" width="0" style="2" hidden="1" customWidth="1"/>
    <col min="7949" max="8184" width="9" style="2"/>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5.75" style="2" customWidth="1"/>
    <col min="8192" max="8192" width="16.125" style="2" customWidth="1"/>
    <col min="8193" max="8193" width="4.5" style="2" customWidth="1"/>
    <col min="8194" max="8194" width="16.125" style="2" customWidth="1"/>
    <col min="8195" max="8195" width="9" style="2" customWidth="1"/>
    <col min="8196" max="8204" width="0" style="2" hidden="1" customWidth="1"/>
    <col min="8205" max="8440" width="9" style="2"/>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5.75" style="2" customWidth="1"/>
    <col min="8448" max="8448" width="16.125" style="2" customWidth="1"/>
    <col min="8449" max="8449" width="4.5" style="2" customWidth="1"/>
    <col min="8450" max="8450" width="16.125" style="2" customWidth="1"/>
    <col min="8451" max="8451" width="9" style="2" customWidth="1"/>
    <col min="8452" max="8460" width="0" style="2" hidden="1" customWidth="1"/>
    <col min="8461" max="8696" width="9" style="2"/>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5.75" style="2" customWidth="1"/>
    <col min="8704" max="8704" width="16.125" style="2" customWidth="1"/>
    <col min="8705" max="8705" width="4.5" style="2" customWidth="1"/>
    <col min="8706" max="8706" width="16.125" style="2" customWidth="1"/>
    <col min="8707" max="8707" width="9" style="2" customWidth="1"/>
    <col min="8708" max="8716" width="0" style="2" hidden="1" customWidth="1"/>
    <col min="8717" max="8952" width="9" style="2"/>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5.75" style="2" customWidth="1"/>
    <col min="8960" max="8960" width="16.125" style="2" customWidth="1"/>
    <col min="8961" max="8961" width="4.5" style="2" customWidth="1"/>
    <col min="8962" max="8962" width="16.125" style="2" customWidth="1"/>
    <col min="8963" max="8963" width="9" style="2" customWidth="1"/>
    <col min="8964" max="8972" width="0" style="2" hidden="1" customWidth="1"/>
    <col min="8973" max="9208" width="9" style="2"/>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5.75" style="2" customWidth="1"/>
    <col min="9216" max="9216" width="16.125" style="2" customWidth="1"/>
    <col min="9217" max="9217" width="4.5" style="2" customWidth="1"/>
    <col min="9218" max="9218" width="16.125" style="2" customWidth="1"/>
    <col min="9219" max="9219" width="9" style="2" customWidth="1"/>
    <col min="9220" max="9228" width="0" style="2" hidden="1" customWidth="1"/>
    <col min="9229" max="9464" width="9" style="2"/>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5.75" style="2" customWidth="1"/>
    <col min="9472" max="9472" width="16.125" style="2" customWidth="1"/>
    <col min="9473" max="9473" width="4.5" style="2" customWidth="1"/>
    <col min="9474" max="9474" width="16.125" style="2" customWidth="1"/>
    <col min="9475" max="9475" width="9" style="2" customWidth="1"/>
    <col min="9476" max="9484" width="0" style="2" hidden="1" customWidth="1"/>
    <col min="9485" max="9720" width="9" style="2"/>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5.75" style="2" customWidth="1"/>
    <col min="9728" max="9728" width="16.125" style="2" customWidth="1"/>
    <col min="9729" max="9729" width="4.5" style="2" customWidth="1"/>
    <col min="9730" max="9730" width="16.125" style="2" customWidth="1"/>
    <col min="9731" max="9731" width="9" style="2" customWidth="1"/>
    <col min="9732" max="9740" width="0" style="2" hidden="1" customWidth="1"/>
    <col min="9741" max="9976" width="9" style="2"/>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5.75" style="2" customWidth="1"/>
    <col min="9984" max="9984" width="16.125" style="2" customWidth="1"/>
    <col min="9985" max="9985" width="4.5" style="2" customWidth="1"/>
    <col min="9986" max="9986" width="16.125" style="2" customWidth="1"/>
    <col min="9987" max="9987" width="9" style="2" customWidth="1"/>
    <col min="9988" max="9996" width="0" style="2" hidden="1" customWidth="1"/>
    <col min="9997" max="10232" width="9" style="2"/>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5.75" style="2" customWidth="1"/>
    <col min="10240" max="10240" width="16.125" style="2" customWidth="1"/>
    <col min="10241" max="10241" width="4.5" style="2" customWidth="1"/>
    <col min="10242" max="10242" width="16.125" style="2" customWidth="1"/>
    <col min="10243" max="10243" width="9" style="2" customWidth="1"/>
    <col min="10244" max="10252" width="0" style="2" hidden="1" customWidth="1"/>
    <col min="10253" max="10488" width="9" style="2"/>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5.75" style="2" customWidth="1"/>
    <col min="10496" max="10496" width="16.125" style="2" customWidth="1"/>
    <col min="10497" max="10497" width="4.5" style="2" customWidth="1"/>
    <col min="10498" max="10498" width="16.125" style="2" customWidth="1"/>
    <col min="10499" max="10499" width="9" style="2" customWidth="1"/>
    <col min="10500" max="10508" width="0" style="2" hidden="1" customWidth="1"/>
    <col min="10509" max="10744" width="9" style="2"/>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5.75" style="2" customWidth="1"/>
    <col min="10752" max="10752" width="16.125" style="2" customWidth="1"/>
    <col min="10753" max="10753" width="4.5" style="2" customWidth="1"/>
    <col min="10754" max="10754" width="16.125" style="2" customWidth="1"/>
    <col min="10755" max="10755" width="9" style="2" customWidth="1"/>
    <col min="10756" max="10764" width="0" style="2" hidden="1" customWidth="1"/>
    <col min="10765" max="11000" width="9" style="2"/>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5.75" style="2" customWidth="1"/>
    <col min="11008" max="11008" width="16.125" style="2" customWidth="1"/>
    <col min="11009" max="11009" width="4.5" style="2" customWidth="1"/>
    <col min="11010" max="11010" width="16.125" style="2" customWidth="1"/>
    <col min="11011" max="11011" width="9" style="2" customWidth="1"/>
    <col min="11012" max="11020" width="0" style="2" hidden="1" customWidth="1"/>
    <col min="11021" max="11256" width="9" style="2"/>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5.75" style="2" customWidth="1"/>
    <col min="11264" max="11264" width="16.125" style="2" customWidth="1"/>
    <col min="11265" max="11265" width="4.5" style="2" customWidth="1"/>
    <col min="11266" max="11266" width="16.125" style="2" customWidth="1"/>
    <col min="11267" max="11267" width="9" style="2" customWidth="1"/>
    <col min="11268" max="11276" width="0" style="2" hidden="1" customWidth="1"/>
    <col min="11277" max="11512" width="9" style="2"/>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5.75" style="2" customWidth="1"/>
    <col min="11520" max="11520" width="16.125" style="2" customWidth="1"/>
    <col min="11521" max="11521" width="4.5" style="2" customWidth="1"/>
    <col min="11522" max="11522" width="16.125" style="2" customWidth="1"/>
    <col min="11523" max="11523" width="9" style="2" customWidth="1"/>
    <col min="11524" max="11532" width="0" style="2" hidden="1" customWidth="1"/>
    <col min="11533" max="11768" width="9" style="2"/>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5.75" style="2" customWidth="1"/>
    <col min="11776" max="11776" width="16.125" style="2" customWidth="1"/>
    <col min="11777" max="11777" width="4.5" style="2" customWidth="1"/>
    <col min="11778" max="11778" width="16.125" style="2" customWidth="1"/>
    <col min="11779" max="11779" width="9" style="2" customWidth="1"/>
    <col min="11780" max="11788" width="0" style="2" hidden="1" customWidth="1"/>
    <col min="11789" max="12024" width="9" style="2"/>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5.75" style="2" customWidth="1"/>
    <col min="12032" max="12032" width="16.125" style="2" customWidth="1"/>
    <col min="12033" max="12033" width="4.5" style="2" customWidth="1"/>
    <col min="12034" max="12034" width="16.125" style="2" customWidth="1"/>
    <col min="12035" max="12035" width="9" style="2" customWidth="1"/>
    <col min="12036" max="12044" width="0" style="2" hidden="1" customWidth="1"/>
    <col min="12045" max="12280" width="9" style="2"/>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5.75" style="2" customWidth="1"/>
    <col min="12288" max="12288" width="16.125" style="2" customWidth="1"/>
    <col min="12289" max="12289" width="4.5" style="2" customWidth="1"/>
    <col min="12290" max="12290" width="16.125" style="2" customWidth="1"/>
    <col min="12291" max="12291" width="9" style="2" customWidth="1"/>
    <col min="12292" max="12300" width="0" style="2" hidden="1" customWidth="1"/>
    <col min="12301" max="12536" width="9" style="2"/>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5.75" style="2" customWidth="1"/>
    <col min="12544" max="12544" width="16.125" style="2" customWidth="1"/>
    <col min="12545" max="12545" width="4.5" style="2" customWidth="1"/>
    <col min="12546" max="12546" width="16.125" style="2" customWidth="1"/>
    <col min="12547" max="12547" width="9" style="2" customWidth="1"/>
    <col min="12548" max="12556" width="0" style="2" hidden="1" customWidth="1"/>
    <col min="12557" max="12792" width="9" style="2"/>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5.75" style="2" customWidth="1"/>
    <col min="12800" max="12800" width="16.125" style="2" customWidth="1"/>
    <col min="12801" max="12801" width="4.5" style="2" customWidth="1"/>
    <col min="12802" max="12802" width="16.125" style="2" customWidth="1"/>
    <col min="12803" max="12803" width="9" style="2" customWidth="1"/>
    <col min="12804" max="12812" width="0" style="2" hidden="1" customWidth="1"/>
    <col min="12813" max="13048" width="9" style="2"/>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5.75" style="2" customWidth="1"/>
    <col min="13056" max="13056" width="16.125" style="2" customWidth="1"/>
    <col min="13057" max="13057" width="4.5" style="2" customWidth="1"/>
    <col min="13058" max="13058" width="16.125" style="2" customWidth="1"/>
    <col min="13059" max="13059" width="9" style="2" customWidth="1"/>
    <col min="13060" max="13068" width="0" style="2" hidden="1" customWidth="1"/>
    <col min="13069" max="13304" width="9" style="2"/>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5.75" style="2" customWidth="1"/>
    <col min="13312" max="13312" width="16.125" style="2" customWidth="1"/>
    <col min="13313" max="13313" width="4.5" style="2" customWidth="1"/>
    <col min="13314" max="13314" width="16.125" style="2" customWidth="1"/>
    <col min="13315" max="13315" width="9" style="2" customWidth="1"/>
    <col min="13316" max="13324" width="0" style="2" hidden="1" customWidth="1"/>
    <col min="13325" max="13560" width="9" style="2"/>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5.75" style="2" customWidth="1"/>
    <col min="13568" max="13568" width="16.125" style="2" customWidth="1"/>
    <col min="13569" max="13569" width="4.5" style="2" customWidth="1"/>
    <col min="13570" max="13570" width="16.125" style="2" customWidth="1"/>
    <col min="13571" max="13571" width="9" style="2" customWidth="1"/>
    <col min="13572" max="13580" width="0" style="2" hidden="1" customWidth="1"/>
    <col min="13581" max="13816" width="9" style="2"/>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5.75" style="2" customWidth="1"/>
    <col min="13824" max="13824" width="16.125" style="2" customWidth="1"/>
    <col min="13825" max="13825" width="4.5" style="2" customWidth="1"/>
    <col min="13826" max="13826" width="16.125" style="2" customWidth="1"/>
    <col min="13827" max="13827" width="9" style="2" customWidth="1"/>
    <col min="13828" max="13836" width="0" style="2" hidden="1" customWidth="1"/>
    <col min="13837" max="14072" width="9" style="2"/>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5.75" style="2" customWidth="1"/>
    <col min="14080" max="14080" width="16.125" style="2" customWidth="1"/>
    <col min="14081" max="14081" width="4.5" style="2" customWidth="1"/>
    <col min="14082" max="14082" width="16.125" style="2" customWidth="1"/>
    <col min="14083" max="14083" width="9" style="2" customWidth="1"/>
    <col min="14084" max="14092" width="0" style="2" hidden="1" customWidth="1"/>
    <col min="14093" max="14328" width="9" style="2"/>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5.75" style="2" customWidth="1"/>
    <col min="14336" max="14336" width="16.125" style="2" customWidth="1"/>
    <col min="14337" max="14337" width="4.5" style="2" customWidth="1"/>
    <col min="14338" max="14338" width="16.125" style="2" customWidth="1"/>
    <col min="14339" max="14339" width="9" style="2" customWidth="1"/>
    <col min="14340" max="14348" width="0" style="2" hidden="1" customWidth="1"/>
    <col min="14349" max="14584" width="9" style="2"/>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5.75" style="2" customWidth="1"/>
    <col min="14592" max="14592" width="16.125" style="2" customWidth="1"/>
    <col min="14593" max="14593" width="4.5" style="2" customWidth="1"/>
    <col min="14594" max="14594" width="16.125" style="2" customWidth="1"/>
    <col min="14595" max="14595" width="9" style="2" customWidth="1"/>
    <col min="14596" max="14604" width="0" style="2" hidden="1" customWidth="1"/>
    <col min="14605" max="14840" width="9" style="2"/>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5.75" style="2" customWidth="1"/>
    <col min="14848" max="14848" width="16.125" style="2" customWidth="1"/>
    <col min="14849" max="14849" width="4.5" style="2" customWidth="1"/>
    <col min="14850" max="14850" width="16.125" style="2" customWidth="1"/>
    <col min="14851" max="14851" width="9" style="2" customWidth="1"/>
    <col min="14852" max="14860" width="0" style="2" hidden="1" customWidth="1"/>
    <col min="14861" max="15096" width="9" style="2"/>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5.75" style="2" customWidth="1"/>
    <col min="15104" max="15104" width="16.125" style="2" customWidth="1"/>
    <col min="15105" max="15105" width="4.5" style="2" customWidth="1"/>
    <col min="15106" max="15106" width="16.125" style="2" customWidth="1"/>
    <col min="15107" max="15107" width="9" style="2" customWidth="1"/>
    <col min="15108" max="15116" width="0" style="2" hidden="1" customWidth="1"/>
    <col min="15117" max="15352" width="9" style="2"/>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5.75" style="2" customWidth="1"/>
    <col min="15360" max="15360" width="16.125" style="2" customWidth="1"/>
    <col min="15361" max="15361" width="4.5" style="2" customWidth="1"/>
    <col min="15362" max="15362" width="16.125" style="2" customWidth="1"/>
    <col min="15363" max="15363" width="9" style="2" customWidth="1"/>
    <col min="15364" max="15372" width="0" style="2" hidden="1" customWidth="1"/>
    <col min="15373" max="15608" width="9" style="2"/>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5.75" style="2" customWidth="1"/>
    <col min="15616" max="15616" width="16.125" style="2" customWidth="1"/>
    <col min="15617" max="15617" width="4.5" style="2" customWidth="1"/>
    <col min="15618" max="15618" width="16.125" style="2" customWidth="1"/>
    <col min="15619" max="15619" width="9" style="2" customWidth="1"/>
    <col min="15620" max="15628" width="0" style="2" hidden="1" customWidth="1"/>
    <col min="15629" max="15864" width="9" style="2"/>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5.75" style="2" customWidth="1"/>
    <col min="15872" max="15872" width="16.125" style="2" customWidth="1"/>
    <col min="15873" max="15873" width="4.5" style="2" customWidth="1"/>
    <col min="15874" max="15874" width="16.125" style="2" customWidth="1"/>
    <col min="15875" max="15875" width="9" style="2" customWidth="1"/>
    <col min="15876" max="15884" width="0" style="2" hidden="1" customWidth="1"/>
    <col min="15885" max="16120" width="9" style="2"/>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5.75" style="2" customWidth="1"/>
    <col min="16128" max="16128" width="16.125" style="2" customWidth="1"/>
    <col min="16129" max="16129" width="4.5" style="2" customWidth="1"/>
    <col min="16130" max="16130" width="16.125" style="2" customWidth="1"/>
    <col min="16131" max="16131" width="9" style="2" customWidth="1"/>
    <col min="16132" max="16140" width="0" style="2" hidden="1" customWidth="1"/>
    <col min="16141" max="16384" width="9" style="2"/>
  </cols>
  <sheetData>
    <row r="1" spans="1:18" ht="22.15" customHeight="1" thickBot="1">
      <c r="A1" s="5" t="s">
        <v>106</v>
      </c>
      <c r="C1" s="186"/>
      <c r="D1" s="5" t="s">
        <v>756</v>
      </c>
      <c r="E1" s="331" t="s">
        <v>180</v>
      </c>
      <c r="F1" s="331"/>
      <c r="G1" s="331"/>
      <c r="H1" s="331"/>
      <c r="I1" s="331"/>
      <c r="J1" s="331"/>
      <c r="K1" s="331"/>
      <c r="L1" s="331"/>
      <c r="M1" s="331"/>
      <c r="N1" s="331"/>
      <c r="O1" s="331"/>
    </row>
    <row r="2" spans="1:18" ht="24" customHeight="1" thickBot="1">
      <c r="A2" s="186"/>
      <c r="B2" s="332" t="s">
        <v>206</v>
      </c>
      <c r="C2" s="333"/>
      <c r="D2" s="325"/>
      <c r="E2" s="326"/>
      <c r="F2" s="327"/>
      <c r="G2" s="334" t="s">
        <v>179</v>
      </c>
      <c r="H2" s="331"/>
      <c r="I2" s="331"/>
      <c r="J2" s="331"/>
      <c r="K2" s="331"/>
      <c r="L2" s="331"/>
      <c r="M2" s="331"/>
      <c r="N2" s="331"/>
      <c r="O2" s="331"/>
      <c r="Q2" s="2">
        <f>D2</f>
        <v>0</v>
      </c>
    </row>
    <row r="3" spans="1:18" ht="24.6" customHeight="1" thickBot="1">
      <c r="A3" s="2">
        <v>1</v>
      </c>
      <c r="B3" s="335" t="s">
        <v>370</v>
      </c>
      <c r="C3" s="336"/>
      <c r="D3" s="328"/>
      <c r="E3" s="329"/>
      <c r="F3" s="330"/>
      <c r="G3" s="337" t="s">
        <v>160</v>
      </c>
      <c r="H3" s="338"/>
      <c r="I3" s="338"/>
      <c r="J3" s="338"/>
      <c r="K3" s="338"/>
      <c r="L3" s="338"/>
      <c r="M3" s="338"/>
      <c r="N3" s="338"/>
      <c r="O3" s="338"/>
      <c r="P3" s="2">
        <v>1</v>
      </c>
      <c r="Q3" s="2" t="e">
        <f>VLOOKUP("*"&amp;$Q$2&amp;"*",Sheet6!D2:F902,1,FALSE)</f>
        <v>#N/A</v>
      </c>
      <c r="R3" s="2" t="e">
        <f ca="1">VLOOKUP("*"&amp;$Q$2&amp;"*",OFFSET(Sheet6!$B$2:$F$913,R2,0),5,FALSE)</f>
        <v>#N/A</v>
      </c>
    </row>
    <row r="4" spans="1:18" ht="27" customHeight="1">
      <c r="A4" s="2">
        <v>2</v>
      </c>
      <c r="B4" s="345" t="s">
        <v>107</v>
      </c>
      <c r="C4" s="346"/>
      <c r="D4" s="360" t="str">
        <f>IF(D3="","",VLOOKUP(D3,Sheet6!B:C,2,0))</f>
        <v/>
      </c>
      <c r="E4" s="361"/>
      <c r="F4" s="362"/>
      <c r="G4" s="358" t="s">
        <v>161</v>
      </c>
      <c r="H4" s="359"/>
      <c r="I4" s="359"/>
      <c r="J4" s="359"/>
      <c r="K4" s="359"/>
      <c r="P4" s="2">
        <v>2</v>
      </c>
      <c r="Q4" s="2" t="e">
        <f ca="1">VLOOKUP("*"&amp;$Q$2&amp;"*",OFFSET(Sheet6!$B$2:$F$913,R3,0),1,FALSE)</f>
        <v>#N/A</v>
      </c>
      <c r="R4" s="2" t="e">
        <f ca="1">VLOOKUP("*"&amp;$Q$2&amp;"*",OFFSET(Sheet6!$B$2:$F$913,R3,0),5,FALSE)</f>
        <v>#N/A</v>
      </c>
    </row>
    <row r="5" spans="1:18" ht="27" customHeight="1">
      <c r="A5" s="2">
        <v>3</v>
      </c>
      <c r="B5" s="345" t="s">
        <v>108</v>
      </c>
      <c r="C5" s="346"/>
      <c r="D5" s="363" t="str">
        <f>IF(D3="","",D3)</f>
        <v/>
      </c>
      <c r="E5" s="364"/>
      <c r="F5" s="365"/>
      <c r="G5" s="358"/>
      <c r="H5" s="359"/>
      <c r="I5" s="359"/>
      <c r="J5" s="359"/>
      <c r="K5" s="359"/>
      <c r="P5" s="2">
        <v>3</v>
      </c>
      <c r="Q5" s="2" t="e">
        <f ca="1">VLOOKUP("*"&amp;$Q$2&amp;"*",OFFSET(Sheet6!$B$2:$F$913,R4,0),1,FALSE)</f>
        <v>#N/A</v>
      </c>
      <c r="R5" s="2" t="e">
        <f ca="1">VLOOKUP("*"&amp;$Q$2&amp;"*",OFFSET(Sheet6!$B$2:$F$913,R4,0),5,FALSE)</f>
        <v>#N/A</v>
      </c>
    </row>
    <row r="6" spans="1:18" ht="27" customHeight="1">
      <c r="A6" s="2">
        <v>4</v>
      </c>
      <c r="B6" s="345" t="s">
        <v>109</v>
      </c>
      <c r="C6" s="346"/>
      <c r="D6" s="348" t="str">
        <f>IF(D3="","",VLOOKUP(D5,Sheet6!D:E,2,0))</f>
        <v/>
      </c>
      <c r="E6" s="349"/>
      <c r="F6" s="350"/>
      <c r="G6" s="358"/>
      <c r="H6" s="359"/>
      <c r="I6" s="359"/>
      <c r="J6" s="359"/>
      <c r="K6" s="359"/>
      <c r="P6" s="2">
        <v>4</v>
      </c>
      <c r="Q6" s="2" t="e">
        <f ca="1">VLOOKUP("*"&amp;$Q$2&amp;"*",OFFSET(Sheet6!$B$2:$F$913,R5,0),1,FALSE)</f>
        <v>#N/A</v>
      </c>
      <c r="R6" s="2" t="e">
        <f ca="1">VLOOKUP("*"&amp;$Q$2&amp;"*",OFFSET(Sheet6!$B$2:$F$913,R5,0),5,FALSE)</f>
        <v>#N/A</v>
      </c>
    </row>
    <row r="7" spans="1:18" ht="27" customHeight="1">
      <c r="B7" s="345" t="s">
        <v>110</v>
      </c>
      <c r="C7" s="346"/>
      <c r="D7" s="339"/>
      <c r="E7" s="340"/>
      <c r="F7" s="341"/>
      <c r="G7" s="198" t="s">
        <v>41</v>
      </c>
      <c r="P7" s="2">
        <v>5</v>
      </c>
      <c r="Q7" s="2" t="e">
        <f ca="1">VLOOKUP("*"&amp;$Q$2&amp;"*",OFFSET(Sheet6!$B$2:$F$913,R6,0),1,FALSE)</f>
        <v>#N/A</v>
      </c>
      <c r="R7" s="2" t="e">
        <f ca="1">VLOOKUP("*"&amp;$Q$2&amp;"*",OFFSET(Sheet6!$B$2:$F$913,R6,0),5,FALSE)</f>
        <v>#N/A</v>
      </c>
    </row>
    <row r="8" spans="1:18" ht="27" customHeight="1" thickBot="1">
      <c r="B8" s="345" t="s">
        <v>4</v>
      </c>
      <c r="C8" s="346"/>
      <c r="D8" s="342"/>
      <c r="E8" s="343"/>
      <c r="F8" s="344"/>
      <c r="G8" s="198" t="s">
        <v>56</v>
      </c>
      <c r="I8" s="3"/>
      <c r="P8" s="2">
        <v>6</v>
      </c>
      <c r="Q8" s="2" t="e">
        <f ca="1">VLOOKUP("*"&amp;$Q$2&amp;"*",OFFSET(Sheet6!$B$2:$F$913,R7,0),1,FALSE)</f>
        <v>#N/A</v>
      </c>
      <c r="R8" s="2" t="e">
        <f ca="1">VLOOKUP("*"&amp;$Q$2&amp;"*",OFFSET(Sheet6!$B$2:$F$913,R7,0),5,FALSE)</f>
        <v>#N/A</v>
      </c>
    </row>
    <row r="9" spans="1:18" ht="27" customHeight="1" thickBot="1">
      <c r="B9" s="356" t="s">
        <v>207</v>
      </c>
      <c r="C9" s="357"/>
      <c r="D9" s="342"/>
      <c r="E9" s="343"/>
      <c r="F9" s="344"/>
      <c r="G9" s="323" t="s">
        <v>387</v>
      </c>
      <c r="H9" s="324"/>
      <c r="I9" s="324"/>
      <c r="J9" s="324"/>
      <c r="K9" s="324"/>
      <c r="L9" s="324"/>
      <c r="M9" s="324"/>
      <c r="N9" s="324"/>
      <c r="P9" s="2">
        <v>7</v>
      </c>
      <c r="Q9" s="2" t="e">
        <f ca="1">VLOOKUP("*"&amp;$Q$2&amp;"*",OFFSET(Sheet6!$B$2:$F$913,R8,0),1,FALSE)</f>
        <v>#N/A</v>
      </c>
      <c r="R9" s="2" t="e">
        <f ca="1">VLOOKUP("*"&amp;$Q$2&amp;"*",OFFSET(Sheet6!$B$2:$F$913,R8,0),5,FALSE)</f>
        <v>#N/A</v>
      </c>
    </row>
    <row r="10" spans="1:18" ht="30" customHeight="1" thickBot="1">
      <c r="A10" s="122"/>
      <c r="B10" s="351" t="s">
        <v>371</v>
      </c>
      <c r="C10" s="352"/>
      <c r="D10" s="148">
        <v>0</v>
      </c>
      <c r="E10" s="149" t="s">
        <v>116</v>
      </c>
      <c r="F10" s="48"/>
      <c r="G10" s="122"/>
      <c r="H10" s="48"/>
      <c r="O10"/>
      <c r="P10" s="2">
        <v>8</v>
      </c>
      <c r="Q10" s="2" t="e">
        <f ca="1">VLOOKUP("*"&amp;$Q$2&amp;"*",OFFSET(Sheet6!$B$2:$F$913,R9,0),1,FALSE)</f>
        <v>#N/A</v>
      </c>
      <c r="R10" s="2" t="e">
        <f ca="1">VLOOKUP("*"&amp;$Q$2&amp;"*",OFFSET(Sheet6!$B$2:$F$913,R9,0),5,FALSE)</f>
        <v>#N/A</v>
      </c>
    </row>
    <row r="11" spans="1:18" ht="28.5" customHeight="1" thickBot="1">
      <c r="A11" s="122"/>
      <c r="B11" s="353" t="s">
        <v>111</v>
      </c>
      <c r="C11" s="354"/>
      <c r="D11" s="354"/>
      <c r="E11" s="354"/>
      <c r="F11" s="354"/>
      <c r="G11" s="354"/>
      <c r="H11" s="354"/>
      <c r="I11" s="355"/>
      <c r="O11"/>
      <c r="P11" s="2">
        <v>9</v>
      </c>
      <c r="Q11" s="2" t="e">
        <f ca="1">VLOOKUP("*"&amp;$Q$2&amp;"*",OFFSET(Sheet6!$B$2:$F$913,R10,0),1,FALSE)</f>
        <v>#N/A</v>
      </c>
      <c r="R11" s="2" t="e">
        <f ca="1">VLOOKUP("*"&amp;$Q$2&amp;"*",OFFSET(Sheet6!$B$2:$F$913,R10,0),5,FALSE)</f>
        <v>#N/A</v>
      </c>
    </row>
    <row r="12" spans="1:18" ht="28.5" customHeight="1" thickBot="1">
      <c r="A12" s="122"/>
      <c r="B12" s="325"/>
      <c r="C12" s="326"/>
      <c r="D12" s="326"/>
      <c r="E12" s="327"/>
      <c r="F12" s="326"/>
      <c r="G12" s="326"/>
      <c r="H12" s="326"/>
      <c r="I12" s="327"/>
      <c r="O12"/>
      <c r="P12" s="2">
        <v>10</v>
      </c>
      <c r="Q12" s="2" t="e">
        <f ca="1">VLOOKUP("*"&amp;$Q$2&amp;"*",OFFSET(Sheet6!$B$2:$F$913,R11,0),1,FALSE)</f>
        <v>#N/A</v>
      </c>
      <c r="R12" s="2" t="e">
        <f ca="1">VLOOKUP("*"&amp;$Q$2&amp;"*",OFFSET(Sheet6!$B$2:$F$913,R11,0),5,FALSE)</f>
        <v>#N/A</v>
      </c>
    </row>
    <row r="13" spans="1:18" ht="28.5" customHeight="1" thickBot="1">
      <c r="A13" s="122"/>
      <c r="B13" s="325"/>
      <c r="C13" s="326"/>
      <c r="D13" s="326"/>
      <c r="E13" s="327"/>
      <c r="F13" s="326"/>
      <c r="G13" s="326"/>
      <c r="H13" s="326"/>
      <c r="I13" s="327"/>
      <c r="O13"/>
      <c r="P13" s="2">
        <v>11</v>
      </c>
      <c r="Q13" s="2" t="e">
        <f ca="1">VLOOKUP("*"&amp;$Q$2&amp;"*",OFFSET(Sheet6!$B$2:$F$913,R12,0),1,FALSE)</f>
        <v>#N/A</v>
      </c>
      <c r="R13" s="2" t="e">
        <f ca="1">VLOOKUP("*"&amp;$Q$2&amp;"*",OFFSET(Sheet6!$B$2:$F$913,R12,0),5,FALSE)</f>
        <v>#N/A</v>
      </c>
    </row>
    <row r="14" spans="1:18" ht="30.75" customHeight="1">
      <c r="A14" s="182"/>
      <c r="B14" s="347"/>
      <c r="C14" s="347"/>
      <c r="D14" s="347"/>
      <c r="E14" s="347"/>
      <c r="F14" s="347"/>
      <c r="G14" s="347"/>
      <c r="H14" s="347"/>
      <c r="I14" s="347"/>
      <c r="O14"/>
      <c r="P14" s="2">
        <v>12</v>
      </c>
      <c r="Q14" s="2" t="e">
        <f ca="1">VLOOKUP("*"&amp;$Q$2&amp;"*",OFFSET(Sheet6!$B$2:$F$913,R13,0),1,FALSE)</f>
        <v>#N/A</v>
      </c>
      <c r="R14" s="2" t="e">
        <f ca="1">VLOOKUP("*"&amp;$Q$2&amp;"*",OFFSET(Sheet6!$B$2:$F$913,R13,0),5,FALSE)</f>
        <v>#N/A</v>
      </c>
    </row>
    <row r="15" spans="1:18">
      <c r="A15" s="122"/>
      <c r="B15" s="48"/>
      <c r="C15" s="122"/>
      <c r="D15" s="48"/>
      <c r="E15" s="122"/>
      <c r="F15" s="48"/>
      <c r="G15" s="122"/>
      <c r="H15" s="48"/>
      <c r="O15"/>
      <c r="P15" s="2">
        <v>13</v>
      </c>
      <c r="Q15" s="2" t="e">
        <f ca="1">VLOOKUP("*"&amp;$Q$2&amp;"*",OFFSET(Sheet6!$B$2:$F$913,R14,0),1,FALSE)</f>
        <v>#N/A</v>
      </c>
      <c r="R15" s="2" t="e">
        <f ca="1">VLOOKUP("*"&amp;$Q$2&amp;"*",OFFSET(Sheet6!$B$2:$F$913,R14,0),5,FALSE)</f>
        <v>#N/A</v>
      </c>
    </row>
    <row r="16" spans="1:18">
      <c r="A16" s="122"/>
      <c r="B16" s="48"/>
      <c r="C16" s="122"/>
      <c r="D16" s="48"/>
      <c r="E16" s="122"/>
      <c r="F16" s="48"/>
      <c r="G16" s="122"/>
      <c r="H16" s="48"/>
      <c r="O16"/>
      <c r="P16" s="2">
        <v>14</v>
      </c>
      <c r="Q16" s="2" t="e">
        <f ca="1">VLOOKUP("*"&amp;$Q$2&amp;"*",OFFSET(Sheet6!$B$2:$F$913,R15,0),1,FALSE)</f>
        <v>#N/A</v>
      </c>
      <c r="R16" s="2" t="e">
        <f ca="1">VLOOKUP("*"&amp;$Q$2&amp;"*",OFFSET(Sheet6!$B$2:$F$913,R15,0),5,FALSE)</f>
        <v>#N/A</v>
      </c>
    </row>
    <row r="17" spans="1:18">
      <c r="A17" s="122"/>
      <c r="B17" s="48"/>
      <c r="C17" s="122"/>
      <c r="D17" s="48"/>
      <c r="E17" s="122"/>
      <c r="F17" s="48"/>
      <c r="G17" s="122"/>
      <c r="H17" s="48"/>
      <c r="O17"/>
      <c r="P17" s="2">
        <v>15</v>
      </c>
      <c r="Q17" s="2" t="e">
        <f ca="1">VLOOKUP("*"&amp;$Q$2&amp;"*",OFFSET(Sheet6!$B$2:$F$913,R16,0),1,FALSE)</f>
        <v>#N/A</v>
      </c>
      <c r="R17" s="2" t="e">
        <f ca="1">VLOOKUP("*"&amp;$Q$2&amp;"*",OFFSET(Sheet6!$B$2:$F$913,R16,0),5,FALSE)</f>
        <v>#N/A</v>
      </c>
    </row>
    <row r="18" spans="1:18" ht="14.25" customHeight="1">
      <c r="A18" s="122"/>
      <c r="B18" s="48"/>
      <c r="C18" s="122"/>
      <c r="D18" s="48"/>
      <c r="E18" s="122"/>
      <c r="F18" s="48"/>
      <c r="G18" s="122"/>
      <c r="H18" s="48"/>
      <c r="O18"/>
      <c r="P18" s="2">
        <v>16</v>
      </c>
      <c r="Q18" s="2" t="e">
        <f ca="1">VLOOKUP("*"&amp;$Q$2&amp;"*",OFFSET(Sheet6!$B$2:$F$913,R17,0),1,FALSE)</f>
        <v>#N/A</v>
      </c>
      <c r="R18" s="2" t="e">
        <f ca="1">VLOOKUP("*"&amp;$Q$2&amp;"*",OFFSET(Sheet6!$B$2:$F$913,R17,0),5,FALSE)</f>
        <v>#N/A</v>
      </c>
    </row>
    <row r="19" spans="1:18">
      <c r="A19" s="122"/>
      <c r="B19" s="48"/>
      <c r="C19" s="122"/>
      <c r="D19" s="48"/>
      <c r="E19" s="122"/>
      <c r="F19" s="48"/>
      <c r="G19" s="122"/>
      <c r="H19" s="48"/>
      <c r="O19"/>
      <c r="P19" s="2">
        <v>17</v>
      </c>
      <c r="Q19" s="2" t="e">
        <f ca="1">VLOOKUP("*"&amp;$Q$2&amp;"*",OFFSET(Sheet6!$B$2:$F$913,R18,0),1,FALSE)</f>
        <v>#N/A</v>
      </c>
      <c r="R19" s="2" t="e">
        <f ca="1">VLOOKUP("*"&amp;$Q$2&amp;"*",OFFSET(Sheet6!$B$2:$F$913,R18,0),5,FALSE)</f>
        <v>#N/A</v>
      </c>
    </row>
    <row r="20" spans="1:18">
      <c r="A20" s="122"/>
      <c r="B20" s="48"/>
      <c r="C20" s="122"/>
      <c r="D20" s="48"/>
      <c r="E20" s="122"/>
      <c r="F20" s="48"/>
      <c r="G20" s="122"/>
      <c r="H20" s="48"/>
      <c r="O20"/>
      <c r="P20" s="2">
        <v>18</v>
      </c>
      <c r="Q20" s="2" t="e">
        <f ca="1">VLOOKUP("*"&amp;$Q$2&amp;"*",OFFSET(Sheet6!$B$2:$F$913,R19,0),1,FALSE)</f>
        <v>#N/A</v>
      </c>
      <c r="R20" s="2" t="e">
        <f ca="1">VLOOKUP("*"&amp;$Q$2&amp;"*",OFFSET(Sheet6!$B$2:$F$913,R19,0),5,FALSE)</f>
        <v>#N/A</v>
      </c>
    </row>
    <row r="21" spans="1:18">
      <c r="A21" s="122"/>
      <c r="B21" s="48"/>
      <c r="C21" s="122"/>
      <c r="D21" s="48"/>
      <c r="E21" s="122"/>
      <c r="F21" s="48"/>
      <c r="G21" s="122"/>
      <c r="H21" s="48"/>
      <c r="O21"/>
      <c r="P21" s="2">
        <v>19</v>
      </c>
      <c r="Q21" s="2" t="e">
        <f ca="1">VLOOKUP("*"&amp;$Q$2&amp;"*",OFFSET(Sheet6!$B$2:$F$913,R20,0),1,FALSE)</f>
        <v>#N/A</v>
      </c>
      <c r="R21" s="2" t="e">
        <f ca="1">VLOOKUP("*"&amp;$Q$2&amp;"*",OFFSET(Sheet6!$B$2:$F$913,R20,0),5,FALSE)</f>
        <v>#N/A</v>
      </c>
    </row>
    <row r="22" spans="1:18">
      <c r="A22" s="122"/>
      <c r="B22" s="48"/>
      <c r="C22" s="122"/>
      <c r="D22" s="48"/>
      <c r="E22" s="122"/>
      <c r="F22" s="48"/>
      <c r="G22" s="122"/>
      <c r="H22" s="48"/>
      <c r="O22"/>
      <c r="P22" s="2">
        <v>20</v>
      </c>
      <c r="Q22" s="2" t="e">
        <f ca="1">VLOOKUP("*"&amp;$Q$2&amp;"*",OFFSET(Sheet6!$B$2:$F$913,R21,0),1,FALSE)</f>
        <v>#N/A</v>
      </c>
      <c r="R22" s="2" t="e">
        <f ca="1">VLOOKUP("*"&amp;$Q$2&amp;"*",OFFSET(Sheet6!$B$2:$F$913,R21,0),5,FALSE)</f>
        <v>#N/A</v>
      </c>
    </row>
    <row r="23" spans="1:18">
      <c r="A23" s="122"/>
      <c r="B23" s="48"/>
      <c r="C23" s="122"/>
      <c r="D23" s="48"/>
      <c r="E23" s="122"/>
      <c r="F23" s="48"/>
      <c r="G23" s="122"/>
      <c r="H23" s="48"/>
      <c r="O23"/>
      <c r="P23" s="2">
        <v>21</v>
      </c>
      <c r="Q23" s="2" t="e">
        <f ca="1">VLOOKUP("*"&amp;$Q$2&amp;"*",OFFSET(Sheet6!$B$2:$F$913,R22,0),1,FALSE)</f>
        <v>#N/A</v>
      </c>
      <c r="R23" s="2" t="e">
        <f ca="1">VLOOKUP("*"&amp;$Q$2&amp;"*",OFFSET(Sheet6!$B$2:$F$913,R22,0),5,FALSE)</f>
        <v>#N/A</v>
      </c>
    </row>
    <row r="24" spans="1:18">
      <c r="A24" s="122"/>
      <c r="B24" s="48"/>
      <c r="C24" s="122"/>
      <c r="D24" s="48"/>
      <c r="E24" s="122"/>
      <c r="F24" s="48"/>
      <c r="G24" s="122"/>
      <c r="H24" s="48"/>
      <c r="O24"/>
      <c r="P24" s="2">
        <v>22</v>
      </c>
      <c r="Q24" s="2" t="e">
        <f ca="1">VLOOKUP("*"&amp;$Q$2&amp;"*",OFFSET(Sheet6!$B$2:$F$913,R23,0),1,FALSE)</f>
        <v>#N/A</v>
      </c>
      <c r="R24" s="2" t="e">
        <f ca="1">VLOOKUP("*"&amp;$Q$2&amp;"*",OFFSET(Sheet6!$B$2:$F$913,R23,0),5,FALSE)</f>
        <v>#N/A</v>
      </c>
    </row>
    <row r="25" spans="1:18">
      <c r="A25" s="122"/>
      <c r="B25" s="48"/>
      <c r="C25" s="122"/>
      <c r="D25" s="48"/>
      <c r="E25" s="122"/>
      <c r="F25" s="48"/>
      <c r="G25" s="122"/>
      <c r="H25" s="48"/>
      <c r="O25"/>
      <c r="P25" s="2">
        <v>23</v>
      </c>
      <c r="Q25" s="2" t="e">
        <f ca="1">VLOOKUP("*"&amp;$Q$2&amp;"*",OFFSET(Sheet6!$B$2:$F$913,R24,0),1,FALSE)</f>
        <v>#N/A</v>
      </c>
      <c r="R25" s="2" t="e">
        <f ca="1">VLOOKUP("*"&amp;$Q$2&amp;"*",OFFSET(Sheet6!$B$2:$F$913,R24,0),5,FALSE)</f>
        <v>#N/A</v>
      </c>
    </row>
    <row r="26" spans="1:18">
      <c r="A26" s="122"/>
      <c r="B26" s="48"/>
      <c r="C26" s="122"/>
      <c r="D26" s="48"/>
      <c r="E26" s="122"/>
      <c r="F26" s="48"/>
      <c r="G26" s="122"/>
      <c r="H26" s="48"/>
      <c r="O26"/>
      <c r="P26" s="2">
        <v>24</v>
      </c>
      <c r="Q26" s="2" t="e">
        <f ca="1">VLOOKUP("*"&amp;$Q$2&amp;"*",OFFSET(Sheet6!$B$2:$F$913,R25,0),1,FALSE)</f>
        <v>#N/A</v>
      </c>
      <c r="R26" s="2" t="e">
        <f ca="1">VLOOKUP("*"&amp;$Q$2&amp;"*",OFFSET(Sheet6!$B$2:$F$913,R25,0),5,FALSE)</f>
        <v>#N/A</v>
      </c>
    </row>
    <row r="27" spans="1:18">
      <c r="A27" s="122"/>
      <c r="B27" s="48"/>
      <c r="C27" s="122"/>
      <c r="D27" s="48"/>
      <c r="E27" s="122"/>
      <c r="F27" s="48"/>
      <c r="G27" s="122"/>
      <c r="H27" s="48"/>
      <c r="O27"/>
      <c r="P27" s="2">
        <v>25</v>
      </c>
      <c r="Q27" s="2" t="e">
        <f ca="1">VLOOKUP("*"&amp;$Q$2&amp;"*",OFFSET(Sheet6!$B$2:$F$913,R26,0),1,FALSE)</f>
        <v>#N/A</v>
      </c>
      <c r="R27" s="2" t="e">
        <f ca="1">VLOOKUP("*"&amp;$Q$2&amp;"*",OFFSET(Sheet6!$B$2:$F$913,R26,0),5,FALSE)</f>
        <v>#N/A</v>
      </c>
    </row>
    <row r="28" spans="1:18">
      <c r="A28" s="122"/>
      <c r="B28" s="48"/>
      <c r="C28" s="122"/>
      <c r="D28" s="48"/>
      <c r="E28" s="122"/>
      <c r="F28" s="48"/>
      <c r="G28" s="122"/>
      <c r="H28" s="48"/>
      <c r="O28"/>
      <c r="P28" s="2">
        <v>26</v>
      </c>
      <c r="Q28" s="2" t="e">
        <f ca="1">VLOOKUP("*"&amp;$Q$2&amp;"*",OFFSET(Sheet6!$B$2:$F$913,R27,0),1,FALSE)</f>
        <v>#N/A</v>
      </c>
      <c r="R28" s="2" t="e">
        <f ca="1">VLOOKUP("*"&amp;$Q$2&amp;"*",OFFSET(Sheet6!$B$2:$F$913,R27,0),5,FALSE)</f>
        <v>#N/A</v>
      </c>
    </row>
    <row r="29" spans="1:18">
      <c r="A29" s="122"/>
      <c r="B29" s="48"/>
      <c r="C29" s="122"/>
      <c r="D29" s="48"/>
      <c r="E29" s="122"/>
      <c r="F29" s="48"/>
      <c r="G29" s="122"/>
      <c r="H29" s="48"/>
      <c r="O29"/>
      <c r="P29" s="2">
        <v>27</v>
      </c>
      <c r="Q29" s="2" t="e">
        <f ca="1">VLOOKUP("*"&amp;$Q$2&amp;"*",OFFSET(Sheet6!$B$2:$F$913,R28,0),1,FALSE)</f>
        <v>#N/A</v>
      </c>
      <c r="R29" s="2" t="e">
        <f ca="1">VLOOKUP("*"&amp;$Q$2&amp;"*",OFFSET(Sheet6!$B$2:$F$913,R28,0),5,FALSE)</f>
        <v>#N/A</v>
      </c>
    </row>
    <row r="30" spans="1:18">
      <c r="A30" s="122"/>
      <c r="B30" s="48"/>
      <c r="C30" s="122"/>
      <c r="D30" s="48"/>
      <c r="E30" s="122"/>
      <c r="F30" s="48"/>
      <c r="G30" s="122"/>
      <c r="H30" s="48"/>
      <c r="O30"/>
      <c r="P30" s="2">
        <v>28</v>
      </c>
      <c r="Q30" s="2" t="e">
        <f ca="1">VLOOKUP("*"&amp;$Q$2&amp;"*",OFFSET(Sheet6!$B$2:$F$913,R29,0),1,FALSE)</f>
        <v>#N/A</v>
      </c>
      <c r="R30" s="2" t="e">
        <f ca="1">VLOOKUP("*"&amp;$Q$2&amp;"*",OFFSET(Sheet6!$B$2:$F$913,R29,0),5,FALSE)</f>
        <v>#N/A</v>
      </c>
    </row>
    <row r="31" spans="1:18">
      <c r="A31" s="122"/>
      <c r="B31" s="48"/>
      <c r="C31" s="122"/>
      <c r="D31" s="48"/>
      <c r="E31" s="122"/>
      <c r="F31" s="48"/>
      <c r="G31" s="122"/>
      <c r="H31" s="48"/>
      <c r="O31"/>
      <c r="P31" s="2">
        <v>29</v>
      </c>
      <c r="Q31" s="2" t="e">
        <f ca="1">VLOOKUP("*"&amp;$Q$2&amp;"*",OFFSET(Sheet6!$B$2:$F$913,R30,0),1,FALSE)</f>
        <v>#N/A</v>
      </c>
      <c r="R31" s="2" t="e">
        <f ca="1">VLOOKUP("*"&amp;$Q$2&amp;"*",OFFSET(Sheet6!$B$2:$F$913,R30,0),5,FALSE)</f>
        <v>#N/A</v>
      </c>
    </row>
    <row r="32" spans="1:18">
      <c r="A32" s="122"/>
      <c r="B32" s="48"/>
      <c r="C32" s="122"/>
      <c r="D32" s="48"/>
      <c r="E32" s="122"/>
      <c r="F32" s="48"/>
      <c r="G32" s="122"/>
      <c r="H32" s="48"/>
      <c r="O32"/>
      <c r="P32" s="2">
        <v>30</v>
      </c>
      <c r="Q32" s="2" t="e">
        <f ca="1">VLOOKUP("*"&amp;$Q$2&amp;"*",OFFSET(Sheet6!$B$2:$F$913,R31,0),1,FALSE)</f>
        <v>#N/A</v>
      </c>
      <c r="R32" s="2" t="e">
        <f ca="1">VLOOKUP("*"&amp;$Q$2&amp;"*",OFFSET(Sheet6!$B$2:$F$913,R31,0),5,FALSE)</f>
        <v>#N/A</v>
      </c>
    </row>
    <row r="33" spans="1:18">
      <c r="A33" s="122"/>
      <c r="B33" s="48"/>
      <c r="C33" s="122"/>
      <c r="D33" s="48"/>
      <c r="E33" s="122"/>
      <c r="F33" s="48"/>
      <c r="G33" s="122"/>
      <c r="H33" s="48"/>
      <c r="O33"/>
      <c r="P33" s="2">
        <v>31</v>
      </c>
      <c r="Q33" s="2" t="e">
        <f ca="1">VLOOKUP("*"&amp;$Q$2&amp;"*",OFFSET(Sheet6!$B$2:$F$913,R32,0),1,FALSE)</f>
        <v>#N/A</v>
      </c>
      <c r="R33" s="2" t="e">
        <f ca="1">VLOOKUP("*"&amp;$Q$2&amp;"*",OFFSET(Sheet6!$B$2:$F$913,R32,0),5,FALSE)</f>
        <v>#N/A</v>
      </c>
    </row>
    <row r="34" spans="1:18">
      <c r="A34" s="122"/>
      <c r="B34" s="48"/>
      <c r="C34" s="122"/>
      <c r="D34" s="48"/>
      <c r="E34" s="122"/>
      <c r="F34" s="48"/>
      <c r="G34" s="48"/>
      <c r="H34" s="48"/>
      <c r="O34"/>
      <c r="P34" s="2">
        <v>32</v>
      </c>
      <c r="Q34" s="2" t="e">
        <f ca="1">VLOOKUP("*"&amp;$Q$2&amp;"*",OFFSET(Sheet6!$B$2:$F$913,R33,0),1,FALSE)</f>
        <v>#N/A</v>
      </c>
      <c r="R34" s="2" t="e">
        <f ca="1">VLOOKUP("*"&amp;$Q$2&amp;"*",OFFSET(Sheet6!$B$2:$F$913,R33,0),5,FALSE)</f>
        <v>#N/A</v>
      </c>
    </row>
    <row r="35" spans="1:18">
      <c r="A35" s="122"/>
      <c r="B35" s="48"/>
      <c r="C35" s="122"/>
      <c r="D35" s="48"/>
      <c r="E35" s="122"/>
      <c r="F35" s="48"/>
      <c r="G35" s="48"/>
      <c r="H35" s="48"/>
      <c r="O35"/>
      <c r="P35" s="2">
        <v>33</v>
      </c>
      <c r="Q35" s="2" t="e">
        <f ca="1">VLOOKUP("*"&amp;$Q$2&amp;"*",OFFSET(Sheet6!$B$2:$F$913,R34,0),1,FALSE)</f>
        <v>#N/A</v>
      </c>
      <c r="R35" s="2" t="e">
        <f ca="1">VLOOKUP("*"&amp;$Q$2&amp;"*",OFFSET(Sheet6!$B$2:$F$913,R34,0),5,FALSE)</f>
        <v>#N/A</v>
      </c>
    </row>
    <row r="36" spans="1:18">
      <c r="A36" s="122"/>
      <c r="B36" s="48"/>
      <c r="C36" s="122"/>
      <c r="D36" s="48"/>
      <c r="E36" s="122"/>
      <c r="F36" s="48"/>
      <c r="G36" s="48"/>
      <c r="H36" s="48"/>
      <c r="O36"/>
      <c r="P36" s="2">
        <v>34</v>
      </c>
      <c r="Q36" s="2" t="e">
        <f ca="1">VLOOKUP("*"&amp;$Q$2&amp;"*",OFFSET(Sheet6!$B$2:$F$913,R35,0),1,FALSE)</f>
        <v>#N/A</v>
      </c>
      <c r="R36" s="2" t="e">
        <f ca="1">VLOOKUP("*"&amp;$Q$2&amp;"*",OFFSET(Sheet6!$B$2:$F$913,R35,0),5,FALSE)</f>
        <v>#N/A</v>
      </c>
    </row>
    <row r="37" spans="1:18">
      <c r="A37" s="122"/>
      <c r="B37" s="48"/>
      <c r="C37" s="122"/>
      <c r="D37" s="48"/>
      <c r="E37" s="122"/>
      <c r="F37" s="48"/>
      <c r="G37" s="48"/>
      <c r="H37" s="48"/>
      <c r="O37"/>
      <c r="P37" s="2">
        <v>35</v>
      </c>
      <c r="Q37" s="2" t="e">
        <f ca="1">VLOOKUP("*"&amp;$Q$2&amp;"*",OFFSET(Sheet6!$B$2:$F$913,R36,0),1,FALSE)</f>
        <v>#N/A</v>
      </c>
      <c r="R37" s="2" t="e">
        <f ca="1">VLOOKUP("*"&amp;$Q$2&amp;"*",OFFSET(Sheet6!$B$2:$F$913,R36,0),5,FALSE)</f>
        <v>#N/A</v>
      </c>
    </row>
    <row r="38" spans="1:18">
      <c r="A38" s="122"/>
      <c r="B38" s="48"/>
      <c r="C38" s="122"/>
      <c r="D38" s="48"/>
      <c r="E38" s="122"/>
      <c r="F38" s="48"/>
      <c r="G38" s="48"/>
      <c r="H38" s="48"/>
      <c r="O38"/>
      <c r="P38" s="2">
        <v>36</v>
      </c>
      <c r="Q38" s="2" t="e">
        <f ca="1">VLOOKUP("*"&amp;$Q$2&amp;"*",OFFSET(Sheet6!$B$2:$F$913,R37,0),1,FALSE)</f>
        <v>#N/A</v>
      </c>
      <c r="R38" s="2" t="e">
        <f ca="1">VLOOKUP("*"&amp;$Q$2&amp;"*",OFFSET(Sheet6!$B$2:$F$913,R37,0),5,FALSE)</f>
        <v>#N/A</v>
      </c>
    </row>
    <row r="39" spans="1:18">
      <c r="A39" s="122"/>
      <c r="B39" s="48"/>
      <c r="C39" s="122"/>
      <c r="D39" s="48"/>
      <c r="E39" s="122"/>
      <c r="F39" s="48"/>
      <c r="G39" s="48"/>
      <c r="H39" s="48"/>
      <c r="O39"/>
      <c r="P39" s="2">
        <v>37</v>
      </c>
      <c r="Q39" s="2" t="e">
        <f ca="1">VLOOKUP("*"&amp;$Q$2&amp;"*",OFFSET(Sheet6!$B$2:$F$913,R38,0),1,FALSE)</f>
        <v>#N/A</v>
      </c>
      <c r="R39" s="2" t="e">
        <f ca="1">VLOOKUP("*"&amp;$Q$2&amp;"*",OFFSET(Sheet6!$B$2:$F$913,R38,0),5,FALSE)</f>
        <v>#N/A</v>
      </c>
    </row>
    <row r="40" spans="1:18">
      <c r="A40" s="122"/>
      <c r="B40" s="48"/>
      <c r="C40" s="122"/>
      <c r="D40" s="48"/>
      <c r="E40" s="122"/>
      <c r="F40" s="48"/>
      <c r="G40" s="48"/>
      <c r="H40" s="48"/>
      <c r="O40"/>
      <c r="P40" s="2">
        <v>38</v>
      </c>
      <c r="Q40" s="2" t="e">
        <f ca="1">VLOOKUP("*"&amp;$Q$2&amp;"*",OFFSET(Sheet6!$B$2:$F$913,R39,0),1,FALSE)</f>
        <v>#N/A</v>
      </c>
      <c r="R40" s="2" t="e">
        <f ca="1">VLOOKUP("*"&amp;$Q$2&amp;"*",OFFSET(Sheet6!$B$2:$F$913,R39,0),5,FALSE)</f>
        <v>#N/A</v>
      </c>
    </row>
    <row r="41" spans="1:18">
      <c r="A41" s="122"/>
      <c r="B41" s="48"/>
      <c r="C41" s="122"/>
      <c r="D41" s="48"/>
      <c r="E41" s="122"/>
      <c r="F41" s="48"/>
      <c r="G41" s="48"/>
      <c r="H41" s="48"/>
      <c r="O41"/>
      <c r="P41" s="2">
        <v>39</v>
      </c>
      <c r="Q41" s="2" t="e">
        <f ca="1">VLOOKUP("*"&amp;$Q$2&amp;"*",OFFSET(Sheet6!$B$2:$F$913,R40,0),1,FALSE)</f>
        <v>#N/A</v>
      </c>
      <c r="R41" s="2" t="e">
        <f ca="1">VLOOKUP("*"&amp;$Q$2&amp;"*",OFFSET(Sheet6!$B$2:$F$913,R40,0),5,FALSE)</f>
        <v>#N/A</v>
      </c>
    </row>
    <row r="42" spans="1:18">
      <c r="A42" s="122"/>
      <c r="B42" s="48"/>
      <c r="C42" s="122"/>
      <c r="D42" s="48"/>
      <c r="E42" s="122"/>
      <c r="F42" s="48"/>
      <c r="G42" s="48"/>
      <c r="H42" s="48"/>
      <c r="O42"/>
      <c r="P42" s="2">
        <v>40</v>
      </c>
      <c r="Q42" s="2" t="e">
        <f ca="1">VLOOKUP("*"&amp;$Q$2&amp;"*",OFFSET(Sheet6!$B$2:$F$913,R41,0),1,FALSE)</f>
        <v>#N/A</v>
      </c>
      <c r="R42" s="2" t="e">
        <f ca="1">VLOOKUP("*"&amp;$Q$2&amp;"*",OFFSET(Sheet6!$B$2:$F$913,R41,0),5,FALSE)</f>
        <v>#N/A</v>
      </c>
    </row>
    <row r="43" spans="1:18">
      <c r="A43" s="122"/>
      <c r="B43" s="48"/>
      <c r="C43" s="122"/>
      <c r="D43" s="48"/>
      <c r="E43" s="122"/>
      <c r="F43" s="48"/>
      <c r="G43" s="48"/>
      <c r="H43" s="48"/>
      <c r="O43"/>
      <c r="P43" s="2">
        <v>41</v>
      </c>
      <c r="Q43" s="2" t="e">
        <f ca="1">VLOOKUP("*"&amp;$Q$2&amp;"*",OFFSET(Sheet6!$B$2:$F$913,R42,0),1,FALSE)</f>
        <v>#N/A</v>
      </c>
      <c r="R43" s="2" t="e">
        <f ca="1">VLOOKUP("*"&amp;$Q$2&amp;"*",OFFSET(Sheet6!$B$2:$F$913,R42,0),5,FALSE)</f>
        <v>#N/A</v>
      </c>
    </row>
    <row r="44" spans="1:18">
      <c r="A44" s="122"/>
      <c r="B44" s="48"/>
      <c r="C44" s="122"/>
      <c r="D44" s="48"/>
      <c r="E44" s="122"/>
      <c r="F44" s="48"/>
      <c r="O44"/>
      <c r="P44" s="2">
        <v>42</v>
      </c>
      <c r="Q44" s="2" t="e">
        <f ca="1">VLOOKUP("*"&amp;$Q$2&amp;"*",OFFSET(Sheet6!$B$2:$F$913,R43,0),1,FALSE)</f>
        <v>#N/A</v>
      </c>
      <c r="R44" s="2" t="e">
        <f ca="1">VLOOKUP("*"&amp;$Q$2&amp;"*",OFFSET(Sheet6!$B$2:$F$913,R43,0),5,FALSE)</f>
        <v>#N/A</v>
      </c>
    </row>
    <row r="45" spans="1:18">
      <c r="O45"/>
      <c r="P45" s="2">
        <v>43</v>
      </c>
      <c r="Q45" s="2" t="e">
        <f ca="1">VLOOKUP("*"&amp;$Q$2&amp;"*",OFFSET(Sheet6!$B$2:$F$913,R44,0),1,FALSE)</f>
        <v>#N/A</v>
      </c>
      <c r="R45" s="2" t="e">
        <f ca="1">VLOOKUP("*"&amp;$Q$2&amp;"*",OFFSET(Sheet6!$B$2:$F$913,R44,0),5,FALSE)</f>
        <v>#N/A</v>
      </c>
    </row>
    <row r="46" spans="1:18">
      <c r="O46"/>
      <c r="P46" s="2">
        <v>44</v>
      </c>
      <c r="Q46" s="2" t="e">
        <f ca="1">VLOOKUP("*"&amp;$Q$2&amp;"*",OFFSET(Sheet6!$B$2:$F$913,R45,0),1,FALSE)</f>
        <v>#N/A</v>
      </c>
      <c r="R46" s="2" t="e">
        <f ca="1">VLOOKUP("*"&amp;$Q$2&amp;"*",OFFSET(Sheet6!$B$2:$F$913,R45,0),5,FALSE)</f>
        <v>#N/A</v>
      </c>
    </row>
    <row r="47" spans="1:18">
      <c r="O47"/>
      <c r="P47" s="2">
        <v>45</v>
      </c>
      <c r="Q47" s="2" t="e">
        <f ca="1">VLOOKUP("*"&amp;$Q$2&amp;"*",OFFSET(Sheet6!$B$2:$F$913,R46,0),1,FALSE)</f>
        <v>#N/A</v>
      </c>
      <c r="R47" s="2" t="e">
        <f ca="1">VLOOKUP("*"&amp;$Q$2&amp;"*",OFFSET(Sheet6!$B$2:$F$913,R46,0),5,FALSE)</f>
        <v>#N/A</v>
      </c>
    </row>
    <row r="48" spans="1:18">
      <c r="O48"/>
      <c r="P48" s="2">
        <v>46</v>
      </c>
      <c r="Q48" s="2" t="e">
        <f ca="1">VLOOKUP("*"&amp;$Q$2&amp;"*",OFFSET(Sheet6!$B$2:$F$913,R47,0),1,FALSE)</f>
        <v>#N/A</v>
      </c>
      <c r="R48" s="2" t="e">
        <f ca="1">VLOOKUP("*"&amp;$Q$2&amp;"*",OFFSET(Sheet6!$B$2:$F$913,R47,0),5,FALSE)</f>
        <v>#N/A</v>
      </c>
    </row>
    <row r="49" spans="15:18">
      <c r="O49"/>
      <c r="P49" s="2">
        <v>47</v>
      </c>
      <c r="Q49" s="2" t="e">
        <f ca="1">VLOOKUP("*"&amp;$Q$2&amp;"*",OFFSET(Sheet6!$B$2:$F$913,R48,0),1,FALSE)</f>
        <v>#N/A</v>
      </c>
      <c r="R49" s="2" t="e">
        <f ca="1">VLOOKUP("*"&amp;$Q$2&amp;"*",OFFSET(Sheet6!$B$2:$F$913,R48,0),5,FALSE)</f>
        <v>#N/A</v>
      </c>
    </row>
    <row r="50" spans="15:18">
      <c r="O50"/>
      <c r="P50" s="2">
        <v>48</v>
      </c>
      <c r="Q50" s="2" t="e">
        <f ca="1">VLOOKUP("*"&amp;$Q$2&amp;"*",OFFSET(Sheet6!$B$2:$F$913,R49,0),1,FALSE)</f>
        <v>#N/A</v>
      </c>
      <c r="R50" s="2" t="e">
        <f ca="1">VLOOKUP("*"&amp;$Q$2&amp;"*",OFFSET(Sheet6!$B$2:$F$913,R49,0),5,FALSE)</f>
        <v>#N/A</v>
      </c>
    </row>
    <row r="51" spans="15:18">
      <c r="O51"/>
      <c r="P51" s="2">
        <v>49</v>
      </c>
      <c r="Q51" s="2" t="e">
        <f ca="1">VLOOKUP("*"&amp;$Q$2&amp;"*",OFFSET(Sheet6!$B$2:$F$913,R50,0),1,FALSE)</f>
        <v>#N/A</v>
      </c>
      <c r="R51" s="2" t="e">
        <f ca="1">VLOOKUP("*"&amp;$Q$2&amp;"*",OFFSET(Sheet6!$B$2:$F$913,R50,0),5,FALSE)</f>
        <v>#N/A</v>
      </c>
    </row>
    <row r="52" spans="15:18">
      <c r="O52"/>
      <c r="P52" s="2">
        <v>50</v>
      </c>
      <c r="Q52" s="2" t="e">
        <f ca="1">VLOOKUP("*"&amp;$Q$2&amp;"*",OFFSET(Sheet6!$B$2:$F$913,R51,0),1,FALSE)</f>
        <v>#N/A</v>
      </c>
      <c r="R52" s="2" t="e">
        <f ca="1">VLOOKUP("*"&amp;$Q$2&amp;"*",OFFSET(Sheet6!$B$2:$F$913,R51,0),5,FALSE)</f>
        <v>#N/A</v>
      </c>
    </row>
    <row r="53" spans="15:18">
      <c r="O53"/>
      <c r="P53" s="2">
        <v>51</v>
      </c>
      <c r="Q53" s="2" t="e">
        <f ca="1">VLOOKUP("*"&amp;$Q$2&amp;"*",OFFSET(Sheet6!$B$2:$F$913,R52,0),1,FALSE)</f>
        <v>#N/A</v>
      </c>
      <c r="R53" s="2" t="e">
        <f ca="1">VLOOKUP("*"&amp;$Q$2&amp;"*",OFFSET(Sheet6!$B$2:$F$913,R52,0),5,FALSE)</f>
        <v>#N/A</v>
      </c>
    </row>
    <row r="54" spans="15:18">
      <c r="O54"/>
      <c r="P54" s="2">
        <v>52</v>
      </c>
      <c r="Q54" s="2" t="e">
        <f ca="1">VLOOKUP("*"&amp;$Q$2&amp;"*",OFFSET(Sheet6!$B$2:$F$913,R53,0),1,FALSE)</f>
        <v>#N/A</v>
      </c>
      <c r="R54" s="2" t="e">
        <f ca="1">VLOOKUP("*"&amp;$Q$2&amp;"*",OFFSET(Sheet6!$B$2:$F$913,R53,0),5,FALSE)</f>
        <v>#N/A</v>
      </c>
    </row>
    <row r="55" spans="15:18">
      <c r="O55"/>
      <c r="P55" s="2">
        <v>53</v>
      </c>
      <c r="Q55" s="2" t="e">
        <f ca="1">VLOOKUP("*"&amp;$Q$2&amp;"*",OFFSET(Sheet6!$B$2:$F$913,R54,0),1,FALSE)</f>
        <v>#N/A</v>
      </c>
      <c r="R55" s="2" t="e">
        <f ca="1">VLOOKUP("*"&amp;$Q$2&amp;"*",OFFSET(Sheet6!$B$2:$F$913,R54,0),5,FALSE)</f>
        <v>#N/A</v>
      </c>
    </row>
    <row r="56" spans="15:18">
      <c r="O56"/>
      <c r="P56" s="2">
        <v>54</v>
      </c>
      <c r="Q56" s="2" t="e">
        <f ca="1">VLOOKUP("*"&amp;$Q$2&amp;"*",OFFSET(Sheet6!$B$2:$F$913,R55,0),1,FALSE)</f>
        <v>#N/A</v>
      </c>
      <c r="R56" s="2" t="e">
        <f ca="1">VLOOKUP("*"&amp;$Q$2&amp;"*",OFFSET(Sheet6!$B$2:$F$913,R55,0),5,FALSE)</f>
        <v>#N/A</v>
      </c>
    </row>
    <row r="57" spans="15:18">
      <c r="O57"/>
      <c r="P57" s="2">
        <v>55</v>
      </c>
      <c r="Q57" s="2" t="e">
        <f ca="1">VLOOKUP("*"&amp;$Q$2&amp;"*",OFFSET(Sheet6!$B$2:$F$913,R56,0),1,FALSE)</f>
        <v>#N/A</v>
      </c>
      <c r="R57" s="2" t="e">
        <f ca="1">VLOOKUP("*"&amp;$Q$2&amp;"*",OFFSET(Sheet6!$B$2:$F$913,R56,0),5,FALSE)</f>
        <v>#N/A</v>
      </c>
    </row>
    <row r="58" spans="15:18">
      <c r="O58"/>
      <c r="P58" s="2">
        <v>56</v>
      </c>
      <c r="Q58" s="2" t="e">
        <f ca="1">VLOOKUP("*"&amp;$Q$2&amp;"*",OFFSET(Sheet6!$B$2:$F$913,R57,0),1,FALSE)</f>
        <v>#N/A</v>
      </c>
      <c r="R58" s="2" t="e">
        <f ca="1">VLOOKUP("*"&amp;$Q$2&amp;"*",OFFSET(Sheet6!$B$2:$F$913,R57,0),5,FALSE)</f>
        <v>#N/A</v>
      </c>
    </row>
    <row r="59" spans="15:18">
      <c r="O59"/>
      <c r="P59" s="2">
        <v>57</v>
      </c>
      <c r="Q59" s="2" t="e">
        <f ca="1">VLOOKUP("*"&amp;$Q$2&amp;"*",OFFSET(Sheet6!$B$2:$F$913,R58,0),1,FALSE)</f>
        <v>#N/A</v>
      </c>
      <c r="R59" s="2" t="e">
        <f ca="1">VLOOKUP("*"&amp;$Q$2&amp;"*",OFFSET(Sheet6!$B$2:$F$913,R58,0),5,FALSE)</f>
        <v>#N/A</v>
      </c>
    </row>
    <row r="60" spans="15:18">
      <c r="P60" s="2">
        <v>58</v>
      </c>
      <c r="Q60" s="2" t="e">
        <f ca="1">VLOOKUP("*"&amp;$Q$2&amp;"*",OFFSET(Sheet6!$B$2:$F$913,R59,0),1,FALSE)</f>
        <v>#N/A</v>
      </c>
      <c r="R60" s="2" t="e">
        <f ca="1">VLOOKUP("*"&amp;$Q$2&amp;"*",OFFSET(Sheet6!$B$2:$F$913,R59,0),5,FALSE)</f>
        <v>#N/A</v>
      </c>
    </row>
    <row r="61" spans="15:18">
      <c r="P61" s="2">
        <v>59</v>
      </c>
      <c r="Q61" s="2" t="e">
        <f ca="1">VLOOKUP("*"&amp;$Q$2&amp;"*",OFFSET(Sheet6!$B$2:$F$913,R60,0),1,FALSE)</f>
        <v>#N/A</v>
      </c>
      <c r="R61" s="2" t="e">
        <f ca="1">VLOOKUP("*"&amp;$Q$2&amp;"*",OFFSET(Sheet6!$B$2:$F$913,R60,0),5,FALSE)</f>
        <v>#N/A</v>
      </c>
    </row>
  </sheetData>
  <sheetProtection sheet="1" objects="1" scenarios="1" selectLockedCells="1"/>
  <mergeCells count="29">
    <mergeCell ref="B14:E14"/>
    <mergeCell ref="F14:I14"/>
    <mergeCell ref="B13:E13"/>
    <mergeCell ref="F13:I13"/>
    <mergeCell ref="B5:C5"/>
    <mergeCell ref="D6:F6"/>
    <mergeCell ref="B10:C10"/>
    <mergeCell ref="B11:I11"/>
    <mergeCell ref="B12:E12"/>
    <mergeCell ref="F12:I12"/>
    <mergeCell ref="D9:F9"/>
    <mergeCell ref="B9:C9"/>
    <mergeCell ref="G4:K6"/>
    <mergeCell ref="D4:F4"/>
    <mergeCell ref="B6:C6"/>
    <mergeCell ref="D5:F5"/>
    <mergeCell ref="G9:N9"/>
    <mergeCell ref="D2:F2"/>
    <mergeCell ref="D3:F3"/>
    <mergeCell ref="E1:O1"/>
    <mergeCell ref="B2:C2"/>
    <mergeCell ref="G2:O2"/>
    <mergeCell ref="B3:C3"/>
    <mergeCell ref="G3:O3"/>
    <mergeCell ref="D7:F7"/>
    <mergeCell ref="D8:F8"/>
    <mergeCell ref="B7:C7"/>
    <mergeCell ref="B8:C8"/>
    <mergeCell ref="B4:C4"/>
  </mergeCells>
  <phoneticPr fontId="5"/>
  <dataValidations count="5">
    <dataValidation imeMode="on" allowBlank="1" showInputMessage="1" showErrorMessage="1" sqref="IQ917511:IQ917513 SM917511:SM917513 ACI917511:ACI917513 AME917511:AME917513 AWA917511:AWA917513 BFW917511:BFW917513 BPS917511:BPS917513 BZO917511:BZO917513 CJK917511:CJK917513 CTG917511:CTG917513 DDC917511:DDC917513 DMY917511:DMY917513 DWU917511:DWU917513 EGQ917511:EGQ917513 EQM917511:EQM917513 FAI917511:FAI917513 FKE917511:FKE917513 FUA917511:FUA917513 GDW917511:GDW917513 GNS917511:GNS917513 GXO917511:GXO917513 HHK917511:HHK917513 HRG917511:HRG917513 IBC917511:IBC917513 IKY917511:IKY917513 IUU917511:IUU917513 JEQ917511:JEQ917513 JOM917511:JOM917513 JYI917511:JYI917513 KIE917511:KIE917513 KSA917511:KSA917513 LBW917511:LBW917513 LLS917511:LLS917513 LVO917511:LVO917513 MFK917511:MFK917513 MPG917511:MPG917513 MZC917511:MZC917513 NIY917511:NIY917513 NSU917511:NSU917513 OCQ917511:OCQ917513 OMM917511:OMM917513 OWI917511:OWI917513 PGE917511:PGE917513 PQA917511:PQA917513 PZW917511:PZW917513 QJS917511:QJS917513 QTO917511:QTO917513 RDK917511:RDK917513 RNG917511:RNG917513 RXC917511:RXC917513 SGY917511:SGY917513 SQU917511:SQU917513 TAQ917511:TAQ917513 TKM917511:TKM917513 TUI917511:TUI917513 UEE917511:UEE917513 UOA917511:UOA917513 UXW917511:UXW917513 VHS917511:VHS917513 VRO917511:VRO917513 WBK917511:WBK917513 WLG917511:WLG917513 WVC917511:WVC917513 C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C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C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C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C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C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C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C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C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C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C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C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C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C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C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C983047:C983049 IQ983047:IQ983049 SM983047:SM983049 ACI983047:ACI983049 AME983047:AME983049 AWA983047:AWA983049 BFW983047:BFW983049 BPS983047:BPS983049 BZO983047:BZO983049 CJK983047:CJK983049 CTG983047:CTG983049 DDC983047:DDC983049 DMY983047:DMY983049 DWU983047:DWU983049 EGQ983047:EGQ983049 EQM983047:EQM983049 FAI983047:FAI983049 FKE983047:FKE983049 FUA983047:FUA983049 GDW983047:GDW983049 GNS983047:GNS983049 GXO983047:GXO983049 HHK983047:HHK983049 HRG983047:HRG983049 IBC983047:IBC983049 IKY983047:IKY983049 IUU983047:IUU983049 JEQ983047:JEQ983049 JOM983047:JOM983049 JYI983047:JYI983049 KIE983047:KIE983049 KSA983047:KSA983049 LBW983047:LBW983049 LLS983047:LLS983049 LVO983047:LVO983049 MFK983047:MFK983049 MPG983047:MPG983049 MZC983047:MZC983049 NIY983047:NIY983049 NSU983047:NSU983049 OCQ983047:OCQ983049 OMM983047:OMM983049 OWI983047:OWI983049 PGE983047:PGE983049 PQA983047:PQA983049 PZW983047:PZW983049 QJS983047:QJS983049 QTO983047:QTO983049 RDK983047:RDK983049 RNG983047:RNG983049 RXC983047:RXC983049 SGY983047:SGY983049 SQU983047:SQU983049 TAQ983047:TAQ983049 TKM983047:TKM983049 TUI983047:TUI983049 UEE983047:UEE983049 UOA983047:UOA983049 UXW983047:UXW983049 VHS983047:VHS983049 VRO983047:VRO983049 WBK983047:WBK983049 WLG983047:WLG983049 WVC983047:WVC983049 C65543:C65545 IQ65543:IQ65545 SM65543:SM65545 ACI65543:ACI65545 AME65543:AME65545 AWA65543:AWA65545 BFW65543:BFW65545 BPS65543:BPS65545 BZO65543:BZO65545 CJK65543:CJK65545 CTG65543:CTG65545 DDC65543:DDC65545 DMY65543:DMY65545 DWU65543:DWU65545 EGQ65543:EGQ65545 EQM65543:EQM65545 FAI65543:FAI65545 FKE65543:FKE65545 FUA65543:FUA65545 GDW65543:GDW65545 GNS65543:GNS65545 GXO65543:GXO65545 HHK65543:HHK65545 HRG65543:HRG65545 IBC65543:IBC65545 IKY65543:IKY65545 IUU65543:IUU65545 JEQ65543:JEQ65545 JOM65543:JOM65545 JYI65543:JYI65545 KIE65543:KIE65545 KSA65543:KSA65545 LBW65543:LBW65545 LLS65543:LLS65545 LVO65543:LVO65545 MFK65543:MFK65545 MPG65543:MPG65545 MZC65543:MZC65545 NIY65543:NIY65545 NSU65543:NSU65545 OCQ65543:OCQ65545 OMM65543:OMM65545 OWI65543:OWI65545 PGE65543:PGE65545 PQA65543:PQA65545 PZW65543:PZW65545 QJS65543:QJS65545 QTO65543:QTO65545 RDK65543:RDK65545 RNG65543:RNG65545 RXC65543:RXC65545 SGY65543:SGY65545 SQU65543:SQU65545 TAQ65543:TAQ65545 TKM65543:TKM65545 TUI65543:TUI65545 UEE65543:UEE65545 UOA65543:UOA65545 UXW65543:UXW65545 VHS65543:VHS65545 VRO65543:VRO65545 WBK65543:WBK65545 WLG65543:WLG65545 WVC65543:WVC65545 C131079:C131081 IQ131079:IQ131081 SM131079:SM131081 ACI131079:ACI131081 AME131079:AME131081 AWA131079:AWA131081 BFW131079:BFW131081 BPS131079:BPS131081 BZO131079:BZO131081 CJK131079:CJK131081 CTG131079:CTG131081 DDC131079:DDC131081 DMY131079:DMY131081 DWU131079:DWU131081 EGQ131079:EGQ131081 EQM131079:EQM131081 FAI131079:FAI131081 FKE131079:FKE131081 FUA131079:FUA131081 GDW131079:GDW131081 GNS131079:GNS131081 GXO131079:GXO131081 HHK131079:HHK131081 HRG131079:HRG131081 IBC131079:IBC131081 IKY131079:IKY131081 IUU131079:IUU131081 JEQ131079:JEQ131081 JOM131079:JOM131081 JYI131079:JYI131081 KIE131079:KIE131081 KSA131079:KSA131081 LBW131079:LBW131081 LLS131079:LLS131081 LVO131079:LVO131081 MFK131079:MFK131081 MPG131079:MPG131081 MZC131079:MZC131081 NIY131079:NIY131081 NSU131079:NSU131081 OCQ131079:OCQ131081 OMM131079:OMM131081 OWI131079:OWI131081 PGE131079:PGE131081 PQA131079:PQA131081 PZW131079:PZW131081 QJS131079:QJS131081 QTO131079:QTO131081 RDK131079:RDK131081 RNG131079:RNG131081 RXC131079:RXC131081 SGY131079:SGY131081 SQU131079:SQU131081 TAQ131079:TAQ131081 TKM131079:TKM131081 TUI131079:TUI131081 UEE131079:UEE131081 UOA131079:UOA131081 UXW131079:UXW131081 VHS131079:VHS131081 VRO131079:VRO131081 WBK131079:WBK131081 WLG131079:WLG131081 WVC131079:WVC131081 C196615:C196617 IQ196615:IQ196617 SM196615:SM196617 ACI196615:ACI196617 AME196615:AME196617 AWA196615:AWA196617 BFW196615:BFW196617 BPS196615:BPS196617 BZO196615:BZO196617 CJK196615:CJK196617 CTG196615:CTG196617 DDC196615:DDC196617 DMY196615:DMY196617 DWU196615:DWU196617 EGQ196615:EGQ196617 EQM196615:EQM196617 FAI196615:FAI196617 FKE196615:FKE196617 FUA196615:FUA196617 GDW196615:GDW196617 GNS196615:GNS196617 GXO196615:GXO196617 HHK196615:HHK196617 HRG196615:HRG196617 IBC196615:IBC196617 IKY196615:IKY196617 IUU196615:IUU196617 JEQ196615:JEQ196617 JOM196615:JOM196617 JYI196615:JYI196617 KIE196615:KIE196617 KSA196615:KSA196617 LBW196615:LBW196617 LLS196615:LLS196617 LVO196615:LVO196617 MFK196615:MFK196617 MPG196615:MPG196617 MZC196615:MZC196617 NIY196615:NIY196617 NSU196615:NSU196617 OCQ196615:OCQ196617 OMM196615:OMM196617 OWI196615:OWI196617 PGE196615:PGE196617 PQA196615:PQA196617 PZW196615:PZW196617 QJS196615:QJS196617 QTO196615:QTO196617 RDK196615:RDK196617 RNG196615:RNG196617 RXC196615:RXC196617 SGY196615:SGY196617 SQU196615:SQU196617 TAQ196615:TAQ196617 TKM196615:TKM196617 TUI196615:TUI196617 UEE196615:UEE196617 UOA196615:UOA196617 UXW196615:UXW196617 VHS196615:VHS196617 VRO196615:VRO196617 WBK196615:WBK196617 WLG196615:WLG196617 WVC196615:WVC196617 C262151:C262153 IQ262151:IQ262153 SM262151:SM262153 ACI262151:ACI262153 AME262151:AME262153 AWA262151:AWA262153 BFW262151:BFW262153 BPS262151:BPS262153 BZO262151:BZO262153 CJK262151:CJK262153 CTG262151:CTG262153 DDC262151:DDC262153 DMY262151:DMY262153 DWU262151:DWU262153 EGQ262151:EGQ262153 EQM262151:EQM262153 FAI262151:FAI262153 FKE262151:FKE262153 FUA262151:FUA262153 GDW262151:GDW262153 GNS262151:GNS262153 GXO262151:GXO262153 HHK262151:HHK262153 HRG262151:HRG262153 IBC262151:IBC262153 IKY262151:IKY262153 IUU262151:IUU262153 JEQ262151:JEQ262153 JOM262151:JOM262153 JYI262151:JYI262153 KIE262151:KIE262153 KSA262151:KSA262153 LBW262151:LBW262153 LLS262151:LLS262153 LVO262151:LVO262153 MFK262151:MFK262153 MPG262151:MPG262153 MZC262151:MZC262153 NIY262151:NIY262153 NSU262151:NSU262153 OCQ262151:OCQ262153 OMM262151:OMM262153 OWI262151:OWI262153 PGE262151:PGE262153 PQA262151:PQA262153 PZW262151:PZW262153 QJS262151:QJS262153 QTO262151:QTO262153 RDK262151:RDK262153 RNG262151:RNG262153 RXC262151:RXC262153 SGY262151:SGY262153 SQU262151:SQU262153 TAQ262151:TAQ262153 TKM262151:TKM262153 TUI262151:TUI262153 UEE262151:UEE262153 UOA262151:UOA262153 UXW262151:UXW262153 VHS262151:VHS262153 VRO262151:VRO262153 WBK262151:WBK262153 WLG262151:WLG262153 WVC262151:WVC262153 C327687:C327689 IQ327687:IQ327689 SM327687:SM327689 ACI327687:ACI327689 AME327687:AME327689 AWA327687:AWA327689 BFW327687:BFW327689 BPS327687:BPS327689 BZO327687:BZO327689 CJK327687:CJK327689 CTG327687:CTG327689 DDC327687:DDC327689 DMY327687:DMY327689 DWU327687:DWU327689 EGQ327687:EGQ327689 EQM327687:EQM327689 FAI327687:FAI327689 FKE327687:FKE327689 FUA327687:FUA327689 GDW327687:GDW327689 GNS327687:GNS327689 GXO327687:GXO327689 HHK327687:HHK327689 HRG327687:HRG327689 IBC327687:IBC327689 IKY327687:IKY327689 IUU327687:IUU327689 JEQ327687:JEQ327689 JOM327687:JOM327689 JYI327687:JYI327689 KIE327687:KIE327689 KSA327687:KSA327689 LBW327687:LBW327689 LLS327687:LLS327689 LVO327687:LVO327689 MFK327687:MFK327689 MPG327687:MPG327689 MZC327687:MZC327689 NIY327687:NIY327689 NSU327687:NSU327689 OCQ327687:OCQ327689 OMM327687:OMM327689 OWI327687:OWI327689 PGE327687:PGE327689 PQA327687:PQA327689 PZW327687:PZW327689 QJS327687:QJS327689 QTO327687:QTO327689 RDK327687:RDK327689 RNG327687:RNG327689 RXC327687:RXC327689 SGY327687:SGY327689 SQU327687:SQU327689 TAQ327687:TAQ327689 TKM327687:TKM327689 TUI327687:TUI327689 UEE327687:UEE327689 UOA327687:UOA327689 UXW327687:UXW327689 VHS327687:VHS327689 VRO327687:VRO327689 WBK327687:WBK327689 WLG327687:WLG327689 WVC327687:WVC327689 C393223:C393225 IQ393223:IQ393225 SM393223:SM393225 ACI393223:ACI393225 AME393223:AME393225 AWA393223:AWA393225 BFW393223:BFW393225 BPS393223:BPS393225 BZO393223:BZO393225 CJK393223:CJK393225 CTG393223:CTG393225 DDC393223:DDC393225 DMY393223:DMY393225 DWU393223:DWU393225 EGQ393223:EGQ393225 EQM393223:EQM393225 FAI393223:FAI393225 FKE393223:FKE393225 FUA393223:FUA393225 GDW393223:GDW393225 GNS393223:GNS393225 GXO393223:GXO393225 HHK393223:HHK393225 HRG393223:HRG393225 IBC393223:IBC393225 IKY393223:IKY393225 IUU393223:IUU393225 JEQ393223:JEQ393225 JOM393223:JOM393225 JYI393223:JYI393225 KIE393223:KIE393225 KSA393223:KSA393225 LBW393223:LBW393225 LLS393223:LLS393225 LVO393223:LVO393225 MFK393223:MFK393225 MPG393223:MPG393225 MZC393223:MZC393225 NIY393223:NIY393225 NSU393223:NSU393225 OCQ393223:OCQ393225 OMM393223:OMM393225 OWI393223:OWI393225 PGE393223:PGE393225 PQA393223:PQA393225 PZW393223:PZW393225 QJS393223:QJS393225 QTO393223:QTO393225 RDK393223:RDK393225 RNG393223:RNG393225 RXC393223:RXC393225 SGY393223:SGY393225 SQU393223:SQU393225 TAQ393223:TAQ393225 TKM393223:TKM393225 TUI393223:TUI393225 UEE393223:UEE393225 UOA393223:UOA393225 UXW393223:UXW393225 VHS393223:VHS393225 VRO393223:VRO393225 WBK393223:WBK393225 WLG393223:WLG393225 WVC393223:WVC393225 C458759:C458761 IQ458759:IQ458761 SM458759:SM458761 ACI458759:ACI458761 AME458759:AME458761 AWA458759:AWA458761 BFW458759:BFW458761 BPS458759:BPS458761 BZO458759:BZO458761 CJK458759:CJK458761 CTG458759:CTG458761 DDC458759:DDC458761 DMY458759:DMY458761 DWU458759:DWU458761 EGQ458759:EGQ458761 EQM458759:EQM458761 FAI458759:FAI458761 FKE458759:FKE458761 FUA458759:FUA458761 GDW458759:GDW458761 GNS458759:GNS458761 GXO458759:GXO458761 HHK458759:HHK458761 HRG458759:HRG458761 IBC458759:IBC458761 IKY458759:IKY458761 IUU458759:IUU458761 JEQ458759:JEQ458761 JOM458759:JOM458761 JYI458759:JYI458761 KIE458759:KIE458761 KSA458759:KSA458761 LBW458759:LBW458761 LLS458759:LLS458761 LVO458759:LVO458761 MFK458759:MFK458761 MPG458759:MPG458761 MZC458759:MZC458761 NIY458759:NIY458761 NSU458759:NSU458761 OCQ458759:OCQ458761 OMM458759:OMM458761 OWI458759:OWI458761 PGE458759:PGE458761 PQA458759:PQA458761 PZW458759:PZW458761 QJS458759:QJS458761 QTO458759:QTO458761 RDK458759:RDK458761 RNG458759:RNG458761 RXC458759:RXC458761 SGY458759:SGY458761 SQU458759:SQU458761 TAQ458759:TAQ458761 TKM458759:TKM458761 TUI458759:TUI458761 UEE458759:UEE458761 UOA458759:UOA458761 UXW458759:UXW458761 VHS458759:VHS458761 VRO458759:VRO458761 WBK458759:WBK458761 WLG458759:WLG458761 WVC458759:WVC458761 C524295:C524297 IQ524295:IQ524297 SM524295:SM524297 ACI524295:ACI524297 AME524295:AME524297 AWA524295:AWA524297 BFW524295:BFW524297 BPS524295:BPS524297 BZO524295:BZO524297 CJK524295:CJK524297 CTG524295:CTG524297 DDC524295:DDC524297 DMY524295:DMY524297 DWU524295:DWU524297 EGQ524295:EGQ524297 EQM524295:EQM524297 FAI524295:FAI524297 FKE524295:FKE524297 FUA524295:FUA524297 GDW524295:GDW524297 GNS524295:GNS524297 GXO524295:GXO524297 HHK524295:HHK524297 HRG524295:HRG524297 IBC524295:IBC524297 IKY524295:IKY524297 IUU524295:IUU524297 JEQ524295:JEQ524297 JOM524295:JOM524297 JYI524295:JYI524297 KIE524295:KIE524297 KSA524295:KSA524297 LBW524295:LBW524297 LLS524295:LLS524297 LVO524295:LVO524297 MFK524295:MFK524297 MPG524295:MPG524297 MZC524295:MZC524297 NIY524295:NIY524297 NSU524295:NSU524297 OCQ524295:OCQ524297 OMM524295:OMM524297 OWI524295:OWI524297 PGE524295:PGE524297 PQA524295:PQA524297 PZW524295:PZW524297 QJS524295:QJS524297 QTO524295:QTO524297 RDK524295:RDK524297 RNG524295:RNG524297 RXC524295:RXC524297 SGY524295:SGY524297 SQU524295:SQU524297 TAQ524295:TAQ524297 TKM524295:TKM524297 TUI524295:TUI524297 UEE524295:UEE524297 UOA524295:UOA524297 UXW524295:UXW524297 VHS524295:VHS524297 VRO524295:VRO524297 WBK524295:WBK524297 WLG524295:WLG524297 WVC524295:WVC524297 C589831:C589833 IQ589831:IQ589833 SM589831:SM589833 ACI589831:ACI589833 AME589831:AME589833 AWA589831:AWA589833 BFW589831:BFW589833 BPS589831:BPS589833 BZO589831:BZO589833 CJK589831:CJK589833 CTG589831:CTG589833 DDC589831:DDC589833 DMY589831:DMY589833 DWU589831:DWU589833 EGQ589831:EGQ589833 EQM589831:EQM589833 FAI589831:FAI589833 FKE589831:FKE589833 FUA589831:FUA589833 GDW589831:GDW589833 GNS589831:GNS589833 GXO589831:GXO589833 HHK589831:HHK589833 HRG589831:HRG589833 IBC589831:IBC589833 IKY589831:IKY589833 IUU589831:IUU589833 JEQ589831:JEQ589833 JOM589831:JOM589833 JYI589831:JYI589833 KIE589831:KIE589833 KSA589831:KSA589833 LBW589831:LBW589833 LLS589831:LLS589833 LVO589831:LVO589833 MFK589831:MFK589833 MPG589831:MPG589833 MZC589831:MZC589833 NIY589831:NIY589833 NSU589831:NSU589833 OCQ589831:OCQ589833 OMM589831:OMM589833 OWI589831:OWI589833 PGE589831:PGE589833 PQA589831:PQA589833 PZW589831:PZW589833 QJS589831:QJS589833 QTO589831:QTO589833 RDK589831:RDK589833 RNG589831:RNG589833 RXC589831:RXC589833 SGY589831:SGY589833 SQU589831:SQU589833 TAQ589831:TAQ589833 TKM589831:TKM589833 TUI589831:TUI589833 UEE589831:UEE589833 UOA589831:UOA589833 UXW589831:UXW589833 VHS589831:VHS589833 VRO589831:VRO589833 WBK589831:WBK589833 WLG589831:WLG589833 WVC589831:WVC589833 C655367:C655369 IQ655367:IQ655369 SM655367:SM655369 ACI655367:ACI655369 AME655367:AME655369 AWA655367:AWA655369 BFW655367:BFW655369 BPS655367:BPS655369 BZO655367:BZO655369 CJK655367:CJK655369 CTG655367:CTG655369 DDC655367:DDC655369 DMY655367:DMY655369 DWU655367:DWU655369 EGQ655367:EGQ655369 EQM655367:EQM655369 FAI655367:FAI655369 FKE655367:FKE655369 FUA655367:FUA655369 GDW655367:GDW655369 GNS655367:GNS655369 GXO655367:GXO655369 HHK655367:HHK655369 HRG655367:HRG655369 IBC655367:IBC655369 IKY655367:IKY655369 IUU655367:IUU655369 JEQ655367:JEQ655369 JOM655367:JOM655369 JYI655367:JYI655369 KIE655367:KIE655369 KSA655367:KSA655369 LBW655367:LBW655369 LLS655367:LLS655369 LVO655367:LVO655369 MFK655367:MFK655369 MPG655367:MPG655369 MZC655367:MZC655369 NIY655367:NIY655369 NSU655367:NSU655369 OCQ655367:OCQ655369 OMM655367:OMM655369 OWI655367:OWI655369 PGE655367:PGE655369 PQA655367:PQA655369 PZW655367:PZW655369 QJS655367:QJS655369 QTO655367:QTO655369 RDK655367:RDK655369 RNG655367:RNG655369 RXC655367:RXC655369 SGY655367:SGY655369 SQU655367:SQU655369 TAQ655367:TAQ655369 TKM655367:TKM655369 TUI655367:TUI655369 UEE655367:UEE655369 UOA655367:UOA655369 UXW655367:UXW655369 VHS655367:VHS655369 VRO655367:VRO655369 WBK655367:WBK655369 WLG655367:WLG655369 WVC655367:WVC655369 C720903:C720905 IQ720903:IQ720905 SM720903:SM720905 ACI720903:ACI720905 AME720903:AME720905 AWA720903:AWA720905 BFW720903:BFW720905 BPS720903:BPS720905 BZO720903:BZO720905 CJK720903:CJK720905 CTG720903:CTG720905 DDC720903:DDC720905 DMY720903:DMY720905 DWU720903:DWU720905 EGQ720903:EGQ720905 EQM720903:EQM720905 FAI720903:FAI720905 FKE720903:FKE720905 FUA720903:FUA720905 GDW720903:GDW720905 GNS720903:GNS720905 GXO720903:GXO720905 HHK720903:HHK720905 HRG720903:HRG720905 IBC720903:IBC720905 IKY720903:IKY720905 IUU720903:IUU720905 JEQ720903:JEQ720905 JOM720903:JOM720905 JYI720903:JYI720905 KIE720903:KIE720905 KSA720903:KSA720905 LBW720903:LBW720905 LLS720903:LLS720905 LVO720903:LVO720905 MFK720903:MFK720905 MPG720903:MPG720905 MZC720903:MZC720905 NIY720903:NIY720905 NSU720903:NSU720905 OCQ720903:OCQ720905 OMM720903:OMM720905 OWI720903:OWI720905 PGE720903:PGE720905 PQA720903:PQA720905 PZW720903:PZW720905 QJS720903:QJS720905 QTO720903:QTO720905 RDK720903:RDK720905 RNG720903:RNG720905 RXC720903:RXC720905 SGY720903:SGY720905 SQU720903:SQU720905 TAQ720903:TAQ720905 TKM720903:TKM720905 TUI720903:TUI720905 UEE720903:UEE720905 UOA720903:UOA720905 UXW720903:UXW720905 VHS720903:VHS720905 VRO720903:VRO720905 WBK720903:WBK720905 WLG720903:WLG720905 WVC720903:WVC720905 C786439:C786441 IQ786439:IQ786441 SM786439:SM786441 ACI786439:ACI786441 AME786439:AME786441 AWA786439:AWA786441 BFW786439:BFW786441 BPS786439:BPS786441 BZO786439:BZO786441 CJK786439:CJK786441 CTG786439:CTG786441 DDC786439:DDC786441 DMY786439:DMY786441 DWU786439:DWU786441 EGQ786439:EGQ786441 EQM786439:EQM786441 FAI786439:FAI786441 FKE786439:FKE786441 FUA786439:FUA786441 GDW786439:GDW786441 GNS786439:GNS786441 GXO786439:GXO786441 HHK786439:HHK786441 HRG786439:HRG786441 IBC786439:IBC786441 IKY786439:IKY786441 IUU786439:IUU786441 JEQ786439:JEQ786441 JOM786439:JOM786441 JYI786439:JYI786441 KIE786439:KIE786441 KSA786439:KSA786441 LBW786439:LBW786441 LLS786439:LLS786441 LVO786439:LVO786441 MFK786439:MFK786441 MPG786439:MPG786441 MZC786439:MZC786441 NIY786439:NIY786441 NSU786439:NSU786441 OCQ786439:OCQ786441 OMM786439:OMM786441 OWI786439:OWI786441 PGE786439:PGE786441 PQA786439:PQA786441 PZW786439:PZW786441 QJS786439:QJS786441 QTO786439:QTO786441 RDK786439:RDK786441 RNG786439:RNG786441 RXC786439:RXC786441 SGY786439:SGY786441 SQU786439:SQU786441 TAQ786439:TAQ786441 TKM786439:TKM786441 TUI786439:TUI786441 UEE786439:UEE786441 UOA786439:UOA786441 UXW786439:UXW786441 VHS786439:VHS786441 VRO786439:VRO786441 WBK786439:WBK786441 WLG786439:WLG786441 WVC786439:WVC786441 C851975:C851977 IQ851975:IQ851977 SM851975:SM851977 ACI851975:ACI851977 AME851975:AME851977 AWA851975:AWA851977 BFW851975:BFW851977 BPS851975:BPS851977 BZO851975:BZO851977 CJK851975:CJK851977 CTG851975:CTG851977 DDC851975:DDC851977 DMY851975:DMY851977 DWU851975:DWU851977 EGQ851975:EGQ851977 EQM851975:EQM851977 FAI851975:FAI851977 FKE851975:FKE851977 FUA851975:FUA851977 GDW851975:GDW851977 GNS851975:GNS851977 GXO851975:GXO851977 HHK851975:HHK851977 HRG851975:HRG851977 IBC851975:IBC851977 IKY851975:IKY851977 IUU851975:IUU851977 JEQ851975:JEQ851977 JOM851975:JOM851977 JYI851975:JYI851977 KIE851975:KIE851977 KSA851975:KSA851977 LBW851975:LBW851977 LLS851975:LLS851977 LVO851975:LVO851977 MFK851975:MFK851977 MPG851975:MPG851977 MZC851975:MZC851977 NIY851975:NIY851977 NSU851975:NSU851977 OCQ851975:OCQ851977 OMM851975:OMM851977 OWI851975:OWI851977 PGE851975:PGE851977 PQA851975:PQA851977 PZW851975:PZW851977 QJS851975:QJS851977 QTO851975:QTO851977 RDK851975:RDK851977 RNG851975:RNG851977 RXC851975:RXC851977 SGY851975:SGY851977 SQU851975:SQU851977 TAQ851975:TAQ851977 TKM851975:TKM851977 TUI851975:TUI851977 UEE851975:UEE851977 UOA851975:UOA851977 UXW851975:UXW851977 VHS851975:VHS851977 VRO851975:VRO851977 WBK851975:WBK851977 WLG851975:WLG851977 WVC851975:WVC851977 C917511:C91751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WVC6:WVC9 IQ6:IQ9 SM6:SM9 ACI6:ACI9 AME6:AME9 AWA6:AWA9 BFW6:BFW9 BPS6:BPS9 BZO6:BZO9 CJK6:CJK9 CTG6:CTG9 DDC6:DDC9 DMY6:DMY9 DWU6:DWU9 EGQ6:EGQ9 EQM6:EQM9 FAI6:FAI9 FKE6:FKE9 FUA6:FUA9 GDW6:GDW9 GNS6:GNS9 GXO6:GXO9 HHK6:HHK9 HRG6:HRG9 IBC6:IBC9 IKY6:IKY9 IUU6:IUU9 JEQ6:JEQ9 JOM6:JOM9 JYI6:JYI9 KIE6:KIE9 KSA6:KSA9 LBW6:LBW9 LLS6:LLS9 LVO6:LVO9 MFK6:MFK9 MPG6:MPG9 MZC6:MZC9 NIY6:NIY9 NSU6:NSU9 OCQ6:OCQ9 OMM6:OMM9 OWI6:OWI9 PGE6:PGE9 PQA6:PQA9 PZW6:PZW9 QJS6:QJS9 QTO6:QTO9 RDK6:RDK9 RNG6:RNG9 RXC6:RXC9 SGY6:SGY9 SQU6:SQU9 TAQ6:TAQ9 TKM6:TKM9 TUI6:TUI9 UEE6:UEE9 UOA6:UOA9 UXW6:UXW9 VHS6:VHS9 VRO6:VRO9 WBK6:WBK9 WLG6:WLG9 C4 C6:C9"/>
    <dataValidation imeMode="off" allowBlank="1" showInputMessage="1" showErrorMessage="1" sqref="WVD983049:WVF983049 D983049:F983049 IR983049:IT983049 SN983049:SP983049 ACJ983049:ACL983049 AMF983049:AMH983049 AWB983049:AWD983049 BFX983049:BFZ983049 BPT983049:BPV983049 BZP983049:BZR983049 CJL983049:CJN983049 CTH983049:CTJ983049 DDD983049:DDF983049 DMZ983049:DNB983049 DWV983049:DWX983049 EGR983049:EGT983049 EQN983049:EQP983049 FAJ983049:FAL983049 FKF983049:FKH983049 FUB983049:FUD983049 GDX983049:GDZ983049 GNT983049:GNV983049 GXP983049:GXR983049 HHL983049:HHN983049 HRH983049:HRJ983049 IBD983049:IBF983049 IKZ983049:ILB983049 IUV983049:IUX983049 JER983049:JET983049 JON983049:JOP983049 JYJ983049:JYL983049 KIF983049:KIH983049 KSB983049:KSD983049 LBX983049:LBZ983049 LLT983049:LLV983049 LVP983049:LVR983049 MFL983049:MFN983049 MPH983049:MPJ983049 MZD983049:MZF983049 NIZ983049:NJB983049 NSV983049:NSX983049 OCR983049:OCT983049 OMN983049:OMP983049 OWJ983049:OWL983049 PGF983049:PGH983049 PQB983049:PQD983049 PZX983049:PZZ983049 QJT983049:QJV983049 QTP983049:QTR983049 RDL983049:RDN983049 RNH983049:RNJ983049 RXD983049:RXF983049 SGZ983049:SHB983049 SQV983049:SQX983049 TAR983049:TAT983049 TKN983049:TKP983049 TUJ983049:TUL983049 UEF983049:UEH983049 UOB983049:UOD983049 UXX983049:UXZ983049 VHT983049:VHV983049 VRP983049:VRR983049 WBL983049:WBN983049 WLH983049:WLJ983049 D65545:F65545 IR65545:IT65545 SN65545:SP65545 ACJ65545:ACL65545 AMF65545:AMH65545 AWB65545:AWD65545 BFX65545:BFZ65545 BPT65545:BPV65545 BZP65545:BZR65545 CJL65545:CJN65545 CTH65545:CTJ65545 DDD65545:DDF65545 DMZ65545:DNB65545 DWV65545:DWX65545 EGR65545:EGT65545 EQN65545:EQP65545 FAJ65545:FAL65545 FKF65545:FKH65545 FUB65545:FUD65545 GDX65545:GDZ65545 GNT65545:GNV65545 GXP65545:GXR65545 HHL65545:HHN65545 HRH65545:HRJ65545 IBD65545:IBF65545 IKZ65545:ILB65545 IUV65545:IUX65545 JER65545:JET65545 JON65545:JOP65545 JYJ65545:JYL65545 KIF65545:KIH65545 KSB65545:KSD65545 LBX65545:LBZ65545 LLT65545:LLV65545 LVP65545:LVR65545 MFL65545:MFN65545 MPH65545:MPJ65545 MZD65545:MZF65545 NIZ65545:NJB65545 NSV65545:NSX65545 OCR65545:OCT65545 OMN65545:OMP65545 OWJ65545:OWL65545 PGF65545:PGH65545 PQB65545:PQD65545 PZX65545:PZZ65545 QJT65545:QJV65545 QTP65545:QTR65545 RDL65545:RDN65545 RNH65545:RNJ65545 RXD65545:RXF65545 SGZ65545:SHB65545 SQV65545:SQX65545 TAR65545:TAT65545 TKN65545:TKP65545 TUJ65545:TUL65545 UEF65545:UEH65545 UOB65545:UOD65545 UXX65545:UXZ65545 VHT65545:VHV65545 VRP65545:VRR65545 WBL65545:WBN65545 WLH65545:WLJ65545 WVD65545:WVF65545 D131081:F131081 IR131081:IT131081 SN131081:SP131081 ACJ131081:ACL131081 AMF131081:AMH131081 AWB131081:AWD131081 BFX131081:BFZ131081 BPT131081:BPV131081 BZP131081:BZR131081 CJL131081:CJN131081 CTH131081:CTJ131081 DDD131081:DDF131081 DMZ131081:DNB131081 DWV131081:DWX131081 EGR131081:EGT131081 EQN131081:EQP131081 FAJ131081:FAL131081 FKF131081:FKH131081 FUB131081:FUD131081 GDX131081:GDZ131081 GNT131081:GNV131081 GXP131081:GXR131081 HHL131081:HHN131081 HRH131081:HRJ131081 IBD131081:IBF131081 IKZ131081:ILB131081 IUV131081:IUX131081 JER131081:JET131081 JON131081:JOP131081 JYJ131081:JYL131081 KIF131081:KIH131081 KSB131081:KSD131081 LBX131081:LBZ131081 LLT131081:LLV131081 LVP131081:LVR131081 MFL131081:MFN131081 MPH131081:MPJ131081 MZD131081:MZF131081 NIZ131081:NJB131081 NSV131081:NSX131081 OCR131081:OCT131081 OMN131081:OMP131081 OWJ131081:OWL131081 PGF131081:PGH131081 PQB131081:PQD131081 PZX131081:PZZ131081 QJT131081:QJV131081 QTP131081:QTR131081 RDL131081:RDN131081 RNH131081:RNJ131081 RXD131081:RXF131081 SGZ131081:SHB131081 SQV131081:SQX131081 TAR131081:TAT131081 TKN131081:TKP131081 TUJ131081:TUL131081 UEF131081:UEH131081 UOB131081:UOD131081 UXX131081:UXZ131081 VHT131081:VHV131081 VRP131081:VRR131081 WBL131081:WBN131081 WLH131081:WLJ131081 WVD131081:WVF131081 D196617:F196617 IR196617:IT196617 SN196617:SP196617 ACJ196617:ACL196617 AMF196617:AMH196617 AWB196617:AWD196617 BFX196617:BFZ196617 BPT196617:BPV196617 BZP196617:BZR196617 CJL196617:CJN196617 CTH196617:CTJ196617 DDD196617:DDF196617 DMZ196617:DNB196617 DWV196617:DWX196617 EGR196617:EGT196617 EQN196617:EQP196617 FAJ196617:FAL196617 FKF196617:FKH196617 FUB196617:FUD196617 GDX196617:GDZ196617 GNT196617:GNV196617 GXP196617:GXR196617 HHL196617:HHN196617 HRH196617:HRJ196617 IBD196617:IBF196617 IKZ196617:ILB196617 IUV196617:IUX196617 JER196617:JET196617 JON196617:JOP196617 JYJ196617:JYL196617 KIF196617:KIH196617 KSB196617:KSD196617 LBX196617:LBZ196617 LLT196617:LLV196617 LVP196617:LVR196617 MFL196617:MFN196617 MPH196617:MPJ196617 MZD196617:MZF196617 NIZ196617:NJB196617 NSV196617:NSX196617 OCR196617:OCT196617 OMN196617:OMP196617 OWJ196617:OWL196617 PGF196617:PGH196617 PQB196617:PQD196617 PZX196617:PZZ196617 QJT196617:QJV196617 QTP196617:QTR196617 RDL196617:RDN196617 RNH196617:RNJ196617 RXD196617:RXF196617 SGZ196617:SHB196617 SQV196617:SQX196617 TAR196617:TAT196617 TKN196617:TKP196617 TUJ196617:TUL196617 UEF196617:UEH196617 UOB196617:UOD196617 UXX196617:UXZ196617 VHT196617:VHV196617 VRP196617:VRR196617 WBL196617:WBN196617 WLH196617:WLJ196617 WVD196617:WVF196617 D262153:F262153 IR262153:IT262153 SN262153:SP262153 ACJ262153:ACL262153 AMF262153:AMH262153 AWB262153:AWD262153 BFX262153:BFZ262153 BPT262153:BPV262153 BZP262153:BZR262153 CJL262153:CJN262153 CTH262153:CTJ262153 DDD262153:DDF262153 DMZ262153:DNB262153 DWV262153:DWX262153 EGR262153:EGT262153 EQN262153:EQP262153 FAJ262153:FAL262153 FKF262153:FKH262153 FUB262153:FUD262153 GDX262153:GDZ262153 GNT262153:GNV262153 GXP262153:GXR262153 HHL262153:HHN262153 HRH262153:HRJ262153 IBD262153:IBF262153 IKZ262153:ILB262153 IUV262153:IUX262153 JER262153:JET262153 JON262153:JOP262153 JYJ262153:JYL262153 KIF262153:KIH262153 KSB262153:KSD262153 LBX262153:LBZ262153 LLT262153:LLV262153 LVP262153:LVR262153 MFL262153:MFN262153 MPH262153:MPJ262153 MZD262153:MZF262153 NIZ262153:NJB262153 NSV262153:NSX262153 OCR262153:OCT262153 OMN262153:OMP262153 OWJ262153:OWL262153 PGF262153:PGH262153 PQB262153:PQD262153 PZX262153:PZZ262153 QJT262153:QJV262153 QTP262153:QTR262153 RDL262153:RDN262153 RNH262153:RNJ262153 RXD262153:RXF262153 SGZ262153:SHB262153 SQV262153:SQX262153 TAR262153:TAT262153 TKN262153:TKP262153 TUJ262153:TUL262153 UEF262153:UEH262153 UOB262153:UOD262153 UXX262153:UXZ262153 VHT262153:VHV262153 VRP262153:VRR262153 WBL262153:WBN262153 WLH262153:WLJ262153 WVD262153:WVF262153 D327689:F327689 IR327689:IT327689 SN327689:SP327689 ACJ327689:ACL327689 AMF327689:AMH327689 AWB327689:AWD327689 BFX327689:BFZ327689 BPT327689:BPV327689 BZP327689:BZR327689 CJL327689:CJN327689 CTH327689:CTJ327689 DDD327689:DDF327689 DMZ327689:DNB327689 DWV327689:DWX327689 EGR327689:EGT327689 EQN327689:EQP327689 FAJ327689:FAL327689 FKF327689:FKH327689 FUB327689:FUD327689 GDX327689:GDZ327689 GNT327689:GNV327689 GXP327689:GXR327689 HHL327689:HHN327689 HRH327689:HRJ327689 IBD327689:IBF327689 IKZ327689:ILB327689 IUV327689:IUX327689 JER327689:JET327689 JON327689:JOP327689 JYJ327689:JYL327689 KIF327689:KIH327689 KSB327689:KSD327689 LBX327689:LBZ327689 LLT327689:LLV327689 LVP327689:LVR327689 MFL327689:MFN327689 MPH327689:MPJ327689 MZD327689:MZF327689 NIZ327689:NJB327689 NSV327689:NSX327689 OCR327689:OCT327689 OMN327689:OMP327689 OWJ327689:OWL327689 PGF327689:PGH327689 PQB327689:PQD327689 PZX327689:PZZ327689 QJT327689:QJV327689 QTP327689:QTR327689 RDL327689:RDN327689 RNH327689:RNJ327689 RXD327689:RXF327689 SGZ327689:SHB327689 SQV327689:SQX327689 TAR327689:TAT327689 TKN327689:TKP327689 TUJ327689:TUL327689 UEF327689:UEH327689 UOB327689:UOD327689 UXX327689:UXZ327689 VHT327689:VHV327689 VRP327689:VRR327689 WBL327689:WBN327689 WLH327689:WLJ327689 WVD327689:WVF327689 D393225:F393225 IR393225:IT393225 SN393225:SP393225 ACJ393225:ACL393225 AMF393225:AMH393225 AWB393225:AWD393225 BFX393225:BFZ393225 BPT393225:BPV393225 BZP393225:BZR393225 CJL393225:CJN393225 CTH393225:CTJ393225 DDD393225:DDF393225 DMZ393225:DNB393225 DWV393225:DWX393225 EGR393225:EGT393225 EQN393225:EQP393225 FAJ393225:FAL393225 FKF393225:FKH393225 FUB393225:FUD393225 GDX393225:GDZ393225 GNT393225:GNV393225 GXP393225:GXR393225 HHL393225:HHN393225 HRH393225:HRJ393225 IBD393225:IBF393225 IKZ393225:ILB393225 IUV393225:IUX393225 JER393225:JET393225 JON393225:JOP393225 JYJ393225:JYL393225 KIF393225:KIH393225 KSB393225:KSD393225 LBX393225:LBZ393225 LLT393225:LLV393225 LVP393225:LVR393225 MFL393225:MFN393225 MPH393225:MPJ393225 MZD393225:MZF393225 NIZ393225:NJB393225 NSV393225:NSX393225 OCR393225:OCT393225 OMN393225:OMP393225 OWJ393225:OWL393225 PGF393225:PGH393225 PQB393225:PQD393225 PZX393225:PZZ393225 QJT393225:QJV393225 QTP393225:QTR393225 RDL393225:RDN393225 RNH393225:RNJ393225 RXD393225:RXF393225 SGZ393225:SHB393225 SQV393225:SQX393225 TAR393225:TAT393225 TKN393225:TKP393225 TUJ393225:TUL393225 UEF393225:UEH393225 UOB393225:UOD393225 UXX393225:UXZ393225 VHT393225:VHV393225 VRP393225:VRR393225 WBL393225:WBN393225 WLH393225:WLJ393225 WVD393225:WVF393225 D458761:F458761 IR458761:IT458761 SN458761:SP458761 ACJ458761:ACL458761 AMF458761:AMH458761 AWB458761:AWD458761 BFX458761:BFZ458761 BPT458761:BPV458761 BZP458761:BZR458761 CJL458761:CJN458761 CTH458761:CTJ458761 DDD458761:DDF458761 DMZ458761:DNB458761 DWV458761:DWX458761 EGR458761:EGT458761 EQN458761:EQP458761 FAJ458761:FAL458761 FKF458761:FKH458761 FUB458761:FUD458761 GDX458761:GDZ458761 GNT458761:GNV458761 GXP458761:GXR458761 HHL458761:HHN458761 HRH458761:HRJ458761 IBD458761:IBF458761 IKZ458761:ILB458761 IUV458761:IUX458761 JER458761:JET458761 JON458761:JOP458761 JYJ458761:JYL458761 KIF458761:KIH458761 KSB458761:KSD458761 LBX458761:LBZ458761 LLT458761:LLV458761 LVP458761:LVR458761 MFL458761:MFN458761 MPH458761:MPJ458761 MZD458761:MZF458761 NIZ458761:NJB458761 NSV458761:NSX458761 OCR458761:OCT458761 OMN458761:OMP458761 OWJ458761:OWL458761 PGF458761:PGH458761 PQB458761:PQD458761 PZX458761:PZZ458761 QJT458761:QJV458761 QTP458761:QTR458761 RDL458761:RDN458761 RNH458761:RNJ458761 RXD458761:RXF458761 SGZ458761:SHB458761 SQV458761:SQX458761 TAR458761:TAT458761 TKN458761:TKP458761 TUJ458761:TUL458761 UEF458761:UEH458761 UOB458761:UOD458761 UXX458761:UXZ458761 VHT458761:VHV458761 VRP458761:VRR458761 WBL458761:WBN458761 WLH458761:WLJ458761 WVD458761:WVF458761 D524297:F524297 IR524297:IT524297 SN524297:SP524297 ACJ524297:ACL524297 AMF524297:AMH524297 AWB524297:AWD524297 BFX524297:BFZ524297 BPT524297:BPV524297 BZP524297:BZR524297 CJL524297:CJN524297 CTH524297:CTJ524297 DDD524297:DDF524297 DMZ524297:DNB524297 DWV524297:DWX524297 EGR524297:EGT524297 EQN524297:EQP524297 FAJ524297:FAL524297 FKF524297:FKH524297 FUB524297:FUD524297 GDX524297:GDZ524297 GNT524297:GNV524297 GXP524297:GXR524297 HHL524297:HHN524297 HRH524297:HRJ524297 IBD524297:IBF524297 IKZ524297:ILB524297 IUV524297:IUX524297 JER524297:JET524297 JON524297:JOP524297 JYJ524297:JYL524297 KIF524297:KIH524297 KSB524297:KSD524297 LBX524297:LBZ524297 LLT524297:LLV524297 LVP524297:LVR524297 MFL524297:MFN524297 MPH524297:MPJ524297 MZD524297:MZF524297 NIZ524297:NJB524297 NSV524297:NSX524297 OCR524297:OCT524297 OMN524297:OMP524297 OWJ524297:OWL524297 PGF524297:PGH524297 PQB524297:PQD524297 PZX524297:PZZ524297 QJT524297:QJV524297 QTP524297:QTR524297 RDL524297:RDN524297 RNH524297:RNJ524297 RXD524297:RXF524297 SGZ524297:SHB524297 SQV524297:SQX524297 TAR524297:TAT524297 TKN524297:TKP524297 TUJ524297:TUL524297 UEF524297:UEH524297 UOB524297:UOD524297 UXX524297:UXZ524297 VHT524297:VHV524297 VRP524297:VRR524297 WBL524297:WBN524297 WLH524297:WLJ524297 WVD524297:WVF524297 D589833:F589833 IR589833:IT589833 SN589833:SP589833 ACJ589833:ACL589833 AMF589833:AMH589833 AWB589833:AWD589833 BFX589833:BFZ589833 BPT589833:BPV589833 BZP589833:BZR589833 CJL589833:CJN589833 CTH589833:CTJ589833 DDD589833:DDF589833 DMZ589833:DNB589833 DWV589833:DWX589833 EGR589833:EGT589833 EQN589833:EQP589833 FAJ589833:FAL589833 FKF589833:FKH589833 FUB589833:FUD589833 GDX589833:GDZ589833 GNT589833:GNV589833 GXP589833:GXR589833 HHL589833:HHN589833 HRH589833:HRJ589833 IBD589833:IBF589833 IKZ589833:ILB589833 IUV589833:IUX589833 JER589833:JET589833 JON589833:JOP589833 JYJ589833:JYL589833 KIF589833:KIH589833 KSB589833:KSD589833 LBX589833:LBZ589833 LLT589833:LLV589833 LVP589833:LVR589833 MFL589833:MFN589833 MPH589833:MPJ589833 MZD589833:MZF589833 NIZ589833:NJB589833 NSV589833:NSX589833 OCR589833:OCT589833 OMN589833:OMP589833 OWJ589833:OWL589833 PGF589833:PGH589833 PQB589833:PQD589833 PZX589833:PZZ589833 QJT589833:QJV589833 QTP589833:QTR589833 RDL589833:RDN589833 RNH589833:RNJ589833 RXD589833:RXF589833 SGZ589833:SHB589833 SQV589833:SQX589833 TAR589833:TAT589833 TKN589833:TKP589833 TUJ589833:TUL589833 UEF589833:UEH589833 UOB589833:UOD589833 UXX589833:UXZ589833 VHT589833:VHV589833 VRP589833:VRR589833 WBL589833:WBN589833 WLH589833:WLJ589833 WVD589833:WVF589833 D655369:F655369 IR655369:IT655369 SN655369:SP655369 ACJ655369:ACL655369 AMF655369:AMH655369 AWB655369:AWD655369 BFX655369:BFZ655369 BPT655369:BPV655369 BZP655369:BZR655369 CJL655369:CJN655369 CTH655369:CTJ655369 DDD655369:DDF655369 DMZ655369:DNB655369 DWV655369:DWX655369 EGR655369:EGT655369 EQN655369:EQP655369 FAJ655369:FAL655369 FKF655369:FKH655369 FUB655369:FUD655369 GDX655369:GDZ655369 GNT655369:GNV655369 GXP655369:GXR655369 HHL655369:HHN655369 HRH655369:HRJ655369 IBD655369:IBF655369 IKZ655369:ILB655369 IUV655369:IUX655369 JER655369:JET655369 JON655369:JOP655369 JYJ655369:JYL655369 KIF655369:KIH655369 KSB655369:KSD655369 LBX655369:LBZ655369 LLT655369:LLV655369 LVP655369:LVR655369 MFL655369:MFN655369 MPH655369:MPJ655369 MZD655369:MZF655369 NIZ655369:NJB655369 NSV655369:NSX655369 OCR655369:OCT655369 OMN655369:OMP655369 OWJ655369:OWL655369 PGF655369:PGH655369 PQB655369:PQD655369 PZX655369:PZZ655369 QJT655369:QJV655369 QTP655369:QTR655369 RDL655369:RDN655369 RNH655369:RNJ655369 RXD655369:RXF655369 SGZ655369:SHB655369 SQV655369:SQX655369 TAR655369:TAT655369 TKN655369:TKP655369 TUJ655369:TUL655369 UEF655369:UEH655369 UOB655369:UOD655369 UXX655369:UXZ655369 VHT655369:VHV655369 VRP655369:VRR655369 WBL655369:WBN655369 WLH655369:WLJ655369 WVD655369:WVF655369 D720905:F720905 IR720905:IT720905 SN720905:SP720905 ACJ720905:ACL720905 AMF720905:AMH720905 AWB720905:AWD720905 BFX720905:BFZ720905 BPT720905:BPV720905 BZP720905:BZR720905 CJL720905:CJN720905 CTH720905:CTJ720905 DDD720905:DDF720905 DMZ720905:DNB720905 DWV720905:DWX720905 EGR720905:EGT720905 EQN720905:EQP720905 FAJ720905:FAL720905 FKF720905:FKH720905 FUB720905:FUD720905 GDX720905:GDZ720905 GNT720905:GNV720905 GXP720905:GXR720905 HHL720905:HHN720905 HRH720905:HRJ720905 IBD720905:IBF720905 IKZ720905:ILB720905 IUV720905:IUX720905 JER720905:JET720905 JON720905:JOP720905 JYJ720905:JYL720905 KIF720905:KIH720905 KSB720905:KSD720905 LBX720905:LBZ720905 LLT720905:LLV720905 LVP720905:LVR720905 MFL720905:MFN720905 MPH720905:MPJ720905 MZD720905:MZF720905 NIZ720905:NJB720905 NSV720905:NSX720905 OCR720905:OCT720905 OMN720905:OMP720905 OWJ720905:OWL720905 PGF720905:PGH720905 PQB720905:PQD720905 PZX720905:PZZ720905 QJT720905:QJV720905 QTP720905:QTR720905 RDL720905:RDN720905 RNH720905:RNJ720905 RXD720905:RXF720905 SGZ720905:SHB720905 SQV720905:SQX720905 TAR720905:TAT720905 TKN720905:TKP720905 TUJ720905:TUL720905 UEF720905:UEH720905 UOB720905:UOD720905 UXX720905:UXZ720905 VHT720905:VHV720905 VRP720905:VRR720905 WBL720905:WBN720905 WLH720905:WLJ720905 WVD720905:WVF720905 D786441:F786441 IR786441:IT786441 SN786441:SP786441 ACJ786441:ACL786441 AMF786441:AMH786441 AWB786441:AWD786441 BFX786441:BFZ786441 BPT786441:BPV786441 BZP786441:BZR786441 CJL786441:CJN786441 CTH786441:CTJ786441 DDD786441:DDF786441 DMZ786441:DNB786441 DWV786441:DWX786441 EGR786441:EGT786441 EQN786441:EQP786441 FAJ786441:FAL786441 FKF786441:FKH786441 FUB786441:FUD786441 GDX786441:GDZ786441 GNT786441:GNV786441 GXP786441:GXR786441 HHL786441:HHN786441 HRH786441:HRJ786441 IBD786441:IBF786441 IKZ786441:ILB786441 IUV786441:IUX786441 JER786441:JET786441 JON786441:JOP786441 JYJ786441:JYL786441 KIF786441:KIH786441 KSB786441:KSD786441 LBX786441:LBZ786441 LLT786441:LLV786441 LVP786441:LVR786441 MFL786441:MFN786441 MPH786441:MPJ786441 MZD786441:MZF786441 NIZ786441:NJB786441 NSV786441:NSX786441 OCR786441:OCT786441 OMN786441:OMP786441 OWJ786441:OWL786441 PGF786441:PGH786441 PQB786441:PQD786441 PZX786441:PZZ786441 QJT786441:QJV786441 QTP786441:QTR786441 RDL786441:RDN786441 RNH786441:RNJ786441 RXD786441:RXF786441 SGZ786441:SHB786441 SQV786441:SQX786441 TAR786441:TAT786441 TKN786441:TKP786441 TUJ786441:TUL786441 UEF786441:UEH786441 UOB786441:UOD786441 UXX786441:UXZ786441 VHT786441:VHV786441 VRP786441:VRR786441 WBL786441:WBN786441 WLH786441:WLJ786441 WVD786441:WVF786441 D851977:F851977 IR851977:IT851977 SN851977:SP851977 ACJ851977:ACL851977 AMF851977:AMH851977 AWB851977:AWD851977 BFX851977:BFZ851977 BPT851977:BPV851977 BZP851977:BZR851977 CJL851977:CJN851977 CTH851977:CTJ851977 DDD851977:DDF851977 DMZ851977:DNB851977 DWV851977:DWX851977 EGR851977:EGT851977 EQN851977:EQP851977 FAJ851977:FAL851977 FKF851977:FKH851977 FUB851977:FUD851977 GDX851977:GDZ851977 GNT851977:GNV851977 GXP851977:GXR851977 HHL851977:HHN851977 HRH851977:HRJ851977 IBD851977:IBF851977 IKZ851977:ILB851977 IUV851977:IUX851977 JER851977:JET851977 JON851977:JOP851977 JYJ851977:JYL851977 KIF851977:KIH851977 KSB851977:KSD851977 LBX851977:LBZ851977 LLT851977:LLV851977 LVP851977:LVR851977 MFL851977:MFN851977 MPH851977:MPJ851977 MZD851977:MZF851977 NIZ851977:NJB851977 NSV851977:NSX851977 OCR851977:OCT851977 OMN851977:OMP851977 OWJ851977:OWL851977 PGF851977:PGH851977 PQB851977:PQD851977 PZX851977:PZZ851977 QJT851977:QJV851977 QTP851977:QTR851977 RDL851977:RDN851977 RNH851977:RNJ851977 RXD851977:RXF851977 SGZ851977:SHB851977 SQV851977:SQX851977 TAR851977:TAT851977 TKN851977:TKP851977 TUJ851977:TUL851977 UEF851977:UEH851977 UOB851977:UOD851977 UXX851977:UXZ851977 VHT851977:VHV851977 VRP851977:VRR851977 WBL851977:WBN851977 WLH851977:WLJ851977 WVD851977:WVF851977 D917513:F917513 IR917513:IT917513 SN917513:SP917513 ACJ917513:ACL917513 AMF917513:AMH917513 AWB917513:AWD917513 BFX917513:BFZ917513 BPT917513:BPV917513 BZP917513:BZR917513 CJL917513:CJN917513 CTH917513:CTJ917513 DDD917513:DDF917513 DMZ917513:DNB917513 DWV917513:DWX917513 EGR917513:EGT917513 EQN917513:EQP917513 FAJ917513:FAL917513 FKF917513:FKH917513 FUB917513:FUD917513 GDX917513:GDZ917513 GNT917513:GNV917513 GXP917513:GXR917513 HHL917513:HHN917513 HRH917513:HRJ917513 IBD917513:IBF917513 IKZ917513:ILB917513 IUV917513:IUX917513 JER917513:JET917513 JON917513:JOP917513 JYJ917513:JYL917513 KIF917513:KIH917513 KSB917513:KSD917513 LBX917513:LBZ917513 LLT917513:LLV917513 LVP917513:LVR917513 MFL917513:MFN917513 MPH917513:MPJ917513 MZD917513:MZF917513 NIZ917513:NJB917513 NSV917513:NSX917513 OCR917513:OCT917513 OMN917513:OMP917513 OWJ917513:OWL917513 PGF917513:PGH917513 PQB917513:PQD917513 PZX917513:PZZ917513 QJT917513:QJV917513 QTP917513:QTR917513 RDL917513:RDN917513 RNH917513:RNJ917513 RXD917513:RXF917513 SGZ917513:SHB917513 SQV917513:SQX917513 TAR917513:TAT917513 TKN917513:TKP917513 TUJ917513:TUL917513 UEF917513:UEH917513 UOB917513:UOD917513 UXX917513:UXZ917513 VHT917513:VHV917513 VRP917513:VRR917513 WBL917513:WBN917513 WLH917513:WLJ917513 WVD917513:WVF917513 IR8:IT9 SN8:SP9 ACJ8:ACL9 AMF8:AMH9 AWB8:AWD9 BFX8:BFZ9 BPT8:BPV9 BZP8:BZR9 CJL8:CJN9 CTH8:CTJ9 DDD8:DDF9 DMZ8:DNB9 DWV8:DWX9 EGR8:EGT9 EQN8:EQP9 FAJ8:FAL9 FKF8:FKH9 FUB8:FUD9 GDX8:GDZ9 GNT8:GNV9 GXP8:GXR9 HHL8:HHN9 HRH8:HRJ9 IBD8:IBF9 IKZ8:ILB9 IUV8:IUX9 JER8:JET9 JON8:JOP9 JYJ8:JYL9 KIF8:KIH9 KSB8:KSD9 LBX8:LBZ9 LLT8:LLV9 LVP8:LVR9 MFL8:MFN9 MPH8:MPJ9 MZD8:MZF9 NIZ8:NJB9 NSV8:NSX9 OCR8:OCT9 OMN8:OMP9 OWJ8:OWL9 PGF8:PGH9 PQB8:PQD9 PZX8:PZZ9 QJT8:QJV9 QTP8:QTR9 RDL8:RDN9 RNH8:RNJ9 RXD8:RXF9 SGZ8:SHB9 SQV8:SQX9 TAR8:TAT9 TKN8:TKP9 TUJ8:TUL9 UEF8:UEH9 UOB8:UOD9 UXX8:UXZ9 VHT8:VHV9 VRP8:VRR9 WBL8:WBN9 WLH8:WLJ9 WVD8:WVF9 D8:F9"/>
    <dataValidation imeMode="hiragana" allowBlank="1" showInputMessage="1" showErrorMessage="1" sqref="D983048:F983048 IR983048:IT983048 SN983048:SP983048 ACJ983048:ACL983048 AMF983048:AMH983048 AWB983048:AWD983048 BFX983048:BFZ983048 BPT983048:BPV983048 BZP983048:BZR983048 CJL983048:CJN983048 CTH983048:CTJ983048 DDD983048:DDF983048 DMZ983048:DNB983048 DWV983048:DWX983048 EGR983048:EGT983048 EQN983048:EQP983048 FAJ983048:FAL983048 FKF983048:FKH983048 FUB983048:FUD983048 GDX983048:GDZ983048 GNT983048:GNV983048 GXP983048:GXR983048 HHL983048:HHN983048 HRH983048:HRJ983048 IBD983048:IBF983048 IKZ983048:ILB983048 IUV983048:IUX983048 JER983048:JET983048 JON983048:JOP983048 JYJ983048:JYL983048 KIF983048:KIH983048 KSB983048:KSD983048 LBX983048:LBZ983048 LLT983048:LLV983048 LVP983048:LVR983048 MFL983048:MFN983048 MPH983048:MPJ983048 MZD983048:MZF983048 NIZ983048:NJB983048 NSV983048:NSX983048 OCR983048:OCT983048 OMN983048:OMP983048 OWJ983048:OWL983048 PGF983048:PGH983048 PQB983048:PQD983048 PZX983048:PZZ983048 QJT983048:QJV983048 QTP983048:QTR983048 RDL983048:RDN983048 RNH983048:RNJ983048 RXD983048:RXF983048 SGZ983048:SHB983048 SQV983048:SQX983048 TAR983048:TAT983048 TKN983048:TKP983048 TUJ983048:TUL983048 UEF983048:UEH983048 UOB983048:UOD983048 UXX983048:UXZ983048 VHT983048:VHV983048 VRP983048:VRR983048 WBL983048:WBN983048 WLH983048:WLJ983048 WVD983048:WVF983048 D65544:F65544 IR65544:IT65544 SN65544:SP65544 ACJ65544:ACL65544 AMF65544:AMH65544 AWB65544:AWD65544 BFX65544:BFZ65544 BPT65544:BPV65544 BZP65544:BZR65544 CJL65544:CJN65544 CTH65544:CTJ65544 DDD65544:DDF65544 DMZ65544:DNB65544 DWV65544:DWX65544 EGR65544:EGT65544 EQN65544:EQP65544 FAJ65544:FAL65544 FKF65544:FKH65544 FUB65544:FUD65544 GDX65544:GDZ65544 GNT65544:GNV65544 GXP65544:GXR65544 HHL65544:HHN65544 HRH65544:HRJ65544 IBD65544:IBF65544 IKZ65544:ILB65544 IUV65544:IUX65544 JER65544:JET65544 JON65544:JOP65544 JYJ65544:JYL65544 KIF65544:KIH65544 KSB65544:KSD65544 LBX65544:LBZ65544 LLT65544:LLV65544 LVP65544:LVR65544 MFL65544:MFN65544 MPH65544:MPJ65544 MZD65544:MZF65544 NIZ65544:NJB65544 NSV65544:NSX65544 OCR65544:OCT65544 OMN65544:OMP65544 OWJ65544:OWL65544 PGF65544:PGH65544 PQB65544:PQD65544 PZX65544:PZZ65544 QJT65544:QJV65544 QTP65544:QTR65544 RDL65544:RDN65544 RNH65544:RNJ65544 RXD65544:RXF65544 SGZ65544:SHB65544 SQV65544:SQX65544 TAR65544:TAT65544 TKN65544:TKP65544 TUJ65544:TUL65544 UEF65544:UEH65544 UOB65544:UOD65544 UXX65544:UXZ65544 VHT65544:VHV65544 VRP65544:VRR65544 WBL65544:WBN65544 WLH65544:WLJ65544 WVD65544:WVF65544 D131080:F131080 IR131080:IT131080 SN131080:SP131080 ACJ131080:ACL131080 AMF131080:AMH131080 AWB131080:AWD131080 BFX131080:BFZ131080 BPT131080:BPV131080 BZP131080:BZR131080 CJL131080:CJN131080 CTH131080:CTJ131080 DDD131080:DDF131080 DMZ131080:DNB131080 DWV131080:DWX131080 EGR131080:EGT131080 EQN131080:EQP131080 FAJ131080:FAL131080 FKF131080:FKH131080 FUB131080:FUD131080 GDX131080:GDZ131080 GNT131080:GNV131080 GXP131080:GXR131080 HHL131080:HHN131080 HRH131080:HRJ131080 IBD131080:IBF131080 IKZ131080:ILB131080 IUV131080:IUX131080 JER131080:JET131080 JON131080:JOP131080 JYJ131080:JYL131080 KIF131080:KIH131080 KSB131080:KSD131080 LBX131080:LBZ131080 LLT131080:LLV131080 LVP131080:LVR131080 MFL131080:MFN131080 MPH131080:MPJ131080 MZD131080:MZF131080 NIZ131080:NJB131080 NSV131080:NSX131080 OCR131080:OCT131080 OMN131080:OMP131080 OWJ131080:OWL131080 PGF131080:PGH131080 PQB131080:PQD131080 PZX131080:PZZ131080 QJT131080:QJV131080 QTP131080:QTR131080 RDL131080:RDN131080 RNH131080:RNJ131080 RXD131080:RXF131080 SGZ131080:SHB131080 SQV131080:SQX131080 TAR131080:TAT131080 TKN131080:TKP131080 TUJ131080:TUL131080 UEF131080:UEH131080 UOB131080:UOD131080 UXX131080:UXZ131080 VHT131080:VHV131080 VRP131080:VRR131080 WBL131080:WBN131080 WLH131080:WLJ131080 WVD131080:WVF131080 D196616:F196616 IR196616:IT196616 SN196616:SP196616 ACJ196616:ACL196616 AMF196616:AMH196616 AWB196616:AWD196616 BFX196616:BFZ196616 BPT196616:BPV196616 BZP196616:BZR196616 CJL196616:CJN196616 CTH196616:CTJ196616 DDD196616:DDF196616 DMZ196616:DNB196616 DWV196616:DWX196616 EGR196616:EGT196616 EQN196616:EQP196616 FAJ196616:FAL196616 FKF196616:FKH196616 FUB196616:FUD196616 GDX196616:GDZ196616 GNT196616:GNV196616 GXP196616:GXR196616 HHL196616:HHN196616 HRH196616:HRJ196616 IBD196616:IBF196616 IKZ196616:ILB196616 IUV196616:IUX196616 JER196616:JET196616 JON196616:JOP196616 JYJ196616:JYL196616 KIF196616:KIH196616 KSB196616:KSD196616 LBX196616:LBZ196616 LLT196616:LLV196616 LVP196616:LVR196616 MFL196616:MFN196616 MPH196616:MPJ196616 MZD196616:MZF196616 NIZ196616:NJB196616 NSV196616:NSX196616 OCR196616:OCT196616 OMN196616:OMP196616 OWJ196616:OWL196616 PGF196616:PGH196616 PQB196616:PQD196616 PZX196616:PZZ196616 QJT196616:QJV196616 QTP196616:QTR196616 RDL196616:RDN196616 RNH196616:RNJ196616 RXD196616:RXF196616 SGZ196616:SHB196616 SQV196616:SQX196616 TAR196616:TAT196616 TKN196616:TKP196616 TUJ196616:TUL196616 UEF196616:UEH196616 UOB196616:UOD196616 UXX196616:UXZ196616 VHT196616:VHV196616 VRP196616:VRR196616 WBL196616:WBN196616 WLH196616:WLJ196616 WVD196616:WVF196616 D262152:F262152 IR262152:IT262152 SN262152:SP262152 ACJ262152:ACL262152 AMF262152:AMH262152 AWB262152:AWD262152 BFX262152:BFZ262152 BPT262152:BPV262152 BZP262152:BZR262152 CJL262152:CJN262152 CTH262152:CTJ262152 DDD262152:DDF262152 DMZ262152:DNB262152 DWV262152:DWX262152 EGR262152:EGT262152 EQN262152:EQP262152 FAJ262152:FAL262152 FKF262152:FKH262152 FUB262152:FUD262152 GDX262152:GDZ262152 GNT262152:GNV262152 GXP262152:GXR262152 HHL262152:HHN262152 HRH262152:HRJ262152 IBD262152:IBF262152 IKZ262152:ILB262152 IUV262152:IUX262152 JER262152:JET262152 JON262152:JOP262152 JYJ262152:JYL262152 KIF262152:KIH262152 KSB262152:KSD262152 LBX262152:LBZ262152 LLT262152:LLV262152 LVP262152:LVR262152 MFL262152:MFN262152 MPH262152:MPJ262152 MZD262152:MZF262152 NIZ262152:NJB262152 NSV262152:NSX262152 OCR262152:OCT262152 OMN262152:OMP262152 OWJ262152:OWL262152 PGF262152:PGH262152 PQB262152:PQD262152 PZX262152:PZZ262152 QJT262152:QJV262152 QTP262152:QTR262152 RDL262152:RDN262152 RNH262152:RNJ262152 RXD262152:RXF262152 SGZ262152:SHB262152 SQV262152:SQX262152 TAR262152:TAT262152 TKN262152:TKP262152 TUJ262152:TUL262152 UEF262152:UEH262152 UOB262152:UOD262152 UXX262152:UXZ262152 VHT262152:VHV262152 VRP262152:VRR262152 WBL262152:WBN262152 WLH262152:WLJ262152 WVD262152:WVF262152 D327688:F327688 IR327688:IT327688 SN327688:SP327688 ACJ327688:ACL327688 AMF327688:AMH327688 AWB327688:AWD327688 BFX327688:BFZ327688 BPT327688:BPV327688 BZP327688:BZR327688 CJL327688:CJN327688 CTH327688:CTJ327688 DDD327688:DDF327688 DMZ327688:DNB327688 DWV327688:DWX327688 EGR327688:EGT327688 EQN327688:EQP327688 FAJ327688:FAL327688 FKF327688:FKH327688 FUB327688:FUD327688 GDX327688:GDZ327688 GNT327688:GNV327688 GXP327688:GXR327688 HHL327688:HHN327688 HRH327688:HRJ327688 IBD327688:IBF327688 IKZ327688:ILB327688 IUV327688:IUX327688 JER327688:JET327688 JON327688:JOP327688 JYJ327688:JYL327688 KIF327688:KIH327688 KSB327688:KSD327688 LBX327688:LBZ327688 LLT327688:LLV327688 LVP327688:LVR327688 MFL327688:MFN327688 MPH327688:MPJ327688 MZD327688:MZF327688 NIZ327688:NJB327688 NSV327688:NSX327688 OCR327688:OCT327688 OMN327688:OMP327688 OWJ327688:OWL327688 PGF327688:PGH327688 PQB327688:PQD327688 PZX327688:PZZ327688 QJT327688:QJV327688 QTP327688:QTR327688 RDL327688:RDN327688 RNH327688:RNJ327688 RXD327688:RXF327688 SGZ327688:SHB327688 SQV327688:SQX327688 TAR327688:TAT327688 TKN327688:TKP327688 TUJ327688:TUL327688 UEF327688:UEH327688 UOB327688:UOD327688 UXX327688:UXZ327688 VHT327688:VHV327688 VRP327688:VRR327688 WBL327688:WBN327688 WLH327688:WLJ327688 WVD327688:WVF327688 D393224:F393224 IR393224:IT393224 SN393224:SP393224 ACJ393224:ACL393224 AMF393224:AMH393224 AWB393224:AWD393224 BFX393224:BFZ393224 BPT393224:BPV393224 BZP393224:BZR393224 CJL393224:CJN393224 CTH393224:CTJ393224 DDD393224:DDF393224 DMZ393224:DNB393224 DWV393224:DWX393224 EGR393224:EGT393224 EQN393224:EQP393224 FAJ393224:FAL393224 FKF393224:FKH393224 FUB393224:FUD393224 GDX393224:GDZ393224 GNT393224:GNV393224 GXP393224:GXR393224 HHL393224:HHN393224 HRH393224:HRJ393224 IBD393224:IBF393224 IKZ393224:ILB393224 IUV393224:IUX393224 JER393224:JET393224 JON393224:JOP393224 JYJ393224:JYL393224 KIF393224:KIH393224 KSB393224:KSD393224 LBX393224:LBZ393224 LLT393224:LLV393224 LVP393224:LVR393224 MFL393224:MFN393224 MPH393224:MPJ393224 MZD393224:MZF393224 NIZ393224:NJB393224 NSV393224:NSX393224 OCR393224:OCT393224 OMN393224:OMP393224 OWJ393224:OWL393224 PGF393224:PGH393224 PQB393224:PQD393224 PZX393224:PZZ393224 QJT393224:QJV393224 QTP393224:QTR393224 RDL393224:RDN393224 RNH393224:RNJ393224 RXD393224:RXF393224 SGZ393224:SHB393224 SQV393224:SQX393224 TAR393224:TAT393224 TKN393224:TKP393224 TUJ393224:TUL393224 UEF393224:UEH393224 UOB393224:UOD393224 UXX393224:UXZ393224 VHT393224:VHV393224 VRP393224:VRR393224 WBL393224:WBN393224 WLH393224:WLJ393224 WVD393224:WVF393224 D458760:F458760 IR458760:IT458760 SN458760:SP458760 ACJ458760:ACL458760 AMF458760:AMH458760 AWB458760:AWD458760 BFX458760:BFZ458760 BPT458760:BPV458760 BZP458760:BZR458760 CJL458760:CJN458760 CTH458760:CTJ458760 DDD458760:DDF458760 DMZ458760:DNB458760 DWV458760:DWX458760 EGR458760:EGT458760 EQN458760:EQP458760 FAJ458760:FAL458760 FKF458760:FKH458760 FUB458760:FUD458760 GDX458760:GDZ458760 GNT458760:GNV458760 GXP458760:GXR458760 HHL458760:HHN458760 HRH458760:HRJ458760 IBD458760:IBF458760 IKZ458760:ILB458760 IUV458760:IUX458760 JER458760:JET458760 JON458760:JOP458760 JYJ458760:JYL458760 KIF458760:KIH458760 KSB458760:KSD458760 LBX458760:LBZ458760 LLT458760:LLV458760 LVP458760:LVR458760 MFL458760:MFN458760 MPH458760:MPJ458760 MZD458760:MZF458760 NIZ458760:NJB458760 NSV458760:NSX458760 OCR458760:OCT458760 OMN458760:OMP458760 OWJ458760:OWL458760 PGF458760:PGH458760 PQB458760:PQD458760 PZX458760:PZZ458760 QJT458760:QJV458760 QTP458760:QTR458760 RDL458760:RDN458760 RNH458760:RNJ458760 RXD458760:RXF458760 SGZ458760:SHB458760 SQV458760:SQX458760 TAR458760:TAT458760 TKN458760:TKP458760 TUJ458760:TUL458760 UEF458760:UEH458760 UOB458760:UOD458760 UXX458760:UXZ458760 VHT458760:VHV458760 VRP458760:VRR458760 WBL458760:WBN458760 WLH458760:WLJ458760 WVD458760:WVF458760 D524296:F524296 IR524296:IT524296 SN524296:SP524296 ACJ524296:ACL524296 AMF524296:AMH524296 AWB524296:AWD524296 BFX524296:BFZ524296 BPT524296:BPV524296 BZP524296:BZR524296 CJL524296:CJN524296 CTH524296:CTJ524296 DDD524296:DDF524296 DMZ524296:DNB524296 DWV524296:DWX524296 EGR524296:EGT524296 EQN524296:EQP524296 FAJ524296:FAL524296 FKF524296:FKH524296 FUB524296:FUD524296 GDX524296:GDZ524296 GNT524296:GNV524296 GXP524296:GXR524296 HHL524296:HHN524296 HRH524296:HRJ524296 IBD524296:IBF524296 IKZ524296:ILB524296 IUV524296:IUX524296 JER524296:JET524296 JON524296:JOP524296 JYJ524296:JYL524296 KIF524296:KIH524296 KSB524296:KSD524296 LBX524296:LBZ524296 LLT524296:LLV524296 LVP524296:LVR524296 MFL524296:MFN524296 MPH524296:MPJ524296 MZD524296:MZF524296 NIZ524296:NJB524296 NSV524296:NSX524296 OCR524296:OCT524296 OMN524296:OMP524296 OWJ524296:OWL524296 PGF524296:PGH524296 PQB524296:PQD524296 PZX524296:PZZ524296 QJT524296:QJV524296 QTP524296:QTR524296 RDL524296:RDN524296 RNH524296:RNJ524296 RXD524296:RXF524296 SGZ524296:SHB524296 SQV524296:SQX524296 TAR524296:TAT524296 TKN524296:TKP524296 TUJ524296:TUL524296 UEF524296:UEH524296 UOB524296:UOD524296 UXX524296:UXZ524296 VHT524296:VHV524296 VRP524296:VRR524296 WBL524296:WBN524296 WLH524296:WLJ524296 WVD524296:WVF524296 D589832:F589832 IR589832:IT589832 SN589832:SP589832 ACJ589832:ACL589832 AMF589832:AMH589832 AWB589832:AWD589832 BFX589832:BFZ589832 BPT589832:BPV589832 BZP589832:BZR589832 CJL589832:CJN589832 CTH589832:CTJ589832 DDD589832:DDF589832 DMZ589832:DNB589832 DWV589832:DWX589832 EGR589832:EGT589832 EQN589832:EQP589832 FAJ589832:FAL589832 FKF589832:FKH589832 FUB589832:FUD589832 GDX589832:GDZ589832 GNT589832:GNV589832 GXP589832:GXR589832 HHL589832:HHN589832 HRH589832:HRJ589832 IBD589832:IBF589832 IKZ589832:ILB589832 IUV589832:IUX589832 JER589832:JET589832 JON589832:JOP589832 JYJ589832:JYL589832 KIF589832:KIH589832 KSB589832:KSD589832 LBX589832:LBZ589832 LLT589832:LLV589832 LVP589832:LVR589832 MFL589832:MFN589832 MPH589832:MPJ589832 MZD589832:MZF589832 NIZ589832:NJB589832 NSV589832:NSX589832 OCR589832:OCT589832 OMN589832:OMP589832 OWJ589832:OWL589832 PGF589832:PGH589832 PQB589832:PQD589832 PZX589832:PZZ589832 QJT589832:QJV589832 QTP589832:QTR589832 RDL589832:RDN589832 RNH589832:RNJ589832 RXD589832:RXF589832 SGZ589832:SHB589832 SQV589832:SQX589832 TAR589832:TAT589832 TKN589832:TKP589832 TUJ589832:TUL589832 UEF589832:UEH589832 UOB589832:UOD589832 UXX589832:UXZ589832 VHT589832:VHV589832 VRP589832:VRR589832 WBL589832:WBN589832 WLH589832:WLJ589832 WVD589832:WVF589832 D655368:F655368 IR655368:IT655368 SN655368:SP655368 ACJ655368:ACL655368 AMF655368:AMH655368 AWB655368:AWD655368 BFX655368:BFZ655368 BPT655368:BPV655368 BZP655368:BZR655368 CJL655368:CJN655368 CTH655368:CTJ655368 DDD655368:DDF655368 DMZ655368:DNB655368 DWV655368:DWX655368 EGR655368:EGT655368 EQN655368:EQP655368 FAJ655368:FAL655368 FKF655368:FKH655368 FUB655368:FUD655368 GDX655368:GDZ655368 GNT655368:GNV655368 GXP655368:GXR655368 HHL655368:HHN655368 HRH655368:HRJ655368 IBD655368:IBF655368 IKZ655368:ILB655368 IUV655368:IUX655368 JER655368:JET655368 JON655368:JOP655368 JYJ655368:JYL655368 KIF655368:KIH655368 KSB655368:KSD655368 LBX655368:LBZ655368 LLT655368:LLV655368 LVP655368:LVR655368 MFL655368:MFN655368 MPH655368:MPJ655368 MZD655368:MZF655368 NIZ655368:NJB655368 NSV655368:NSX655368 OCR655368:OCT655368 OMN655368:OMP655368 OWJ655368:OWL655368 PGF655368:PGH655368 PQB655368:PQD655368 PZX655368:PZZ655368 QJT655368:QJV655368 QTP655368:QTR655368 RDL655368:RDN655368 RNH655368:RNJ655368 RXD655368:RXF655368 SGZ655368:SHB655368 SQV655368:SQX655368 TAR655368:TAT655368 TKN655368:TKP655368 TUJ655368:TUL655368 UEF655368:UEH655368 UOB655368:UOD655368 UXX655368:UXZ655368 VHT655368:VHV655368 VRP655368:VRR655368 WBL655368:WBN655368 WLH655368:WLJ655368 WVD655368:WVF655368 D720904:F720904 IR720904:IT720904 SN720904:SP720904 ACJ720904:ACL720904 AMF720904:AMH720904 AWB720904:AWD720904 BFX720904:BFZ720904 BPT720904:BPV720904 BZP720904:BZR720904 CJL720904:CJN720904 CTH720904:CTJ720904 DDD720904:DDF720904 DMZ720904:DNB720904 DWV720904:DWX720904 EGR720904:EGT720904 EQN720904:EQP720904 FAJ720904:FAL720904 FKF720904:FKH720904 FUB720904:FUD720904 GDX720904:GDZ720904 GNT720904:GNV720904 GXP720904:GXR720904 HHL720904:HHN720904 HRH720904:HRJ720904 IBD720904:IBF720904 IKZ720904:ILB720904 IUV720904:IUX720904 JER720904:JET720904 JON720904:JOP720904 JYJ720904:JYL720904 KIF720904:KIH720904 KSB720904:KSD720904 LBX720904:LBZ720904 LLT720904:LLV720904 LVP720904:LVR720904 MFL720904:MFN720904 MPH720904:MPJ720904 MZD720904:MZF720904 NIZ720904:NJB720904 NSV720904:NSX720904 OCR720904:OCT720904 OMN720904:OMP720904 OWJ720904:OWL720904 PGF720904:PGH720904 PQB720904:PQD720904 PZX720904:PZZ720904 QJT720904:QJV720904 QTP720904:QTR720904 RDL720904:RDN720904 RNH720904:RNJ720904 RXD720904:RXF720904 SGZ720904:SHB720904 SQV720904:SQX720904 TAR720904:TAT720904 TKN720904:TKP720904 TUJ720904:TUL720904 UEF720904:UEH720904 UOB720904:UOD720904 UXX720904:UXZ720904 VHT720904:VHV720904 VRP720904:VRR720904 WBL720904:WBN720904 WLH720904:WLJ720904 WVD720904:WVF720904 D786440:F786440 IR786440:IT786440 SN786440:SP786440 ACJ786440:ACL786440 AMF786440:AMH786440 AWB786440:AWD786440 BFX786440:BFZ786440 BPT786440:BPV786440 BZP786440:BZR786440 CJL786440:CJN786440 CTH786440:CTJ786440 DDD786440:DDF786440 DMZ786440:DNB786440 DWV786440:DWX786440 EGR786440:EGT786440 EQN786440:EQP786440 FAJ786440:FAL786440 FKF786440:FKH786440 FUB786440:FUD786440 GDX786440:GDZ786440 GNT786440:GNV786440 GXP786440:GXR786440 HHL786440:HHN786440 HRH786440:HRJ786440 IBD786440:IBF786440 IKZ786440:ILB786440 IUV786440:IUX786440 JER786440:JET786440 JON786440:JOP786440 JYJ786440:JYL786440 KIF786440:KIH786440 KSB786440:KSD786440 LBX786440:LBZ786440 LLT786440:LLV786440 LVP786440:LVR786440 MFL786440:MFN786440 MPH786440:MPJ786440 MZD786440:MZF786440 NIZ786440:NJB786440 NSV786440:NSX786440 OCR786440:OCT786440 OMN786440:OMP786440 OWJ786440:OWL786440 PGF786440:PGH786440 PQB786440:PQD786440 PZX786440:PZZ786440 QJT786440:QJV786440 QTP786440:QTR786440 RDL786440:RDN786440 RNH786440:RNJ786440 RXD786440:RXF786440 SGZ786440:SHB786440 SQV786440:SQX786440 TAR786440:TAT786440 TKN786440:TKP786440 TUJ786440:TUL786440 UEF786440:UEH786440 UOB786440:UOD786440 UXX786440:UXZ786440 VHT786440:VHV786440 VRP786440:VRR786440 WBL786440:WBN786440 WLH786440:WLJ786440 WVD786440:WVF786440 D851976:F851976 IR851976:IT851976 SN851976:SP851976 ACJ851976:ACL851976 AMF851976:AMH851976 AWB851976:AWD851976 BFX851976:BFZ851976 BPT851976:BPV851976 BZP851976:BZR851976 CJL851976:CJN851976 CTH851976:CTJ851976 DDD851976:DDF851976 DMZ851976:DNB851976 DWV851976:DWX851976 EGR851976:EGT851976 EQN851976:EQP851976 FAJ851976:FAL851976 FKF851976:FKH851976 FUB851976:FUD851976 GDX851976:GDZ851976 GNT851976:GNV851976 GXP851976:GXR851976 HHL851976:HHN851976 HRH851976:HRJ851976 IBD851976:IBF851976 IKZ851976:ILB851976 IUV851976:IUX851976 JER851976:JET851976 JON851976:JOP851976 JYJ851976:JYL851976 KIF851976:KIH851976 KSB851976:KSD851976 LBX851976:LBZ851976 LLT851976:LLV851976 LVP851976:LVR851976 MFL851976:MFN851976 MPH851976:MPJ851976 MZD851976:MZF851976 NIZ851976:NJB851976 NSV851976:NSX851976 OCR851976:OCT851976 OMN851976:OMP851976 OWJ851976:OWL851976 PGF851976:PGH851976 PQB851976:PQD851976 PZX851976:PZZ851976 QJT851976:QJV851976 QTP851976:QTR851976 RDL851976:RDN851976 RNH851976:RNJ851976 RXD851976:RXF851976 SGZ851976:SHB851976 SQV851976:SQX851976 TAR851976:TAT851976 TKN851976:TKP851976 TUJ851976:TUL851976 UEF851976:UEH851976 UOB851976:UOD851976 UXX851976:UXZ851976 VHT851976:VHV851976 VRP851976:VRR851976 WBL851976:WBN851976 WLH851976:WLJ851976 WVD851976:WVF851976 D917512:F917512 IR917512:IT917512 SN917512:SP917512 ACJ917512:ACL917512 AMF917512:AMH917512 AWB917512:AWD917512 BFX917512:BFZ917512 BPT917512:BPV917512 BZP917512:BZR917512 CJL917512:CJN917512 CTH917512:CTJ917512 DDD917512:DDF917512 DMZ917512:DNB917512 DWV917512:DWX917512 EGR917512:EGT917512 EQN917512:EQP917512 FAJ917512:FAL917512 FKF917512:FKH917512 FUB917512:FUD917512 GDX917512:GDZ917512 GNT917512:GNV917512 GXP917512:GXR917512 HHL917512:HHN917512 HRH917512:HRJ917512 IBD917512:IBF917512 IKZ917512:ILB917512 IUV917512:IUX917512 JER917512:JET917512 JON917512:JOP917512 JYJ917512:JYL917512 KIF917512:KIH917512 KSB917512:KSD917512 LBX917512:LBZ917512 LLT917512:LLV917512 LVP917512:LVR917512 MFL917512:MFN917512 MPH917512:MPJ917512 MZD917512:MZF917512 NIZ917512:NJB917512 NSV917512:NSX917512 OCR917512:OCT917512 OMN917512:OMP917512 OWJ917512:OWL917512 PGF917512:PGH917512 PQB917512:PQD917512 PZX917512:PZZ917512 QJT917512:QJV917512 QTP917512:QTR917512 RDL917512:RDN917512 RNH917512:RNJ917512 RXD917512:RXF917512 SGZ917512:SHB917512 SQV917512:SQX917512 TAR917512:TAT917512 TKN917512:TKP917512 TUJ917512:TUL917512 UEF917512:UEH917512 UOB917512:UOD917512 UXX917512:UXZ917512 VHT917512:VHV917512 VRP917512:VRR917512 WBL917512:WBN917512 WLH917512:WLJ917512 WVD917512:WVF917512 WVD7:WVF7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D7:F7 D2:F2"/>
    <dataValidation imeMode="halfKatakana" allowBlank="1" showInputMessage="1" showErrorMessage="1" sqref="D983047:F983047 IR983047:IT983047 SN983047:SP983047 ACJ983047:ACL983047 AMF983047:AMH983047 AWB983047:AWD983047 BFX983047:BFZ983047 BPT983047:BPV983047 BZP983047:BZR983047 CJL983047:CJN983047 CTH983047:CTJ983047 DDD983047:DDF983047 DMZ983047:DNB983047 DWV983047:DWX983047 EGR983047:EGT983047 EQN983047:EQP983047 FAJ983047:FAL983047 FKF983047:FKH983047 FUB983047:FUD983047 GDX983047:GDZ983047 GNT983047:GNV983047 GXP983047:GXR983047 HHL983047:HHN983047 HRH983047:HRJ983047 IBD983047:IBF983047 IKZ983047:ILB983047 IUV983047:IUX983047 JER983047:JET983047 JON983047:JOP983047 JYJ983047:JYL983047 KIF983047:KIH983047 KSB983047:KSD983047 LBX983047:LBZ983047 LLT983047:LLV983047 LVP983047:LVR983047 MFL983047:MFN983047 MPH983047:MPJ983047 MZD983047:MZF983047 NIZ983047:NJB983047 NSV983047:NSX983047 OCR983047:OCT983047 OMN983047:OMP983047 OWJ983047:OWL983047 PGF983047:PGH983047 PQB983047:PQD983047 PZX983047:PZZ983047 QJT983047:QJV983047 QTP983047:QTR983047 RDL983047:RDN983047 RNH983047:RNJ983047 RXD983047:RXF983047 SGZ983047:SHB983047 SQV983047:SQX983047 TAR983047:TAT983047 TKN983047:TKP983047 TUJ983047:TUL983047 UEF983047:UEH983047 UOB983047:UOD983047 UXX983047:UXZ983047 VHT983047:VHV983047 VRP983047:VRR983047 WBL983047:WBN983047 WLH983047:WLJ983047 WVD983047:WVF983047 D65543:F65543 IR65543:IT65543 SN65543:SP65543 ACJ65543:ACL65543 AMF65543:AMH65543 AWB65543:AWD65543 BFX65543:BFZ65543 BPT65543:BPV65543 BZP65543:BZR65543 CJL65543:CJN65543 CTH65543:CTJ65543 DDD65543:DDF65543 DMZ65543:DNB65543 DWV65543:DWX65543 EGR65543:EGT65543 EQN65543:EQP65543 FAJ65543:FAL65543 FKF65543:FKH65543 FUB65543:FUD65543 GDX65543:GDZ65543 GNT65543:GNV65543 GXP65543:GXR65543 HHL65543:HHN65543 HRH65543:HRJ65543 IBD65543:IBF65543 IKZ65543:ILB65543 IUV65543:IUX65543 JER65543:JET65543 JON65543:JOP65543 JYJ65543:JYL65543 KIF65543:KIH65543 KSB65543:KSD65543 LBX65543:LBZ65543 LLT65543:LLV65543 LVP65543:LVR65543 MFL65543:MFN65543 MPH65543:MPJ65543 MZD65543:MZF65543 NIZ65543:NJB65543 NSV65543:NSX65543 OCR65543:OCT65543 OMN65543:OMP65543 OWJ65543:OWL65543 PGF65543:PGH65543 PQB65543:PQD65543 PZX65543:PZZ65543 QJT65543:QJV65543 QTP65543:QTR65543 RDL65543:RDN65543 RNH65543:RNJ65543 RXD65543:RXF65543 SGZ65543:SHB65543 SQV65543:SQX65543 TAR65543:TAT65543 TKN65543:TKP65543 TUJ65543:TUL65543 UEF65543:UEH65543 UOB65543:UOD65543 UXX65543:UXZ65543 VHT65543:VHV65543 VRP65543:VRR65543 WBL65543:WBN65543 WLH65543:WLJ65543 WVD65543:WVF65543 D131079:F131079 IR131079:IT131079 SN131079:SP131079 ACJ131079:ACL131079 AMF131079:AMH131079 AWB131079:AWD131079 BFX131079:BFZ131079 BPT131079:BPV131079 BZP131079:BZR131079 CJL131079:CJN131079 CTH131079:CTJ131079 DDD131079:DDF131079 DMZ131079:DNB131079 DWV131079:DWX131079 EGR131079:EGT131079 EQN131079:EQP131079 FAJ131079:FAL131079 FKF131079:FKH131079 FUB131079:FUD131079 GDX131079:GDZ131079 GNT131079:GNV131079 GXP131079:GXR131079 HHL131079:HHN131079 HRH131079:HRJ131079 IBD131079:IBF131079 IKZ131079:ILB131079 IUV131079:IUX131079 JER131079:JET131079 JON131079:JOP131079 JYJ131079:JYL131079 KIF131079:KIH131079 KSB131079:KSD131079 LBX131079:LBZ131079 LLT131079:LLV131079 LVP131079:LVR131079 MFL131079:MFN131079 MPH131079:MPJ131079 MZD131079:MZF131079 NIZ131079:NJB131079 NSV131079:NSX131079 OCR131079:OCT131079 OMN131079:OMP131079 OWJ131079:OWL131079 PGF131079:PGH131079 PQB131079:PQD131079 PZX131079:PZZ131079 QJT131079:QJV131079 QTP131079:QTR131079 RDL131079:RDN131079 RNH131079:RNJ131079 RXD131079:RXF131079 SGZ131079:SHB131079 SQV131079:SQX131079 TAR131079:TAT131079 TKN131079:TKP131079 TUJ131079:TUL131079 UEF131079:UEH131079 UOB131079:UOD131079 UXX131079:UXZ131079 VHT131079:VHV131079 VRP131079:VRR131079 WBL131079:WBN131079 WLH131079:WLJ131079 WVD131079:WVF131079 D196615:F196615 IR196615:IT196615 SN196615:SP196615 ACJ196615:ACL196615 AMF196615:AMH196615 AWB196615:AWD196615 BFX196615:BFZ196615 BPT196615:BPV196615 BZP196615:BZR196615 CJL196615:CJN196615 CTH196615:CTJ196615 DDD196615:DDF196615 DMZ196615:DNB196615 DWV196615:DWX196615 EGR196615:EGT196615 EQN196615:EQP196615 FAJ196615:FAL196615 FKF196615:FKH196615 FUB196615:FUD196615 GDX196615:GDZ196615 GNT196615:GNV196615 GXP196615:GXR196615 HHL196615:HHN196615 HRH196615:HRJ196615 IBD196615:IBF196615 IKZ196615:ILB196615 IUV196615:IUX196615 JER196615:JET196615 JON196615:JOP196615 JYJ196615:JYL196615 KIF196615:KIH196615 KSB196615:KSD196615 LBX196615:LBZ196615 LLT196615:LLV196615 LVP196615:LVR196615 MFL196615:MFN196615 MPH196615:MPJ196615 MZD196615:MZF196615 NIZ196615:NJB196615 NSV196615:NSX196615 OCR196615:OCT196615 OMN196615:OMP196615 OWJ196615:OWL196615 PGF196615:PGH196615 PQB196615:PQD196615 PZX196615:PZZ196615 QJT196615:QJV196615 QTP196615:QTR196615 RDL196615:RDN196615 RNH196615:RNJ196615 RXD196615:RXF196615 SGZ196615:SHB196615 SQV196615:SQX196615 TAR196615:TAT196615 TKN196615:TKP196615 TUJ196615:TUL196615 UEF196615:UEH196615 UOB196615:UOD196615 UXX196615:UXZ196615 VHT196615:VHV196615 VRP196615:VRR196615 WBL196615:WBN196615 WLH196615:WLJ196615 WVD196615:WVF196615 D262151:F262151 IR262151:IT262151 SN262151:SP262151 ACJ262151:ACL262151 AMF262151:AMH262151 AWB262151:AWD262151 BFX262151:BFZ262151 BPT262151:BPV262151 BZP262151:BZR262151 CJL262151:CJN262151 CTH262151:CTJ262151 DDD262151:DDF262151 DMZ262151:DNB262151 DWV262151:DWX262151 EGR262151:EGT262151 EQN262151:EQP262151 FAJ262151:FAL262151 FKF262151:FKH262151 FUB262151:FUD262151 GDX262151:GDZ262151 GNT262151:GNV262151 GXP262151:GXR262151 HHL262151:HHN262151 HRH262151:HRJ262151 IBD262151:IBF262151 IKZ262151:ILB262151 IUV262151:IUX262151 JER262151:JET262151 JON262151:JOP262151 JYJ262151:JYL262151 KIF262151:KIH262151 KSB262151:KSD262151 LBX262151:LBZ262151 LLT262151:LLV262151 LVP262151:LVR262151 MFL262151:MFN262151 MPH262151:MPJ262151 MZD262151:MZF262151 NIZ262151:NJB262151 NSV262151:NSX262151 OCR262151:OCT262151 OMN262151:OMP262151 OWJ262151:OWL262151 PGF262151:PGH262151 PQB262151:PQD262151 PZX262151:PZZ262151 QJT262151:QJV262151 QTP262151:QTR262151 RDL262151:RDN262151 RNH262151:RNJ262151 RXD262151:RXF262151 SGZ262151:SHB262151 SQV262151:SQX262151 TAR262151:TAT262151 TKN262151:TKP262151 TUJ262151:TUL262151 UEF262151:UEH262151 UOB262151:UOD262151 UXX262151:UXZ262151 VHT262151:VHV262151 VRP262151:VRR262151 WBL262151:WBN262151 WLH262151:WLJ262151 WVD262151:WVF262151 D327687:F327687 IR327687:IT327687 SN327687:SP327687 ACJ327687:ACL327687 AMF327687:AMH327687 AWB327687:AWD327687 BFX327687:BFZ327687 BPT327687:BPV327687 BZP327687:BZR327687 CJL327687:CJN327687 CTH327687:CTJ327687 DDD327687:DDF327687 DMZ327687:DNB327687 DWV327687:DWX327687 EGR327687:EGT327687 EQN327687:EQP327687 FAJ327687:FAL327687 FKF327687:FKH327687 FUB327687:FUD327687 GDX327687:GDZ327687 GNT327687:GNV327687 GXP327687:GXR327687 HHL327687:HHN327687 HRH327687:HRJ327687 IBD327687:IBF327687 IKZ327687:ILB327687 IUV327687:IUX327687 JER327687:JET327687 JON327687:JOP327687 JYJ327687:JYL327687 KIF327687:KIH327687 KSB327687:KSD327687 LBX327687:LBZ327687 LLT327687:LLV327687 LVP327687:LVR327687 MFL327687:MFN327687 MPH327687:MPJ327687 MZD327687:MZF327687 NIZ327687:NJB327687 NSV327687:NSX327687 OCR327687:OCT327687 OMN327687:OMP327687 OWJ327687:OWL327687 PGF327687:PGH327687 PQB327687:PQD327687 PZX327687:PZZ327687 QJT327687:QJV327687 QTP327687:QTR327687 RDL327687:RDN327687 RNH327687:RNJ327687 RXD327687:RXF327687 SGZ327687:SHB327687 SQV327687:SQX327687 TAR327687:TAT327687 TKN327687:TKP327687 TUJ327687:TUL327687 UEF327687:UEH327687 UOB327687:UOD327687 UXX327687:UXZ327687 VHT327687:VHV327687 VRP327687:VRR327687 WBL327687:WBN327687 WLH327687:WLJ327687 WVD327687:WVF327687 D393223:F393223 IR393223:IT393223 SN393223:SP393223 ACJ393223:ACL393223 AMF393223:AMH393223 AWB393223:AWD393223 BFX393223:BFZ393223 BPT393223:BPV393223 BZP393223:BZR393223 CJL393223:CJN393223 CTH393223:CTJ393223 DDD393223:DDF393223 DMZ393223:DNB393223 DWV393223:DWX393223 EGR393223:EGT393223 EQN393223:EQP393223 FAJ393223:FAL393223 FKF393223:FKH393223 FUB393223:FUD393223 GDX393223:GDZ393223 GNT393223:GNV393223 GXP393223:GXR393223 HHL393223:HHN393223 HRH393223:HRJ393223 IBD393223:IBF393223 IKZ393223:ILB393223 IUV393223:IUX393223 JER393223:JET393223 JON393223:JOP393223 JYJ393223:JYL393223 KIF393223:KIH393223 KSB393223:KSD393223 LBX393223:LBZ393223 LLT393223:LLV393223 LVP393223:LVR393223 MFL393223:MFN393223 MPH393223:MPJ393223 MZD393223:MZF393223 NIZ393223:NJB393223 NSV393223:NSX393223 OCR393223:OCT393223 OMN393223:OMP393223 OWJ393223:OWL393223 PGF393223:PGH393223 PQB393223:PQD393223 PZX393223:PZZ393223 QJT393223:QJV393223 QTP393223:QTR393223 RDL393223:RDN393223 RNH393223:RNJ393223 RXD393223:RXF393223 SGZ393223:SHB393223 SQV393223:SQX393223 TAR393223:TAT393223 TKN393223:TKP393223 TUJ393223:TUL393223 UEF393223:UEH393223 UOB393223:UOD393223 UXX393223:UXZ393223 VHT393223:VHV393223 VRP393223:VRR393223 WBL393223:WBN393223 WLH393223:WLJ393223 WVD393223:WVF393223 D458759:F458759 IR458759:IT458759 SN458759:SP458759 ACJ458759:ACL458759 AMF458759:AMH458759 AWB458759:AWD458759 BFX458759:BFZ458759 BPT458759:BPV458759 BZP458759:BZR458759 CJL458759:CJN458759 CTH458759:CTJ458759 DDD458759:DDF458759 DMZ458759:DNB458759 DWV458759:DWX458759 EGR458759:EGT458759 EQN458759:EQP458759 FAJ458759:FAL458759 FKF458759:FKH458759 FUB458759:FUD458759 GDX458759:GDZ458759 GNT458759:GNV458759 GXP458759:GXR458759 HHL458759:HHN458759 HRH458759:HRJ458759 IBD458759:IBF458759 IKZ458759:ILB458759 IUV458759:IUX458759 JER458759:JET458759 JON458759:JOP458759 JYJ458759:JYL458759 KIF458759:KIH458759 KSB458759:KSD458759 LBX458759:LBZ458759 LLT458759:LLV458759 LVP458759:LVR458759 MFL458759:MFN458759 MPH458759:MPJ458759 MZD458759:MZF458759 NIZ458759:NJB458759 NSV458759:NSX458759 OCR458759:OCT458759 OMN458759:OMP458759 OWJ458759:OWL458759 PGF458759:PGH458759 PQB458759:PQD458759 PZX458759:PZZ458759 QJT458759:QJV458759 QTP458759:QTR458759 RDL458759:RDN458759 RNH458759:RNJ458759 RXD458759:RXF458759 SGZ458759:SHB458759 SQV458759:SQX458759 TAR458759:TAT458759 TKN458759:TKP458759 TUJ458759:TUL458759 UEF458759:UEH458759 UOB458759:UOD458759 UXX458759:UXZ458759 VHT458759:VHV458759 VRP458759:VRR458759 WBL458759:WBN458759 WLH458759:WLJ458759 WVD458759:WVF458759 D524295:F524295 IR524295:IT524295 SN524295:SP524295 ACJ524295:ACL524295 AMF524295:AMH524295 AWB524295:AWD524295 BFX524295:BFZ524295 BPT524295:BPV524295 BZP524295:BZR524295 CJL524295:CJN524295 CTH524295:CTJ524295 DDD524295:DDF524295 DMZ524295:DNB524295 DWV524295:DWX524295 EGR524295:EGT524295 EQN524295:EQP524295 FAJ524295:FAL524295 FKF524295:FKH524295 FUB524295:FUD524295 GDX524295:GDZ524295 GNT524295:GNV524295 GXP524295:GXR524295 HHL524295:HHN524295 HRH524295:HRJ524295 IBD524295:IBF524295 IKZ524295:ILB524295 IUV524295:IUX524295 JER524295:JET524295 JON524295:JOP524295 JYJ524295:JYL524295 KIF524295:KIH524295 KSB524295:KSD524295 LBX524295:LBZ524295 LLT524295:LLV524295 LVP524295:LVR524295 MFL524295:MFN524295 MPH524295:MPJ524295 MZD524295:MZF524295 NIZ524295:NJB524295 NSV524295:NSX524295 OCR524295:OCT524295 OMN524295:OMP524295 OWJ524295:OWL524295 PGF524295:PGH524295 PQB524295:PQD524295 PZX524295:PZZ524295 QJT524295:QJV524295 QTP524295:QTR524295 RDL524295:RDN524295 RNH524295:RNJ524295 RXD524295:RXF524295 SGZ524295:SHB524295 SQV524295:SQX524295 TAR524295:TAT524295 TKN524295:TKP524295 TUJ524295:TUL524295 UEF524295:UEH524295 UOB524295:UOD524295 UXX524295:UXZ524295 VHT524295:VHV524295 VRP524295:VRR524295 WBL524295:WBN524295 WLH524295:WLJ524295 WVD524295:WVF524295 D589831:F589831 IR589831:IT589831 SN589831:SP589831 ACJ589831:ACL589831 AMF589831:AMH589831 AWB589831:AWD589831 BFX589831:BFZ589831 BPT589831:BPV589831 BZP589831:BZR589831 CJL589831:CJN589831 CTH589831:CTJ589831 DDD589831:DDF589831 DMZ589831:DNB589831 DWV589831:DWX589831 EGR589831:EGT589831 EQN589831:EQP589831 FAJ589831:FAL589831 FKF589831:FKH589831 FUB589831:FUD589831 GDX589831:GDZ589831 GNT589831:GNV589831 GXP589831:GXR589831 HHL589831:HHN589831 HRH589831:HRJ589831 IBD589831:IBF589831 IKZ589831:ILB589831 IUV589831:IUX589831 JER589831:JET589831 JON589831:JOP589831 JYJ589831:JYL589831 KIF589831:KIH589831 KSB589831:KSD589831 LBX589831:LBZ589831 LLT589831:LLV589831 LVP589831:LVR589831 MFL589831:MFN589831 MPH589831:MPJ589831 MZD589831:MZF589831 NIZ589831:NJB589831 NSV589831:NSX589831 OCR589831:OCT589831 OMN589831:OMP589831 OWJ589831:OWL589831 PGF589831:PGH589831 PQB589831:PQD589831 PZX589831:PZZ589831 QJT589831:QJV589831 QTP589831:QTR589831 RDL589831:RDN589831 RNH589831:RNJ589831 RXD589831:RXF589831 SGZ589831:SHB589831 SQV589831:SQX589831 TAR589831:TAT589831 TKN589831:TKP589831 TUJ589831:TUL589831 UEF589831:UEH589831 UOB589831:UOD589831 UXX589831:UXZ589831 VHT589831:VHV589831 VRP589831:VRR589831 WBL589831:WBN589831 WLH589831:WLJ589831 WVD589831:WVF589831 D655367:F655367 IR655367:IT655367 SN655367:SP655367 ACJ655367:ACL655367 AMF655367:AMH655367 AWB655367:AWD655367 BFX655367:BFZ655367 BPT655367:BPV655367 BZP655367:BZR655367 CJL655367:CJN655367 CTH655367:CTJ655367 DDD655367:DDF655367 DMZ655367:DNB655367 DWV655367:DWX655367 EGR655367:EGT655367 EQN655367:EQP655367 FAJ655367:FAL655367 FKF655367:FKH655367 FUB655367:FUD655367 GDX655367:GDZ655367 GNT655367:GNV655367 GXP655367:GXR655367 HHL655367:HHN655367 HRH655367:HRJ655367 IBD655367:IBF655367 IKZ655367:ILB655367 IUV655367:IUX655367 JER655367:JET655367 JON655367:JOP655367 JYJ655367:JYL655367 KIF655367:KIH655367 KSB655367:KSD655367 LBX655367:LBZ655367 LLT655367:LLV655367 LVP655367:LVR655367 MFL655367:MFN655367 MPH655367:MPJ655367 MZD655367:MZF655367 NIZ655367:NJB655367 NSV655367:NSX655367 OCR655367:OCT655367 OMN655367:OMP655367 OWJ655367:OWL655367 PGF655367:PGH655367 PQB655367:PQD655367 PZX655367:PZZ655367 QJT655367:QJV655367 QTP655367:QTR655367 RDL655367:RDN655367 RNH655367:RNJ655367 RXD655367:RXF655367 SGZ655367:SHB655367 SQV655367:SQX655367 TAR655367:TAT655367 TKN655367:TKP655367 TUJ655367:TUL655367 UEF655367:UEH655367 UOB655367:UOD655367 UXX655367:UXZ655367 VHT655367:VHV655367 VRP655367:VRR655367 WBL655367:WBN655367 WLH655367:WLJ655367 WVD655367:WVF655367 D720903:F720903 IR720903:IT720903 SN720903:SP720903 ACJ720903:ACL720903 AMF720903:AMH720903 AWB720903:AWD720903 BFX720903:BFZ720903 BPT720903:BPV720903 BZP720903:BZR720903 CJL720903:CJN720903 CTH720903:CTJ720903 DDD720903:DDF720903 DMZ720903:DNB720903 DWV720903:DWX720903 EGR720903:EGT720903 EQN720903:EQP720903 FAJ720903:FAL720903 FKF720903:FKH720903 FUB720903:FUD720903 GDX720903:GDZ720903 GNT720903:GNV720903 GXP720903:GXR720903 HHL720903:HHN720903 HRH720903:HRJ720903 IBD720903:IBF720903 IKZ720903:ILB720903 IUV720903:IUX720903 JER720903:JET720903 JON720903:JOP720903 JYJ720903:JYL720903 KIF720903:KIH720903 KSB720903:KSD720903 LBX720903:LBZ720903 LLT720903:LLV720903 LVP720903:LVR720903 MFL720903:MFN720903 MPH720903:MPJ720903 MZD720903:MZF720903 NIZ720903:NJB720903 NSV720903:NSX720903 OCR720903:OCT720903 OMN720903:OMP720903 OWJ720903:OWL720903 PGF720903:PGH720903 PQB720903:PQD720903 PZX720903:PZZ720903 QJT720903:QJV720903 QTP720903:QTR720903 RDL720903:RDN720903 RNH720903:RNJ720903 RXD720903:RXF720903 SGZ720903:SHB720903 SQV720903:SQX720903 TAR720903:TAT720903 TKN720903:TKP720903 TUJ720903:TUL720903 UEF720903:UEH720903 UOB720903:UOD720903 UXX720903:UXZ720903 VHT720903:VHV720903 VRP720903:VRR720903 WBL720903:WBN720903 WLH720903:WLJ720903 WVD720903:WVF720903 D786439:F786439 IR786439:IT786439 SN786439:SP786439 ACJ786439:ACL786439 AMF786439:AMH786439 AWB786439:AWD786439 BFX786439:BFZ786439 BPT786439:BPV786439 BZP786439:BZR786439 CJL786439:CJN786439 CTH786439:CTJ786439 DDD786439:DDF786439 DMZ786439:DNB786439 DWV786439:DWX786439 EGR786439:EGT786439 EQN786439:EQP786439 FAJ786439:FAL786439 FKF786439:FKH786439 FUB786439:FUD786439 GDX786439:GDZ786439 GNT786439:GNV786439 GXP786439:GXR786439 HHL786439:HHN786439 HRH786439:HRJ786439 IBD786439:IBF786439 IKZ786439:ILB786439 IUV786439:IUX786439 JER786439:JET786439 JON786439:JOP786439 JYJ786439:JYL786439 KIF786439:KIH786439 KSB786439:KSD786439 LBX786439:LBZ786439 LLT786439:LLV786439 LVP786439:LVR786439 MFL786439:MFN786439 MPH786439:MPJ786439 MZD786439:MZF786439 NIZ786439:NJB786439 NSV786439:NSX786439 OCR786439:OCT786439 OMN786439:OMP786439 OWJ786439:OWL786439 PGF786439:PGH786439 PQB786439:PQD786439 PZX786439:PZZ786439 QJT786439:QJV786439 QTP786439:QTR786439 RDL786439:RDN786439 RNH786439:RNJ786439 RXD786439:RXF786439 SGZ786439:SHB786439 SQV786439:SQX786439 TAR786439:TAT786439 TKN786439:TKP786439 TUJ786439:TUL786439 UEF786439:UEH786439 UOB786439:UOD786439 UXX786439:UXZ786439 VHT786439:VHV786439 VRP786439:VRR786439 WBL786439:WBN786439 WLH786439:WLJ786439 WVD786439:WVF786439 D851975:F851975 IR851975:IT851975 SN851975:SP851975 ACJ851975:ACL851975 AMF851975:AMH851975 AWB851975:AWD851975 BFX851975:BFZ851975 BPT851975:BPV851975 BZP851975:BZR851975 CJL851975:CJN851975 CTH851975:CTJ851975 DDD851975:DDF851975 DMZ851975:DNB851975 DWV851975:DWX851975 EGR851975:EGT851975 EQN851975:EQP851975 FAJ851975:FAL851975 FKF851975:FKH851975 FUB851975:FUD851975 GDX851975:GDZ851975 GNT851975:GNV851975 GXP851975:GXR851975 HHL851975:HHN851975 HRH851975:HRJ851975 IBD851975:IBF851975 IKZ851975:ILB851975 IUV851975:IUX851975 JER851975:JET851975 JON851975:JOP851975 JYJ851975:JYL851975 KIF851975:KIH851975 KSB851975:KSD851975 LBX851975:LBZ851975 LLT851975:LLV851975 LVP851975:LVR851975 MFL851975:MFN851975 MPH851975:MPJ851975 MZD851975:MZF851975 NIZ851975:NJB851975 NSV851975:NSX851975 OCR851975:OCT851975 OMN851975:OMP851975 OWJ851975:OWL851975 PGF851975:PGH851975 PQB851975:PQD851975 PZX851975:PZZ851975 QJT851975:QJV851975 QTP851975:QTR851975 RDL851975:RDN851975 RNH851975:RNJ851975 RXD851975:RXF851975 SGZ851975:SHB851975 SQV851975:SQX851975 TAR851975:TAT851975 TKN851975:TKP851975 TUJ851975:TUL851975 UEF851975:UEH851975 UOB851975:UOD851975 UXX851975:UXZ851975 VHT851975:VHV851975 VRP851975:VRR851975 WBL851975:WBN851975 WLH851975:WLJ851975 WVD851975:WVF851975 D917511:F917511 IR917511:IT917511 SN917511:SP917511 ACJ917511:ACL917511 AMF917511:AMH917511 AWB917511:AWD917511 BFX917511:BFZ917511 BPT917511:BPV917511 BZP917511:BZR917511 CJL917511:CJN917511 CTH917511:CTJ917511 DDD917511:DDF917511 DMZ917511:DNB917511 DWV917511:DWX917511 EGR917511:EGT917511 EQN917511:EQP917511 FAJ917511:FAL917511 FKF917511:FKH917511 FUB917511:FUD917511 GDX917511:GDZ917511 GNT917511:GNV917511 GXP917511:GXR917511 HHL917511:HHN917511 HRH917511:HRJ917511 IBD917511:IBF917511 IKZ917511:ILB917511 IUV917511:IUX917511 JER917511:JET917511 JON917511:JOP917511 JYJ917511:JYL917511 KIF917511:KIH917511 KSB917511:KSD917511 LBX917511:LBZ917511 LLT917511:LLV917511 LVP917511:LVR917511 MFL917511:MFN917511 MPH917511:MPJ917511 MZD917511:MZF917511 NIZ917511:NJB917511 NSV917511:NSX917511 OCR917511:OCT917511 OMN917511:OMP917511 OWJ917511:OWL917511 PGF917511:PGH917511 PQB917511:PQD917511 PZX917511:PZZ917511 QJT917511:QJV917511 QTP917511:QTR917511 RDL917511:RDN917511 RNH917511:RNJ917511 RXD917511:RXF917511 SGZ917511:SHB917511 SQV917511:SQX917511 TAR917511:TAT917511 TKN917511:TKP917511 TUJ917511:TUL917511 UEF917511:UEH917511 UOB917511:UOD917511 UXX917511:UXZ917511 VHT917511:VHV917511 VRP917511:VRR917511 WBL917511:WBN917511 WLH917511:WLJ917511 WVD917511:WVF917511 WVD6:WVF6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D6:F6"/>
    <dataValidation type="list" imeMode="hiragana" allowBlank="1" showInputMessage="1" showErrorMessage="1" sqref="D3:F3">
      <formula1>$Q$3:$Q$59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BG109"/>
  <sheetViews>
    <sheetView zoomScaleNormal="100" workbookViewId="0">
      <pane ySplit="14" topLeftCell="A15" activePane="bottomLeft" state="frozen"/>
      <selection activeCell="A3" sqref="A3"/>
      <selection pane="bottomLeft" activeCell="C15" sqref="C15"/>
    </sheetView>
  </sheetViews>
  <sheetFormatPr defaultRowHeight="13.5"/>
  <cols>
    <col min="1" max="1" width="4.5" style="1" bestFit="1" customWidth="1"/>
    <col min="2" max="2" width="6.125" style="1" customWidth="1"/>
    <col min="3" max="3" width="9" style="1"/>
    <col min="4" max="5" width="17.5" style="1" customWidth="1"/>
    <col min="6" max="6" width="12.5" style="1" hidden="1" customWidth="1"/>
    <col min="7" max="8" width="5.5" style="1" bestFit="1" customWidth="1"/>
    <col min="9" max="9" width="27.25" style="189" customWidth="1"/>
    <col min="10" max="10" width="27.25" style="171" customWidth="1"/>
    <col min="11" max="11" width="5.75" style="189" hidden="1" customWidth="1"/>
    <col min="12" max="12" width="11" style="1" hidden="1" customWidth="1"/>
    <col min="13" max="13" width="9.625" style="189" customWidth="1"/>
    <col min="14" max="14" width="13.125" style="1" customWidth="1"/>
    <col min="15" max="15" width="13" style="1" customWidth="1"/>
    <col min="16" max="16" width="11.375" style="1" customWidth="1"/>
    <col min="17" max="17" width="9" style="1"/>
    <col min="18" max="18" width="9" style="1" customWidth="1"/>
    <col min="19" max="19" width="9" style="1" hidden="1" customWidth="1"/>
    <col min="20" max="20" width="13.875" style="188" hidden="1" customWidth="1"/>
    <col min="21" max="21" width="13.875" style="189" hidden="1" customWidth="1"/>
    <col min="22" max="22" width="9" style="1" hidden="1" customWidth="1"/>
    <col min="23" max="23" width="6.5" style="1" hidden="1" customWidth="1"/>
    <col min="24" max="25" width="16.125" style="1" hidden="1" customWidth="1"/>
    <col min="26" max="27" width="5.5" style="1" hidden="1" customWidth="1"/>
    <col min="28" max="28" width="9.5" style="4" hidden="1" customWidth="1"/>
    <col min="29" max="29" width="6.5" style="1" hidden="1" customWidth="1"/>
    <col min="30" max="31" width="16.125" style="1" hidden="1" customWidth="1"/>
    <col min="32" max="33" width="5.5" style="1" hidden="1" customWidth="1"/>
    <col min="34" max="34" width="9.5" style="1" hidden="1" customWidth="1"/>
    <col min="35" max="59" width="9" style="1" hidden="1" customWidth="1"/>
    <col min="60" max="16384" width="9" style="1"/>
  </cols>
  <sheetData>
    <row r="1" spans="1:58" ht="17.25">
      <c r="A1" s="5" t="s">
        <v>26</v>
      </c>
      <c r="B1" s="5"/>
    </row>
    <row r="2" spans="1:58">
      <c r="A2" s="3"/>
      <c r="B2" s="3"/>
    </row>
    <row r="3" spans="1:58" ht="14.25" thickBot="1">
      <c r="A3" s="3"/>
      <c r="B3" s="3"/>
      <c r="C3" s="84" t="s">
        <v>69</v>
      </c>
      <c r="D3" s="18"/>
      <c r="E3" s="18"/>
      <c r="F3" s="18"/>
      <c r="G3" s="18"/>
      <c r="H3" s="18"/>
      <c r="I3" s="194"/>
      <c r="J3" s="172"/>
      <c r="K3" s="194"/>
      <c r="L3" s="18"/>
      <c r="M3" s="368" t="s">
        <v>67</v>
      </c>
      <c r="N3" s="368"/>
      <c r="O3" s="368"/>
      <c r="P3" s="368"/>
    </row>
    <row r="4" spans="1:58" ht="14.25" thickBot="1">
      <c r="A4" s="3"/>
      <c r="B4" s="3"/>
      <c r="C4" s="84" t="s">
        <v>70</v>
      </c>
      <c r="D4" s="18"/>
      <c r="E4" s="18"/>
      <c r="F4" s="18"/>
      <c r="G4" s="18"/>
      <c r="H4" s="18"/>
      <c r="I4" s="194"/>
      <c r="J4" s="172"/>
      <c r="K4" s="194"/>
      <c r="L4" s="18"/>
      <c r="M4" s="370" t="s">
        <v>480</v>
      </c>
      <c r="N4" s="371"/>
      <c r="O4" s="370" t="s">
        <v>496</v>
      </c>
      <c r="P4" s="371"/>
    </row>
    <row r="5" spans="1:58" ht="14.25" thickBot="1">
      <c r="A5" s="185"/>
      <c r="B5" s="3"/>
      <c r="C5" s="38" t="s">
        <v>372</v>
      </c>
      <c r="D5" s="18"/>
      <c r="E5" s="18"/>
      <c r="F5" s="18"/>
      <c r="G5" s="18"/>
      <c r="H5" s="18"/>
      <c r="I5" s="194"/>
      <c r="J5" s="172"/>
      <c r="K5" s="194"/>
      <c r="L5" s="18"/>
      <c r="M5" s="369" t="s">
        <v>492</v>
      </c>
      <c r="N5" s="366"/>
      <c r="O5" s="241" t="s">
        <v>497</v>
      </c>
      <c r="P5" s="241"/>
    </row>
    <row r="6" spans="1:58" ht="14.25" thickBot="1">
      <c r="A6" s="3"/>
      <c r="B6" s="3"/>
      <c r="C6" s="38" t="s">
        <v>373</v>
      </c>
      <c r="D6" s="18"/>
      <c r="E6" s="18"/>
      <c r="F6" s="18"/>
      <c r="G6" s="18"/>
      <c r="H6" s="18"/>
      <c r="I6" s="194"/>
      <c r="J6" s="172"/>
      <c r="K6" s="194"/>
      <c r="L6" s="18"/>
      <c r="M6" s="369"/>
      <c r="N6" s="367"/>
      <c r="O6" s="242" t="s">
        <v>498</v>
      </c>
      <c r="P6" s="242"/>
    </row>
    <row r="7" spans="1:58" ht="14.25" thickBot="1">
      <c r="A7" s="3"/>
      <c r="B7" s="3"/>
      <c r="C7" s="38"/>
      <c r="D7" s="18"/>
      <c r="E7" s="18"/>
      <c r="F7" s="18"/>
      <c r="G7" s="18"/>
      <c r="H7" s="18"/>
      <c r="I7" s="194"/>
      <c r="J7" s="172"/>
      <c r="K7" s="194"/>
      <c r="L7" s="18"/>
      <c r="M7" s="369" t="s">
        <v>490</v>
      </c>
      <c r="N7" s="366"/>
      <c r="O7" s="236" t="s">
        <v>499</v>
      </c>
      <c r="P7" s="236"/>
      <c r="U7" s="203"/>
    </row>
    <row r="8" spans="1:58" ht="14.25" thickBot="1">
      <c r="A8" s="3"/>
      <c r="B8" s="3"/>
      <c r="C8" s="38"/>
      <c r="D8" s="18"/>
      <c r="E8" s="18"/>
      <c r="F8" s="18"/>
      <c r="G8" s="18"/>
      <c r="H8" s="18"/>
      <c r="I8" s="194"/>
      <c r="J8" s="172"/>
      <c r="K8" s="194"/>
      <c r="L8" s="18"/>
      <c r="M8" s="369"/>
      <c r="N8" s="367"/>
      <c r="O8" s="241" t="s">
        <v>500</v>
      </c>
      <c r="P8" s="241"/>
      <c r="U8" s="203"/>
    </row>
    <row r="9" spans="1:58" ht="14.25" thickBot="1">
      <c r="A9" s="3"/>
      <c r="B9" s="3"/>
      <c r="C9" s="38"/>
      <c r="D9" s="18"/>
      <c r="E9" s="18"/>
      <c r="F9" s="18"/>
      <c r="G9" s="18"/>
      <c r="H9" s="18"/>
      <c r="I9" s="194"/>
      <c r="J9" s="172"/>
      <c r="K9" s="194"/>
      <c r="L9" s="18"/>
      <c r="M9" s="369" t="s">
        <v>495</v>
      </c>
      <c r="N9" s="366"/>
      <c r="O9" s="242" t="s">
        <v>501</v>
      </c>
      <c r="P9" s="242"/>
      <c r="U9" s="203"/>
    </row>
    <row r="10" spans="1:58" ht="14.25" thickBot="1">
      <c r="A10" s="3"/>
      <c r="B10" s="3"/>
      <c r="C10" s="38"/>
      <c r="D10" s="18"/>
      <c r="E10" s="18"/>
      <c r="F10" s="18"/>
      <c r="G10" s="18"/>
      <c r="H10" s="18"/>
      <c r="I10" s="194"/>
      <c r="J10" s="172"/>
      <c r="K10" s="194"/>
      <c r="L10" s="18"/>
      <c r="M10" s="369"/>
      <c r="N10" s="367"/>
      <c r="O10" s="236" t="s">
        <v>502</v>
      </c>
      <c r="P10" s="236"/>
      <c r="U10" s="203"/>
    </row>
    <row r="11" spans="1:58">
      <c r="A11" s="3"/>
      <c r="B11" s="3"/>
      <c r="C11" s="38"/>
      <c r="D11" s="18"/>
      <c r="E11" s="18"/>
      <c r="F11" s="18"/>
      <c r="G11" s="18"/>
      <c r="H11" s="18"/>
      <c r="I11" s="194"/>
      <c r="J11" s="172"/>
      <c r="K11" s="194"/>
      <c r="L11" s="18"/>
      <c r="M11" s="203"/>
      <c r="N11" s="4"/>
      <c r="O11" s="234"/>
      <c r="P11" s="235"/>
      <c r="U11" s="203"/>
    </row>
    <row r="12" spans="1:58" ht="14.25" thickBot="1"/>
    <row r="13" spans="1:58" ht="36.75" customHeight="1">
      <c r="A13" s="20"/>
      <c r="B13" s="161" t="s">
        <v>202</v>
      </c>
      <c r="C13" s="28" t="s">
        <v>203</v>
      </c>
      <c r="D13" s="28" t="s">
        <v>374</v>
      </c>
      <c r="E13" s="28" t="s">
        <v>375</v>
      </c>
      <c r="F13" s="129"/>
      <c r="G13" s="21" t="s">
        <v>376</v>
      </c>
      <c r="H13" s="23" t="s">
        <v>377</v>
      </c>
      <c r="I13" s="195" t="s">
        <v>378</v>
      </c>
      <c r="J13" s="173" t="s">
        <v>379</v>
      </c>
      <c r="K13" s="195" t="s">
        <v>380</v>
      </c>
      <c r="L13" s="173" t="s">
        <v>381</v>
      </c>
      <c r="M13" s="237"/>
      <c r="N13" s="230"/>
      <c r="O13" s="26" t="s">
        <v>484</v>
      </c>
      <c r="P13" s="26" t="s">
        <v>68</v>
      </c>
    </row>
    <row r="14" spans="1:58" ht="14.25" thickBot="1">
      <c r="A14" s="29" t="s">
        <v>382</v>
      </c>
      <c r="B14" s="160" t="s">
        <v>388</v>
      </c>
      <c r="C14" s="15">
        <v>1001</v>
      </c>
      <c r="D14" s="15" t="s">
        <v>383</v>
      </c>
      <c r="E14" s="15" t="s">
        <v>204</v>
      </c>
      <c r="F14" s="130"/>
      <c r="G14" s="15" t="s">
        <v>384</v>
      </c>
      <c r="H14" s="25">
        <v>2</v>
      </c>
      <c r="I14" s="24" t="s">
        <v>385</v>
      </c>
      <c r="J14" s="174">
        <v>1200</v>
      </c>
      <c r="K14" s="24" t="s">
        <v>386</v>
      </c>
      <c r="L14" s="25">
        <v>699</v>
      </c>
      <c r="M14" s="238"/>
      <c r="N14" s="231"/>
      <c r="O14" s="27" t="s">
        <v>492</v>
      </c>
      <c r="P14" s="27" t="s">
        <v>493</v>
      </c>
      <c r="W14" s="4" t="s">
        <v>24</v>
      </c>
      <c r="X14" s="4" t="s">
        <v>7</v>
      </c>
      <c r="Y14" s="4" t="s">
        <v>55</v>
      </c>
      <c r="Z14" s="4" t="s">
        <v>5</v>
      </c>
      <c r="AA14" s="4" t="s">
        <v>1</v>
      </c>
      <c r="AB14" s="6" t="s">
        <v>66</v>
      </c>
      <c r="AC14" s="4" t="s">
        <v>24</v>
      </c>
      <c r="AD14" s="4" t="s">
        <v>7</v>
      </c>
      <c r="AE14" s="4" t="s">
        <v>55</v>
      </c>
      <c r="AF14" s="4" t="s">
        <v>5</v>
      </c>
      <c r="AG14" s="4" t="s">
        <v>1</v>
      </c>
      <c r="AH14" s="4" t="s">
        <v>66</v>
      </c>
      <c r="AI14" s="18" t="s">
        <v>503</v>
      </c>
      <c r="AJ14" s="18">
        <f>COUNT(AJ15:AJ104)</f>
        <v>0</v>
      </c>
      <c r="AK14" s="247" t="s">
        <v>512</v>
      </c>
      <c r="AL14" s="247">
        <f>COUNT(AL15:AL104)</f>
        <v>0</v>
      </c>
      <c r="AM14" s="18" t="s">
        <v>509</v>
      </c>
      <c r="AN14" s="18">
        <f>COUNT(AN15:AN104)</f>
        <v>0</v>
      </c>
      <c r="AO14" s="261" t="s">
        <v>519</v>
      </c>
      <c r="AP14" s="261">
        <f>COUNT(AP15:AP104)</f>
        <v>0</v>
      </c>
      <c r="AQ14" s="18" t="s">
        <v>504</v>
      </c>
      <c r="AR14" s="18">
        <f>COUNT(AR15:AR104)</f>
        <v>0</v>
      </c>
      <c r="AS14" s="18" t="s">
        <v>505</v>
      </c>
      <c r="AT14" s="18">
        <f>COUNT(AT15:AT104)</f>
        <v>0</v>
      </c>
      <c r="AU14" s="18" t="s">
        <v>510</v>
      </c>
      <c r="AV14" s="18">
        <f>COUNT(AV15:AV104)</f>
        <v>0</v>
      </c>
      <c r="AW14" s="18" t="s">
        <v>511</v>
      </c>
      <c r="AX14" s="18">
        <f>COUNT(AX15:AX104)</f>
        <v>0</v>
      </c>
      <c r="AY14" s="247" t="s">
        <v>513</v>
      </c>
      <c r="AZ14" s="247">
        <f>COUNT(AZ15:AZ104)</f>
        <v>0</v>
      </c>
      <c r="BA14" s="247" t="s">
        <v>514</v>
      </c>
      <c r="BB14" s="247">
        <f>COUNT(BB15:BB104)</f>
        <v>0</v>
      </c>
      <c r="BC14" s="261" t="s">
        <v>520</v>
      </c>
      <c r="BD14" s="261">
        <f>COUNT(BD15:BD104)</f>
        <v>0</v>
      </c>
      <c r="BE14" s="261" t="s">
        <v>521</v>
      </c>
      <c r="BF14" s="261">
        <f>COUNT(BF15:BF104)</f>
        <v>0</v>
      </c>
    </row>
    <row r="15" spans="1:58">
      <c r="A15" s="30">
        <v>1</v>
      </c>
      <c r="B15" s="179" t="s">
        <v>205</v>
      </c>
      <c r="C15" s="42"/>
      <c r="D15" s="42"/>
      <c r="E15" s="42"/>
      <c r="F15" s="131"/>
      <c r="G15" s="42"/>
      <c r="H15" s="43"/>
      <c r="I15" s="196"/>
      <c r="J15" s="175"/>
      <c r="K15" s="196"/>
      <c r="L15" s="118"/>
      <c r="M15" s="239"/>
      <c r="N15" s="232"/>
      <c r="O15" s="44"/>
      <c r="P15" s="44"/>
      <c r="T15" s="190"/>
      <c r="U15" s="191"/>
      <c r="W15" s="4" t="str">
        <f t="shared" ref="W15:W46" si="0">IF(G15="男",C15,"")</f>
        <v/>
      </c>
      <c r="X15" s="4" t="str">
        <f t="shared" ref="X15:X46" si="1">IF(G15="男",D15,"")</f>
        <v/>
      </c>
      <c r="Y15" s="4" t="str">
        <f t="shared" ref="Y15:Y46" si="2">IF(G15="男",E15,"")</f>
        <v/>
      </c>
      <c r="Z15" s="4" t="str">
        <f t="shared" ref="Z15:Z46" si="3">IF(G15="男",G15,"")</f>
        <v/>
      </c>
      <c r="AA15" s="4" t="str">
        <f t="shared" ref="AA15:AA46" si="4">IF(G15="男",IF(H15="","",H15),"")</f>
        <v/>
      </c>
      <c r="AB15" s="6" t="str">
        <f>IF(G15="男",data_kyogisha!A2,"")</f>
        <v/>
      </c>
      <c r="AC15" s="4" t="str">
        <f t="shared" ref="AC15:AC46" si="5">IF(G15="女",C15,"")</f>
        <v/>
      </c>
      <c r="AD15" s="4" t="str">
        <f t="shared" ref="AD15:AD46" si="6">IF(G15="女",D15,"")</f>
        <v/>
      </c>
      <c r="AE15" s="4" t="str">
        <f t="shared" ref="AE15:AE46" si="7">IF(G15="女",E15,"")</f>
        <v/>
      </c>
      <c r="AF15" s="4" t="str">
        <f t="shared" ref="AF15:AF46" si="8">IF(G15="女",G15,"")</f>
        <v/>
      </c>
      <c r="AG15" s="4" t="str">
        <f t="shared" ref="AG15:AG46" si="9">IF(G15="女",IF(H15="","",H15),"")</f>
        <v/>
      </c>
      <c r="AH15" s="1" t="str">
        <f>IF(G15="女",data_kyogisha!A2,"")</f>
        <v/>
      </c>
      <c r="AI15" s="1">
        <f>IF(AND($G15="男",$O15="Ａ"),1,0)</f>
        <v>0</v>
      </c>
      <c r="AJ15" s="1" t="str">
        <f>IF(AND($G15="男",$O15="Ａ"),$C15,"")</f>
        <v/>
      </c>
      <c r="AK15" s="1">
        <f>IF(AND($G15="男",$P15="Ａ"),1,0)</f>
        <v>0</v>
      </c>
      <c r="AL15" s="1" t="str">
        <f>IF(AND($G15="男",$P15="Ａ"),$C15,"")</f>
        <v/>
      </c>
      <c r="AM15" s="1">
        <f>IF(AND($G15="女",$O15="Ａ"),1,0)</f>
        <v>0</v>
      </c>
      <c r="AN15" s="1" t="str">
        <f>IF(AND($G15="女",$O15="Ａ"),$C15,"")</f>
        <v/>
      </c>
      <c r="AO15" s="1">
        <f>IF(AND($G15="女",$P15="Ａ"),1,0)</f>
        <v>0</v>
      </c>
      <c r="AP15" s="1" t="str">
        <f>IF(AND($G15="女",$P15="Ａ"),$C15,"")</f>
        <v/>
      </c>
      <c r="AQ15" s="1">
        <f>IF(AND($G15="男",$O15="Ｂ"),1,0)</f>
        <v>0</v>
      </c>
      <c r="AR15" s="1" t="str">
        <f t="shared" ref="AR15:AR46" si="10">IF(AND($G15="男",$O15="Ｂ"),$C15,"")</f>
        <v/>
      </c>
      <c r="AS15" s="1">
        <f>IF(AND($G15="男",$O15="Ｃ"),1,0)</f>
        <v>0</v>
      </c>
      <c r="AT15" s="1" t="str">
        <f>IF(AND($G15="男",$O15="Ｃ"),$C15,"")</f>
        <v/>
      </c>
      <c r="AU15" s="1">
        <f>IF(AND($G15="女",$O15="Ｂ"),1,0)</f>
        <v>0</v>
      </c>
      <c r="AV15" s="1" t="str">
        <f t="shared" ref="AV15:AV46" si="11">IF(AND($G15="女",$O15="Ｂ"),$C15,"")</f>
        <v/>
      </c>
      <c r="AW15" s="1">
        <f>IF(AND($G15="女",$O15="Ｃ"),1,0)</f>
        <v>0</v>
      </c>
      <c r="AX15" s="1" t="str">
        <f t="shared" ref="AX15:AX46" si="12">IF(AND($G15="女",$O15="Ｃ"),$C15,"")</f>
        <v/>
      </c>
      <c r="AY15" s="1">
        <f>IF(AND($G15="男",$P15="Ｂ"),1,0)</f>
        <v>0</v>
      </c>
      <c r="AZ15" s="1" t="str">
        <f t="shared" ref="AZ15:AZ46" si="13">IF(AND($G15="男",$P15="Ｂ"),$C15,"")</f>
        <v/>
      </c>
      <c r="BA15" s="1">
        <f>IF(AND($G15="男",$P15="Ｃ"),1,0)</f>
        <v>0</v>
      </c>
      <c r="BB15" s="1" t="str">
        <f>IF(AND($G15="男",$P15="Ｃ"),$C15,"")</f>
        <v/>
      </c>
      <c r="BC15" s="1">
        <f>IF(AND($G15="女",$P15="Ｂ"),1,0)</f>
        <v>0</v>
      </c>
      <c r="BD15" s="1" t="str">
        <f t="shared" ref="BD15:BD46" si="14">IF(AND($G15="女",$P15="Ｂ"),$C15,"")</f>
        <v/>
      </c>
      <c r="BE15" s="1">
        <f>IF(AND($G15="女",$P15="Ｃ"),1,0)</f>
        <v>0</v>
      </c>
      <c r="BF15" s="1" t="str">
        <f t="shared" ref="BF15:BF46" si="15">IF(AND($G15="女",$P15="Ｃ"),$C15,"")</f>
        <v/>
      </c>
    </row>
    <row r="16" spans="1:58">
      <c r="A16" s="30">
        <v>2</v>
      </c>
      <c r="B16" s="179"/>
      <c r="C16" s="42"/>
      <c r="D16" s="42"/>
      <c r="E16" s="42"/>
      <c r="F16" s="131"/>
      <c r="G16" s="42"/>
      <c r="H16" s="43"/>
      <c r="I16" s="196"/>
      <c r="J16" s="175"/>
      <c r="K16" s="196"/>
      <c r="L16" s="118"/>
      <c r="M16" s="239"/>
      <c r="N16" s="232"/>
      <c r="O16" s="44"/>
      <c r="P16" s="44"/>
      <c r="S16" s="1" t="s">
        <v>11</v>
      </c>
      <c r="T16" s="192" t="str">
        <f>IF(種目情報!A3="","",種目情報!A3)</f>
        <v>男200m</v>
      </c>
      <c r="U16" s="193" t="str">
        <f>IF(種目情報!E3="","",種目情報!E3)</f>
        <v>女200m</v>
      </c>
      <c r="V16" s="1" t="s">
        <v>489</v>
      </c>
      <c r="W16" s="4" t="str">
        <f t="shared" si="0"/>
        <v/>
      </c>
      <c r="X16" s="4" t="str">
        <f t="shared" si="1"/>
        <v/>
      </c>
      <c r="Y16" s="4" t="str">
        <f t="shared" si="2"/>
        <v/>
      </c>
      <c r="Z16" s="4" t="str">
        <f t="shared" si="3"/>
        <v/>
      </c>
      <c r="AA16" s="4" t="str">
        <f t="shared" si="4"/>
        <v/>
      </c>
      <c r="AB16" s="6" t="str">
        <f>IF(G16="男",data_kyogisha!A3,"")</f>
        <v/>
      </c>
      <c r="AC16" s="4" t="str">
        <f t="shared" si="5"/>
        <v/>
      </c>
      <c r="AD16" s="4" t="str">
        <f t="shared" si="6"/>
        <v/>
      </c>
      <c r="AE16" s="4" t="str">
        <f t="shared" si="7"/>
        <v/>
      </c>
      <c r="AF16" s="4" t="str">
        <f t="shared" si="8"/>
        <v/>
      </c>
      <c r="AG16" s="4" t="str">
        <f t="shared" si="9"/>
        <v/>
      </c>
      <c r="AH16" s="4" t="str">
        <f>IF(G16="女",data_kyogisha!A3,"")</f>
        <v/>
      </c>
      <c r="AI16" s="1">
        <f>IF(AND($G16="男",$O16="Ａ"),$AI15+1,$AI15)</f>
        <v>0</v>
      </c>
      <c r="AJ16" s="1" t="str">
        <f>IF(AND($G16="男",$O16="Ａ"),$C16,"")</f>
        <v/>
      </c>
      <c r="AK16" s="1">
        <f>IF(AND($G16="男",$P16="Ａ"),AK15+1,AK15)</f>
        <v>0</v>
      </c>
      <c r="AL16" s="1" t="str">
        <f t="shared" ref="AL16:AL79" si="16">IF(AND($G16="男",$P16="Ａ"),$C16,"")</f>
        <v/>
      </c>
      <c r="AM16" s="1">
        <f>IF(AND($G16="女",$O16="Ａ"),AM15+1,AM15)</f>
        <v>0</v>
      </c>
      <c r="AN16" s="1" t="str">
        <f t="shared" ref="AN16:AN79" si="17">IF(AND($G16="女",$O16="Ａ"),$C16,"")</f>
        <v/>
      </c>
      <c r="AO16" s="1">
        <f>IF(AND($G16="女",$P16="Ａ"),$AO15+1,$AO15)</f>
        <v>0</v>
      </c>
      <c r="AP16" s="1" t="str">
        <f t="shared" ref="AP16:AP79" si="18">IF(AND($G16="女",$P16="Ａ"),$C16,"")</f>
        <v/>
      </c>
      <c r="AQ16" s="1">
        <f>IF(AND($G16="男",$O16="Ｂ"),$AQ15+1,$AQ15)</f>
        <v>0</v>
      </c>
      <c r="AR16" s="1" t="str">
        <f t="shared" si="10"/>
        <v/>
      </c>
      <c r="AS16" s="1">
        <f>IF(AND($G16="男",$O16="Ｃ"),$AS15+1,$AS15)</f>
        <v>0</v>
      </c>
      <c r="AT16" s="1" t="str">
        <f>IF(AND($G16="男",$O16="Ｃ"),$C16,"")</f>
        <v/>
      </c>
      <c r="AU16" s="1">
        <f t="shared" ref="AU16:AU47" si="19">IF(AND($G16="女",$O16="Ｂ"),AU15+1,AU15)</f>
        <v>0</v>
      </c>
      <c r="AV16" s="1" t="str">
        <f t="shared" si="11"/>
        <v/>
      </c>
      <c r="AW16" s="1">
        <f t="shared" ref="AW16:AW47" si="20">IF(AND($G16="女",$O16="Ｃ"),AW15+1,AW15)</f>
        <v>0</v>
      </c>
      <c r="AX16" s="1" t="str">
        <f t="shared" si="12"/>
        <v/>
      </c>
      <c r="AY16" s="1">
        <f t="shared" ref="AY16:AY47" si="21">IF(AND($G16="男",$P16="Ｂ"),AY15+1,AY15)</f>
        <v>0</v>
      </c>
      <c r="AZ16" s="1" t="str">
        <f t="shared" si="13"/>
        <v/>
      </c>
      <c r="BA16" s="1">
        <f>IF(AND($G16="男",$P16="Ｃ"),BA15+1,BA15)</f>
        <v>0</v>
      </c>
      <c r="BB16" s="1" t="str">
        <f t="shared" ref="BB16:BB79" si="22">IF(AND($G16="男",$P16="Ｃ"),$C16,"")</f>
        <v/>
      </c>
      <c r="BC16" s="1">
        <f>IF(AND($G16="女",$P16="Ｂ"),$BC15+1,$BC15)</f>
        <v>0</v>
      </c>
      <c r="BD16" s="1" t="str">
        <f t="shared" si="14"/>
        <v/>
      </c>
      <c r="BE16" s="1">
        <f>IF(AND($G16="女",$P16="Ｃ"),$BE15+1,$BE15)</f>
        <v>0</v>
      </c>
      <c r="BF16" s="1" t="str">
        <f t="shared" si="15"/>
        <v/>
      </c>
    </row>
    <row r="17" spans="1:58">
      <c r="A17" s="30">
        <v>3</v>
      </c>
      <c r="B17" s="179" t="s">
        <v>205</v>
      </c>
      <c r="C17" s="42"/>
      <c r="D17" s="42"/>
      <c r="E17" s="42"/>
      <c r="F17" s="131"/>
      <c r="G17" s="42"/>
      <c r="H17" s="43"/>
      <c r="I17" s="196"/>
      <c r="J17" s="175"/>
      <c r="K17" s="196"/>
      <c r="L17" s="118"/>
      <c r="M17" s="239"/>
      <c r="N17" s="232"/>
      <c r="O17" s="44"/>
      <c r="P17" s="44"/>
      <c r="S17" s="1" t="s">
        <v>10</v>
      </c>
      <c r="T17" s="192" t="str">
        <f>IF(種目情報!A4="","",種目情報!A4)</f>
        <v>男1マイル</v>
      </c>
      <c r="U17" s="193" t="str">
        <f>IF(種目情報!E4="","",種目情報!E4)</f>
        <v>女1マイル</v>
      </c>
      <c r="V17" s="1" t="s">
        <v>490</v>
      </c>
      <c r="W17" s="4" t="str">
        <f t="shared" si="0"/>
        <v/>
      </c>
      <c r="X17" s="4" t="str">
        <f t="shared" si="1"/>
        <v/>
      </c>
      <c r="Y17" s="4" t="str">
        <f t="shared" si="2"/>
        <v/>
      </c>
      <c r="Z17" s="4" t="str">
        <f t="shared" si="3"/>
        <v/>
      </c>
      <c r="AA17" s="4" t="str">
        <f t="shared" si="4"/>
        <v/>
      </c>
      <c r="AB17" s="6" t="str">
        <f>IF(G17="男",data_kyogisha!A4,"")</f>
        <v/>
      </c>
      <c r="AC17" s="4" t="str">
        <f t="shared" si="5"/>
        <v/>
      </c>
      <c r="AD17" s="4" t="str">
        <f t="shared" si="6"/>
        <v/>
      </c>
      <c r="AE17" s="4" t="str">
        <f t="shared" si="7"/>
        <v/>
      </c>
      <c r="AF17" s="4" t="str">
        <f t="shared" si="8"/>
        <v/>
      </c>
      <c r="AG17" s="4" t="str">
        <f t="shared" si="9"/>
        <v/>
      </c>
      <c r="AH17" s="4" t="str">
        <f>IF(G17="女",data_kyogisha!A4,"")</f>
        <v/>
      </c>
      <c r="AI17" s="1">
        <f t="shared" ref="AI17:AI29" si="23">IF(AND($G17="男",$O17="Ａ"),$AI16+1,$AI16)</f>
        <v>0</v>
      </c>
      <c r="AJ17" s="1" t="str">
        <f t="shared" ref="AJ17:AJ80" si="24">IF(AND($G17="男",$O17="Ａ"),$C17,"")</f>
        <v/>
      </c>
      <c r="AK17" s="1">
        <f t="shared" ref="AK17:AK80" si="25">IF(AND($G17="男",$P17="Ａ"),AK16+1,AK16)</f>
        <v>0</v>
      </c>
      <c r="AL17" s="1" t="str">
        <f t="shared" si="16"/>
        <v/>
      </c>
      <c r="AM17" s="1">
        <f t="shared" ref="AM17:AM80" si="26">IF(AND($G17="女",$O17="Ａ"),AM16+1,AM16)</f>
        <v>0</v>
      </c>
      <c r="AN17" s="1" t="str">
        <f t="shared" si="17"/>
        <v/>
      </c>
      <c r="AO17" s="1">
        <f t="shared" ref="AO17:AO80" si="27">IF(AND($G17="女",$P17="Ａ"),$AO16+1,$AO16)</f>
        <v>0</v>
      </c>
      <c r="AP17" s="1" t="str">
        <f t="shared" si="18"/>
        <v/>
      </c>
      <c r="AQ17" s="1">
        <f t="shared" ref="AQ17:AQ80" si="28">IF(AND($G17="男",$O17="Ｂ"),$AQ16+1,$AQ16)</f>
        <v>0</v>
      </c>
      <c r="AR17" s="1" t="str">
        <f t="shared" si="10"/>
        <v/>
      </c>
      <c r="AS17" s="1">
        <f t="shared" ref="AS17:AS80" si="29">IF(AND($G17="男",$O17="Ｃ"),$AS16+1,$AS16)</f>
        <v>0</v>
      </c>
      <c r="AT17" s="1" t="str">
        <f>IF(AND($G17="男",$O17="Ｃ"),$C17,"")</f>
        <v/>
      </c>
      <c r="AU17" s="1">
        <f t="shared" si="19"/>
        <v>0</v>
      </c>
      <c r="AV17" s="1" t="str">
        <f t="shared" si="11"/>
        <v/>
      </c>
      <c r="AW17" s="1">
        <f t="shared" si="20"/>
        <v>0</v>
      </c>
      <c r="AX17" s="1" t="str">
        <f t="shared" si="12"/>
        <v/>
      </c>
      <c r="AY17" s="1">
        <f t="shared" si="21"/>
        <v>0</v>
      </c>
      <c r="AZ17" s="1" t="str">
        <f t="shared" si="13"/>
        <v/>
      </c>
      <c r="BA17" s="1">
        <f t="shared" ref="BA17:BA80" si="30">IF(AND($G17="男",$P17="Ｃ"),BA16+1,BA16)</f>
        <v>0</v>
      </c>
      <c r="BB17" s="1" t="str">
        <f t="shared" si="22"/>
        <v/>
      </c>
      <c r="BC17" s="1">
        <f t="shared" ref="BC17:BC80" si="31">IF(AND($G17="女",$P17="Ｂ"),$BC16+1,$BC16)</f>
        <v>0</v>
      </c>
      <c r="BD17" s="1" t="str">
        <f t="shared" si="14"/>
        <v/>
      </c>
      <c r="BE17" s="1">
        <f t="shared" ref="BE17:BE80" si="32">IF(AND($G17="女",$P17="Ｃ"),$BE16+1,$BE16)</f>
        <v>0</v>
      </c>
      <c r="BF17" s="1" t="str">
        <f t="shared" si="15"/>
        <v/>
      </c>
    </row>
    <row r="18" spans="1:58">
      <c r="A18" s="30">
        <v>4</v>
      </c>
      <c r="B18" s="179" t="s">
        <v>205</v>
      </c>
      <c r="C18" s="42"/>
      <c r="D18" s="42"/>
      <c r="E18" s="42"/>
      <c r="F18" s="131"/>
      <c r="G18" s="42"/>
      <c r="H18" s="43"/>
      <c r="I18" s="196"/>
      <c r="J18" s="175"/>
      <c r="K18" s="196"/>
      <c r="L18" s="175"/>
      <c r="M18" s="239"/>
      <c r="N18" s="232"/>
      <c r="O18" s="44"/>
      <c r="P18" s="44"/>
      <c r="T18" s="192" t="str">
        <f>IF(種目情報!A5="","",種目情報!A5)</f>
        <v>男110mJH</v>
      </c>
      <c r="U18" s="193" t="str">
        <f>IF(種目情報!E5="","",種目情報!E5)</f>
        <v>女100mYH</v>
      </c>
      <c r="V18" s="1" t="s">
        <v>491</v>
      </c>
      <c r="W18" s="4" t="str">
        <f t="shared" si="0"/>
        <v/>
      </c>
      <c r="X18" s="4" t="str">
        <f t="shared" si="1"/>
        <v/>
      </c>
      <c r="Y18" s="4" t="str">
        <f t="shared" si="2"/>
        <v/>
      </c>
      <c r="Z18" s="4" t="str">
        <f t="shared" si="3"/>
        <v/>
      </c>
      <c r="AA18" s="4" t="str">
        <f t="shared" si="4"/>
        <v/>
      </c>
      <c r="AB18" s="6" t="str">
        <f>IF(G18="男",data_kyogisha!A5,"")</f>
        <v/>
      </c>
      <c r="AC18" s="4" t="str">
        <f t="shared" si="5"/>
        <v/>
      </c>
      <c r="AD18" s="4" t="str">
        <f t="shared" si="6"/>
        <v/>
      </c>
      <c r="AE18" s="4" t="str">
        <f t="shared" si="7"/>
        <v/>
      </c>
      <c r="AF18" s="4" t="str">
        <f t="shared" si="8"/>
        <v/>
      </c>
      <c r="AG18" s="4" t="str">
        <f t="shared" si="9"/>
        <v/>
      </c>
      <c r="AH18" s="4" t="str">
        <f>IF(G18="女",data_kyogisha!A5,"")</f>
        <v/>
      </c>
      <c r="AI18" s="1">
        <f t="shared" si="23"/>
        <v>0</v>
      </c>
      <c r="AJ18" s="1" t="str">
        <f t="shared" si="24"/>
        <v/>
      </c>
      <c r="AK18" s="1">
        <f t="shared" si="25"/>
        <v>0</v>
      </c>
      <c r="AL18" s="1" t="str">
        <f t="shared" si="16"/>
        <v/>
      </c>
      <c r="AM18" s="1">
        <f t="shared" si="26"/>
        <v>0</v>
      </c>
      <c r="AN18" s="1" t="str">
        <f t="shared" si="17"/>
        <v/>
      </c>
      <c r="AO18" s="1">
        <f t="shared" si="27"/>
        <v>0</v>
      </c>
      <c r="AP18" s="1" t="str">
        <f t="shared" si="18"/>
        <v/>
      </c>
      <c r="AQ18" s="1">
        <f t="shared" si="28"/>
        <v>0</v>
      </c>
      <c r="AR18" s="1" t="str">
        <f t="shared" si="10"/>
        <v/>
      </c>
      <c r="AS18" s="1">
        <f t="shared" si="29"/>
        <v>0</v>
      </c>
      <c r="AT18" s="1" t="str">
        <f t="shared" ref="AT18:AT81" si="33">IF(AND($G18="男",$O18="Ｃ"),$C18,"")</f>
        <v/>
      </c>
      <c r="AU18" s="1">
        <f t="shared" si="19"/>
        <v>0</v>
      </c>
      <c r="AV18" s="1" t="str">
        <f t="shared" si="11"/>
        <v/>
      </c>
      <c r="AW18" s="1">
        <f t="shared" si="20"/>
        <v>0</v>
      </c>
      <c r="AX18" s="1" t="str">
        <f t="shared" si="12"/>
        <v/>
      </c>
      <c r="AY18" s="1">
        <f t="shared" si="21"/>
        <v>0</v>
      </c>
      <c r="AZ18" s="1" t="str">
        <f t="shared" si="13"/>
        <v/>
      </c>
      <c r="BA18" s="1">
        <f t="shared" si="30"/>
        <v>0</v>
      </c>
      <c r="BB18" s="1" t="str">
        <f t="shared" si="22"/>
        <v/>
      </c>
      <c r="BC18" s="1">
        <f t="shared" si="31"/>
        <v>0</v>
      </c>
      <c r="BD18" s="1" t="str">
        <f t="shared" si="14"/>
        <v/>
      </c>
      <c r="BE18" s="1">
        <f t="shared" si="32"/>
        <v>0</v>
      </c>
      <c r="BF18" s="1" t="str">
        <f t="shared" si="15"/>
        <v/>
      </c>
    </row>
    <row r="19" spans="1:58">
      <c r="A19" s="30">
        <v>5</v>
      </c>
      <c r="B19" s="179" t="s">
        <v>205</v>
      </c>
      <c r="C19" s="42"/>
      <c r="D19" s="42"/>
      <c r="E19" s="42"/>
      <c r="F19" s="131"/>
      <c r="G19" s="42"/>
      <c r="H19" s="43"/>
      <c r="I19" s="196"/>
      <c r="J19" s="175"/>
      <c r="K19" s="196"/>
      <c r="L19" s="175"/>
      <c r="M19" s="239"/>
      <c r="N19" s="232"/>
      <c r="O19" s="44"/>
      <c r="P19" s="44"/>
      <c r="T19" s="192" t="str">
        <f>IF(種目情報!A6="","",種目情報!A6)</f>
        <v>男走高跳</v>
      </c>
      <c r="U19" s="193" t="str">
        <f>IF(種目情報!E6="","",種目情報!E6)</f>
        <v>女走高跳</v>
      </c>
      <c r="W19" s="4" t="str">
        <f t="shared" si="0"/>
        <v/>
      </c>
      <c r="X19" s="4" t="str">
        <f t="shared" si="1"/>
        <v/>
      </c>
      <c r="Y19" s="4" t="str">
        <f t="shared" si="2"/>
        <v/>
      </c>
      <c r="Z19" s="4" t="str">
        <f t="shared" si="3"/>
        <v/>
      </c>
      <c r="AA19" s="4" t="str">
        <f t="shared" si="4"/>
        <v/>
      </c>
      <c r="AB19" s="6" t="str">
        <f>IF(G19="男",data_kyogisha!A6,"")</f>
        <v/>
      </c>
      <c r="AC19" s="4" t="str">
        <f t="shared" si="5"/>
        <v/>
      </c>
      <c r="AD19" s="4" t="str">
        <f t="shared" si="6"/>
        <v/>
      </c>
      <c r="AE19" s="4" t="str">
        <f t="shared" si="7"/>
        <v/>
      </c>
      <c r="AF19" s="4" t="str">
        <f t="shared" si="8"/>
        <v/>
      </c>
      <c r="AG19" s="4" t="str">
        <f t="shared" si="9"/>
        <v/>
      </c>
      <c r="AH19" s="4" t="str">
        <f>IF(G19="女",data_kyogisha!A6,"")</f>
        <v/>
      </c>
      <c r="AI19" s="1">
        <f t="shared" si="23"/>
        <v>0</v>
      </c>
      <c r="AJ19" s="1" t="str">
        <f t="shared" si="24"/>
        <v/>
      </c>
      <c r="AK19" s="1">
        <f t="shared" si="25"/>
        <v>0</v>
      </c>
      <c r="AL19" s="1" t="str">
        <f t="shared" si="16"/>
        <v/>
      </c>
      <c r="AM19" s="1">
        <f t="shared" si="26"/>
        <v>0</v>
      </c>
      <c r="AN19" s="1" t="str">
        <f t="shared" si="17"/>
        <v/>
      </c>
      <c r="AO19" s="1">
        <f t="shared" si="27"/>
        <v>0</v>
      </c>
      <c r="AP19" s="1" t="str">
        <f t="shared" si="18"/>
        <v/>
      </c>
      <c r="AQ19" s="1">
        <f t="shared" si="28"/>
        <v>0</v>
      </c>
      <c r="AR19" s="1" t="str">
        <f t="shared" si="10"/>
        <v/>
      </c>
      <c r="AS19" s="1">
        <f t="shared" si="29"/>
        <v>0</v>
      </c>
      <c r="AT19" s="1" t="str">
        <f t="shared" si="33"/>
        <v/>
      </c>
      <c r="AU19" s="1">
        <f t="shared" si="19"/>
        <v>0</v>
      </c>
      <c r="AV19" s="1" t="str">
        <f t="shared" si="11"/>
        <v/>
      </c>
      <c r="AW19" s="1">
        <f t="shared" si="20"/>
        <v>0</v>
      </c>
      <c r="AX19" s="1" t="str">
        <f t="shared" si="12"/>
        <v/>
      </c>
      <c r="AY19" s="1">
        <f t="shared" si="21"/>
        <v>0</v>
      </c>
      <c r="AZ19" s="1" t="str">
        <f t="shared" si="13"/>
        <v/>
      </c>
      <c r="BA19" s="1">
        <f t="shared" si="30"/>
        <v>0</v>
      </c>
      <c r="BB19" s="1" t="str">
        <f t="shared" si="22"/>
        <v/>
      </c>
      <c r="BC19" s="1">
        <f t="shared" si="31"/>
        <v>0</v>
      </c>
      <c r="BD19" s="1" t="str">
        <f t="shared" si="14"/>
        <v/>
      </c>
      <c r="BE19" s="1">
        <f t="shared" si="32"/>
        <v>0</v>
      </c>
      <c r="BF19" s="1" t="str">
        <f t="shared" si="15"/>
        <v/>
      </c>
    </row>
    <row r="20" spans="1:58">
      <c r="A20" s="30">
        <v>6</v>
      </c>
      <c r="B20" s="179" t="s">
        <v>205</v>
      </c>
      <c r="C20" s="42"/>
      <c r="D20" s="42"/>
      <c r="E20" s="42"/>
      <c r="F20" s="131"/>
      <c r="G20" s="42"/>
      <c r="H20" s="43"/>
      <c r="I20" s="196"/>
      <c r="J20" s="175"/>
      <c r="K20" s="196"/>
      <c r="L20" s="118"/>
      <c r="M20" s="239"/>
      <c r="N20" s="232"/>
      <c r="O20" s="44"/>
      <c r="P20" s="44"/>
      <c r="T20" s="192" t="str">
        <f>IF(種目情報!A7="","",種目情報!A7)</f>
        <v>男走幅跳</v>
      </c>
      <c r="U20" s="193" t="str">
        <f>IF(種目情報!E7="","",種目情報!E7)</f>
        <v>女走幅跳</v>
      </c>
      <c r="W20" s="4" t="str">
        <f t="shared" si="0"/>
        <v/>
      </c>
      <c r="X20" s="4" t="str">
        <f t="shared" si="1"/>
        <v/>
      </c>
      <c r="Y20" s="4" t="str">
        <f t="shared" si="2"/>
        <v/>
      </c>
      <c r="Z20" s="4" t="str">
        <f t="shared" si="3"/>
        <v/>
      </c>
      <c r="AA20" s="4" t="str">
        <f t="shared" si="4"/>
        <v/>
      </c>
      <c r="AB20" s="6" t="str">
        <f>IF(G20="男",data_kyogisha!A7,"")</f>
        <v/>
      </c>
      <c r="AC20" s="4" t="str">
        <f t="shared" si="5"/>
        <v/>
      </c>
      <c r="AD20" s="4" t="str">
        <f t="shared" si="6"/>
        <v/>
      </c>
      <c r="AE20" s="4" t="str">
        <f t="shared" si="7"/>
        <v/>
      </c>
      <c r="AF20" s="4" t="str">
        <f t="shared" si="8"/>
        <v/>
      </c>
      <c r="AG20" s="4" t="str">
        <f t="shared" si="9"/>
        <v/>
      </c>
      <c r="AH20" s="4" t="str">
        <f>IF(G20="女",data_kyogisha!A7,"")</f>
        <v/>
      </c>
      <c r="AI20" s="1">
        <f t="shared" si="23"/>
        <v>0</v>
      </c>
      <c r="AJ20" s="1" t="str">
        <f t="shared" si="24"/>
        <v/>
      </c>
      <c r="AK20" s="1">
        <f t="shared" si="25"/>
        <v>0</v>
      </c>
      <c r="AL20" s="1" t="str">
        <f t="shared" si="16"/>
        <v/>
      </c>
      <c r="AM20" s="1">
        <f t="shared" si="26"/>
        <v>0</v>
      </c>
      <c r="AN20" s="1" t="str">
        <f t="shared" si="17"/>
        <v/>
      </c>
      <c r="AO20" s="1">
        <f t="shared" si="27"/>
        <v>0</v>
      </c>
      <c r="AP20" s="1" t="str">
        <f t="shared" si="18"/>
        <v/>
      </c>
      <c r="AQ20" s="1">
        <f t="shared" si="28"/>
        <v>0</v>
      </c>
      <c r="AR20" s="1" t="str">
        <f t="shared" si="10"/>
        <v/>
      </c>
      <c r="AS20" s="1">
        <f t="shared" si="29"/>
        <v>0</v>
      </c>
      <c r="AT20" s="1" t="str">
        <f t="shared" si="33"/>
        <v/>
      </c>
      <c r="AU20" s="1">
        <f t="shared" si="19"/>
        <v>0</v>
      </c>
      <c r="AV20" s="1" t="str">
        <f t="shared" si="11"/>
        <v/>
      </c>
      <c r="AW20" s="1">
        <f t="shared" si="20"/>
        <v>0</v>
      </c>
      <c r="AX20" s="1" t="str">
        <f t="shared" si="12"/>
        <v/>
      </c>
      <c r="AY20" s="1">
        <f t="shared" si="21"/>
        <v>0</v>
      </c>
      <c r="AZ20" s="1" t="str">
        <f t="shared" si="13"/>
        <v/>
      </c>
      <c r="BA20" s="1">
        <f t="shared" si="30"/>
        <v>0</v>
      </c>
      <c r="BB20" s="1" t="str">
        <f t="shared" si="22"/>
        <v/>
      </c>
      <c r="BC20" s="1">
        <f t="shared" si="31"/>
        <v>0</v>
      </c>
      <c r="BD20" s="1" t="str">
        <f t="shared" si="14"/>
        <v/>
      </c>
      <c r="BE20" s="1">
        <f t="shared" si="32"/>
        <v>0</v>
      </c>
      <c r="BF20" s="1" t="str">
        <f t="shared" si="15"/>
        <v/>
      </c>
    </row>
    <row r="21" spans="1:58">
      <c r="A21" s="30">
        <v>7</v>
      </c>
      <c r="B21" s="179" t="s">
        <v>205</v>
      </c>
      <c r="C21" s="42"/>
      <c r="D21" s="42"/>
      <c r="E21" s="42"/>
      <c r="F21" s="131"/>
      <c r="G21" s="42"/>
      <c r="H21" s="43"/>
      <c r="I21" s="196"/>
      <c r="J21" s="175"/>
      <c r="K21" s="196"/>
      <c r="L21" s="118"/>
      <c r="M21" s="239"/>
      <c r="N21" s="232"/>
      <c r="O21" s="44"/>
      <c r="P21" s="44"/>
      <c r="T21" s="192" t="str">
        <f>IF(種目情報!A8="","",種目情報!A8)</f>
        <v>男中学砲丸投5.000kg</v>
      </c>
      <c r="U21" s="193" t="str">
        <f>IF(種目情報!E8="","",種目情報!E8)</f>
        <v>女中学砲丸投2.721kg</v>
      </c>
      <c r="W21" s="4" t="str">
        <f t="shared" si="0"/>
        <v/>
      </c>
      <c r="X21" s="4" t="str">
        <f t="shared" si="1"/>
        <v/>
      </c>
      <c r="Y21" s="4" t="str">
        <f t="shared" si="2"/>
        <v/>
      </c>
      <c r="Z21" s="4" t="str">
        <f t="shared" si="3"/>
        <v/>
      </c>
      <c r="AA21" s="4" t="str">
        <f t="shared" si="4"/>
        <v/>
      </c>
      <c r="AB21" s="6" t="str">
        <f>IF(G21="男",data_kyogisha!A8,"")</f>
        <v/>
      </c>
      <c r="AC21" s="4" t="str">
        <f t="shared" si="5"/>
        <v/>
      </c>
      <c r="AD21" s="4" t="str">
        <f t="shared" si="6"/>
        <v/>
      </c>
      <c r="AE21" s="4" t="str">
        <f t="shared" si="7"/>
        <v/>
      </c>
      <c r="AF21" s="4" t="str">
        <f t="shared" si="8"/>
        <v/>
      </c>
      <c r="AG21" s="4" t="str">
        <f t="shared" si="9"/>
        <v/>
      </c>
      <c r="AH21" s="4" t="str">
        <f>IF(G21="女",data_kyogisha!A8,"")</f>
        <v/>
      </c>
      <c r="AI21" s="1">
        <f t="shared" si="23"/>
        <v>0</v>
      </c>
      <c r="AJ21" s="1" t="str">
        <f t="shared" si="24"/>
        <v/>
      </c>
      <c r="AK21" s="1">
        <f t="shared" si="25"/>
        <v>0</v>
      </c>
      <c r="AL21" s="1" t="str">
        <f t="shared" si="16"/>
        <v/>
      </c>
      <c r="AM21" s="1">
        <f t="shared" si="26"/>
        <v>0</v>
      </c>
      <c r="AN21" s="1" t="str">
        <f t="shared" si="17"/>
        <v/>
      </c>
      <c r="AO21" s="1">
        <f t="shared" si="27"/>
        <v>0</v>
      </c>
      <c r="AP21" s="1" t="str">
        <f t="shared" si="18"/>
        <v/>
      </c>
      <c r="AQ21" s="1">
        <f t="shared" si="28"/>
        <v>0</v>
      </c>
      <c r="AR21" s="1" t="str">
        <f t="shared" si="10"/>
        <v/>
      </c>
      <c r="AS21" s="1">
        <f t="shared" si="29"/>
        <v>0</v>
      </c>
      <c r="AT21" s="1" t="str">
        <f t="shared" si="33"/>
        <v/>
      </c>
      <c r="AU21" s="1">
        <f t="shared" si="19"/>
        <v>0</v>
      </c>
      <c r="AV21" s="1" t="str">
        <f t="shared" si="11"/>
        <v/>
      </c>
      <c r="AW21" s="1">
        <f t="shared" si="20"/>
        <v>0</v>
      </c>
      <c r="AX21" s="1" t="str">
        <f t="shared" si="12"/>
        <v/>
      </c>
      <c r="AY21" s="1">
        <f t="shared" si="21"/>
        <v>0</v>
      </c>
      <c r="AZ21" s="1" t="str">
        <f t="shared" si="13"/>
        <v/>
      </c>
      <c r="BA21" s="1">
        <f t="shared" si="30"/>
        <v>0</v>
      </c>
      <c r="BB21" s="1" t="str">
        <f t="shared" si="22"/>
        <v/>
      </c>
      <c r="BC21" s="1">
        <f t="shared" si="31"/>
        <v>0</v>
      </c>
      <c r="BD21" s="1" t="str">
        <f t="shared" si="14"/>
        <v/>
      </c>
      <c r="BE21" s="1">
        <f t="shared" si="32"/>
        <v>0</v>
      </c>
      <c r="BF21" s="1" t="str">
        <f t="shared" si="15"/>
        <v/>
      </c>
    </row>
    <row r="22" spans="1:58">
      <c r="A22" s="30">
        <v>8</v>
      </c>
      <c r="B22" s="179" t="s">
        <v>205</v>
      </c>
      <c r="C22" s="42"/>
      <c r="D22" s="42"/>
      <c r="E22" s="42"/>
      <c r="F22" s="131"/>
      <c r="G22" s="42"/>
      <c r="H22" s="43"/>
      <c r="I22" s="196"/>
      <c r="J22" s="175"/>
      <c r="K22" s="196"/>
      <c r="L22" s="118"/>
      <c r="M22" s="239"/>
      <c r="N22" s="232"/>
      <c r="O22" s="44"/>
      <c r="P22" s="44"/>
      <c r="T22" s="192" t="str">
        <f>IF(種目情報!A9="","",種目情報!A9)</f>
        <v/>
      </c>
      <c r="U22" s="193" t="str">
        <f>IF(種目情報!E9="","",種目情報!E9)</f>
        <v/>
      </c>
      <c r="W22" s="4" t="str">
        <f t="shared" si="0"/>
        <v/>
      </c>
      <c r="X22" s="4" t="str">
        <f t="shared" si="1"/>
        <v/>
      </c>
      <c r="Y22" s="4" t="str">
        <f t="shared" si="2"/>
        <v/>
      </c>
      <c r="Z22" s="4" t="str">
        <f t="shared" si="3"/>
        <v/>
      </c>
      <c r="AA22" s="4" t="str">
        <f t="shared" si="4"/>
        <v/>
      </c>
      <c r="AB22" s="6" t="str">
        <f>IF(G22="男",data_kyogisha!A9,"")</f>
        <v/>
      </c>
      <c r="AC22" s="4" t="str">
        <f t="shared" si="5"/>
        <v/>
      </c>
      <c r="AD22" s="4" t="str">
        <f t="shared" si="6"/>
        <v/>
      </c>
      <c r="AE22" s="4" t="str">
        <f t="shared" si="7"/>
        <v/>
      </c>
      <c r="AF22" s="4" t="str">
        <f t="shared" si="8"/>
        <v/>
      </c>
      <c r="AG22" s="4" t="str">
        <f t="shared" si="9"/>
        <v/>
      </c>
      <c r="AH22" s="4" t="str">
        <f>IF(G22="女",data_kyogisha!A9,"")</f>
        <v/>
      </c>
      <c r="AI22" s="1">
        <f t="shared" si="23"/>
        <v>0</v>
      </c>
      <c r="AJ22" s="1" t="str">
        <f t="shared" si="24"/>
        <v/>
      </c>
      <c r="AK22" s="1">
        <f t="shared" si="25"/>
        <v>0</v>
      </c>
      <c r="AL22" s="1" t="str">
        <f t="shared" si="16"/>
        <v/>
      </c>
      <c r="AM22" s="1">
        <f t="shared" si="26"/>
        <v>0</v>
      </c>
      <c r="AN22" s="1" t="str">
        <f t="shared" si="17"/>
        <v/>
      </c>
      <c r="AO22" s="1">
        <f t="shared" si="27"/>
        <v>0</v>
      </c>
      <c r="AP22" s="1" t="str">
        <f t="shared" si="18"/>
        <v/>
      </c>
      <c r="AQ22" s="1">
        <f t="shared" si="28"/>
        <v>0</v>
      </c>
      <c r="AR22" s="1" t="str">
        <f t="shared" si="10"/>
        <v/>
      </c>
      <c r="AS22" s="1">
        <f t="shared" si="29"/>
        <v>0</v>
      </c>
      <c r="AT22" s="1" t="str">
        <f t="shared" si="33"/>
        <v/>
      </c>
      <c r="AU22" s="1">
        <f t="shared" si="19"/>
        <v>0</v>
      </c>
      <c r="AV22" s="1" t="str">
        <f t="shared" si="11"/>
        <v/>
      </c>
      <c r="AW22" s="1">
        <f t="shared" si="20"/>
        <v>0</v>
      </c>
      <c r="AX22" s="1" t="str">
        <f t="shared" si="12"/>
        <v/>
      </c>
      <c r="AY22" s="1">
        <f t="shared" si="21"/>
        <v>0</v>
      </c>
      <c r="AZ22" s="1" t="str">
        <f t="shared" si="13"/>
        <v/>
      </c>
      <c r="BA22" s="1">
        <f t="shared" si="30"/>
        <v>0</v>
      </c>
      <c r="BB22" s="1" t="str">
        <f t="shared" si="22"/>
        <v/>
      </c>
      <c r="BC22" s="1">
        <f t="shared" si="31"/>
        <v>0</v>
      </c>
      <c r="BD22" s="1" t="str">
        <f t="shared" si="14"/>
        <v/>
      </c>
      <c r="BE22" s="1">
        <f t="shared" si="32"/>
        <v>0</v>
      </c>
      <c r="BF22" s="1" t="str">
        <f t="shared" si="15"/>
        <v/>
      </c>
    </row>
    <row r="23" spans="1:58">
      <c r="A23" s="30">
        <v>9</v>
      </c>
      <c r="B23" s="179" t="s">
        <v>205</v>
      </c>
      <c r="C23" s="42"/>
      <c r="D23" s="42"/>
      <c r="E23" s="42"/>
      <c r="F23" s="131"/>
      <c r="G23" s="42"/>
      <c r="H23" s="43"/>
      <c r="I23" s="196"/>
      <c r="J23" s="175"/>
      <c r="K23" s="196"/>
      <c r="L23" s="175"/>
      <c r="M23" s="239"/>
      <c r="N23" s="232"/>
      <c r="O23" s="44"/>
      <c r="P23" s="44"/>
      <c r="T23" s="192" t="str">
        <f>IF(種目情報!A10="","",種目情報!A10)</f>
        <v/>
      </c>
      <c r="U23" s="193" t="str">
        <f>IF(種目情報!E10="","",種目情報!E10)</f>
        <v/>
      </c>
      <c r="W23" s="4" t="str">
        <f t="shared" si="0"/>
        <v/>
      </c>
      <c r="X23" s="4" t="str">
        <f t="shared" si="1"/>
        <v/>
      </c>
      <c r="Y23" s="4" t="str">
        <f t="shared" si="2"/>
        <v/>
      </c>
      <c r="Z23" s="4" t="str">
        <f t="shared" si="3"/>
        <v/>
      </c>
      <c r="AA23" s="4" t="str">
        <f t="shared" si="4"/>
        <v/>
      </c>
      <c r="AB23" s="6" t="str">
        <f>IF(G23="男",data_kyogisha!A10,"")</f>
        <v/>
      </c>
      <c r="AC23" s="4" t="str">
        <f t="shared" si="5"/>
        <v/>
      </c>
      <c r="AD23" s="4" t="str">
        <f t="shared" si="6"/>
        <v/>
      </c>
      <c r="AE23" s="4" t="str">
        <f t="shared" si="7"/>
        <v/>
      </c>
      <c r="AF23" s="4" t="str">
        <f t="shared" si="8"/>
        <v/>
      </c>
      <c r="AG23" s="4" t="str">
        <f t="shared" si="9"/>
        <v/>
      </c>
      <c r="AH23" s="4" t="str">
        <f>IF(G23="女",data_kyogisha!A10,"")</f>
        <v/>
      </c>
      <c r="AI23" s="1">
        <f t="shared" si="23"/>
        <v>0</v>
      </c>
      <c r="AJ23" s="1" t="str">
        <f t="shared" si="24"/>
        <v/>
      </c>
      <c r="AK23" s="1">
        <f t="shared" si="25"/>
        <v>0</v>
      </c>
      <c r="AL23" s="1" t="str">
        <f t="shared" si="16"/>
        <v/>
      </c>
      <c r="AM23" s="1">
        <f t="shared" si="26"/>
        <v>0</v>
      </c>
      <c r="AN23" s="1" t="str">
        <f t="shared" si="17"/>
        <v/>
      </c>
      <c r="AO23" s="1">
        <f t="shared" si="27"/>
        <v>0</v>
      </c>
      <c r="AP23" s="1" t="str">
        <f t="shared" si="18"/>
        <v/>
      </c>
      <c r="AQ23" s="1">
        <f t="shared" si="28"/>
        <v>0</v>
      </c>
      <c r="AR23" s="1" t="str">
        <f t="shared" si="10"/>
        <v/>
      </c>
      <c r="AS23" s="1">
        <f t="shared" si="29"/>
        <v>0</v>
      </c>
      <c r="AT23" s="1" t="str">
        <f t="shared" si="33"/>
        <v/>
      </c>
      <c r="AU23" s="1">
        <f t="shared" si="19"/>
        <v>0</v>
      </c>
      <c r="AV23" s="1" t="str">
        <f t="shared" si="11"/>
        <v/>
      </c>
      <c r="AW23" s="1">
        <f t="shared" si="20"/>
        <v>0</v>
      </c>
      <c r="AX23" s="1" t="str">
        <f t="shared" si="12"/>
        <v/>
      </c>
      <c r="AY23" s="1">
        <f t="shared" si="21"/>
        <v>0</v>
      </c>
      <c r="AZ23" s="1" t="str">
        <f t="shared" si="13"/>
        <v/>
      </c>
      <c r="BA23" s="1">
        <f t="shared" si="30"/>
        <v>0</v>
      </c>
      <c r="BB23" s="1" t="str">
        <f t="shared" si="22"/>
        <v/>
      </c>
      <c r="BC23" s="1">
        <f t="shared" si="31"/>
        <v>0</v>
      </c>
      <c r="BD23" s="1" t="str">
        <f t="shared" si="14"/>
        <v/>
      </c>
      <c r="BE23" s="1">
        <f t="shared" si="32"/>
        <v>0</v>
      </c>
      <c r="BF23" s="1" t="str">
        <f t="shared" si="15"/>
        <v/>
      </c>
    </row>
    <row r="24" spans="1:58">
      <c r="A24" s="30">
        <v>10</v>
      </c>
      <c r="B24" s="179" t="s">
        <v>205</v>
      </c>
      <c r="C24" s="42"/>
      <c r="D24" s="42"/>
      <c r="E24" s="42"/>
      <c r="F24" s="131"/>
      <c r="G24" s="42"/>
      <c r="H24" s="43"/>
      <c r="I24" s="196"/>
      <c r="J24" s="175"/>
      <c r="K24" s="196"/>
      <c r="L24" s="118"/>
      <c r="M24" s="239"/>
      <c r="N24" s="232"/>
      <c r="O24" s="44"/>
      <c r="P24" s="44"/>
      <c r="T24" s="192" t="str">
        <f>IF(種目情報!A11="","",種目情報!A11)</f>
        <v/>
      </c>
      <c r="U24" s="193" t="str">
        <f>IF(種目情報!E11="","",種目情報!E11)</f>
        <v/>
      </c>
      <c r="W24" s="4" t="str">
        <f t="shared" si="0"/>
        <v/>
      </c>
      <c r="X24" s="4" t="str">
        <f t="shared" si="1"/>
        <v/>
      </c>
      <c r="Y24" s="4" t="str">
        <f t="shared" si="2"/>
        <v/>
      </c>
      <c r="Z24" s="4" t="str">
        <f t="shared" si="3"/>
        <v/>
      </c>
      <c r="AA24" s="4" t="str">
        <f t="shared" si="4"/>
        <v/>
      </c>
      <c r="AB24" s="6" t="str">
        <f>IF(G24="男",data_kyogisha!A11,"")</f>
        <v/>
      </c>
      <c r="AC24" s="4" t="str">
        <f t="shared" si="5"/>
        <v/>
      </c>
      <c r="AD24" s="4" t="str">
        <f t="shared" si="6"/>
        <v/>
      </c>
      <c r="AE24" s="4" t="str">
        <f t="shared" si="7"/>
        <v/>
      </c>
      <c r="AF24" s="4" t="str">
        <f t="shared" si="8"/>
        <v/>
      </c>
      <c r="AG24" s="4" t="str">
        <f t="shared" si="9"/>
        <v/>
      </c>
      <c r="AH24" s="4" t="str">
        <f>IF(G24="女",data_kyogisha!A11,"")</f>
        <v/>
      </c>
      <c r="AI24" s="1">
        <f t="shared" si="23"/>
        <v>0</v>
      </c>
      <c r="AJ24" s="1" t="str">
        <f t="shared" si="24"/>
        <v/>
      </c>
      <c r="AK24" s="1">
        <f t="shared" si="25"/>
        <v>0</v>
      </c>
      <c r="AL24" s="1" t="str">
        <f t="shared" si="16"/>
        <v/>
      </c>
      <c r="AM24" s="1">
        <f t="shared" si="26"/>
        <v>0</v>
      </c>
      <c r="AN24" s="1" t="str">
        <f t="shared" si="17"/>
        <v/>
      </c>
      <c r="AO24" s="1">
        <f t="shared" si="27"/>
        <v>0</v>
      </c>
      <c r="AP24" s="1" t="str">
        <f t="shared" si="18"/>
        <v/>
      </c>
      <c r="AQ24" s="1">
        <f t="shared" si="28"/>
        <v>0</v>
      </c>
      <c r="AR24" s="1" t="str">
        <f t="shared" si="10"/>
        <v/>
      </c>
      <c r="AS24" s="1">
        <f t="shared" si="29"/>
        <v>0</v>
      </c>
      <c r="AT24" s="1" t="str">
        <f t="shared" si="33"/>
        <v/>
      </c>
      <c r="AU24" s="1">
        <f t="shared" si="19"/>
        <v>0</v>
      </c>
      <c r="AV24" s="1" t="str">
        <f t="shared" si="11"/>
        <v/>
      </c>
      <c r="AW24" s="1">
        <f t="shared" si="20"/>
        <v>0</v>
      </c>
      <c r="AX24" s="1" t="str">
        <f t="shared" si="12"/>
        <v/>
      </c>
      <c r="AY24" s="1">
        <f t="shared" si="21"/>
        <v>0</v>
      </c>
      <c r="AZ24" s="1" t="str">
        <f t="shared" si="13"/>
        <v/>
      </c>
      <c r="BA24" s="1">
        <f t="shared" si="30"/>
        <v>0</v>
      </c>
      <c r="BB24" s="1" t="str">
        <f t="shared" si="22"/>
        <v/>
      </c>
      <c r="BC24" s="1">
        <f t="shared" si="31"/>
        <v>0</v>
      </c>
      <c r="BD24" s="1" t="str">
        <f t="shared" si="14"/>
        <v/>
      </c>
      <c r="BE24" s="1">
        <f t="shared" si="32"/>
        <v>0</v>
      </c>
      <c r="BF24" s="1" t="str">
        <f t="shared" si="15"/>
        <v/>
      </c>
    </row>
    <row r="25" spans="1:58">
      <c r="A25" s="30">
        <v>11</v>
      </c>
      <c r="B25" s="179" t="s">
        <v>205</v>
      </c>
      <c r="C25" s="42"/>
      <c r="D25" s="42"/>
      <c r="E25" s="42"/>
      <c r="F25" s="131"/>
      <c r="G25" s="42"/>
      <c r="H25" s="43"/>
      <c r="I25" s="196"/>
      <c r="J25" s="175"/>
      <c r="K25" s="196"/>
      <c r="L25" s="118"/>
      <c r="M25" s="239"/>
      <c r="N25" s="232"/>
      <c r="O25" s="44"/>
      <c r="P25" s="44"/>
      <c r="T25" s="192" t="str">
        <f>IF(種目情報!A12="","",種目情報!A12)</f>
        <v/>
      </c>
      <c r="U25" s="193" t="str">
        <f>IF(種目情報!E12="","",種目情報!E12)</f>
        <v/>
      </c>
      <c r="W25" s="4" t="str">
        <f t="shared" si="0"/>
        <v/>
      </c>
      <c r="X25" s="4" t="str">
        <f t="shared" si="1"/>
        <v/>
      </c>
      <c r="Y25" s="4" t="str">
        <f t="shared" si="2"/>
        <v/>
      </c>
      <c r="Z25" s="4" t="str">
        <f t="shared" si="3"/>
        <v/>
      </c>
      <c r="AA25" s="4" t="str">
        <f t="shared" si="4"/>
        <v/>
      </c>
      <c r="AB25" s="6" t="str">
        <f>IF(G25="男",data_kyogisha!A12,"")</f>
        <v/>
      </c>
      <c r="AC25" s="4" t="str">
        <f t="shared" si="5"/>
        <v/>
      </c>
      <c r="AD25" s="4" t="str">
        <f t="shared" si="6"/>
        <v/>
      </c>
      <c r="AE25" s="4" t="str">
        <f t="shared" si="7"/>
        <v/>
      </c>
      <c r="AF25" s="4" t="str">
        <f t="shared" si="8"/>
        <v/>
      </c>
      <c r="AG25" s="4" t="str">
        <f t="shared" si="9"/>
        <v/>
      </c>
      <c r="AH25" s="4" t="str">
        <f>IF(G25="女",data_kyogisha!A12,"")</f>
        <v/>
      </c>
      <c r="AI25" s="1">
        <f t="shared" si="23"/>
        <v>0</v>
      </c>
      <c r="AJ25" s="1" t="str">
        <f t="shared" si="24"/>
        <v/>
      </c>
      <c r="AK25" s="1">
        <f t="shared" si="25"/>
        <v>0</v>
      </c>
      <c r="AL25" s="1" t="str">
        <f t="shared" si="16"/>
        <v/>
      </c>
      <c r="AM25" s="1">
        <f t="shared" si="26"/>
        <v>0</v>
      </c>
      <c r="AN25" s="1" t="str">
        <f t="shared" si="17"/>
        <v/>
      </c>
      <c r="AO25" s="1">
        <f t="shared" si="27"/>
        <v>0</v>
      </c>
      <c r="AP25" s="1" t="str">
        <f t="shared" si="18"/>
        <v/>
      </c>
      <c r="AQ25" s="1">
        <f t="shared" si="28"/>
        <v>0</v>
      </c>
      <c r="AR25" s="1" t="str">
        <f t="shared" si="10"/>
        <v/>
      </c>
      <c r="AS25" s="1">
        <f t="shared" si="29"/>
        <v>0</v>
      </c>
      <c r="AT25" s="1" t="str">
        <f t="shared" si="33"/>
        <v/>
      </c>
      <c r="AU25" s="1">
        <f t="shared" si="19"/>
        <v>0</v>
      </c>
      <c r="AV25" s="1" t="str">
        <f t="shared" si="11"/>
        <v/>
      </c>
      <c r="AW25" s="1">
        <f t="shared" si="20"/>
        <v>0</v>
      </c>
      <c r="AX25" s="1" t="str">
        <f t="shared" si="12"/>
        <v/>
      </c>
      <c r="AY25" s="1">
        <f t="shared" si="21"/>
        <v>0</v>
      </c>
      <c r="AZ25" s="1" t="str">
        <f t="shared" si="13"/>
        <v/>
      </c>
      <c r="BA25" s="1">
        <f t="shared" si="30"/>
        <v>0</v>
      </c>
      <c r="BB25" s="1" t="str">
        <f t="shared" si="22"/>
        <v/>
      </c>
      <c r="BC25" s="1">
        <f t="shared" si="31"/>
        <v>0</v>
      </c>
      <c r="BD25" s="1" t="str">
        <f t="shared" si="14"/>
        <v/>
      </c>
      <c r="BE25" s="1">
        <f t="shared" si="32"/>
        <v>0</v>
      </c>
      <c r="BF25" s="1" t="str">
        <f t="shared" si="15"/>
        <v/>
      </c>
    </row>
    <row r="26" spans="1:58">
      <c r="A26" s="30">
        <v>12</v>
      </c>
      <c r="B26" s="179" t="s">
        <v>205</v>
      </c>
      <c r="C26" s="42"/>
      <c r="D26" s="42"/>
      <c r="E26" s="42"/>
      <c r="F26" s="131"/>
      <c r="G26" s="42"/>
      <c r="H26" s="43"/>
      <c r="I26" s="196"/>
      <c r="J26" s="175"/>
      <c r="K26" s="196"/>
      <c r="L26" s="175"/>
      <c r="M26" s="239"/>
      <c r="N26" s="232"/>
      <c r="O26" s="44"/>
      <c r="P26" s="44"/>
      <c r="T26" s="192" t="str">
        <f>IF(種目情報!A13="","",種目情報!A13)</f>
        <v/>
      </c>
      <c r="U26" s="193" t="str">
        <f>IF(種目情報!E13="","",種目情報!E13)</f>
        <v/>
      </c>
      <c r="W26" s="4" t="str">
        <f t="shared" si="0"/>
        <v/>
      </c>
      <c r="X26" s="4" t="str">
        <f t="shared" si="1"/>
        <v/>
      </c>
      <c r="Y26" s="4" t="str">
        <f t="shared" si="2"/>
        <v/>
      </c>
      <c r="Z26" s="4" t="str">
        <f t="shared" si="3"/>
        <v/>
      </c>
      <c r="AA26" s="4" t="str">
        <f t="shared" si="4"/>
        <v/>
      </c>
      <c r="AB26" s="6" t="str">
        <f>IF(G26="男",data_kyogisha!A13,"")</f>
        <v/>
      </c>
      <c r="AC26" s="4" t="str">
        <f t="shared" si="5"/>
        <v/>
      </c>
      <c r="AD26" s="4" t="str">
        <f t="shared" si="6"/>
        <v/>
      </c>
      <c r="AE26" s="4" t="str">
        <f t="shared" si="7"/>
        <v/>
      </c>
      <c r="AF26" s="4" t="str">
        <f t="shared" si="8"/>
        <v/>
      </c>
      <c r="AG26" s="4" t="str">
        <f t="shared" si="9"/>
        <v/>
      </c>
      <c r="AH26" s="4" t="str">
        <f>IF(G26="女",data_kyogisha!A13,"")</f>
        <v/>
      </c>
      <c r="AI26" s="1">
        <f t="shared" si="23"/>
        <v>0</v>
      </c>
      <c r="AJ26" s="1" t="str">
        <f t="shared" si="24"/>
        <v/>
      </c>
      <c r="AK26" s="1">
        <f t="shared" si="25"/>
        <v>0</v>
      </c>
      <c r="AL26" s="1" t="str">
        <f t="shared" si="16"/>
        <v/>
      </c>
      <c r="AM26" s="1">
        <f t="shared" si="26"/>
        <v>0</v>
      </c>
      <c r="AN26" s="1" t="str">
        <f t="shared" si="17"/>
        <v/>
      </c>
      <c r="AO26" s="1">
        <f t="shared" si="27"/>
        <v>0</v>
      </c>
      <c r="AP26" s="1" t="str">
        <f t="shared" si="18"/>
        <v/>
      </c>
      <c r="AQ26" s="1">
        <f t="shared" si="28"/>
        <v>0</v>
      </c>
      <c r="AR26" s="1" t="str">
        <f t="shared" si="10"/>
        <v/>
      </c>
      <c r="AS26" s="1">
        <f t="shared" si="29"/>
        <v>0</v>
      </c>
      <c r="AT26" s="1" t="str">
        <f t="shared" si="33"/>
        <v/>
      </c>
      <c r="AU26" s="1">
        <f t="shared" si="19"/>
        <v>0</v>
      </c>
      <c r="AV26" s="1" t="str">
        <f t="shared" si="11"/>
        <v/>
      </c>
      <c r="AW26" s="1">
        <f t="shared" si="20"/>
        <v>0</v>
      </c>
      <c r="AX26" s="1" t="str">
        <f t="shared" si="12"/>
        <v/>
      </c>
      <c r="AY26" s="1">
        <f t="shared" si="21"/>
        <v>0</v>
      </c>
      <c r="AZ26" s="1" t="str">
        <f t="shared" si="13"/>
        <v/>
      </c>
      <c r="BA26" s="1">
        <f t="shared" si="30"/>
        <v>0</v>
      </c>
      <c r="BB26" s="1" t="str">
        <f t="shared" si="22"/>
        <v/>
      </c>
      <c r="BC26" s="1">
        <f t="shared" si="31"/>
        <v>0</v>
      </c>
      <c r="BD26" s="1" t="str">
        <f t="shared" si="14"/>
        <v/>
      </c>
      <c r="BE26" s="1">
        <f t="shared" si="32"/>
        <v>0</v>
      </c>
      <c r="BF26" s="1" t="str">
        <f t="shared" si="15"/>
        <v/>
      </c>
    </row>
    <row r="27" spans="1:58">
      <c r="A27" s="30">
        <v>13</v>
      </c>
      <c r="B27" s="179" t="s">
        <v>205</v>
      </c>
      <c r="C27" s="42"/>
      <c r="D27" s="42"/>
      <c r="E27" s="42"/>
      <c r="F27" s="131"/>
      <c r="G27" s="42"/>
      <c r="H27" s="43"/>
      <c r="I27" s="196"/>
      <c r="J27" s="175"/>
      <c r="K27" s="196"/>
      <c r="L27" s="118"/>
      <c r="M27" s="239"/>
      <c r="N27" s="232"/>
      <c r="O27" s="44"/>
      <c r="P27" s="44"/>
      <c r="T27" s="192" t="str">
        <f>IF(種目情報!A14="","",種目情報!A14)</f>
        <v/>
      </c>
      <c r="U27" s="193" t="str">
        <f>IF(種目情報!E14="","",種目情報!E14)</f>
        <v/>
      </c>
      <c r="W27" s="4" t="str">
        <f t="shared" si="0"/>
        <v/>
      </c>
      <c r="X27" s="4" t="str">
        <f t="shared" si="1"/>
        <v/>
      </c>
      <c r="Y27" s="4" t="str">
        <f t="shared" si="2"/>
        <v/>
      </c>
      <c r="Z27" s="4" t="str">
        <f t="shared" si="3"/>
        <v/>
      </c>
      <c r="AA27" s="4" t="str">
        <f t="shared" si="4"/>
        <v/>
      </c>
      <c r="AB27" s="6" t="str">
        <f>IF(G27="男",data_kyogisha!A14,"")</f>
        <v/>
      </c>
      <c r="AC27" s="4" t="str">
        <f t="shared" si="5"/>
        <v/>
      </c>
      <c r="AD27" s="4" t="str">
        <f t="shared" si="6"/>
        <v/>
      </c>
      <c r="AE27" s="4" t="str">
        <f t="shared" si="7"/>
        <v/>
      </c>
      <c r="AF27" s="4" t="str">
        <f t="shared" si="8"/>
        <v/>
      </c>
      <c r="AG27" s="4" t="str">
        <f t="shared" si="9"/>
        <v/>
      </c>
      <c r="AH27" s="4" t="str">
        <f>IF(G27="女",data_kyogisha!A14,"")</f>
        <v/>
      </c>
      <c r="AI27" s="1">
        <f t="shared" si="23"/>
        <v>0</v>
      </c>
      <c r="AJ27" s="1" t="str">
        <f t="shared" si="24"/>
        <v/>
      </c>
      <c r="AK27" s="1">
        <f t="shared" si="25"/>
        <v>0</v>
      </c>
      <c r="AL27" s="1" t="str">
        <f t="shared" si="16"/>
        <v/>
      </c>
      <c r="AM27" s="1">
        <f t="shared" si="26"/>
        <v>0</v>
      </c>
      <c r="AN27" s="1" t="str">
        <f t="shared" si="17"/>
        <v/>
      </c>
      <c r="AO27" s="1">
        <f t="shared" si="27"/>
        <v>0</v>
      </c>
      <c r="AP27" s="1" t="str">
        <f t="shared" si="18"/>
        <v/>
      </c>
      <c r="AQ27" s="1">
        <f t="shared" si="28"/>
        <v>0</v>
      </c>
      <c r="AR27" s="1" t="str">
        <f t="shared" si="10"/>
        <v/>
      </c>
      <c r="AS27" s="1">
        <f t="shared" si="29"/>
        <v>0</v>
      </c>
      <c r="AT27" s="1" t="str">
        <f t="shared" si="33"/>
        <v/>
      </c>
      <c r="AU27" s="1">
        <f t="shared" si="19"/>
        <v>0</v>
      </c>
      <c r="AV27" s="1" t="str">
        <f t="shared" si="11"/>
        <v/>
      </c>
      <c r="AW27" s="1">
        <f t="shared" si="20"/>
        <v>0</v>
      </c>
      <c r="AX27" s="1" t="str">
        <f t="shared" si="12"/>
        <v/>
      </c>
      <c r="AY27" s="1">
        <f t="shared" si="21"/>
        <v>0</v>
      </c>
      <c r="AZ27" s="1" t="str">
        <f t="shared" si="13"/>
        <v/>
      </c>
      <c r="BA27" s="1">
        <f t="shared" si="30"/>
        <v>0</v>
      </c>
      <c r="BB27" s="1" t="str">
        <f t="shared" si="22"/>
        <v/>
      </c>
      <c r="BC27" s="1">
        <f t="shared" si="31"/>
        <v>0</v>
      </c>
      <c r="BD27" s="1" t="str">
        <f t="shared" si="14"/>
        <v/>
      </c>
      <c r="BE27" s="1">
        <f t="shared" si="32"/>
        <v>0</v>
      </c>
      <c r="BF27" s="1" t="str">
        <f t="shared" si="15"/>
        <v/>
      </c>
    </row>
    <row r="28" spans="1:58">
      <c r="A28" s="30">
        <v>14</v>
      </c>
      <c r="B28" s="179" t="s">
        <v>205</v>
      </c>
      <c r="C28" s="42"/>
      <c r="D28" s="42"/>
      <c r="E28" s="42"/>
      <c r="F28" s="131"/>
      <c r="G28" s="42"/>
      <c r="H28" s="43"/>
      <c r="I28" s="196"/>
      <c r="J28" s="175"/>
      <c r="K28" s="196"/>
      <c r="L28" s="118"/>
      <c r="M28" s="239"/>
      <c r="N28" s="232"/>
      <c r="O28" s="44"/>
      <c r="P28" s="44"/>
      <c r="T28" s="192" t="str">
        <f>IF(種目情報!A15="","",種目情報!A15)</f>
        <v/>
      </c>
      <c r="U28" s="193" t="str">
        <f>IF(種目情報!E15="","",種目情報!E15)</f>
        <v/>
      </c>
      <c r="W28" s="4" t="str">
        <f t="shared" si="0"/>
        <v/>
      </c>
      <c r="X28" s="4" t="str">
        <f t="shared" si="1"/>
        <v/>
      </c>
      <c r="Y28" s="4" t="str">
        <f t="shared" si="2"/>
        <v/>
      </c>
      <c r="Z28" s="4" t="str">
        <f t="shared" si="3"/>
        <v/>
      </c>
      <c r="AA28" s="4" t="str">
        <f t="shared" si="4"/>
        <v/>
      </c>
      <c r="AB28" s="6" t="str">
        <f>IF(G28="男",data_kyogisha!A15,"")</f>
        <v/>
      </c>
      <c r="AC28" s="4" t="str">
        <f t="shared" si="5"/>
        <v/>
      </c>
      <c r="AD28" s="4" t="str">
        <f t="shared" si="6"/>
        <v/>
      </c>
      <c r="AE28" s="4" t="str">
        <f t="shared" si="7"/>
        <v/>
      </c>
      <c r="AF28" s="4" t="str">
        <f t="shared" si="8"/>
        <v/>
      </c>
      <c r="AG28" s="4" t="str">
        <f t="shared" si="9"/>
        <v/>
      </c>
      <c r="AH28" s="4" t="str">
        <f>IF(G28="女",data_kyogisha!A15,"")</f>
        <v/>
      </c>
      <c r="AI28" s="1">
        <f t="shared" si="23"/>
        <v>0</v>
      </c>
      <c r="AJ28" s="1" t="str">
        <f t="shared" si="24"/>
        <v/>
      </c>
      <c r="AK28" s="1">
        <f t="shared" si="25"/>
        <v>0</v>
      </c>
      <c r="AL28" s="1" t="str">
        <f t="shared" si="16"/>
        <v/>
      </c>
      <c r="AM28" s="1">
        <f t="shared" si="26"/>
        <v>0</v>
      </c>
      <c r="AN28" s="1" t="str">
        <f t="shared" si="17"/>
        <v/>
      </c>
      <c r="AO28" s="1">
        <f t="shared" si="27"/>
        <v>0</v>
      </c>
      <c r="AP28" s="1" t="str">
        <f t="shared" si="18"/>
        <v/>
      </c>
      <c r="AQ28" s="1">
        <f t="shared" si="28"/>
        <v>0</v>
      </c>
      <c r="AR28" s="1" t="str">
        <f t="shared" si="10"/>
        <v/>
      </c>
      <c r="AS28" s="1">
        <f t="shared" si="29"/>
        <v>0</v>
      </c>
      <c r="AT28" s="1" t="str">
        <f t="shared" si="33"/>
        <v/>
      </c>
      <c r="AU28" s="1">
        <f t="shared" si="19"/>
        <v>0</v>
      </c>
      <c r="AV28" s="1" t="str">
        <f t="shared" si="11"/>
        <v/>
      </c>
      <c r="AW28" s="1">
        <f t="shared" si="20"/>
        <v>0</v>
      </c>
      <c r="AX28" s="1" t="str">
        <f t="shared" si="12"/>
        <v/>
      </c>
      <c r="AY28" s="1">
        <f t="shared" si="21"/>
        <v>0</v>
      </c>
      <c r="AZ28" s="1" t="str">
        <f t="shared" si="13"/>
        <v/>
      </c>
      <c r="BA28" s="1">
        <f t="shared" si="30"/>
        <v>0</v>
      </c>
      <c r="BB28" s="1" t="str">
        <f t="shared" si="22"/>
        <v/>
      </c>
      <c r="BC28" s="1">
        <f t="shared" si="31"/>
        <v>0</v>
      </c>
      <c r="BD28" s="1" t="str">
        <f t="shared" si="14"/>
        <v/>
      </c>
      <c r="BE28" s="1">
        <f t="shared" si="32"/>
        <v>0</v>
      </c>
      <c r="BF28" s="1" t="str">
        <f t="shared" si="15"/>
        <v/>
      </c>
    </row>
    <row r="29" spans="1:58">
      <c r="A29" s="30">
        <v>15</v>
      </c>
      <c r="B29" s="179" t="s">
        <v>205</v>
      </c>
      <c r="C29" s="42"/>
      <c r="D29" s="42"/>
      <c r="E29" s="42"/>
      <c r="F29" s="131"/>
      <c r="G29" s="42"/>
      <c r="H29" s="43"/>
      <c r="I29" s="196"/>
      <c r="J29" s="175"/>
      <c r="K29" s="196"/>
      <c r="L29" s="175"/>
      <c r="M29" s="239"/>
      <c r="N29" s="232"/>
      <c r="O29" s="44"/>
      <c r="P29" s="44"/>
      <c r="T29" s="192" t="str">
        <f>IF(種目情報!A16="","",種目情報!A16)</f>
        <v/>
      </c>
      <c r="U29" s="193" t="str">
        <f>IF(種目情報!E16="","",種目情報!E16)</f>
        <v/>
      </c>
      <c r="W29" s="4" t="str">
        <f t="shared" si="0"/>
        <v/>
      </c>
      <c r="X29" s="4" t="str">
        <f t="shared" si="1"/>
        <v/>
      </c>
      <c r="Y29" s="4" t="str">
        <f t="shared" si="2"/>
        <v/>
      </c>
      <c r="Z29" s="4" t="str">
        <f t="shared" si="3"/>
        <v/>
      </c>
      <c r="AA29" s="4" t="str">
        <f t="shared" si="4"/>
        <v/>
      </c>
      <c r="AB29" s="6" t="str">
        <f>IF(G29="男",data_kyogisha!A16,"")</f>
        <v/>
      </c>
      <c r="AC29" s="4" t="str">
        <f t="shared" si="5"/>
        <v/>
      </c>
      <c r="AD29" s="4" t="str">
        <f t="shared" si="6"/>
        <v/>
      </c>
      <c r="AE29" s="4" t="str">
        <f t="shared" si="7"/>
        <v/>
      </c>
      <c r="AF29" s="4" t="str">
        <f t="shared" si="8"/>
        <v/>
      </c>
      <c r="AG29" s="4" t="str">
        <f t="shared" si="9"/>
        <v/>
      </c>
      <c r="AH29" s="4" t="str">
        <f>IF(G29="女",data_kyogisha!A16,"")</f>
        <v/>
      </c>
      <c r="AI29" s="1">
        <f t="shared" si="23"/>
        <v>0</v>
      </c>
      <c r="AJ29" s="1" t="str">
        <f t="shared" si="24"/>
        <v/>
      </c>
      <c r="AK29" s="1">
        <f t="shared" si="25"/>
        <v>0</v>
      </c>
      <c r="AL29" s="1" t="str">
        <f t="shared" si="16"/>
        <v/>
      </c>
      <c r="AM29" s="1">
        <f t="shared" si="26"/>
        <v>0</v>
      </c>
      <c r="AN29" s="1" t="str">
        <f t="shared" si="17"/>
        <v/>
      </c>
      <c r="AO29" s="1">
        <f t="shared" si="27"/>
        <v>0</v>
      </c>
      <c r="AP29" s="1" t="str">
        <f t="shared" si="18"/>
        <v/>
      </c>
      <c r="AQ29" s="1">
        <f t="shared" si="28"/>
        <v>0</v>
      </c>
      <c r="AR29" s="1" t="str">
        <f t="shared" si="10"/>
        <v/>
      </c>
      <c r="AS29" s="1">
        <f t="shared" si="29"/>
        <v>0</v>
      </c>
      <c r="AT29" s="1" t="str">
        <f t="shared" si="33"/>
        <v/>
      </c>
      <c r="AU29" s="1">
        <f t="shared" si="19"/>
        <v>0</v>
      </c>
      <c r="AV29" s="1" t="str">
        <f t="shared" si="11"/>
        <v/>
      </c>
      <c r="AW29" s="1">
        <f t="shared" si="20"/>
        <v>0</v>
      </c>
      <c r="AX29" s="1" t="str">
        <f t="shared" si="12"/>
        <v/>
      </c>
      <c r="AY29" s="1">
        <f t="shared" si="21"/>
        <v>0</v>
      </c>
      <c r="AZ29" s="1" t="str">
        <f t="shared" si="13"/>
        <v/>
      </c>
      <c r="BA29" s="1">
        <f t="shared" si="30"/>
        <v>0</v>
      </c>
      <c r="BB29" s="1" t="str">
        <f t="shared" si="22"/>
        <v/>
      </c>
      <c r="BC29" s="1">
        <f t="shared" si="31"/>
        <v>0</v>
      </c>
      <c r="BD29" s="1" t="str">
        <f t="shared" si="14"/>
        <v/>
      </c>
      <c r="BE29" s="1">
        <f t="shared" si="32"/>
        <v>0</v>
      </c>
      <c r="BF29" s="1" t="str">
        <f t="shared" si="15"/>
        <v/>
      </c>
    </row>
    <row r="30" spans="1:58">
      <c r="A30" s="30">
        <v>16</v>
      </c>
      <c r="B30" s="179" t="s">
        <v>205</v>
      </c>
      <c r="C30" s="42"/>
      <c r="D30" s="42"/>
      <c r="E30" s="42"/>
      <c r="F30" s="131"/>
      <c r="G30" s="42"/>
      <c r="H30" s="43"/>
      <c r="I30" s="196"/>
      <c r="J30" s="175"/>
      <c r="K30" s="196"/>
      <c r="L30" s="175"/>
      <c r="M30" s="239"/>
      <c r="N30" s="232"/>
      <c r="O30" s="44"/>
      <c r="P30" s="44"/>
      <c r="T30" s="192" t="str">
        <f>IF(種目情報!A17="","",種目情報!A17)</f>
        <v/>
      </c>
      <c r="U30" s="193" t="str">
        <f>IF(種目情報!E17="","",種目情報!E17)</f>
        <v/>
      </c>
      <c r="W30" s="4" t="str">
        <f t="shared" si="0"/>
        <v/>
      </c>
      <c r="X30" s="4" t="str">
        <f t="shared" si="1"/>
        <v/>
      </c>
      <c r="Y30" s="4" t="str">
        <f t="shared" si="2"/>
        <v/>
      </c>
      <c r="Z30" s="4" t="str">
        <f t="shared" si="3"/>
        <v/>
      </c>
      <c r="AA30" s="4" t="str">
        <f t="shared" si="4"/>
        <v/>
      </c>
      <c r="AB30" s="6" t="str">
        <f>IF(G30="男",data_kyogisha!A17,"")</f>
        <v/>
      </c>
      <c r="AC30" s="4" t="str">
        <f t="shared" si="5"/>
        <v/>
      </c>
      <c r="AD30" s="4" t="str">
        <f t="shared" si="6"/>
        <v/>
      </c>
      <c r="AE30" s="4" t="str">
        <f t="shared" si="7"/>
        <v/>
      </c>
      <c r="AF30" s="4" t="str">
        <f t="shared" si="8"/>
        <v/>
      </c>
      <c r="AG30" s="4" t="str">
        <f t="shared" si="9"/>
        <v/>
      </c>
      <c r="AH30" s="4" t="str">
        <f>IF(G30="女",data_kyogisha!A17,"")</f>
        <v/>
      </c>
      <c r="AI30" s="1">
        <f t="shared" ref="AI30:AI93" si="34">IF(AND($G30="男",$O30="Ａ"),$AI29+1,$AI29)</f>
        <v>0</v>
      </c>
      <c r="AJ30" s="1" t="str">
        <f t="shared" si="24"/>
        <v/>
      </c>
      <c r="AK30" s="1">
        <f t="shared" si="25"/>
        <v>0</v>
      </c>
      <c r="AL30" s="1" t="str">
        <f t="shared" si="16"/>
        <v/>
      </c>
      <c r="AM30" s="1">
        <f t="shared" si="26"/>
        <v>0</v>
      </c>
      <c r="AN30" s="1" t="str">
        <f t="shared" si="17"/>
        <v/>
      </c>
      <c r="AO30" s="1">
        <f t="shared" si="27"/>
        <v>0</v>
      </c>
      <c r="AP30" s="1" t="str">
        <f t="shared" si="18"/>
        <v/>
      </c>
      <c r="AQ30" s="1">
        <f t="shared" si="28"/>
        <v>0</v>
      </c>
      <c r="AR30" s="1" t="str">
        <f t="shared" si="10"/>
        <v/>
      </c>
      <c r="AS30" s="1">
        <f t="shared" si="29"/>
        <v>0</v>
      </c>
      <c r="AT30" s="1" t="str">
        <f t="shared" si="33"/>
        <v/>
      </c>
      <c r="AU30" s="1">
        <f t="shared" si="19"/>
        <v>0</v>
      </c>
      <c r="AV30" s="1" t="str">
        <f t="shared" si="11"/>
        <v/>
      </c>
      <c r="AW30" s="1">
        <f t="shared" si="20"/>
        <v>0</v>
      </c>
      <c r="AX30" s="1" t="str">
        <f t="shared" si="12"/>
        <v/>
      </c>
      <c r="AY30" s="1">
        <f t="shared" si="21"/>
        <v>0</v>
      </c>
      <c r="AZ30" s="1" t="str">
        <f t="shared" si="13"/>
        <v/>
      </c>
      <c r="BA30" s="1">
        <f t="shared" si="30"/>
        <v>0</v>
      </c>
      <c r="BB30" s="1" t="str">
        <f t="shared" si="22"/>
        <v/>
      </c>
      <c r="BC30" s="1">
        <f t="shared" si="31"/>
        <v>0</v>
      </c>
      <c r="BD30" s="1" t="str">
        <f t="shared" si="14"/>
        <v/>
      </c>
      <c r="BE30" s="1">
        <f t="shared" si="32"/>
        <v>0</v>
      </c>
      <c r="BF30" s="1" t="str">
        <f t="shared" si="15"/>
        <v/>
      </c>
    </row>
    <row r="31" spans="1:58">
      <c r="A31" s="30">
        <v>17</v>
      </c>
      <c r="B31" s="179" t="s">
        <v>205</v>
      </c>
      <c r="C31" s="42"/>
      <c r="D31" s="42"/>
      <c r="E31" s="42"/>
      <c r="F31" s="131"/>
      <c r="G31" s="42"/>
      <c r="H31" s="43"/>
      <c r="I31" s="196"/>
      <c r="J31" s="175"/>
      <c r="K31" s="196"/>
      <c r="L31" s="175"/>
      <c r="M31" s="239"/>
      <c r="N31" s="232"/>
      <c r="O31" s="44"/>
      <c r="P31" s="44"/>
      <c r="T31" s="192" t="str">
        <f>IF(種目情報!A18="","",種目情報!A18)</f>
        <v/>
      </c>
      <c r="U31" s="193" t="str">
        <f>IF(種目情報!E18="","",種目情報!E18)</f>
        <v/>
      </c>
      <c r="W31" s="4" t="str">
        <f t="shared" si="0"/>
        <v/>
      </c>
      <c r="X31" s="4" t="str">
        <f t="shared" si="1"/>
        <v/>
      </c>
      <c r="Y31" s="4" t="str">
        <f t="shared" si="2"/>
        <v/>
      </c>
      <c r="Z31" s="4" t="str">
        <f t="shared" si="3"/>
        <v/>
      </c>
      <c r="AA31" s="4" t="str">
        <f t="shared" si="4"/>
        <v/>
      </c>
      <c r="AB31" s="6" t="str">
        <f>IF(G31="男",data_kyogisha!A18,"")</f>
        <v/>
      </c>
      <c r="AC31" s="4" t="str">
        <f t="shared" si="5"/>
        <v/>
      </c>
      <c r="AD31" s="4" t="str">
        <f t="shared" si="6"/>
        <v/>
      </c>
      <c r="AE31" s="4" t="str">
        <f t="shared" si="7"/>
        <v/>
      </c>
      <c r="AF31" s="4" t="str">
        <f t="shared" si="8"/>
        <v/>
      </c>
      <c r="AG31" s="4" t="str">
        <f t="shared" si="9"/>
        <v/>
      </c>
      <c r="AH31" s="4" t="str">
        <f>IF(G31="女",data_kyogisha!A18,"")</f>
        <v/>
      </c>
      <c r="AI31" s="1">
        <f t="shared" si="34"/>
        <v>0</v>
      </c>
      <c r="AJ31" s="1" t="str">
        <f t="shared" si="24"/>
        <v/>
      </c>
      <c r="AK31" s="1">
        <f t="shared" si="25"/>
        <v>0</v>
      </c>
      <c r="AL31" s="1" t="str">
        <f t="shared" si="16"/>
        <v/>
      </c>
      <c r="AM31" s="1">
        <f t="shared" si="26"/>
        <v>0</v>
      </c>
      <c r="AN31" s="1" t="str">
        <f t="shared" si="17"/>
        <v/>
      </c>
      <c r="AO31" s="1">
        <f t="shared" si="27"/>
        <v>0</v>
      </c>
      <c r="AP31" s="1" t="str">
        <f t="shared" si="18"/>
        <v/>
      </c>
      <c r="AQ31" s="1">
        <f t="shared" si="28"/>
        <v>0</v>
      </c>
      <c r="AR31" s="1" t="str">
        <f t="shared" si="10"/>
        <v/>
      </c>
      <c r="AS31" s="1">
        <f t="shared" si="29"/>
        <v>0</v>
      </c>
      <c r="AT31" s="1" t="str">
        <f t="shared" si="33"/>
        <v/>
      </c>
      <c r="AU31" s="1">
        <f t="shared" si="19"/>
        <v>0</v>
      </c>
      <c r="AV31" s="1" t="str">
        <f t="shared" si="11"/>
        <v/>
      </c>
      <c r="AW31" s="1">
        <f t="shared" si="20"/>
        <v>0</v>
      </c>
      <c r="AX31" s="1" t="str">
        <f t="shared" si="12"/>
        <v/>
      </c>
      <c r="AY31" s="1">
        <f t="shared" si="21"/>
        <v>0</v>
      </c>
      <c r="AZ31" s="1" t="str">
        <f t="shared" si="13"/>
        <v/>
      </c>
      <c r="BA31" s="1">
        <f t="shared" si="30"/>
        <v>0</v>
      </c>
      <c r="BB31" s="1" t="str">
        <f t="shared" si="22"/>
        <v/>
      </c>
      <c r="BC31" s="1">
        <f t="shared" si="31"/>
        <v>0</v>
      </c>
      <c r="BD31" s="1" t="str">
        <f t="shared" si="14"/>
        <v/>
      </c>
      <c r="BE31" s="1">
        <f t="shared" si="32"/>
        <v>0</v>
      </c>
      <c r="BF31" s="1" t="str">
        <f t="shared" si="15"/>
        <v/>
      </c>
    </row>
    <row r="32" spans="1:58">
      <c r="A32" s="30">
        <v>18</v>
      </c>
      <c r="B32" s="179" t="s">
        <v>205</v>
      </c>
      <c r="C32" s="42"/>
      <c r="D32" s="42"/>
      <c r="E32" s="42"/>
      <c r="F32" s="131"/>
      <c r="G32" s="42"/>
      <c r="H32" s="43"/>
      <c r="I32" s="196"/>
      <c r="J32" s="175"/>
      <c r="K32" s="196"/>
      <c r="L32" s="175"/>
      <c r="M32" s="239"/>
      <c r="N32" s="232"/>
      <c r="O32" s="44"/>
      <c r="P32" s="44"/>
      <c r="T32" s="192" t="str">
        <f>IF(種目情報!A19="","",種目情報!A19)</f>
        <v/>
      </c>
      <c r="U32" s="193" t="str">
        <f>IF(種目情報!E19="","",種目情報!E19)</f>
        <v/>
      </c>
      <c r="W32" s="4" t="str">
        <f t="shared" si="0"/>
        <v/>
      </c>
      <c r="X32" s="4" t="str">
        <f t="shared" si="1"/>
        <v/>
      </c>
      <c r="Y32" s="4" t="str">
        <f t="shared" si="2"/>
        <v/>
      </c>
      <c r="Z32" s="4" t="str">
        <f t="shared" si="3"/>
        <v/>
      </c>
      <c r="AA32" s="4" t="str">
        <f t="shared" si="4"/>
        <v/>
      </c>
      <c r="AB32" s="6" t="str">
        <f>IF(G32="男",data_kyogisha!A19,"")</f>
        <v/>
      </c>
      <c r="AC32" s="4" t="str">
        <f t="shared" si="5"/>
        <v/>
      </c>
      <c r="AD32" s="4" t="str">
        <f t="shared" si="6"/>
        <v/>
      </c>
      <c r="AE32" s="4" t="str">
        <f t="shared" si="7"/>
        <v/>
      </c>
      <c r="AF32" s="4" t="str">
        <f t="shared" si="8"/>
        <v/>
      </c>
      <c r="AG32" s="4" t="str">
        <f t="shared" si="9"/>
        <v/>
      </c>
      <c r="AH32" s="4" t="str">
        <f>IF(G32="女",data_kyogisha!A19,"")</f>
        <v/>
      </c>
      <c r="AI32" s="1">
        <f t="shared" si="34"/>
        <v>0</v>
      </c>
      <c r="AJ32" s="1" t="str">
        <f t="shared" si="24"/>
        <v/>
      </c>
      <c r="AK32" s="1">
        <f t="shared" si="25"/>
        <v>0</v>
      </c>
      <c r="AL32" s="1" t="str">
        <f t="shared" si="16"/>
        <v/>
      </c>
      <c r="AM32" s="1">
        <f t="shared" si="26"/>
        <v>0</v>
      </c>
      <c r="AN32" s="1" t="str">
        <f t="shared" si="17"/>
        <v/>
      </c>
      <c r="AO32" s="1">
        <f t="shared" si="27"/>
        <v>0</v>
      </c>
      <c r="AP32" s="1" t="str">
        <f t="shared" si="18"/>
        <v/>
      </c>
      <c r="AQ32" s="1">
        <f t="shared" si="28"/>
        <v>0</v>
      </c>
      <c r="AR32" s="1" t="str">
        <f t="shared" si="10"/>
        <v/>
      </c>
      <c r="AS32" s="1">
        <f t="shared" si="29"/>
        <v>0</v>
      </c>
      <c r="AT32" s="1" t="str">
        <f t="shared" si="33"/>
        <v/>
      </c>
      <c r="AU32" s="1">
        <f t="shared" si="19"/>
        <v>0</v>
      </c>
      <c r="AV32" s="1" t="str">
        <f t="shared" si="11"/>
        <v/>
      </c>
      <c r="AW32" s="1">
        <f t="shared" si="20"/>
        <v>0</v>
      </c>
      <c r="AX32" s="1" t="str">
        <f t="shared" si="12"/>
        <v/>
      </c>
      <c r="AY32" s="1">
        <f t="shared" si="21"/>
        <v>0</v>
      </c>
      <c r="AZ32" s="1" t="str">
        <f t="shared" si="13"/>
        <v/>
      </c>
      <c r="BA32" s="1">
        <f t="shared" si="30"/>
        <v>0</v>
      </c>
      <c r="BB32" s="1" t="str">
        <f t="shared" si="22"/>
        <v/>
      </c>
      <c r="BC32" s="1">
        <f t="shared" si="31"/>
        <v>0</v>
      </c>
      <c r="BD32" s="1" t="str">
        <f t="shared" si="14"/>
        <v/>
      </c>
      <c r="BE32" s="1">
        <f t="shared" si="32"/>
        <v>0</v>
      </c>
      <c r="BF32" s="1" t="str">
        <f t="shared" si="15"/>
        <v/>
      </c>
    </row>
    <row r="33" spans="1:58">
      <c r="A33" s="30">
        <v>19</v>
      </c>
      <c r="B33" s="179" t="s">
        <v>205</v>
      </c>
      <c r="C33" s="42"/>
      <c r="D33" s="42"/>
      <c r="E33" s="42"/>
      <c r="F33" s="131"/>
      <c r="G33" s="42"/>
      <c r="H33" s="43"/>
      <c r="I33" s="196"/>
      <c r="J33" s="175"/>
      <c r="K33" s="196"/>
      <c r="L33" s="118"/>
      <c r="M33" s="239"/>
      <c r="N33" s="232"/>
      <c r="O33" s="44"/>
      <c r="P33" s="44"/>
      <c r="T33" s="192" t="str">
        <f>IF(種目情報!A20="","",種目情報!A20)</f>
        <v/>
      </c>
      <c r="U33" s="193" t="str">
        <f>IF(種目情報!E20="","",種目情報!E20)</f>
        <v/>
      </c>
      <c r="W33" s="4" t="str">
        <f t="shared" si="0"/>
        <v/>
      </c>
      <c r="X33" s="4" t="str">
        <f t="shared" si="1"/>
        <v/>
      </c>
      <c r="Y33" s="4" t="str">
        <f t="shared" si="2"/>
        <v/>
      </c>
      <c r="Z33" s="4" t="str">
        <f t="shared" si="3"/>
        <v/>
      </c>
      <c r="AA33" s="4" t="str">
        <f t="shared" si="4"/>
        <v/>
      </c>
      <c r="AB33" s="6" t="str">
        <f>IF(G33="男",data_kyogisha!A20,"")</f>
        <v/>
      </c>
      <c r="AC33" s="4" t="str">
        <f t="shared" si="5"/>
        <v/>
      </c>
      <c r="AD33" s="4" t="str">
        <f t="shared" si="6"/>
        <v/>
      </c>
      <c r="AE33" s="4" t="str">
        <f t="shared" si="7"/>
        <v/>
      </c>
      <c r="AF33" s="4" t="str">
        <f t="shared" si="8"/>
        <v/>
      </c>
      <c r="AG33" s="4" t="str">
        <f t="shared" si="9"/>
        <v/>
      </c>
      <c r="AH33" s="4" t="str">
        <f>IF(G33="女",data_kyogisha!A20,"")</f>
        <v/>
      </c>
      <c r="AI33" s="1">
        <f t="shared" si="34"/>
        <v>0</v>
      </c>
      <c r="AJ33" s="1" t="str">
        <f t="shared" si="24"/>
        <v/>
      </c>
      <c r="AK33" s="1">
        <f t="shared" si="25"/>
        <v>0</v>
      </c>
      <c r="AL33" s="1" t="str">
        <f t="shared" si="16"/>
        <v/>
      </c>
      <c r="AM33" s="1">
        <f t="shared" si="26"/>
        <v>0</v>
      </c>
      <c r="AN33" s="1" t="str">
        <f t="shared" si="17"/>
        <v/>
      </c>
      <c r="AO33" s="1">
        <f t="shared" si="27"/>
        <v>0</v>
      </c>
      <c r="AP33" s="1" t="str">
        <f t="shared" si="18"/>
        <v/>
      </c>
      <c r="AQ33" s="1">
        <f t="shared" si="28"/>
        <v>0</v>
      </c>
      <c r="AR33" s="1" t="str">
        <f t="shared" si="10"/>
        <v/>
      </c>
      <c r="AS33" s="1">
        <f t="shared" si="29"/>
        <v>0</v>
      </c>
      <c r="AT33" s="1" t="str">
        <f t="shared" si="33"/>
        <v/>
      </c>
      <c r="AU33" s="1">
        <f t="shared" si="19"/>
        <v>0</v>
      </c>
      <c r="AV33" s="1" t="str">
        <f t="shared" si="11"/>
        <v/>
      </c>
      <c r="AW33" s="1">
        <f t="shared" si="20"/>
        <v>0</v>
      </c>
      <c r="AX33" s="1" t="str">
        <f t="shared" si="12"/>
        <v/>
      </c>
      <c r="AY33" s="1">
        <f t="shared" si="21"/>
        <v>0</v>
      </c>
      <c r="AZ33" s="1" t="str">
        <f t="shared" si="13"/>
        <v/>
      </c>
      <c r="BA33" s="1">
        <f t="shared" si="30"/>
        <v>0</v>
      </c>
      <c r="BB33" s="1" t="str">
        <f t="shared" si="22"/>
        <v/>
      </c>
      <c r="BC33" s="1">
        <f t="shared" si="31"/>
        <v>0</v>
      </c>
      <c r="BD33" s="1" t="str">
        <f t="shared" si="14"/>
        <v/>
      </c>
      <c r="BE33" s="1">
        <f t="shared" si="32"/>
        <v>0</v>
      </c>
      <c r="BF33" s="1" t="str">
        <f t="shared" si="15"/>
        <v/>
      </c>
    </row>
    <row r="34" spans="1:58">
      <c r="A34" s="30">
        <v>20</v>
      </c>
      <c r="B34" s="179" t="s">
        <v>205</v>
      </c>
      <c r="C34" s="42"/>
      <c r="D34" s="42"/>
      <c r="E34" s="42"/>
      <c r="F34" s="131"/>
      <c r="G34" s="42"/>
      <c r="H34" s="43"/>
      <c r="I34" s="196"/>
      <c r="J34" s="175"/>
      <c r="K34" s="196"/>
      <c r="L34" s="118"/>
      <c r="M34" s="239"/>
      <c r="N34" s="232"/>
      <c r="O34" s="44"/>
      <c r="P34" s="44"/>
      <c r="T34" s="192" t="str">
        <f>IF(種目情報!A21="","",種目情報!A21)</f>
        <v/>
      </c>
      <c r="U34" s="193"/>
      <c r="W34" s="4" t="str">
        <f t="shared" si="0"/>
        <v/>
      </c>
      <c r="X34" s="4" t="str">
        <f t="shared" si="1"/>
        <v/>
      </c>
      <c r="Y34" s="4" t="str">
        <f t="shared" si="2"/>
        <v/>
      </c>
      <c r="Z34" s="4" t="str">
        <f t="shared" si="3"/>
        <v/>
      </c>
      <c r="AA34" s="4" t="str">
        <f t="shared" si="4"/>
        <v/>
      </c>
      <c r="AB34" s="6" t="str">
        <f>IF(G34="男",data_kyogisha!A21,"")</f>
        <v/>
      </c>
      <c r="AC34" s="4" t="str">
        <f t="shared" si="5"/>
        <v/>
      </c>
      <c r="AD34" s="4" t="str">
        <f t="shared" si="6"/>
        <v/>
      </c>
      <c r="AE34" s="4" t="str">
        <f t="shared" si="7"/>
        <v/>
      </c>
      <c r="AF34" s="4" t="str">
        <f t="shared" si="8"/>
        <v/>
      </c>
      <c r="AG34" s="4" t="str">
        <f t="shared" si="9"/>
        <v/>
      </c>
      <c r="AH34" s="4" t="str">
        <f>IF(G34="女",data_kyogisha!A21,"")</f>
        <v/>
      </c>
      <c r="AI34" s="1">
        <f t="shared" si="34"/>
        <v>0</v>
      </c>
      <c r="AJ34" s="1" t="str">
        <f t="shared" si="24"/>
        <v/>
      </c>
      <c r="AK34" s="1">
        <f t="shared" si="25"/>
        <v>0</v>
      </c>
      <c r="AL34" s="1" t="str">
        <f t="shared" si="16"/>
        <v/>
      </c>
      <c r="AM34" s="1">
        <f t="shared" si="26"/>
        <v>0</v>
      </c>
      <c r="AN34" s="1" t="str">
        <f t="shared" si="17"/>
        <v/>
      </c>
      <c r="AO34" s="1">
        <f t="shared" si="27"/>
        <v>0</v>
      </c>
      <c r="AP34" s="1" t="str">
        <f t="shared" si="18"/>
        <v/>
      </c>
      <c r="AQ34" s="1">
        <f t="shared" si="28"/>
        <v>0</v>
      </c>
      <c r="AR34" s="1" t="str">
        <f t="shared" si="10"/>
        <v/>
      </c>
      <c r="AS34" s="1">
        <f t="shared" si="29"/>
        <v>0</v>
      </c>
      <c r="AT34" s="1" t="str">
        <f t="shared" si="33"/>
        <v/>
      </c>
      <c r="AU34" s="1">
        <f t="shared" si="19"/>
        <v>0</v>
      </c>
      <c r="AV34" s="1" t="str">
        <f t="shared" si="11"/>
        <v/>
      </c>
      <c r="AW34" s="1">
        <f t="shared" si="20"/>
        <v>0</v>
      </c>
      <c r="AX34" s="1" t="str">
        <f t="shared" si="12"/>
        <v/>
      </c>
      <c r="AY34" s="1">
        <f t="shared" si="21"/>
        <v>0</v>
      </c>
      <c r="AZ34" s="1" t="str">
        <f t="shared" si="13"/>
        <v/>
      </c>
      <c r="BA34" s="1">
        <f t="shared" si="30"/>
        <v>0</v>
      </c>
      <c r="BB34" s="1" t="str">
        <f t="shared" si="22"/>
        <v/>
      </c>
      <c r="BC34" s="1">
        <f t="shared" si="31"/>
        <v>0</v>
      </c>
      <c r="BD34" s="1" t="str">
        <f t="shared" si="14"/>
        <v/>
      </c>
      <c r="BE34" s="1">
        <f t="shared" si="32"/>
        <v>0</v>
      </c>
      <c r="BF34" s="1" t="str">
        <f t="shared" si="15"/>
        <v/>
      </c>
    </row>
    <row r="35" spans="1:58">
      <c r="A35" s="30">
        <v>21</v>
      </c>
      <c r="B35" s="179" t="s">
        <v>205</v>
      </c>
      <c r="C35" s="42"/>
      <c r="D35" s="42"/>
      <c r="E35" s="42"/>
      <c r="F35" s="131"/>
      <c r="G35" s="42"/>
      <c r="H35" s="43"/>
      <c r="I35" s="196"/>
      <c r="J35" s="175"/>
      <c r="K35" s="196"/>
      <c r="L35" s="175"/>
      <c r="M35" s="239"/>
      <c r="N35" s="232"/>
      <c r="O35" s="44"/>
      <c r="P35" s="44"/>
      <c r="T35" s="192"/>
      <c r="U35" s="193"/>
      <c r="W35" s="4" t="str">
        <f t="shared" si="0"/>
        <v/>
      </c>
      <c r="X35" s="4" t="str">
        <f t="shared" si="1"/>
        <v/>
      </c>
      <c r="Y35" s="4" t="str">
        <f t="shared" si="2"/>
        <v/>
      </c>
      <c r="Z35" s="4" t="str">
        <f t="shared" si="3"/>
        <v/>
      </c>
      <c r="AA35" s="4" t="str">
        <f t="shared" si="4"/>
        <v/>
      </c>
      <c r="AB35" s="6" t="str">
        <f>IF(G35="男",data_kyogisha!A22,"")</f>
        <v/>
      </c>
      <c r="AC35" s="4" t="str">
        <f t="shared" si="5"/>
        <v/>
      </c>
      <c r="AD35" s="4" t="str">
        <f t="shared" si="6"/>
        <v/>
      </c>
      <c r="AE35" s="4" t="str">
        <f t="shared" si="7"/>
        <v/>
      </c>
      <c r="AF35" s="4" t="str">
        <f t="shared" si="8"/>
        <v/>
      </c>
      <c r="AG35" s="4" t="str">
        <f t="shared" si="9"/>
        <v/>
      </c>
      <c r="AH35" s="4" t="str">
        <f>IF(G35="女",data_kyogisha!A22,"")</f>
        <v/>
      </c>
      <c r="AI35" s="1">
        <f t="shared" si="34"/>
        <v>0</v>
      </c>
      <c r="AJ35" s="1" t="str">
        <f t="shared" si="24"/>
        <v/>
      </c>
      <c r="AK35" s="1">
        <f t="shared" si="25"/>
        <v>0</v>
      </c>
      <c r="AL35" s="1" t="str">
        <f t="shared" si="16"/>
        <v/>
      </c>
      <c r="AM35" s="1">
        <f t="shared" si="26"/>
        <v>0</v>
      </c>
      <c r="AN35" s="1" t="str">
        <f t="shared" si="17"/>
        <v/>
      </c>
      <c r="AO35" s="1">
        <f t="shared" si="27"/>
        <v>0</v>
      </c>
      <c r="AP35" s="1" t="str">
        <f t="shared" si="18"/>
        <v/>
      </c>
      <c r="AQ35" s="1">
        <f t="shared" si="28"/>
        <v>0</v>
      </c>
      <c r="AR35" s="1" t="str">
        <f t="shared" si="10"/>
        <v/>
      </c>
      <c r="AS35" s="1">
        <f t="shared" si="29"/>
        <v>0</v>
      </c>
      <c r="AT35" s="1" t="str">
        <f t="shared" si="33"/>
        <v/>
      </c>
      <c r="AU35" s="1">
        <f t="shared" si="19"/>
        <v>0</v>
      </c>
      <c r="AV35" s="1" t="str">
        <f t="shared" si="11"/>
        <v/>
      </c>
      <c r="AW35" s="1">
        <f t="shared" si="20"/>
        <v>0</v>
      </c>
      <c r="AX35" s="1" t="str">
        <f t="shared" si="12"/>
        <v/>
      </c>
      <c r="AY35" s="1">
        <f t="shared" si="21"/>
        <v>0</v>
      </c>
      <c r="AZ35" s="1" t="str">
        <f t="shared" si="13"/>
        <v/>
      </c>
      <c r="BA35" s="1">
        <f t="shared" si="30"/>
        <v>0</v>
      </c>
      <c r="BB35" s="1" t="str">
        <f t="shared" si="22"/>
        <v/>
      </c>
      <c r="BC35" s="1">
        <f t="shared" si="31"/>
        <v>0</v>
      </c>
      <c r="BD35" s="1" t="str">
        <f t="shared" si="14"/>
        <v/>
      </c>
      <c r="BE35" s="1">
        <f t="shared" si="32"/>
        <v>0</v>
      </c>
      <c r="BF35" s="1" t="str">
        <f t="shared" si="15"/>
        <v/>
      </c>
    </row>
    <row r="36" spans="1:58">
      <c r="A36" s="30">
        <v>22</v>
      </c>
      <c r="B36" s="179" t="s">
        <v>205</v>
      </c>
      <c r="C36" s="42"/>
      <c r="D36" s="42"/>
      <c r="E36" s="42"/>
      <c r="F36" s="131"/>
      <c r="G36" s="42"/>
      <c r="H36" s="43"/>
      <c r="I36" s="196"/>
      <c r="J36" s="175"/>
      <c r="K36" s="196"/>
      <c r="L36" s="118"/>
      <c r="M36" s="239"/>
      <c r="N36" s="232"/>
      <c r="O36" s="44"/>
      <c r="P36" s="44"/>
      <c r="T36" s="192"/>
      <c r="U36" s="193"/>
      <c r="W36" s="4" t="str">
        <f t="shared" si="0"/>
        <v/>
      </c>
      <c r="X36" s="4" t="str">
        <f t="shared" si="1"/>
        <v/>
      </c>
      <c r="Y36" s="4" t="str">
        <f t="shared" si="2"/>
        <v/>
      </c>
      <c r="Z36" s="4" t="str">
        <f t="shared" si="3"/>
        <v/>
      </c>
      <c r="AA36" s="4" t="str">
        <f t="shared" si="4"/>
        <v/>
      </c>
      <c r="AB36" s="6" t="str">
        <f>IF(G36="男",data_kyogisha!A23,"")</f>
        <v/>
      </c>
      <c r="AC36" s="4" t="str">
        <f t="shared" si="5"/>
        <v/>
      </c>
      <c r="AD36" s="4" t="str">
        <f t="shared" si="6"/>
        <v/>
      </c>
      <c r="AE36" s="4" t="str">
        <f t="shared" si="7"/>
        <v/>
      </c>
      <c r="AF36" s="4" t="str">
        <f t="shared" si="8"/>
        <v/>
      </c>
      <c r="AG36" s="4" t="str">
        <f t="shared" si="9"/>
        <v/>
      </c>
      <c r="AH36" s="4" t="str">
        <f>IF(G36="女",data_kyogisha!A23,"")</f>
        <v/>
      </c>
      <c r="AI36" s="1">
        <f t="shared" si="34"/>
        <v>0</v>
      </c>
      <c r="AJ36" s="1" t="str">
        <f t="shared" si="24"/>
        <v/>
      </c>
      <c r="AK36" s="1">
        <f t="shared" si="25"/>
        <v>0</v>
      </c>
      <c r="AL36" s="1" t="str">
        <f t="shared" si="16"/>
        <v/>
      </c>
      <c r="AM36" s="1">
        <f t="shared" si="26"/>
        <v>0</v>
      </c>
      <c r="AN36" s="1" t="str">
        <f t="shared" si="17"/>
        <v/>
      </c>
      <c r="AO36" s="1">
        <f t="shared" si="27"/>
        <v>0</v>
      </c>
      <c r="AP36" s="1" t="str">
        <f t="shared" si="18"/>
        <v/>
      </c>
      <c r="AQ36" s="1">
        <f t="shared" si="28"/>
        <v>0</v>
      </c>
      <c r="AR36" s="1" t="str">
        <f t="shared" si="10"/>
        <v/>
      </c>
      <c r="AS36" s="1">
        <f t="shared" si="29"/>
        <v>0</v>
      </c>
      <c r="AT36" s="1" t="str">
        <f t="shared" si="33"/>
        <v/>
      </c>
      <c r="AU36" s="1">
        <f t="shared" si="19"/>
        <v>0</v>
      </c>
      <c r="AV36" s="1" t="str">
        <f t="shared" si="11"/>
        <v/>
      </c>
      <c r="AW36" s="1">
        <f t="shared" si="20"/>
        <v>0</v>
      </c>
      <c r="AX36" s="1" t="str">
        <f t="shared" si="12"/>
        <v/>
      </c>
      <c r="AY36" s="1">
        <f t="shared" si="21"/>
        <v>0</v>
      </c>
      <c r="AZ36" s="1" t="str">
        <f t="shared" si="13"/>
        <v/>
      </c>
      <c r="BA36" s="1">
        <f t="shared" si="30"/>
        <v>0</v>
      </c>
      <c r="BB36" s="1" t="str">
        <f t="shared" si="22"/>
        <v/>
      </c>
      <c r="BC36" s="1">
        <f t="shared" si="31"/>
        <v>0</v>
      </c>
      <c r="BD36" s="1" t="str">
        <f t="shared" si="14"/>
        <v/>
      </c>
      <c r="BE36" s="1">
        <f t="shared" si="32"/>
        <v>0</v>
      </c>
      <c r="BF36" s="1" t="str">
        <f t="shared" si="15"/>
        <v/>
      </c>
    </row>
    <row r="37" spans="1:58">
      <c r="A37" s="30">
        <v>23</v>
      </c>
      <c r="B37" s="179" t="s">
        <v>205</v>
      </c>
      <c r="C37" s="42"/>
      <c r="D37" s="42"/>
      <c r="E37" s="42"/>
      <c r="F37" s="131"/>
      <c r="G37" s="42"/>
      <c r="H37" s="43"/>
      <c r="I37" s="196"/>
      <c r="J37" s="175"/>
      <c r="K37" s="196"/>
      <c r="L37" s="118"/>
      <c r="M37" s="239"/>
      <c r="N37" s="232"/>
      <c r="O37" s="44"/>
      <c r="P37" s="44"/>
      <c r="T37" s="192"/>
      <c r="U37" s="193"/>
      <c r="W37" s="4" t="str">
        <f t="shared" si="0"/>
        <v/>
      </c>
      <c r="X37" s="4" t="str">
        <f t="shared" si="1"/>
        <v/>
      </c>
      <c r="Y37" s="4" t="str">
        <f t="shared" si="2"/>
        <v/>
      </c>
      <c r="Z37" s="4" t="str">
        <f t="shared" si="3"/>
        <v/>
      </c>
      <c r="AA37" s="4" t="str">
        <f t="shared" si="4"/>
        <v/>
      </c>
      <c r="AB37" s="6" t="str">
        <f>IF(G37="男",data_kyogisha!A24,"")</f>
        <v/>
      </c>
      <c r="AC37" s="4" t="str">
        <f t="shared" si="5"/>
        <v/>
      </c>
      <c r="AD37" s="4" t="str">
        <f t="shared" si="6"/>
        <v/>
      </c>
      <c r="AE37" s="4" t="str">
        <f t="shared" si="7"/>
        <v/>
      </c>
      <c r="AF37" s="4" t="str">
        <f t="shared" si="8"/>
        <v/>
      </c>
      <c r="AG37" s="4" t="str">
        <f t="shared" si="9"/>
        <v/>
      </c>
      <c r="AH37" s="4" t="str">
        <f>IF(G37="女",data_kyogisha!A24,"")</f>
        <v/>
      </c>
      <c r="AI37" s="1">
        <f t="shared" si="34"/>
        <v>0</v>
      </c>
      <c r="AJ37" s="1" t="str">
        <f t="shared" si="24"/>
        <v/>
      </c>
      <c r="AK37" s="1">
        <f t="shared" si="25"/>
        <v>0</v>
      </c>
      <c r="AL37" s="1" t="str">
        <f t="shared" si="16"/>
        <v/>
      </c>
      <c r="AM37" s="1">
        <f t="shared" si="26"/>
        <v>0</v>
      </c>
      <c r="AN37" s="1" t="str">
        <f t="shared" si="17"/>
        <v/>
      </c>
      <c r="AO37" s="1">
        <f t="shared" si="27"/>
        <v>0</v>
      </c>
      <c r="AP37" s="1" t="str">
        <f t="shared" si="18"/>
        <v/>
      </c>
      <c r="AQ37" s="1">
        <f t="shared" si="28"/>
        <v>0</v>
      </c>
      <c r="AR37" s="1" t="str">
        <f t="shared" si="10"/>
        <v/>
      </c>
      <c r="AS37" s="1">
        <f t="shared" si="29"/>
        <v>0</v>
      </c>
      <c r="AT37" s="1" t="str">
        <f t="shared" si="33"/>
        <v/>
      </c>
      <c r="AU37" s="1">
        <f t="shared" si="19"/>
        <v>0</v>
      </c>
      <c r="AV37" s="1" t="str">
        <f t="shared" si="11"/>
        <v/>
      </c>
      <c r="AW37" s="1">
        <f t="shared" si="20"/>
        <v>0</v>
      </c>
      <c r="AX37" s="1" t="str">
        <f t="shared" si="12"/>
        <v/>
      </c>
      <c r="AY37" s="1">
        <f t="shared" si="21"/>
        <v>0</v>
      </c>
      <c r="AZ37" s="1" t="str">
        <f t="shared" si="13"/>
        <v/>
      </c>
      <c r="BA37" s="1">
        <f t="shared" si="30"/>
        <v>0</v>
      </c>
      <c r="BB37" s="1" t="str">
        <f t="shared" si="22"/>
        <v/>
      </c>
      <c r="BC37" s="1">
        <f t="shared" si="31"/>
        <v>0</v>
      </c>
      <c r="BD37" s="1" t="str">
        <f t="shared" si="14"/>
        <v/>
      </c>
      <c r="BE37" s="1">
        <f t="shared" si="32"/>
        <v>0</v>
      </c>
      <c r="BF37" s="1" t="str">
        <f t="shared" si="15"/>
        <v/>
      </c>
    </row>
    <row r="38" spans="1:58">
      <c r="A38" s="30">
        <v>24</v>
      </c>
      <c r="B38" s="179" t="s">
        <v>205</v>
      </c>
      <c r="C38" s="42"/>
      <c r="D38" s="42"/>
      <c r="E38" s="42"/>
      <c r="F38" s="131"/>
      <c r="G38" s="42"/>
      <c r="H38" s="43"/>
      <c r="I38" s="196"/>
      <c r="J38" s="175"/>
      <c r="K38" s="196"/>
      <c r="L38" s="118"/>
      <c r="M38" s="239"/>
      <c r="N38" s="232"/>
      <c r="O38" s="44"/>
      <c r="P38" s="44"/>
      <c r="T38" s="192"/>
      <c r="U38" s="193"/>
      <c r="W38" s="4" t="str">
        <f t="shared" si="0"/>
        <v/>
      </c>
      <c r="X38" s="4" t="str">
        <f t="shared" si="1"/>
        <v/>
      </c>
      <c r="Y38" s="4" t="str">
        <f t="shared" si="2"/>
        <v/>
      </c>
      <c r="Z38" s="4" t="str">
        <f t="shared" si="3"/>
        <v/>
      </c>
      <c r="AA38" s="4" t="str">
        <f t="shared" si="4"/>
        <v/>
      </c>
      <c r="AB38" s="6" t="str">
        <f>IF(G38="男",data_kyogisha!A25,"")</f>
        <v/>
      </c>
      <c r="AC38" s="4" t="str">
        <f t="shared" si="5"/>
        <v/>
      </c>
      <c r="AD38" s="4" t="str">
        <f t="shared" si="6"/>
        <v/>
      </c>
      <c r="AE38" s="4" t="str">
        <f t="shared" si="7"/>
        <v/>
      </c>
      <c r="AF38" s="4" t="str">
        <f t="shared" si="8"/>
        <v/>
      </c>
      <c r="AG38" s="4" t="str">
        <f t="shared" si="9"/>
        <v/>
      </c>
      <c r="AH38" s="4" t="str">
        <f>IF(G38="女",data_kyogisha!A25,"")</f>
        <v/>
      </c>
      <c r="AI38" s="1">
        <f t="shared" si="34"/>
        <v>0</v>
      </c>
      <c r="AJ38" s="1" t="str">
        <f t="shared" si="24"/>
        <v/>
      </c>
      <c r="AK38" s="1">
        <f t="shared" si="25"/>
        <v>0</v>
      </c>
      <c r="AL38" s="1" t="str">
        <f t="shared" si="16"/>
        <v/>
      </c>
      <c r="AM38" s="1">
        <f t="shared" si="26"/>
        <v>0</v>
      </c>
      <c r="AN38" s="1" t="str">
        <f t="shared" si="17"/>
        <v/>
      </c>
      <c r="AO38" s="1">
        <f t="shared" si="27"/>
        <v>0</v>
      </c>
      <c r="AP38" s="1" t="str">
        <f t="shared" si="18"/>
        <v/>
      </c>
      <c r="AQ38" s="1">
        <f t="shared" si="28"/>
        <v>0</v>
      </c>
      <c r="AR38" s="1" t="str">
        <f t="shared" si="10"/>
        <v/>
      </c>
      <c r="AS38" s="1">
        <f t="shared" si="29"/>
        <v>0</v>
      </c>
      <c r="AT38" s="1" t="str">
        <f t="shared" si="33"/>
        <v/>
      </c>
      <c r="AU38" s="1">
        <f t="shared" si="19"/>
        <v>0</v>
      </c>
      <c r="AV38" s="1" t="str">
        <f t="shared" si="11"/>
        <v/>
      </c>
      <c r="AW38" s="1">
        <f t="shared" si="20"/>
        <v>0</v>
      </c>
      <c r="AX38" s="1" t="str">
        <f t="shared" si="12"/>
        <v/>
      </c>
      <c r="AY38" s="1">
        <f t="shared" si="21"/>
        <v>0</v>
      </c>
      <c r="AZ38" s="1" t="str">
        <f t="shared" si="13"/>
        <v/>
      </c>
      <c r="BA38" s="1">
        <f t="shared" si="30"/>
        <v>0</v>
      </c>
      <c r="BB38" s="1" t="str">
        <f t="shared" si="22"/>
        <v/>
      </c>
      <c r="BC38" s="1">
        <f t="shared" si="31"/>
        <v>0</v>
      </c>
      <c r="BD38" s="1" t="str">
        <f t="shared" si="14"/>
        <v/>
      </c>
      <c r="BE38" s="1">
        <f t="shared" si="32"/>
        <v>0</v>
      </c>
      <c r="BF38" s="1" t="str">
        <f t="shared" si="15"/>
        <v/>
      </c>
    </row>
    <row r="39" spans="1:58">
      <c r="A39" s="30">
        <v>25</v>
      </c>
      <c r="B39" s="179" t="s">
        <v>205</v>
      </c>
      <c r="C39" s="42"/>
      <c r="D39" s="42"/>
      <c r="E39" s="42"/>
      <c r="F39" s="131"/>
      <c r="G39" s="42"/>
      <c r="H39" s="43"/>
      <c r="I39" s="196"/>
      <c r="J39" s="175"/>
      <c r="K39" s="196"/>
      <c r="L39" s="175"/>
      <c r="M39" s="239"/>
      <c r="N39" s="232"/>
      <c r="O39" s="44"/>
      <c r="P39" s="44"/>
      <c r="T39" s="192"/>
      <c r="U39" s="193"/>
      <c r="W39" s="4" t="str">
        <f t="shared" si="0"/>
        <v/>
      </c>
      <c r="X39" s="4" t="str">
        <f t="shared" si="1"/>
        <v/>
      </c>
      <c r="Y39" s="4" t="str">
        <f t="shared" si="2"/>
        <v/>
      </c>
      <c r="Z39" s="4" t="str">
        <f t="shared" si="3"/>
        <v/>
      </c>
      <c r="AA39" s="4" t="str">
        <f t="shared" si="4"/>
        <v/>
      </c>
      <c r="AB39" s="6" t="str">
        <f>IF(G39="男",data_kyogisha!A26,"")</f>
        <v/>
      </c>
      <c r="AC39" s="4" t="str">
        <f t="shared" si="5"/>
        <v/>
      </c>
      <c r="AD39" s="4" t="str">
        <f t="shared" si="6"/>
        <v/>
      </c>
      <c r="AE39" s="4" t="str">
        <f t="shared" si="7"/>
        <v/>
      </c>
      <c r="AF39" s="4" t="str">
        <f t="shared" si="8"/>
        <v/>
      </c>
      <c r="AG39" s="4" t="str">
        <f t="shared" si="9"/>
        <v/>
      </c>
      <c r="AH39" s="4" t="str">
        <f>IF(G39="女",data_kyogisha!A26,"")</f>
        <v/>
      </c>
      <c r="AI39" s="1">
        <f t="shared" si="34"/>
        <v>0</v>
      </c>
      <c r="AJ39" s="1" t="str">
        <f t="shared" si="24"/>
        <v/>
      </c>
      <c r="AK39" s="1">
        <f t="shared" si="25"/>
        <v>0</v>
      </c>
      <c r="AL39" s="1" t="str">
        <f t="shared" si="16"/>
        <v/>
      </c>
      <c r="AM39" s="1">
        <f t="shared" si="26"/>
        <v>0</v>
      </c>
      <c r="AN39" s="1" t="str">
        <f t="shared" si="17"/>
        <v/>
      </c>
      <c r="AO39" s="1">
        <f t="shared" si="27"/>
        <v>0</v>
      </c>
      <c r="AP39" s="1" t="str">
        <f t="shared" si="18"/>
        <v/>
      </c>
      <c r="AQ39" s="1">
        <f t="shared" si="28"/>
        <v>0</v>
      </c>
      <c r="AR39" s="1" t="str">
        <f t="shared" si="10"/>
        <v/>
      </c>
      <c r="AS39" s="1">
        <f t="shared" si="29"/>
        <v>0</v>
      </c>
      <c r="AT39" s="1" t="str">
        <f t="shared" si="33"/>
        <v/>
      </c>
      <c r="AU39" s="1">
        <f t="shared" si="19"/>
        <v>0</v>
      </c>
      <c r="AV39" s="1" t="str">
        <f t="shared" si="11"/>
        <v/>
      </c>
      <c r="AW39" s="1">
        <f t="shared" si="20"/>
        <v>0</v>
      </c>
      <c r="AX39" s="1" t="str">
        <f t="shared" si="12"/>
        <v/>
      </c>
      <c r="AY39" s="1">
        <f t="shared" si="21"/>
        <v>0</v>
      </c>
      <c r="AZ39" s="1" t="str">
        <f t="shared" si="13"/>
        <v/>
      </c>
      <c r="BA39" s="1">
        <f t="shared" si="30"/>
        <v>0</v>
      </c>
      <c r="BB39" s="1" t="str">
        <f t="shared" si="22"/>
        <v/>
      </c>
      <c r="BC39" s="1">
        <f t="shared" si="31"/>
        <v>0</v>
      </c>
      <c r="BD39" s="1" t="str">
        <f t="shared" si="14"/>
        <v/>
      </c>
      <c r="BE39" s="1">
        <f t="shared" si="32"/>
        <v>0</v>
      </c>
      <c r="BF39" s="1" t="str">
        <f t="shared" si="15"/>
        <v/>
      </c>
    </row>
    <row r="40" spans="1:58">
      <c r="A40" s="30">
        <v>26</v>
      </c>
      <c r="B40" s="179" t="s">
        <v>205</v>
      </c>
      <c r="C40" s="42"/>
      <c r="D40" s="42"/>
      <c r="E40" s="42"/>
      <c r="F40" s="131"/>
      <c r="G40" s="42"/>
      <c r="H40" s="43"/>
      <c r="I40" s="196"/>
      <c r="J40" s="175"/>
      <c r="K40" s="196"/>
      <c r="L40" s="118"/>
      <c r="M40" s="239"/>
      <c r="N40" s="232"/>
      <c r="O40" s="44"/>
      <c r="P40" s="44"/>
      <c r="T40" s="192" t="str">
        <f>IF(種目情報!A24="","",種目情報!A24)</f>
        <v/>
      </c>
      <c r="U40" s="193" t="str">
        <f>IF(種目情報!E27="","",種目情報!E27)</f>
        <v/>
      </c>
      <c r="W40" s="4" t="str">
        <f t="shared" si="0"/>
        <v/>
      </c>
      <c r="X40" s="4" t="str">
        <f t="shared" si="1"/>
        <v/>
      </c>
      <c r="Y40" s="4" t="str">
        <f t="shared" si="2"/>
        <v/>
      </c>
      <c r="Z40" s="4" t="str">
        <f t="shared" si="3"/>
        <v/>
      </c>
      <c r="AA40" s="4" t="str">
        <f t="shared" si="4"/>
        <v/>
      </c>
      <c r="AB40" s="6" t="str">
        <f>IF(G40="男",data_kyogisha!A27,"")</f>
        <v/>
      </c>
      <c r="AC40" s="4" t="str">
        <f t="shared" si="5"/>
        <v/>
      </c>
      <c r="AD40" s="4" t="str">
        <f t="shared" si="6"/>
        <v/>
      </c>
      <c r="AE40" s="4" t="str">
        <f t="shared" si="7"/>
        <v/>
      </c>
      <c r="AF40" s="4" t="str">
        <f t="shared" si="8"/>
        <v/>
      </c>
      <c r="AG40" s="4" t="str">
        <f t="shared" si="9"/>
        <v/>
      </c>
      <c r="AH40" s="4" t="str">
        <f>IF(G40="女",data_kyogisha!A27,"")</f>
        <v/>
      </c>
      <c r="AI40" s="1">
        <f t="shared" si="34"/>
        <v>0</v>
      </c>
      <c r="AJ40" s="1" t="str">
        <f t="shared" si="24"/>
        <v/>
      </c>
      <c r="AK40" s="1">
        <f t="shared" si="25"/>
        <v>0</v>
      </c>
      <c r="AL40" s="1" t="str">
        <f t="shared" si="16"/>
        <v/>
      </c>
      <c r="AM40" s="1">
        <f t="shared" si="26"/>
        <v>0</v>
      </c>
      <c r="AN40" s="1" t="str">
        <f t="shared" si="17"/>
        <v/>
      </c>
      <c r="AO40" s="1">
        <f t="shared" si="27"/>
        <v>0</v>
      </c>
      <c r="AP40" s="1" t="str">
        <f t="shared" si="18"/>
        <v/>
      </c>
      <c r="AQ40" s="1">
        <f t="shared" si="28"/>
        <v>0</v>
      </c>
      <c r="AR40" s="1" t="str">
        <f t="shared" si="10"/>
        <v/>
      </c>
      <c r="AS40" s="1">
        <f t="shared" si="29"/>
        <v>0</v>
      </c>
      <c r="AT40" s="1" t="str">
        <f t="shared" si="33"/>
        <v/>
      </c>
      <c r="AU40" s="1">
        <f t="shared" si="19"/>
        <v>0</v>
      </c>
      <c r="AV40" s="1" t="str">
        <f t="shared" si="11"/>
        <v/>
      </c>
      <c r="AW40" s="1">
        <f t="shared" si="20"/>
        <v>0</v>
      </c>
      <c r="AX40" s="1" t="str">
        <f t="shared" si="12"/>
        <v/>
      </c>
      <c r="AY40" s="1">
        <f t="shared" si="21"/>
        <v>0</v>
      </c>
      <c r="AZ40" s="1" t="str">
        <f t="shared" si="13"/>
        <v/>
      </c>
      <c r="BA40" s="1">
        <f t="shared" si="30"/>
        <v>0</v>
      </c>
      <c r="BB40" s="1" t="str">
        <f t="shared" si="22"/>
        <v/>
      </c>
      <c r="BC40" s="1">
        <f t="shared" si="31"/>
        <v>0</v>
      </c>
      <c r="BD40" s="1" t="str">
        <f t="shared" si="14"/>
        <v/>
      </c>
      <c r="BE40" s="1">
        <f t="shared" si="32"/>
        <v>0</v>
      </c>
      <c r="BF40" s="1" t="str">
        <f t="shared" si="15"/>
        <v/>
      </c>
    </row>
    <row r="41" spans="1:58">
      <c r="A41" s="30">
        <v>27</v>
      </c>
      <c r="B41" s="179" t="s">
        <v>205</v>
      </c>
      <c r="C41" s="42"/>
      <c r="D41" s="42"/>
      <c r="E41" s="42"/>
      <c r="F41" s="131"/>
      <c r="G41" s="42"/>
      <c r="H41" s="43"/>
      <c r="I41" s="196"/>
      <c r="J41" s="175"/>
      <c r="K41" s="196"/>
      <c r="L41" s="118"/>
      <c r="M41" s="239"/>
      <c r="N41" s="232"/>
      <c r="O41" s="44"/>
      <c r="P41" s="44"/>
      <c r="T41" s="192" t="str">
        <f>IF(種目情報!A25="","",種目情報!A25)</f>
        <v/>
      </c>
      <c r="U41" s="193" t="str">
        <f>IF(種目情報!E28="","",種目情報!E28)</f>
        <v/>
      </c>
      <c r="W41" s="4" t="str">
        <f t="shared" si="0"/>
        <v/>
      </c>
      <c r="X41" s="4" t="str">
        <f t="shared" si="1"/>
        <v/>
      </c>
      <c r="Y41" s="4" t="str">
        <f t="shared" si="2"/>
        <v/>
      </c>
      <c r="Z41" s="4" t="str">
        <f t="shared" si="3"/>
        <v/>
      </c>
      <c r="AA41" s="4" t="str">
        <f t="shared" si="4"/>
        <v/>
      </c>
      <c r="AB41" s="6" t="str">
        <f>IF(G41="男",data_kyogisha!A28,"")</f>
        <v/>
      </c>
      <c r="AC41" s="4" t="str">
        <f t="shared" si="5"/>
        <v/>
      </c>
      <c r="AD41" s="4" t="str">
        <f t="shared" si="6"/>
        <v/>
      </c>
      <c r="AE41" s="4" t="str">
        <f t="shared" si="7"/>
        <v/>
      </c>
      <c r="AF41" s="4" t="str">
        <f t="shared" si="8"/>
        <v/>
      </c>
      <c r="AG41" s="4" t="str">
        <f t="shared" si="9"/>
        <v/>
      </c>
      <c r="AH41" s="4" t="str">
        <f>IF(G41="女",data_kyogisha!A28,"")</f>
        <v/>
      </c>
      <c r="AI41" s="1">
        <f t="shared" si="34"/>
        <v>0</v>
      </c>
      <c r="AJ41" s="1" t="str">
        <f t="shared" si="24"/>
        <v/>
      </c>
      <c r="AK41" s="1">
        <f t="shared" si="25"/>
        <v>0</v>
      </c>
      <c r="AL41" s="1" t="str">
        <f t="shared" si="16"/>
        <v/>
      </c>
      <c r="AM41" s="1">
        <f t="shared" si="26"/>
        <v>0</v>
      </c>
      <c r="AN41" s="1" t="str">
        <f t="shared" si="17"/>
        <v/>
      </c>
      <c r="AO41" s="1">
        <f t="shared" si="27"/>
        <v>0</v>
      </c>
      <c r="AP41" s="1" t="str">
        <f t="shared" si="18"/>
        <v/>
      </c>
      <c r="AQ41" s="1">
        <f t="shared" si="28"/>
        <v>0</v>
      </c>
      <c r="AR41" s="1" t="str">
        <f t="shared" si="10"/>
        <v/>
      </c>
      <c r="AS41" s="1">
        <f t="shared" si="29"/>
        <v>0</v>
      </c>
      <c r="AT41" s="1" t="str">
        <f t="shared" si="33"/>
        <v/>
      </c>
      <c r="AU41" s="1">
        <f t="shared" si="19"/>
        <v>0</v>
      </c>
      <c r="AV41" s="1" t="str">
        <f t="shared" si="11"/>
        <v/>
      </c>
      <c r="AW41" s="1">
        <f t="shared" si="20"/>
        <v>0</v>
      </c>
      <c r="AX41" s="1" t="str">
        <f t="shared" si="12"/>
        <v/>
      </c>
      <c r="AY41" s="1">
        <f t="shared" si="21"/>
        <v>0</v>
      </c>
      <c r="AZ41" s="1" t="str">
        <f t="shared" si="13"/>
        <v/>
      </c>
      <c r="BA41" s="1">
        <f t="shared" si="30"/>
        <v>0</v>
      </c>
      <c r="BB41" s="1" t="str">
        <f t="shared" si="22"/>
        <v/>
      </c>
      <c r="BC41" s="1">
        <f t="shared" si="31"/>
        <v>0</v>
      </c>
      <c r="BD41" s="1" t="str">
        <f t="shared" si="14"/>
        <v/>
      </c>
      <c r="BE41" s="1">
        <f t="shared" si="32"/>
        <v>0</v>
      </c>
      <c r="BF41" s="1" t="str">
        <f t="shared" si="15"/>
        <v/>
      </c>
    </row>
    <row r="42" spans="1:58">
      <c r="A42" s="30">
        <v>28</v>
      </c>
      <c r="B42" s="179" t="s">
        <v>205</v>
      </c>
      <c r="C42" s="42"/>
      <c r="D42" s="42"/>
      <c r="E42" s="42"/>
      <c r="F42" s="131"/>
      <c r="G42" s="42"/>
      <c r="H42" s="43"/>
      <c r="I42" s="196"/>
      <c r="J42" s="175"/>
      <c r="K42" s="196"/>
      <c r="L42" s="118"/>
      <c r="M42" s="239"/>
      <c r="N42" s="232"/>
      <c r="O42" s="44"/>
      <c r="P42" s="44"/>
      <c r="T42" s="192" t="str">
        <f>IF(種目情報!A26="","",種目情報!A26)</f>
        <v/>
      </c>
      <c r="U42" s="193" t="str">
        <f>IF(種目情報!E29="","",種目情報!E29)</f>
        <v/>
      </c>
      <c r="W42" s="4" t="str">
        <f t="shared" si="0"/>
        <v/>
      </c>
      <c r="X42" s="4" t="str">
        <f t="shared" si="1"/>
        <v/>
      </c>
      <c r="Y42" s="4" t="str">
        <f t="shared" si="2"/>
        <v/>
      </c>
      <c r="Z42" s="4" t="str">
        <f t="shared" si="3"/>
        <v/>
      </c>
      <c r="AA42" s="4" t="str">
        <f t="shared" si="4"/>
        <v/>
      </c>
      <c r="AB42" s="6" t="str">
        <f>IF(G42="男",data_kyogisha!A29,"")</f>
        <v/>
      </c>
      <c r="AC42" s="4" t="str">
        <f t="shared" si="5"/>
        <v/>
      </c>
      <c r="AD42" s="4" t="str">
        <f t="shared" si="6"/>
        <v/>
      </c>
      <c r="AE42" s="4" t="str">
        <f t="shared" si="7"/>
        <v/>
      </c>
      <c r="AF42" s="4" t="str">
        <f t="shared" si="8"/>
        <v/>
      </c>
      <c r="AG42" s="4" t="str">
        <f t="shared" si="9"/>
        <v/>
      </c>
      <c r="AH42" s="4" t="str">
        <f>IF(G42="女",data_kyogisha!A29,"")</f>
        <v/>
      </c>
      <c r="AI42" s="1">
        <f t="shared" si="34"/>
        <v>0</v>
      </c>
      <c r="AJ42" s="1" t="str">
        <f t="shared" si="24"/>
        <v/>
      </c>
      <c r="AK42" s="1">
        <f t="shared" si="25"/>
        <v>0</v>
      </c>
      <c r="AL42" s="1" t="str">
        <f t="shared" si="16"/>
        <v/>
      </c>
      <c r="AM42" s="1">
        <f t="shared" si="26"/>
        <v>0</v>
      </c>
      <c r="AN42" s="1" t="str">
        <f t="shared" si="17"/>
        <v/>
      </c>
      <c r="AO42" s="1">
        <f t="shared" si="27"/>
        <v>0</v>
      </c>
      <c r="AP42" s="1" t="str">
        <f t="shared" si="18"/>
        <v/>
      </c>
      <c r="AQ42" s="1">
        <f t="shared" si="28"/>
        <v>0</v>
      </c>
      <c r="AR42" s="1" t="str">
        <f t="shared" si="10"/>
        <v/>
      </c>
      <c r="AS42" s="1">
        <f t="shared" si="29"/>
        <v>0</v>
      </c>
      <c r="AT42" s="1" t="str">
        <f t="shared" si="33"/>
        <v/>
      </c>
      <c r="AU42" s="1">
        <f t="shared" si="19"/>
        <v>0</v>
      </c>
      <c r="AV42" s="1" t="str">
        <f t="shared" si="11"/>
        <v/>
      </c>
      <c r="AW42" s="1">
        <f t="shared" si="20"/>
        <v>0</v>
      </c>
      <c r="AX42" s="1" t="str">
        <f t="shared" si="12"/>
        <v/>
      </c>
      <c r="AY42" s="1">
        <f t="shared" si="21"/>
        <v>0</v>
      </c>
      <c r="AZ42" s="1" t="str">
        <f t="shared" si="13"/>
        <v/>
      </c>
      <c r="BA42" s="1">
        <f t="shared" si="30"/>
        <v>0</v>
      </c>
      <c r="BB42" s="1" t="str">
        <f t="shared" si="22"/>
        <v/>
      </c>
      <c r="BC42" s="1">
        <f t="shared" si="31"/>
        <v>0</v>
      </c>
      <c r="BD42" s="1" t="str">
        <f t="shared" si="14"/>
        <v/>
      </c>
      <c r="BE42" s="1">
        <f t="shared" si="32"/>
        <v>0</v>
      </c>
      <c r="BF42" s="1" t="str">
        <f t="shared" si="15"/>
        <v/>
      </c>
    </row>
    <row r="43" spans="1:58">
      <c r="A43" s="30">
        <v>29</v>
      </c>
      <c r="B43" s="179" t="s">
        <v>205</v>
      </c>
      <c r="C43" s="42"/>
      <c r="D43" s="42"/>
      <c r="E43" s="42"/>
      <c r="F43" s="131"/>
      <c r="G43" s="42"/>
      <c r="H43" s="43"/>
      <c r="I43" s="196"/>
      <c r="J43" s="175"/>
      <c r="K43" s="196"/>
      <c r="L43" s="118"/>
      <c r="M43" s="239"/>
      <c r="N43" s="232"/>
      <c r="O43" s="44"/>
      <c r="P43" s="44"/>
      <c r="T43" s="192" t="str">
        <f>IF(種目情報!A27="","",種目情報!A27)</f>
        <v/>
      </c>
      <c r="U43" s="193" t="str">
        <f>IF(種目情報!E30="","",種目情報!E30)</f>
        <v/>
      </c>
      <c r="W43" s="4" t="str">
        <f t="shared" si="0"/>
        <v/>
      </c>
      <c r="X43" s="4" t="str">
        <f t="shared" si="1"/>
        <v/>
      </c>
      <c r="Y43" s="4" t="str">
        <f t="shared" si="2"/>
        <v/>
      </c>
      <c r="Z43" s="4" t="str">
        <f t="shared" si="3"/>
        <v/>
      </c>
      <c r="AA43" s="4" t="str">
        <f t="shared" si="4"/>
        <v/>
      </c>
      <c r="AB43" s="6" t="str">
        <f>IF(G43="男",data_kyogisha!A30,"")</f>
        <v/>
      </c>
      <c r="AC43" s="4" t="str">
        <f t="shared" si="5"/>
        <v/>
      </c>
      <c r="AD43" s="4" t="str">
        <f t="shared" si="6"/>
        <v/>
      </c>
      <c r="AE43" s="4" t="str">
        <f t="shared" si="7"/>
        <v/>
      </c>
      <c r="AF43" s="4" t="str">
        <f t="shared" si="8"/>
        <v/>
      </c>
      <c r="AG43" s="4" t="str">
        <f t="shared" si="9"/>
        <v/>
      </c>
      <c r="AH43" s="4" t="str">
        <f>IF(G43="女",data_kyogisha!A30,"")</f>
        <v/>
      </c>
      <c r="AI43" s="1">
        <f t="shared" si="34"/>
        <v>0</v>
      </c>
      <c r="AJ43" s="1" t="str">
        <f t="shared" si="24"/>
        <v/>
      </c>
      <c r="AK43" s="1">
        <f t="shared" si="25"/>
        <v>0</v>
      </c>
      <c r="AL43" s="1" t="str">
        <f t="shared" si="16"/>
        <v/>
      </c>
      <c r="AM43" s="1">
        <f t="shared" si="26"/>
        <v>0</v>
      </c>
      <c r="AN43" s="1" t="str">
        <f t="shared" si="17"/>
        <v/>
      </c>
      <c r="AO43" s="1">
        <f t="shared" si="27"/>
        <v>0</v>
      </c>
      <c r="AP43" s="1" t="str">
        <f t="shared" si="18"/>
        <v/>
      </c>
      <c r="AQ43" s="1">
        <f t="shared" si="28"/>
        <v>0</v>
      </c>
      <c r="AR43" s="1" t="str">
        <f t="shared" si="10"/>
        <v/>
      </c>
      <c r="AS43" s="1">
        <f t="shared" si="29"/>
        <v>0</v>
      </c>
      <c r="AT43" s="1" t="str">
        <f t="shared" si="33"/>
        <v/>
      </c>
      <c r="AU43" s="1">
        <f t="shared" si="19"/>
        <v>0</v>
      </c>
      <c r="AV43" s="1" t="str">
        <f t="shared" si="11"/>
        <v/>
      </c>
      <c r="AW43" s="1">
        <f t="shared" si="20"/>
        <v>0</v>
      </c>
      <c r="AX43" s="1" t="str">
        <f t="shared" si="12"/>
        <v/>
      </c>
      <c r="AY43" s="1">
        <f t="shared" si="21"/>
        <v>0</v>
      </c>
      <c r="AZ43" s="1" t="str">
        <f t="shared" si="13"/>
        <v/>
      </c>
      <c r="BA43" s="1">
        <f t="shared" si="30"/>
        <v>0</v>
      </c>
      <c r="BB43" s="1" t="str">
        <f t="shared" si="22"/>
        <v/>
      </c>
      <c r="BC43" s="1">
        <f t="shared" si="31"/>
        <v>0</v>
      </c>
      <c r="BD43" s="1" t="str">
        <f t="shared" si="14"/>
        <v/>
      </c>
      <c r="BE43" s="1">
        <f t="shared" si="32"/>
        <v>0</v>
      </c>
      <c r="BF43" s="1" t="str">
        <f t="shared" si="15"/>
        <v/>
      </c>
    </row>
    <row r="44" spans="1:58">
      <c r="A44" s="30">
        <v>30</v>
      </c>
      <c r="B44" s="179" t="s">
        <v>205</v>
      </c>
      <c r="C44" s="42"/>
      <c r="D44" s="42"/>
      <c r="E44" s="42"/>
      <c r="F44" s="131"/>
      <c r="G44" s="42"/>
      <c r="H44" s="43"/>
      <c r="I44" s="196"/>
      <c r="J44" s="175"/>
      <c r="K44" s="196"/>
      <c r="L44" s="118"/>
      <c r="M44" s="239"/>
      <c r="N44" s="232"/>
      <c r="O44" s="44"/>
      <c r="P44" s="44"/>
      <c r="T44" s="192" t="str">
        <f>IF(種目情報!A28="","",種目情報!A28)</f>
        <v/>
      </c>
      <c r="U44" s="193" t="str">
        <f>IF(種目情報!E31="","",種目情報!E31)</f>
        <v/>
      </c>
      <c r="W44" s="4" t="str">
        <f t="shared" si="0"/>
        <v/>
      </c>
      <c r="X44" s="4" t="str">
        <f t="shared" si="1"/>
        <v/>
      </c>
      <c r="Y44" s="4" t="str">
        <f t="shared" si="2"/>
        <v/>
      </c>
      <c r="Z44" s="4" t="str">
        <f t="shared" si="3"/>
        <v/>
      </c>
      <c r="AA44" s="4" t="str">
        <f t="shared" si="4"/>
        <v/>
      </c>
      <c r="AB44" s="6" t="str">
        <f>IF(G44="男",data_kyogisha!A31,"")</f>
        <v/>
      </c>
      <c r="AC44" s="4" t="str">
        <f t="shared" si="5"/>
        <v/>
      </c>
      <c r="AD44" s="4" t="str">
        <f t="shared" si="6"/>
        <v/>
      </c>
      <c r="AE44" s="4" t="str">
        <f t="shared" si="7"/>
        <v/>
      </c>
      <c r="AF44" s="4" t="str">
        <f t="shared" si="8"/>
        <v/>
      </c>
      <c r="AG44" s="4" t="str">
        <f t="shared" si="9"/>
        <v/>
      </c>
      <c r="AH44" s="4" t="str">
        <f>IF(G44="女",data_kyogisha!A31,"")</f>
        <v/>
      </c>
      <c r="AI44" s="1">
        <f t="shared" si="34"/>
        <v>0</v>
      </c>
      <c r="AJ44" s="1" t="str">
        <f t="shared" si="24"/>
        <v/>
      </c>
      <c r="AK44" s="1">
        <f t="shared" si="25"/>
        <v>0</v>
      </c>
      <c r="AL44" s="1" t="str">
        <f t="shared" si="16"/>
        <v/>
      </c>
      <c r="AM44" s="1">
        <f t="shared" si="26"/>
        <v>0</v>
      </c>
      <c r="AN44" s="1" t="str">
        <f t="shared" si="17"/>
        <v/>
      </c>
      <c r="AO44" s="1">
        <f t="shared" si="27"/>
        <v>0</v>
      </c>
      <c r="AP44" s="1" t="str">
        <f t="shared" si="18"/>
        <v/>
      </c>
      <c r="AQ44" s="1">
        <f t="shared" si="28"/>
        <v>0</v>
      </c>
      <c r="AR44" s="1" t="str">
        <f t="shared" si="10"/>
        <v/>
      </c>
      <c r="AS44" s="1">
        <f t="shared" si="29"/>
        <v>0</v>
      </c>
      <c r="AT44" s="1" t="str">
        <f t="shared" si="33"/>
        <v/>
      </c>
      <c r="AU44" s="1">
        <f t="shared" si="19"/>
        <v>0</v>
      </c>
      <c r="AV44" s="1" t="str">
        <f t="shared" si="11"/>
        <v/>
      </c>
      <c r="AW44" s="1">
        <f t="shared" si="20"/>
        <v>0</v>
      </c>
      <c r="AX44" s="1" t="str">
        <f t="shared" si="12"/>
        <v/>
      </c>
      <c r="AY44" s="1">
        <f t="shared" si="21"/>
        <v>0</v>
      </c>
      <c r="AZ44" s="1" t="str">
        <f t="shared" si="13"/>
        <v/>
      </c>
      <c r="BA44" s="1">
        <f t="shared" si="30"/>
        <v>0</v>
      </c>
      <c r="BB44" s="1" t="str">
        <f t="shared" si="22"/>
        <v/>
      </c>
      <c r="BC44" s="1">
        <f t="shared" si="31"/>
        <v>0</v>
      </c>
      <c r="BD44" s="1" t="str">
        <f t="shared" si="14"/>
        <v/>
      </c>
      <c r="BE44" s="1">
        <f t="shared" si="32"/>
        <v>0</v>
      </c>
      <c r="BF44" s="1" t="str">
        <f t="shared" si="15"/>
        <v/>
      </c>
    </row>
    <row r="45" spans="1:58">
      <c r="A45" s="30">
        <v>31</v>
      </c>
      <c r="B45" s="179" t="s">
        <v>205</v>
      </c>
      <c r="C45" s="42"/>
      <c r="D45" s="42"/>
      <c r="E45" s="42"/>
      <c r="F45" s="131"/>
      <c r="G45" s="42"/>
      <c r="H45" s="43"/>
      <c r="I45" s="196"/>
      <c r="J45" s="175"/>
      <c r="K45" s="196"/>
      <c r="L45" s="118"/>
      <c r="M45" s="239"/>
      <c r="N45" s="232"/>
      <c r="O45" s="44"/>
      <c r="P45" s="44"/>
      <c r="T45" s="192" t="str">
        <f>IF(種目情報!A29="","",種目情報!A29)</f>
        <v/>
      </c>
      <c r="U45" s="193" t="str">
        <f>IF(種目情報!E32="","",種目情報!E32)</f>
        <v/>
      </c>
      <c r="W45" s="4" t="str">
        <f t="shared" si="0"/>
        <v/>
      </c>
      <c r="X45" s="4" t="str">
        <f t="shared" si="1"/>
        <v/>
      </c>
      <c r="Y45" s="4" t="str">
        <f t="shared" si="2"/>
        <v/>
      </c>
      <c r="Z45" s="4" t="str">
        <f t="shared" si="3"/>
        <v/>
      </c>
      <c r="AA45" s="4" t="str">
        <f t="shared" si="4"/>
        <v/>
      </c>
      <c r="AB45" s="6" t="str">
        <f>IF(G45="男",data_kyogisha!A32,"")</f>
        <v/>
      </c>
      <c r="AC45" s="4" t="str">
        <f t="shared" si="5"/>
        <v/>
      </c>
      <c r="AD45" s="4" t="str">
        <f t="shared" si="6"/>
        <v/>
      </c>
      <c r="AE45" s="4" t="str">
        <f t="shared" si="7"/>
        <v/>
      </c>
      <c r="AF45" s="4" t="str">
        <f t="shared" si="8"/>
        <v/>
      </c>
      <c r="AG45" s="4" t="str">
        <f t="shared" si="9"/>
        <v/>
      </c>
      <c r="AH45" s="4" t="str">
        <f>IF(G45="女",data_kyogisha!A32,"")</f>
        <v/>
      </c>
      <c r="AI45" s="1">
        <f t="shared" si="34"/>
        <v>0</v>
      </c>
      <c r="AJ45" s="1" t="str">
        <f t="shared" si="24"/>
        <v/>
      </c>
      <c r="AK45" s="1">
        <f t="shared" si="25"/>
        <v>0</v>
      </c>
      <c r="AL45" s="1" t="str">
        <f t="shared" si="16"/>
        <v/>
      </c>
      <c r="AM45" s="1">
        <f t="shared" si="26"/>
        <v>0</v>
      </c>
      <c r="AN45" s="1" t="str">
        <f t="shared" si="17"/>
        <v/>
      </c>
      <c r="AO45" s="1">
        <f t="shared" si="27"/>
        <v>0</v>
      </c>
      <c r="AP45" s="1" t="str">
        <f t="shared" si="18"/>
        <v/>
      </c>
      <c r="AQ45" s="1">
        <f t="shared" si="28"/>
        <v>0</v>
      </c>
      <c r="AR45" s="1" t="str">
        <f t="shared" si="10"/>
        <v/>
      </c>
      <c r="AS45" s="1">
        <f t="shared" si="29"/>
        <v>0</v>
      </c>
      <c r="AT45" s="1" t="str">
        <f t="shared" si="33"/>
        <v/>
      </c>
      <c r="AU45" s="1">
        <f t="shared" si="19"/>
        <v>0</v>
      </c>
      <c r="AV45" s="1" t="str">
        <f t="shared" si="11"/>
        <v/>
      </c>
      <c r="AW45" s="1">
        <f t="shared" si="20"/>
        <v>0</v>
      </c>
      <c r="AX45" s="1" t="str">
        <f t="shared" si="12"/>
        <v/>
      </c>
      <c r="AY45" s="1">
        <f t="shared" si="21"/>
        <v>0</v>
      </c>
      <c r="AZ45" s="1" t="str">
        <f t="shared" si="13"/>
        <v/>
      </c>
      <c r="BA45" s="1">
        <f t="shared" si="30"/>
        <v>0</v>
      </c>
      <c r="BB45" s="1" t="str">
        <f t="shared" si="22"/>
        <v/>
      </c>
      <c r="BC45" s="1">
        <f t="shared" si="31"/>
        <v>0</v>
      </c>
      <c r="BD45" s="1" t="str">
        <f t="shared" si="14"/>
        <v/>
      </c>
      <c r="BE45" s="1">
        <f t="shared" si="32"/>
        <v>0</v>
      </c>
      <c r="BF45" s="1" t="str">
        <f t="shared" si="15"/>
        <v/>
      </c>
    </row>
    <row r="46" spans="1:58">
      <c r="A46" s="30">
        <v>32</v>
      </c>
      <c r="B46" s="179" t="s">
        <v>205</v>
      </c>
      <c r="C46" s="42"/>
      <c r="D46" s="42"/>
      <c r="E46" s="42"/>
      <c r="F46" s="131"/>
      <c r="G46" s="42"/>
      <c r="H46" s="43"/>
      <c r="I46" s="196"/>
      <c r="J46" s="175"/>
      <c r="K46" s="196"/>
      <c r="L46" s="118"/>
      <c r="M46" s="239"/>
      <c r="N46" s="232"/>
      <c r="O46" s="44"/>
      <c r="P46" s="44"/>
      <c r="T46" s="192" t="str">
        <f>IF(種目情報!A30="","",種目情報!A30)</f>
        <v/>
      </c>
      <c r="U46" s="193" t="str">
        <f>IF(種目情報!E33="","",種目情報!E33)</f>
        <v/>
      </c>
      <c r="W46" s="4" t="str">
        <f t="shared" si="0"/>
        <v/>
      </c>
      <c r="X46" s="4" t="str">
        <f t="shared" si="1"/>
        <v/>
      </c>
      <c r="Y46" s="4" t="str">
        <f t="shared" si="2"/>
        <v/>
      </c>
      <c r="Z46" s="4" t="str">
        <f t="shared" si="3"/>
        <v/>
      </c>
      <c r="AA46" s="4" t="str">
        <f t="shared" si="4"/>
        <v/>
      </c>
      <c r="AB46" s="6" t="str">
        <f>IF(G46="男",data_kyogisha!A33,"")</f>
        <v/>
      </c>
      <c r="AC46" s="4" t="str">
        <f t="shared" si="5"/>
        <v/>
      </c>
      <c r="AD46" s="4" t="str">
        <f t="shared" si="6"/>
        <v/>
      </c>
      <c r="AE46" s="4" t="str">
        <f t="shared" si="7"/>
        <v/>
      </c>
      <c r="AF46" s="4" t="str">
        <f t="shared" si="8"/>
        <v/>
      </c>
      <c r="AG46" s="4" t="str">
        <f t="shared" si="9"/>
        <v/>
      </c>
      <c r="AH46" s="4" t="str">
        <f>IF(G46="女",data_kyogisha!A33,"")</f>
        <v/>
      </c>
      <c r="AI46" s="1">
        <f t="shared" si="34"/>
        <v>0</v>
      </c>
      <c r="AJ46" s="1" t="str">
        <f t="shared" si="24"/>
        <v/>
      </c>
      <c r="AK46" s="1">
        <f t="shared" si="25"/>
        <v>0</v>
      </c>
      <c r="AL46" s="1" t="str">
        <f t="shared" si="16"/>
        <v/>
      </c>
      <c r="AM46" s="1">
        <f t="shared" si="26"/>
        <v>0</v>
      </c>
      <c r="AN46" s="1" t="str">
        <f t="shared" si="17"/>
        <v/>
      </c>
      <c r="AO46" s="1">
        <f t="shared" si="27"/>
        <v>0</v>
      </c>
      <c r="AP46" s="1" t="str">
        <f t="shared" si="18"/>
        <v/>
      </c>
      <c r="AQ46" s="1">
        <f t="shared" si="28"/>
        <v>0</v>
      </c>
      <c r="AR46" s="1" t="str">
        <f t="shared" si="10"/>
        <v/>
      </c>
      <c r="AS46" s="1">
        <f t="shared" si="29"/>
        <v>0</v>
      </c>
      <c r="AT46" s="1" t="str">
        <f t="shared" si="33"/>
        <v/>
      </c>
      <c r="AU46" s="1">
        <f t="shared" si="19"/>
        <v>0</v>
      </c>
      <c r="AV46" s="1" t="str">
        <f t="shared" si="11"/>
        <v/>
      </c>
      <c r="AW46" s="1">
        <f t="shared" si="20"/>
        <v>0</v>
      </c>
      <c r="AX46" s="1" t="str">
        <f t="shared" si="12"/>
        <v/>
      </c>
      <c r="AY46" s="1">
        <f t="shared" si="21"/>
        <v>0</v>
      </c>
      <c r="AZ46" s="1" t="str">
        <f t="shared" si="13"/>
        <v/>
      </c>
      <c r="BA46" s="1">
        <f t="shared" si="30"/>
        <v>0</v>
      </c>
      <c r="BB46" s="1" t="str">
        <f t="shared" si="22"/>
        <v/>
      </c>
      <c r="BC46" s="1">
        <f t="shared" si="31"/>
        <v>0</v>
      </c>
      <c r="BD46" s="1" t="str">
        <f t="shared" si="14"/>
        <v/>
      </c>
      <c r="BE46" s="1">
        <f t="shared" si="32"/>
        <v>0</v>
      </c>
      <c r="BF46" s="1" t="str">
        <f t="shared" si="15"/>
        <v/>
      </c>
    </row>
    <row r="47" spans="1:58">
      <c r="A47" s="30">
        <v>33</v>
      </c>
      <c r="B47" s="179" t="s">
        <v>205</v>
      </c>
      <c r="C47" s="42"/>
      <c r="D47" s="42"/>
      <c r="E47" s="42"/>
      <c r="F47" s="131"/>
      <c r="G47" s="42"/>
      <c r="H47" s="43"/>
      <c r="I47" s="196"/>
      <c r="J47" s="175"/>
      <c r="K47" s="196"/>
      <c r="L47" s="118"/>
      <c r="M47" s="239"/>
      <c r="N47" s="232"/>
      <c r="O47" s="44"/>
      <c r="P47" s="44"/>
      <c r="T47" s="192" t="str">
        <f>IF(種目情報!A31="","",種目情報!A31)</f>
        <v/>
      </c>
      <c r="U47" s="193" t="str">
        <f>IF(種目情報!E34="","",種目情報!E34)</f>
        <v/>
      </c>
      <c r="W47" s="4" t="str">
        <f t="shared" ref="W47:W79" si="35">IF(G47="男",C47,"")</f>
        <v/>
      </c>
      <c r="X47" s="4" t="str">
        <f t="shared" ref="X47:X79" si="36">IF(G47="男",D47,"")</f>
        <v/>
      </c>
      <c r="Y47" s="4" t="str">
        <f t="shared" ref="Y47:Y79" si="37">IF(G47="男",E47,"")</f>
        <v/>
      </c>
      <c r="Z47" s="4" t="str">
        <f t="shared" ref="Z47:Z79" si="38">IF(G47="男",G47,"")</f>
        <v/>
      </c>
      <c r="AA47" s="4" t="str">
        <f t="shared" ref="AA47:AA79" si="39">IF(G47="男",IF(H47="","",H47),"")</f>
        <v/>
      </c>
      <c r="AB47" s="6" t="str">
        <f>IF(G47="男",data_kyogisha!A34,"")</f>
        <v/>
      </c>
      <c r="AC47" s="4" t="str">
        <f t="shared" ref="AC47:AC78" si="40">IF(G47="女",C47,"")</f>
        <v/>
      </c>
      <c r="AD47" s="4" t="str">
        <f t="shared" ref="AD47:AD78" si="41">IF(G47="女",D47,"")</f>
        <v/>
      </c>
      <c r="AE47" s="4" t="str">
        <f t="shared" ref="AE47:AE79" si="42">IF(G47="女",E47,"")</f>
        <v/>
      </c>
      <c r="AF47" s="4" t="str">
        <f t="shared" ref="AF47:AF78" si="43">IF(G47="女",G47,"")</f>
        <v/>
      </c>
      <c r="AG47" s="4" t="str">
        <f t="shared" ref="AG47:AG79" si="44">IF(G47="女",IF(H47="","",H47),"")</f>
        <v/>
      </c>
      <c r="AH47" s="4" t="str">
        <f>IF(G47="女",data_kyogisha!A34,"")</f>
        <v/>
      </c>
      <c r="AI47" s="1">
        <f t="shared" si="34"/>
        <v>0</v>
      </c>
      <c r="AJ47" s="1" t="str">
        <f t="shared" si="24"/>
        <v/>
      </c>
      <c r="AK47" s="1">
        <f t="shared" si="25"/>
        <v>0</v>
      </c>
      <c r="AL47" s="1" t="str">
        <f t="shared" si="16"/>
        <v/>
      </c>
      <c r="AM47" s="1">
        <f t="shared" si="26"/>
        <v>0</v>
      </c>
      <c r="AN47" s="1" t="str">
        <f t="shared" si="17"/>
        <v/>
      </c>
      <c r="AO47" s="1">
        <f t="shared" si="27"/>
        <v>0</v>
      </c>
      <c r="AP47" s="1" t="str">
        <f t="shared" si="18"/>
        <v/>
      </c>
      <c r="AQ47" s="1">
        <f t="shared" si="28"/>
        <v>0</v>
      </c>
      <c r="AR47" s="1" t="str">
        <f t="shared" ref="AR47:AR78" si="45">IF(AND($G47="男",$O47="Ｂ"),$C47,"")</f>
        <v/>
      </c>
      <c r="AS47" s="1">
        <f t="shared" si="29"/>
        <v>0</v>
      </c>
      <c r="AT47" s="1" t="str">
        <f t="shared" si="33"/>
        <v/>
      </c>
      <c r="AU47" s="1">
        <f t="shared" si="19"/>
        <v>0</v>
      </c>
      <c r="AV47" s="1" t="str">
        <f t="shared" ref="AV47:AV78" si="46">IF(AND($G47="女",$O47="Ｂ"),$C47,"")</f>
        <v/>
      </c>
      <c r="AW47" s="1">
        <f t="shared" si="20"/>
        <v>0</v>
      </c>
      <c r="AX47" s="1" t="str">
        <f t="shared" ref="AX47:AX78" si="47">IF(AND($G47="女",$O47="Ｃ"),$C47,"")</f>
        <v/>
      </c>
      <c r="AY47" s="1">
        <f t="shared" si="21"/>
        <v>0</v>
      </c>
      <c r="AZ47" s="1" t="str">
        <f t="shared" ref="AZ47:AZ78" si="48">IF(AND($G47="男",$P47="Ｂ"),$C47,"")</f>
        <v/>
      </c>
      <c r="BA47" s="1">
        <f t="shared" si="30"/>
        <v>0</v>
      </c>
      <c r="BB47" s="1" t="str">
        <f t="shared" si="22"/>
        <v/>
      </c>
      <c r="BC47" s="1">
        <f t="shared" si="31"/>
        <v>0</v>
      </c>
      <c r="BD47" s="1" t="str">
        <f t="shared" ref="BD47:BD78" si="49">IF(AND($G47="女",$P47="Ｂ"),$C47,"")</f>
        <v/>
      </c>
      <c r="BE47" s="1">
        <f t="shared" si="32"/>
        <v>0</v>
      </c>
      <c r="BF47" s="1" t="str">
        <f t="shared" ref="BF47:BF78" si="50">IF(AND($G47="女",$P47="Ｃ"),$C47,"")</f>
        <v/>
      </c>
    </row>
    <row r="48" spans="1:58">
      <c r="A48" s="30">
        <v>34</v>
      </c>
      <c r="B48" s="179" t="s">
        <v>205</v>
      </c>
      <c r="C48" s="42"/>
      <c r="D48" s="42"/>
      <c r="E48" s="42"/>
      <c r="F48" s="131"/>
      <c r="G48" s="42"/>
      <c r="H48" s="43"/>
      <c r="I48" s="196"/>
      <c r="J48" s="175"/>
      <c r="K48" s="196"/>
      <c r="L48" s="118"/>
      <c r="M48" s="239"/>
      <c r="N48" s="232"/>
      <c r="O48" s="44"/>
      <c r="P48" s="44"/>
      <c r="T48" s="192" t="str">
        <f>IF(種目情報!A32="","",種目情報!A32)</f>
        <v/>
      </c>
      <c r="U48" s="193" t="str">
        <f>IF(種目情報!E35="","",種目情報!E35)</f>
        <v/>
      </c>
      <c r="W48" s="4" t="str">
        <f t="shared" si="35"/>
        <v/>
      </c>
      <c r="X48" s="4" t="str">
        <f t="shared" si="36"/>
        <v/>
      </c>
      <c r="Y48" s="4" t="str">
        <f t="shared" si="37"/>
        <v/>
      </c>
      <c r="Z48" s="4" t="str">
        <f t="shared" si="38"/>
        <v/>
      </c>
      <c r="AA48" s="4" t="str">
        <f t="shared" si="39"/>
        <v/>
      </c>
      <c r="AB48" s="6" t="str">
        <f>IF(G48="男",data_kyogisha!A35,"")</f>
        <v/>
      </c>
      <c r="AC48" s="4" t="str">
        <f t="shared" si="40"/>
        <v/>
      </c>
      <c r="AD48" s="4" t="str">
        <f t="shared" si="41"/>
        <v/>
      </c>
      <c r="AE48" s="4" t="str">
        <f t="shared" si="42"/>
        <v/>
      </c>
      <c r="AF48" s="4" t="str">
        <f t="shared" si="43"/>
        <v/>
      </c>
      <c r="AG48" s="4" t="str">
        <f t="shared" si="44"/>
        <v/>
      </c>
      <c r="AH48" s="4" t="str">
        <f>IF(G48="女",data_kyogisha!A35,"")</f>
        <v/>
      </c>
      <c r="AI48" s="1">
        <f t="shared" si="34"/>
        <v>0</v>
      </c>
      <c r="AJ48" s="1" t="str">
        <f t="shared" si="24"/>
        <v/>
      </c>
      <c r="AK48" s="1">
        <f t="shared" si="25"/>
        <v>0</v>
      </c>
      <c r="AL48" s="1" t="str">
        <f t="shared" si="16"/>
        <v/>
      </c>
      <c r="AM48" s="1">
        <f t="shared" si="26"/>
        <v>0</v>
      </c>
      <c r="AN48" s="1" t="str">
        <f t="shared" si="17"/>
        <v/>
      </c>
      <c r="AO48" s="1">
        <f t="shared" si="27"/>
        <v>0</v>
      </c>
      <c r="AP48" s="1" t="str">
        <f t="shared" si="18"/>
        <v/>
      </c>
      <c r="AQ48" s="1">
        <f t="shared" si="28"/>
        <v>0</v>
      </c>
      <c r="AR48" s="1" t="str">
        <f t="shared" si="45"/>
        <v/>
      </c>
      <c r="AS48" s="1">
        <f t="shared" si="29"/>
        <v>0</v>
      </c>
      <c r="AT48" s="1" t="str">
        <f t="shared" si="33"/>
        <v/>
      </c>
      <c r="AU48" s="1">
        <f t="shared" ref="AU48:AU79" si="51">IF(AND($G48="女",$O48="Ｂ"),AU47+1,AU47)</f>
        <v>0</v>
      </c>
      <c r="AV48" s="1" t="str">
        <f t="shared" si="46"/>
        <v/>
      </c>
      <c r="AW48" s="1">
        <f t="shared" ref="AW48:AW79" si="52">IF(AND($G48="女",$O48="Ｃ"),AW47+1,AW47)</f>
        <v>0</v>
      </c>
      <c r="AX48" s="1" t="str">
        <f t="shared" si="47"/>
        <v/>
      </c>
      <c r="AY48" s="1">
        <f t="shared" ref="AY48:AY79" si="53">IF(AND($G48="男",$P48="Ｂ"),AY47+1,AY47)</f>
        <v>0</v>
      </c>
      <c r="AZ48" s="1" t="str">
        <f t="shared" si="48"/>
        <v/>
      </c>
      <c r="BA48" s="1">
        <f t="shared" si="30"/>
        <v>0</v>
      </c>
      <c r="BB48" s="1" t="str">
        <f t="shared" si="22"/>
        <v/>
      </c>
      <c r="BC48" s="1">
        <f t="shared" si="31"/>
        <v>0</v>
      </c>
      <c r="BD48" s="1" t="str">
        <f t="shared" si="49"/>
        <v/>
      </c>
      <c r="BE48" s="1">
        <f t="shared" si="32"/>
        <v>0</v>
      </c>
      <c r="BF48" s="1" t="str">
        <f t="shared" si="50"/>
        <v/>
      </c>
    </row>
    <row r="49" spans="1:58">
      <c r="A49" s="30">
        <v>35</v>
      </c>
      <c r="B49" s="179" t="s">
        <v>205</v>
      </c>
      <c r="C49" s="42"/>
      <c r="D49" s="42"/>
      <c r="E49" s="42"/>
      <c r="F49" s="131"/>
      <c r="G49" s="42"/>
      <c r="H49" s="43"/>
      <c r="I49" s="196"/>
      <c r="J49" s="175"/>
      <c r="K49" s="196"/>
      <c r="L49" s="118"/>
      <c r="M49" s="239"/>
      <c r="N49" s="232"/>
      <c r="O49" s="44"/>
      <c r="P49" s="44"/>
      <c r="T49" s="192" t="str">
        <f>IF(種目情報!A33="","",種目情報!A33)</f>
        <v/>
      </c>
      <c r="U49" s="193" t="str">
        <f>IF(種目情報!E36="","",種目情報!E36)</f>
        <v/>
      </c>
      <c r="W49" s="4" t="str">
        <f t="shared" si="35"/>
        <v/>
      </c>
      <c r="X49" s="4" t="str">
        <f t="shared" si="36"/>
        <v/>
      </c>
      <c r="Y49" s="4" t="str">
        <f t="shared" si="37"/>
        <v/>
      </c>
      <c r="Z49" s="4" t="str">
        <f t="shared" si="38"/>
        <v/>
      </c>
      <c r="AA49" s="4" t="str">
        <f t="shared" si="39"/>
        <v/>
      </c>
      <c r="AB49" s="6" t="str">
        <f>IF(G49="男",data_kyogisha!A36,"")</f>
        <v/>
      </c>
      <c r="AC49" s="4" t="str">
        <f t="shared" si="40"/>
        <v/>
      </c>
      <c r="AD49" s="4" t="str">
        <f t="shared" si="41"/>
        <v/>
      </c>
      <c r="AE49" s="4" t="str">
        <f t="shared" si="42"/>
        <v/>
      </c>
      <c r="AF49" s="4" t="str">
        <f t="shared" si="43"/>
        <v/>
      </c>
      <c r="AG49" s="4" t="str">
        <f t="shared" si="44"/>
        <v/>
      </c>
      <c r="AH49" s="4" t="str">
        <f>IF(G49="女",data_kyogisha!A36,"")</f>
        <v/>
      </c>
      <c r="AI49" s="1">
        <f t="shared" si="34"/>
        <v>0</v>
      </c>
      <c r="AJ49" s="1" t="str">
        <f t="shared" si="24"/>
        <v/>
      </c>
      <c r="AK49" s="1">
        <f t="shared" si="25"/>
        <v>0</v>
      </c>
      <c r="AL49" s="1" t="str">
        <f t="shared" si="16"/>
        <v/>
      </c>
      <c r="AM49" s="1">
        <f t="shared" si="26"/>
        <v>0</v>
      </c>
      <c r="AN49" s="1" t="str">
        <f t="shared" si="17"/>
        <v/>
      </c>
      <c r="AO49" s="1">
        <f t="shared" si="27"/>
        <v>0</v>
      </c>
      <c r="AP49" s="1" t="str">
        <f t="shared" si="18"/>
        <v/>
      </c>
      <c r="AQ49" s="1">
        <f t="shared" si="28"/>
        <v>0</v>
      </c>
      <c r="AR49" s="1" t="str">
        <f t="shared" si="45"/>
        <v/>
      </c>
      <c r="AS49" s="1">
        <f t="shared" si="29"/>
        <v>0</v>
      </c>
      <c r="AT49" s="1" t="str">
        <f t="shared" si="33"/>
        <v/>
      </c>
      <c r="AU49" s="1">
        <f t="shared" si="51"/>
        <v>0</v>
      </c>
      <c r="AV49" s="1" t="str">
        <f t="shared" si="46"/>
        <v/>
      </c>
      <c r="AW49" s="1">
        <f t="shared" si="52"/>
        <v>0</v>
      </c>
      <c r="AX49" s="1" t="str">
        <f t="shared" si="47"/>
        <v/>
      </c>
      <c r="AY49" s="1">
        <f t="shared" si="53"/>
        <v>0</v>
      </c>
      <c r="AZ49" s="1" t="str">
        <f t="shared" si="48"/>
        <v/>
      </c>
      <c r="BA49" s="1">
        <f t="shared" si="30"/>
        <v>0</v>
      </c>
      <c r="BB49" s="1" t="str">
        <f t="shared" si="22"/>
        <v/>
      </c>
      <c r="BC49" s="1">
        <f t="shared" si="31"/>
        <v>0</v>
      </c>
      <c r="BD49" s="1" t="str">
        <f t="shared" si="49"/>
        <v/>
      </c>
      <c r="BE49" s="1">
        <f t="shared" si="32"/>
        <v>0</v>
      </c>
      <c r="BF49" s="1" t="str">
        <f t="shared" si="50"/>
        <v/>
      </c>
    </row>
    <row r="50" spans="1:58">
      <c r="A50" s="30">
        <v>36</v>
      </c>
      <c r="B50" s="179" t="s">
        <v>205</v>
      </c>
      <c r="C50" s="42"/>
      <c r="D50" s="42"/>
      <c r="E50" s="42"/>
      <c r="F50" s="131"/>
      <c r="G50" s="42"/>
      <c r="H50" s="43"/>
      <c r="I50" s="196"/>
      <c r="J50" s="175"/>
      <c r="K50" s="196"/>
      <c r="L50" s="118"/>
      <c r="M50" s="239"/>
      <c r="N50" s="232"/>
      <c r="O50" s="44"/>
      <c r="P50" s="44"/>
      <c r="T50" s="192" t="str">
        <f>IF(種目情報!A34="","",種目情報!A34)</f>
        <v/>
      </c>
      <c r="U50" s="193" t="str">
        <f>IF(種目情報!E37="","",種目情報!E37)</f>
        <v/>
      </c>
      <c r="W50" s="4" t="str">
        <f t="shared" si="35"/>
        <v/>
      </c>
      <c r="X50" s="4" t="str">
        <f t="shared" si="36"/>
        <v/>
      </c>
      <c r="Y50" s="4" t="str">
        <f t="shared" si="37"/>
        <v/>
      </c>
      <c r="Z50" s="4" t="str">
        <f t="shared" si="38"/>
        <v/>
      </c>
      <c r="AA50" s="4" t="str">
        <f t="shared" si="39"/>
        <v/>
      </c>
      <c r="AB50" s="6" t="str">
        <f>IF(G50="男",data_kyogisha!A37,"")</f>
        <v/>
      </c>
      <c r="AC50" s="4" t="str">
        <f t="shared" si="40"/>
        <v/>
      </c>
      <c r="AD50" s="4" t="str">
        <f t="shared" si="41"/>
        <v/>
      </c>
      <c r="AE50" s="4" t="str">
        <f t="shared" si="42"/>
        <v/>
      </c>
      <c r="AF50" s="4" t="str">
        <f t="shared" si="43"/>
        <v/>
      </c>
      <c r="AG50" s="4" t="str">
        <f t="shared" si="44"/>
        <v/>
      </c>
      <c r="AH50" s="4" t="str">
        <f>IF(G50="女",data_kyogisha!A37,"")</f>
        <v/>
      </c>
      <c r="AI50" s="1">
        <f t="shared" si="34"/>
        <v>0</v>
      </c>
      <c r="AJ50" s="1" t="str">
        <f t="shared" si="24"/>
        <v/>
      </c>
      <c r="AK50" s="1">
        <f t="shared" si="25"/>
        <v>0</v>
      </c>
      <c r="AL50" s="1" t="str">
        <f t="shared" si="16"/>
        <v/>
      </c>
      <c r="AM50" s="1">
        <f t="shared" si="26"/>
        <v>0</v>
      </c>
      <c r="AN50" s="1" t="str">
        <f t="shared" si="17"/>
        <v/>
      </c>
      <c r="AO50" s="1">
        <f t="shared" si="27"/>
        <v>0</v>
      </c>
      <c r="AP50" s="1" t="str">
        <f t="shared" si="18"/>
        <v/>
      </c>
      <c r="AQ50" s="1">
        <f t="shared" si="28"/>
        <v>0</v>
      </c>
      <c r="AR50" s="1" t="str">
        <f t="shared" si="45"/>
        <v/>
      </c>
      <c r="AS50" s="1">
        <f t="shared" si="29"/>
        <v>0</v>
      </c>
      <c r="AT50" s="1" t="str">
        <f t="shared" si="33"/>
        <v/>
      </c>
      <c r="AU50" s="1">
        <f t="shared" si="51"/>
        <v>0</v>
      </c>
      <c r="AV50" s="1" t="str">
        <f t="shared" si="46"/>
        <v/>
      </c>
      <c r="AW50" s="1">
        <f t="shared" si="52"/>
        <v>0</v>
      </c>
      <c r="AX50" s="1" t="str">
        <f t="shared" si="47"/>
        <v/>
      </c>
      <c r="AY50" s="1">
        <f t="shared" si="53"/>
        <v>0</v>
      </c>
      <c r="AZ50" s="1" t="str">
        <f t="shared" si="48"/>
        <v/>
      </c>
      <c r="BA50" s="1">
        <f t="shared" si="30"/>
        <v>0</v>
      </c>
      <c r="BB50" s="1" t="str">
        <f t="shared" si="22"/>
        <v/>
      </c>
      <c r="BC50" s="1">
        <f t="shared" si="31"/>
        <v>0</v>
      </c>
      <c r="BD50" s="1" t="str">
        <f t="shared" si="49"/>
        <v/>
      </c>
      <c r="BE50" s="1">
        <f t="shared" si="32"/>
        <v>0</v>
      </c>
      <c r="BF50" s="1" t="str">
        <f t="shared" si="50"/>
        <v/>
      </c>
    </row>
    <row r="51" spans="1:58">
      <c r="A51" s="30">
        <v>37</v>
      </c>
      <c r="B51" s="179" t="s">
        <v>205</v>
      </c>
      <c r="C51" s="42"/>
      <c r="D51" s="42"/>
      <c r="E51" s="42"/>
      <c r="F51" s="131"/>
      <c r="G51" s="42"/>
      <c r="H51" s="43"/>
      <c r="I51" s="196"/>
      <c r="J51" s="175"/>
      <c r="K51" s="196"/>
      <c r="L51" s="118"/>
      <c r="M51" s="239"/>
      <c r="N51" s="232"/>
      <c r="O51" s="44"/>
      <c r="P51" s="44"/>
      <c r="T51" s="192" t="str">
        <f>IF(種目情報!A35="","",種目情報!A35)</f>
        <v/>
      </c>
      <c r="U51" s="193" t="str">
        <f>IF(種目情報!E38="","",種目情報!E38)</f>
        <v/>
      </c>
      <c r="W51" s="4" t="str">
        <f t="shared" si="35"/>
        <v/>
      </c>
      <c r="X51" s="4" t="str">
        <f t="shared" si="36"/>
        <v/>
      </c>
      <c r="Y51" s="4" t="str">
        <f t="shared" si="37"/>
        <v/>
      </c>
      <c r="Z51" s="4" t="str">
        <f t="shared" si="38"/>
        <v/>
      </c>
      <c r="AA51" s="4" t="str">
        <f t="shared" si="39"/>
        <v/>
      </c>
      <c r="AB51" s="6" t="str">
        <f>IF(G51="男",data_kyogisha!A38,"")</f>
        <v/>
      </c>
      <c r="AC51" s="4" t="str">
        <f t="shared" si="40"/>
        <v/>
      </c>
      <c r="AD51" s="4" t="str">
        <f t="shared" si="41"/>
        <v/>
      </c>
      <c r="AE51" s="4" t="str">
        <f t="shared" si="42"/>
        <v/>
      </c>
      <c r="AF51" s="4" t="str">
        <f t="shared" si="43"/>
        <v/>
      </c>
      <c r="AG51" s="4" t="str">
        <f t="shared" si="44"/>
        <v/>
      </c>
      <c r="AH51" s="4" t="str">
        <f>IF(G51="女",data_kyogisha!A38,"")</f>
        <v/>
      </c>
      <c r="AI51" s="1">
        <f t="shared" si="34"/>
        <v>0</v>
      </c>
      <c r="AJ51" s="1" t="str">
        <f t="shared" si="24"/>
        <v/>
      </c>
      <c r="AK51" s="1">
        <f t="shared" si="25"/>
        <v>0</v>
      </c>
      <c r="AL51" s="1" t="str">
        <f t="shared" si="16"/>
        <v/>
      </c>
      <c r="AM51" s="1">
        <f t="shared" si="26"/>
        <v>0</v>
      </c>
      <c r="AN51" s="1" t="str">
        <f t="shared" si="17"/>
        <v/>
      </c>
      <c r="AO51" s="1">
        <f t="shared" si="27"/>
        <v>0</v>
      </c>
      <c r="AP51" s="1" t="str">
        <f t="shared" si="18"/>
        <v/>
      </c>
      <c r="AQ51" s="1">
        <f t="shared" si="28"/>
        <v>0</v>
      </c>
      <c r="AR51" s="1" t="str">
        <f t="shared" si="45"/>
        <v/>
      </c>
      <c r="AS51" s="1">
        <f t="shared" si="29"/>
        <v>0</v>
      </c>
      <c r="AT51" s="1" t="str">
        <f t="shared" si="33"/>
        <v/>
      </c>
      <c r="AU51" s="1">
        <f t="shared" si="51"/>
        <v>0</v>
      </c>
      <c r="AV51" s="1" t="str">
        <f t="shared" si="46"/>
        <v/>
      </c>
      <c r="AW51" s="1">
        <f t="shared" si="52"/>
        <v>0</v>
      </c>
      <c r="AX51" s="1" t="str">
        <f t="shared" si="47"/>
        <v/>
      </c>
      <c r="AY51" s="1">
        <f t="shared" si="53"/>
        <v>0</v>
      </c>
      <c r="AZ51" s="1" t="str">
        <f t="shared" si="48"/>
        <v/>
      </c>
      <c r="BA51" s="1">
        <f t="shared" si="30"/>
        <v>0</v>
      </c>
      <c r="BB51" s="1" t="str">
        <f t="shared" si="22"/>
        <v/>
      </c>
      <c r="BC51" s="1">
        <f t="shared" si="31"/>
        <v>0</v>
      </c>
      <c r="BD51" s="1" t="str">
        <f t="shared" si="49"/>
        <v/>
      </c>
      <c r="BE51" s="1">
        <f t="shared" si="32"/>
        <v>0</v>
      </c>
      <c r="BF51" s="1" t="str">
        <f t="shared" si="50"/>
        <v/>
      </c>
    </row>
    <row r="52" spans="1:58">
      <c r="A52" s="30">
        <v>38</v>
      </c>
      <c r="B52" s="179" t="s">
        <v>205</v>
      </c>
      <c r="C52" s="42"/>
      <c r="D52" s="42"/>
      <c r="E52" s="42"/>
      <c r="F52" s="131"/>
      <c r="G52" s="42"/>
      <c r="H52" s="43"/>
      <c r="I52" s="196"/>
      <c r="J52" s="175"/>
      <c r="K52" s="196"/>
      <c r="L52" s="118"/>
      <c r="M52" s="239"/>
      <c r="N52" s="232"/>
      <c r="O52" s="44"/>
      <c r="P52" s="44"/>
      <c r="T52" s="192" t="str">
        <f>IF(種目情報!A36="","",種目情報!A36)</f>
        <v/>
      </c>
      <c r="U52" s="193" t="str">
        <f>IF(種目情報!E39="","",種目情報!E39)</f>
        <v/>
      </c>
      <c r="W52" s="4" t="str">
        <f t="shared" si="35"/>
        <v/>
      </c>
      <c r="X52" s="4" t="str">
        <f t="shared" si="36"/>
        <v/>
      </c>
      <c r="Y52" s="4" t="str">
        <f t="shared" si="37"/>
        <v/>
      </c>
      <c r="Z52" s="4" t="str">
        <f t="shared" si="38"/>
        <v/>
      </c>
      <c r="AA52" s="4" t="str">
        <f t="shared" si="39"/>
        <v/>
      </c>
      <c r="AB52" s="6" t="str">
        <f>IF(G52="男",data_kyogisha!A39,"")</f>
        <v/>
      </c>
      <c r="AC52" s="4" t="str">
        <f t="shared" si="40"/>
        <v/>
      </c>
      <c r="AD52" s="4" t="str">
        <f t="shared" si="41"/>
        <v/>
      </c>
      <c r="AE52" s="4" t="str">
        <f t="shared" si="42"/>
        <v/>
      </c>
      <c r="AF52" s="4" t="str">
        <f t="shared" si="43"/>
        <v/>
      </c>
      <c r="AG52" s="4" t="str">
        <f t="shared" si="44"/>
        <v/>
      </c>
      <c r="AH52" s="4" t="str">
        <f>IF(G52="女",data_kyogisha!A39,"")</f>
        <v/>
      </c>
      <c r="AI52" s="1">
        <f t="shared" si="34"/>
        <v>0</v>
      </c>
      <c r="AJ52" s="1" t="str">
        <f t="shared" si="24"/>
        <v/>
      </c>
      <c r="AK52" s="1">
        <f t="shared" si="25"/>
        <v>0</v>
      </c>
      <c r="AL52" s="1" t="str">
        <f t="shared" si="16"/>
        <v/>
      </c>
      <c r="AM52" s="1">
        <f t="shared" si="26"/>
        <v>0</v>
      </c>
      <c r="AN52" s="1" t="str">
        <f t="shared" si="17"/>
        <v/>
      </c>
      <c r="AO52" s="1">
        <f t="shared" si="27"/>
        <v>0</v>
      </c>
      <c r="AP52" s="1" t="str">
        <f t="shared" si="18"/>
        <v/>
      </c>
      <c r="AQ52" s="1">
        <f t="shared" si="28"/>
        <v>0</v>
      </c>
      <c r="AR52" s="1" t="str">
        <f t="shared" si="45"/>
        <v/>
      </c>
      <c r="AS52" s="1">
        <f t="shared" si="29"/>
        <v>0</v>
      </c>
      <c r="AT52" s="1" t="str">
        <f t="shared" si="33"/>
        <v/>
      </c>
      <c r="AU52" s="1">
        <f t="shared" si="51"/>
        <v>0</v>
      </c>
      <c r="AV52" s="1" t="str">
        <f t="shared" si="46"/>
        <v/>
      </c>
      <c r="AW52" s="1">
        <f t="shared" si="52"/>
        <v>0</v>
      </c>
      <c r="AX52" s="1" t="str">
        <f t="shared" si="47"/>
        <v/>
      </c>
      <c r="AY52" s="1">
        <f t="shared" si="53"/>
        <v>0</v>
      </c>
      <c r="AZ52" s="1" t="str">
        <f t="shared" si="48"/>
        <v/>
      </c>
      <c r="BA52" s="1">
        <f t="shared" si="30"/>
        <v>0</v>
      </c>
      <c r="BB52" s="1" t="str">
        <f t="shared" si="22"/>
        <v/>
      </c>
      <c r="BC52" s="1">
        <f t="shared" si="31"/>
        <v>0</v>
      </c>
      <c r="BD52" s="1" t="str">
        <f t="shared" si="49"/>
        <v/>
      </c>
      <c r="BE52" s="1">
        <f t="shared" si="32"/>
        <v>0</v>
      </c>
      <c r="BF52" s="1" t="str">
        <f t="shared" si="50"/>
        <v/>
      </c>
    </row>
    <row r="53" spans="1:58">
      <c r="A53" s="30">
        <v>39</v>
      </c>
      <c r="B53" s="179" t="s">
        <v>205</v>
      </c>
      <c r="C53" s="42"/>
      <c r="D53" s="42"/>
      <c r="E53" s="42"/>
      <c r="F53" s="131"/>
      <c r="G53" s="42"/>
      <c r="H53" s="43"/>
      <c r="I53" s="196"/>
      <c r="J53" s="175"/>
      <c r="K53" s="196"/>
      <c r="L53" s="118"/>
      <c r="M53" s="239"/>
      <c r="N53" s="232"/>
      <c r="O53" s="44"/>
      <c r="P53" s="44"/>
      <c r="T53" s="192" t="str">
        <f>IF(種目情報!A37="","",種目情報!A37)</f>
        <v/>
      </c>
      <c r="U53" s="193" t="str">
        <f>IF(種目情報!E40="","",種目情報!E40)</f>
        <v/>
      </c>
      <c r="W53" s="4" t="str">
        <f t="shared" si="35"/>
        <v/>
      </c>
      <c r="X53" s="4" t="str">
        <f t="shared" si="36"/>
        <v/>
      </c>
      <c r="Y53" s="4" t="str">
        <f t="shared" si="37"/>
        <v/>
      </c>
      <c r="Z53" s="4" t="str">
        <f t="shared" si="38"/>
        <v/>
      </c>
      <c r="AA53" s="4" t="str">
        <f t="shared" si="39"/>
        <v/>
      </c>
      <c r="AB53" s="6" t="str">
        <f>IF(G53="男",data_kyogisha!A40,"")</f>
        <v/>
      </c>
      <c r="AC53" s="4" t="str">
        <f t="shared" si="40"/>
        <v/>
      </c>
      <c r="AD53" s="4" t="str">
        <f t="shared" si="41"/>
        <v/>
      </c>
      <c r="AE53" s="4" t="str">
        <f t="shared" si="42"/>
        <v/>
      </c>
      <c r="AF53" s="4" t="str">
        <f t="shared" si="43"/>
        <v/>
      </c>
      <c r="AG53" s="4" t="str">
        <f t="shared" si="44"/>
        <v/>
      </c>
      <c r="AH53" s="4" t="str">
        <f>IF(G53="女",data_kyogisha!A40,"")</f>
        <v/>
      </c>
      <c r="AI53" s="1">
        <f t="shared" si="34"/>
        <v>0</v>
      </c>
      <c r="AJ53" s="1" t="str">
        <f t="shared" si="24"/>
        <v/>
      </c>
      <c r="AK53" s="1">
        <f t="shared" si="25"/>
        <v>0</v>
      </c>
      <c r="AL53" s="1" t="str">
        <f t="shared" si="16"/>
        <v/>
      </c>
      <c r="AM53" s="1">
        <f t="shared" si="26"/>
        <v>0</v>
      </c>
      <c r="AN53" s="1" t="str">
        <f t="shared" si="17"/>
        <v/>
      </c>
      <c r="AO53" s="1">
        <f t="shared" si="27"/>
        <v>0</v>
      </c>
      <c r="AP53" s="1" t="str">
        <f t="shared" si="18"/>
        <v/>
      </c>
      <c r="AQ53" s="1">
        <f t="shared" si="28"/>
        <v>0</v>
      </c>
      <c r="AR53" s="1" t="str">
        <f t="shared" si="45"/>
        <v/>
      </c>
      <c r="AS53" s="1">
        <f t="shared" si="29"/>
        <v>0</v>
      </c>
      <c r="AT53" s="1" t="str">
        <f t="shared" si="33"/>
        <v/>
      </c>
      <c r="AU53" s="1">
        <f t="shared" si="51"/>
        <v>0</v>
      </c>
      <c r="AV53" s="1" t="str">
        <f t="shared" si="46"/>
        <v/>
      </c>
      <c r="AW53" s="1">
        <f t="shared" si="52"/>
        <v>0</v>
      </c>
      <c r="AX53" s="1" t="str">
        <f t="shared" si="47"/>
        <v/>
      </c>
      <c r="AY53" s="1">
        <f t="shared" si="53"/>
        <v>0</v>
      </c>
      <c r="AZ53" s="1" t="str">
        <f t="shared" si="48"/>
        <v/>
      </c>
      <c r="BA53" s="1">
        <f t="shared" si="30"/>
        <v>0</v>
      </c>
      <c r="BB53" s="1" t="str">
        <f t="shared" si="22"/>
        <v/>
      </c>
      <c r="BC53" s="1">
        <f t="shared" si="31"/>
        <v>0</v>
      </c>
      <c r="BD53" s="1" t="str">
        <f t="shared" si="49"/>
        <v/>
      </c>
      <c r="BE53" s="1">
        <f t="shared" si="32"/>
        <v>0</v>
      </c>
      <c r="BF53" s="1" t="str">
        <f t="shared" si="50"/>
        <v/>
      </c>
    </row>
    <row r="54" spans="1:58">
      <c r="A54" s="30">
        <v>40</v>
      </c>
      <c r="B54" s="179" t="s">
        <v>205</v>
      </c>
      <c r="C54" s="42"/>
      <c r="D54" s="42"/>
      <c r="E54" s="42"/>
      <c r="F54" s="131"/>
      <c r="G54" s="42"/>
      <c r="H54" s="43"/>
      <c r="I54" s="196"/>
      <c r="J54" s="175"/>
      <c r="K54" s="196"/>
      <c r="L54" s="118"/>
      <c r="M54" s="239"/>
      <c r="N54" s="232"/>
      <c r="O54" s="44"/>
      <c r="P54" s="44"/>
      <c r="T54" s="192" t="str">
        <f>IF(種目情報!A38="","",種目情報!A38)</f>
        <v/>
      </c>
      <c r="U54" s="193" t="str">
        <f>IF(種目情報!E41="","",種目情報!E41)</f>
        <v/>
      </c>
      <c r="W54" s="4" t="str">
        <f t="shared" si="35"/>
        <v/>
      </c>
      <c r="X54" s="4" t="str">
        <f t="shared" si="36"/>
        <v/>
      </c>
      <c r="Y54" s="4" t="str">
        <f t="shared" si="37"/>
        <v/>
      </c>
      <c r="Z54" s="4" t="str">
        <f t="shared" si="38"/>
        <v/>
      </c>
      <c r="AA54" s="4" t="str">
        <f t="shared" si="39"/>
        <v/>
      </c>
      <c r="AB54" s="6" t="str">
        <f>IF(G54="男",data_kyogisha!A41,"")</f>
        <v/>
      </c>
      <c r="AC54" s="4" t="str">
        <f t="shared" si="40"/>
        <v/>
      </c>
      <c r="AD54" s="4" t="str">
        <f t="shared" si="41"/>
        <v/>
      </c>
      <c r="AE54" s="4" t="str">
        <f t="shared" si="42"/>
        <v/>
      </c>
      <c r="AF54" s="4" t="str">
        <f t="shared" si="43"/>
        <v/>
      </c>
      <c r="AG54" s="4" t="str">
        <f t="shared" si="44"/>
        <v/>
      </c>
      <c r="AH54" s="4" t="str">
        <f>IF(G54="女",data_kyogisha!A41,"")</f>
        <v/>
      </c>
      <c r="AI54" s="1">
        <f t="shared" si="34"/>
        <v>0</v>
      </c>
      <c r="AJ54" s="1" t="str">
        <f t="shared" si="24"/>
        <v/>
      </c>
      <c r="AK54" s="1">
        <f t="shared" si="25"/>
        <v>0</v>
      </c>
      <c r="AL54" s="1" t="str">
        <f t="shared" si="16"/>
        <v/>
      </c>
      <c r="AM54" s="1">
        <f t="shared" si="26"/>
        <v>0</v>
      </c>
      <c r="AN54" s="1" t="str">
        <f t="shared" si="17"/>
        <v/>
      </c>
      <c r="AO54" s="1">
        <f t="shared" si="27"/>
        <v>0</v>
      </c>
      <c r="AP54" s="1" t="str">
        <f t="shared" si="18"/>
        <v/>
      </c>
      <c r="AQ54" s="1">
        <f t="shared" si="28"/>
        <v>0</v>
      </c>
      <c r="AR54" s="1" t="str">
        <f t="shared" si="45"/>
        <v/>
      </c>
      <c r="AS54" s="1">
        <f t="shared" si="29"/>
        <v>0</v>
      </c>
      <c r="AT54" s="1" t="str">
        <f t="shared" si="33"/>
        <v/>
      </c>
      <c r="AU54" s="1">
        <f t="shared" si="51"/>
        <v>0</v>
      </c>
      <c r="AV54" s="1" t="str">
        <f t="shared" si="46"/>
        <v/>
      </c>
      <c r="AW54" s="1">
        <f t="shared" si="52"/>
        <v>0</v>
      </c>
      <c r="AX54" s="1" t="str">
        <f t="shared" si="47"/>
        <v/>
      </c>
      <c r="AY54" s="1">
        <f t="shared" si="53"/>
        <v>0</v>
      </c>
      <c r="AZ54" s="1" t="str">
        <f t="shared" si="48"/>
        <v/>
      </c>
      <c r="BA54" s="1">
        <f t="shared" si="30"/>
        <v>0</v>
      </c>
      <c r="BB54" s="1" t="str">
        <f t="shared" si="22"/>
        <v/>
      </c>
      <c r="BC54" s="1">
        <f t="shared" si="31"/>
        <v>0</v>
      </c>
      <c r="BD54" s="1" t="str">
        <f t="shared" si="49"/>
        <v/>
      </c>
      <c r="BE54" s="1">
        <f t="shared" si="32"/>
        <v>0</v>
      </c>
      <c r="BF54" s="1" t="str">
        <f t="shared" si="50"/>
        <v/>
      </c>
    </row>
    <row r="55" spans="1:58">
      <c r="A55" s="30">
        <v>41</v>
      </c>
      <c r="B55" s="179" t="s">
        <v>205</v>
      </c>
      <c r="C55" s="42"/>
      <c r="D55" s="42"/>
      <c r="E55" s="42"/>
      <c r="F55" s="131"/>
      <c r="G55" s="42"/>
      <c r="H55" s="43"/>
      <c r="I55" s="196"/>
      <c r="J55" s="175"/>
      <c r="K55" s="196"/>
      <c r="L55" s="118"/>
      <c r="M55" s="239"/>
      <c r="N55" s="232"/>
      <c r="O55" s="44"/>
      <c r="P55" s="44"/>
      <c r="T55" s="192" t="str">
        <f>IF(種目情報!A39="","",種目情報!A39)</f>
        <v/>
      </c>
      <c r="U55" s="193" t="str">
        <f>IF(種目情報!E42="","",種目情報!E42)</f>
        <v/>
      </c>
      <c r="W55" s="4" t="str">
        <f t="shared" si="35"/>
        <v/>
      </c>
      <c r="X55" s="4" t="str">
        <f t="shared" si="36"/>
        <v/>
      </c>
      <c r="Y55" s="4" t="str">
        <f t="shared" si="37"/>
        <v/>
      </c>
      <c r="Z55" s="4" t="str">
        <f t="shared" si="38"/>
        <v/>
      </c>
      <c r="AA55" s="4" t="str">
        <f t="shared" si="39"/>
        <v/>
      </c>
      <c r="AB55" s="6" t="str">
        <f>IF(G55="男",data_kyogisha!A42,"")</f>
        <v/>
      </c>
      <c r="AC55" s="4" t="str">
        <f t="shared" si="40"/>
        <v/>
      </c>
      <c r="AD55" s="4" t="str">
        <f t="shared" si="41"/>
        <v/>
      </c>
      <c r="AE55" s="4" t="str">
        <f t="shared" si="42"/>
        <v/>
      </c>
      <c r="AF55" s="4" t="str">
        <f t="shared" si="43"/>
        <v/>
      </c>
      <c r="AG55" s="4" t="str">
        <f t="shared" si="44"/>
        <v/>
      </c>
      <c r="AH55" s="4" t="str">
        <f>IF(G55="女",data_kyogisha!A42,"")</f>
        <v/>
      </c>
      <c r="AI55" s="1">
        <f t="shared" si="34"/>
        <v>0</v>
      </c>
      <c r="AJ55" s="1" t="str">
        <f t="shared" si="24"/>
        <v/>
      </c>
      <c r="AK55" s="1">
        <f t="shared" si="25"/>
        <v>0</v>
      </c>
      <c r="AL55" s="1" t="str">
        <f t="shared" si="16"/>
        <v/>
      </c>
      <c r="AM55" s="1">
        <f t="shared" si="26"/>
        <v>0</v>
      </c>
      <c r="AN55" s="1" t="str">
        <f t="shared" si="17"/>
        <v/>
      </c>
      <c r="AO55" s="1">
        <f t="shared" si="27"/>
        <v>0</v>
      </c>
      <c r="AP55" s="1" t="str">
        <f t="shared" si="18"/>
        <v/>
      </c>
      <c r="AQ55" s="1">
        <f t="shared" si="28"/>
        <v>0</v>
      </c>
      <c r="AR55" s="1" t="str">
        <f t="shared" si="45"/>
        <v/>
      </c>
      <c r="AS55" s="1">
        <f t="shared" si="29"/>
        <v>0</v>
      </c>
      <c r="AT55" s="1" t="str">
        <f t="shared" si="33"/>
        <v/>
      </c>
      <c r="AU55" s="1">
        <f t="shared" si="51"/>
        <v>0</v>
      </c>
      <c r="AV55" s="1" t="str">
        <f t="shared" si="46"/>
        <v/>
      </c>
      <c r="AW55" s="1">
        <f t="shared" si="52"/>
        <v>0</v>
      </c>
      <c r="AX55" s="1" t="str">
        <f t="shared" si="47"/>
        <v/>
      </c>
      <c r="AY55" s="1">
        <f t="shared" si="53"/>
        <v>0</v>
      </c>
      <c r="AZ55" s="1" t="str">
        <f t="shared" si="48"/>
        <v/>
      </c>
      <c r="BA55" s="1">
        <f t="shared" si="30"/>
        <v>0</v>
      </c>
      <c r="BB55" s="1" t="str">
        <f t="shared" si="22"/>
        <v/>
      </c>
      <c r="BC55" s="1">
        <f t="shared" si="31"/>
        <v>0</v>
      </c>
      <c r="BD55" s="1" t="str">
        <f t="shared" si="49"/>
        <v/>
      </c>
      <c r="BE55" s="1">
        <f t="shared" si="32"/>
        <v>0</v>
      </c>
      <c r="BF55" s="1" t="str">
        <f t="shared" si="50"/>
        <v/>
      </c>
    </row>
    <row r="56" spans="1:58">
      <c r="A56" s="30">
        <v>42</v>
      </c>
      <c r="B56" s="179" t="s">
        <v>205</v>
      </c>
      <c r="C56" s="42"/>
      <c r="D56" s="42"/>
      <c r="E56" s="42"/>
      <c r="F56" s="131"/>
      <c r="G56" s="42"/>
      <c r="H56" s="43"/>
      <c r="I56" s="196"/>
      <c r="J56" s="175"/>
      <c r="K56" s="196"/>
      <c r="L56" s="118"/>
      <c r="M56" s="239"/>
      <c r="N56" s="232"/>
      <c r="O56" s="44"/>
      <c r="P56" s="44"/>
      <c r="T56" s="192" t="str">
        <f>IF(種目情報!A40="","",種目情報!A40)</f>
        <v/>
      </c>
      <c r="U56" s="193" t="str">
        <f>IF(種目情報!E43="","",種目情報!E43)</f>
        <v/>
      </c>
      <c r="W56" s="4" t="str">
        <f t="shared" si="35"/>
        <v/>
      </c>
      <c r="X56" s="4" t="str">
        <f t="shared" si="36"/>
        <v/>
      </c>
      <c r="Y56" s="4" t="str">
        <f t="shared" si="37"/>
        <v/>
      </c>
      <c r="Z56" s="4" t="str">
        <f t="shared" si="38"/>
        <v/>
      </c>
      <c r="AA56" s="4" t="str">
        <f t="shared" si="39"/>
        <v/>
      </c>
      <c r="AB56" s="6" t="str">
        <f>IF(G56="男",data_kyogisha!A43,"")</f>
        <v/>
      </c>
      <c r="AC56" s="4" t="str">
        <f t="shared" si="40"/>
        <v/>
      </c>
      <c r="AD56" s="4" t="str">
        <f t="shared" si="41"/>
        <v/>
      </c>
      <c r="AE56" s="4" t="str">
        <f t="shared" si="42"/>
        <v/>
      </c>
      <c r="AF56" s="4" t="str">
        <f t="shared" si="43"/>
        <v/>
      </c>
      <c r="AG56" s="4" t="str">
        <f t="shared" si="44"/>
        <v/>
      </c>
      <c r="AH56" s="4" t="str">
        <f>IF(G56="女",data_kyogisha!A43,"")</f>
        <v/>
      </c>
      <c r="AI56" s="1">
        <f t="shared" si="34"/>
        <v>0</v>
      </c>
      <c r="AJ56" s="1" t="str">
        <f t="shared" si="24"/>
        <v/>
      </c>
      <c r="AK56" s="1">
        <f t="shared" si="25"/>
        <v>0</v>
      </c>
      <c r="AL56" s="1" t="str">
        <f t="shared" si="16"/>
        <v/>
      </c>
      <c r="AM56" s="1">
        <f t="shared" si="26"/>
        <v>0</v>
      </c>
      <c r="AN56" s="1" t="str">
        <f t="shared" si="17"/>
        <v/>
      </c>
      <c r="AO56" s="1">
        <f t="shared" si="27"/>
        <v>0</v>
      </c>
      <c r="AP56" s="1" t="str">
        <f t="shared" si="18"/>
        <v/>
      </c>
      <c r="AQ56" s="1">
        <f t="shared" si="28"/>
        <v>0</v>
      </c>
      <c r="AR56" s="1" t="str">
        <f t="shared" si="45"/>
        <v/>
      </c>
      <c r="AS56" s="1">
        <f t="shared" si="29"/>
        <v>0</v>
      </c>
      <c r="AT56" s="1" t="str">
        <f t="shared" si="33"/>
        <v/>
      </c>
      <c r="AU56" s="1">
        <f t="shared" si="51"/>
        <v>0</v>
      </c>
      <c r="AV56" s="1" t="str">
        <f t="shared" si="46"/>
        <v/>
      </c>
      <c r="AW56" s="1">
        <f t="shared" si="52"/>
        <v>0</v>
      </c>
      <c r="AX56" s="1" t="str">
        <f t="shared" si="47"/>
        <v/>
      </c>
      <c r="AY56" s="1">
        <f t="shared" si="53"/>
        <v>0</v>
      </c>
      <c r="AZ56" s="1" t="str">
        <f t="shared" si="48"/>
        <v/>
      </c>
      <c r="BA56" s="1">
        <f t="shared" si="30"/>
        <v>0</v>
      </c>
      <c r="BB56" s="1" t="str">
        <f t="shared" si="22"/>
        <v/>
      </c>
      <c r="BC56" s="1">
        <f t="shared" si="31"/>
        <v>0</v>
      </c>
      <c r="BD56" s="1" t="str">
        <f t="shared" si="49"/>
        <v/>
      </c>
      <c r="BE56" s="1">
        <f t="shared" si="32"/>
        <v>0</v>
      </c>
      <c r="BF56" s="1" t="str">
        <f t="shared" si="50"/>
        <v/>
      </c>
    </row>
    <row r="57" spans="1:58">
      <c r="A57" s="30">
        <v>43</v>
      </c>
      <c r="B57" s="179" t="s">
        <v>205</v>
      </c>
      <c r="C57" s="42"/>
      <c r="D57" s="42"/>
      <c r="E57" s="42"/>
      <c r="F57" s="131"/>
      <c r="G57" s="42"/>
      <c r="H57" s="43"/>
      <c r="I57" s="196"/>
      <c r="J57" s="175"/>
      <c r="K57" s="196"/>
      <c r="L57" s="118"/>
      <c r="M57" s="239"/>
      <c r="N57" s="232"/>
      <c r="O57" s="44"/>
      <c r="P57" s="44"/>
      <c r="T57" s="192" t="str">
        <f>IF(種目情報!A41="","",種目情報!A41)</f>
        <v/>
      </c>
      <c r="U57" s="193" t="str">
        <f>IF(種目情報!E44="","",種目情報!E44)</f>
        <v/>
      </c>
      <c r="W57" s="4" t="str">
        <f t="shared" si="35"/>
        <v/>
      </c>
      <c r="X57" s="4" t="str">
        <f t="shared" si="36"/>
        <v/>
      </c>
      <c r="Y57" s="4" t="str">
        <f t="shared" si="37"/>
        <v/>
      </c>
      <c r="Z57" s="4" t="str">
        <f t="shared" si="38"/>
        <v/>
      </c>
      <c r="AA57" s="4" t="str">
        <f t="shared" si="39"/>
        <v/>
      </c>
      <c r="AB57" s="6" t="str">
        <f>IF(G57="男",data_kyogisha!A44,"")</f>
        <v/>
      </c>
      <c r="AC57" s="4" t="str">
        <f t="shared" si="40"/>
        <v/>
      </c>
      <c r="AD57" s="4" t="str">
        <f t="shared" si="41"/>
        <v/>
      </c>
      <c r="AE57" s="4" t="str">
        <f t="shared" si="42"/>
        <v/>
      </c>
      <c r="AF57" s="4" t="str">
        <f t="shared" si="43"/>
        <v/>
      </c>
      <c r="AG57" s="4" t="str">
        <f t="shared" si="44"/>
        <v/>
      </c>
      <c r="AH57" s="4" t="str">
        <f>IF(G57="女",data_kyogisha!A44,"")</f>
        <v/>
      </c>
      <c r="AI57" s="1">
        <f t="shared" si="34"/>
        <v>0</v>
      </c>
      <c r="AJ57" s="1" t="str">
        <f t="shared" si="24"/>
        <v/>
      </c>
      <c r="AK57" s="1">
        <f t="shared" si="25"/>
        <v>0</v>
      </c>
      <c r="AL57" s="1" t="str">
        <f t="shared" si="16"/>
        <v/>
      </c>
      <c r="AM57" s="1">
        <f t="shared" si="26"/>
        <v>0</v>
      </c>
      <c r="AN57" s="1" t="str">
        <f t="shared" si="17"/>
        <v/>
      </c>
      <c r="AO57" s="1">
        <f t="shared" si="27"/>
        <v>0</v>
      </c>
      <c r="AP57" s="1" t="str">
        <f t="shared" si="18"/>
        <v/>
      </c>
      <c r="AQ57" s="1">
        <f t="shared" si="28"/>
        <v>0</v>
      </c>
      <c r="AR57" s="1" t="str">
        <f t="shared" si="45"/>
        <v/>
      </c>
      <c r="AS57" s="1">
        <f t="shared" si="29"/>
        <v>0</v>
      </c>
      <c r="AT57" s="1" t="str">
        <f t="shared" si="33"/>
        <v/>
      </c>
      <c r="AU57" s="1">
        <f t="shared" si="51"/>
        <v>0</v>
      </c>
      <c r="AV57" s="1" t="str">
        <f t="shared" si="46"/>
        <v/>
      </c>
      <c r="AW57" s="1">
        <f t="shared" si="52"/>
        <v>0</v>
      </c>
      <c r="AX57" s="1" t="str">
        <f t="shared" si="47"/>
        <v/>
      </c>
      <c r="AY57" s="1">
        <f t="shared" si="53"/>
        <v>0</v>
      </c>
      <c r="AZ57" s="1" t="str">
        <f t="shared" si="48"/>
        <v/>
      </c>
      <c r="BA57" s="1">
        <f t="shared" si="30"/>
        <v>0</v>
      </c>
      <c r="BB57" s="1" t="str">
        <f t="shared" si="22"/>
        <v/>
      </c>
      <c r="BC57" s="1">
        <f t="shared" si="31"/>
        <v>0</v>
      </c>
      <c r="BD57" s="1" t="str">
        <f t="shared" si="49"/>
        <v/>
      </c>
      <c r="BE57" s="1">
        <f t="shared" si="32"/>
        <v>0</v>
      </c>
      <c r="BF57" s="1" t="str">
        <f t="shared" si="50"/>
        <v/>
      </c>
    </row>
    <row r="58" spans="1:58">
      <c r="A58" s="30">
        <v>44</v>
      </c>
      <c r="B58" s="179" t="s">
        <v>205</v>
      </c>
      <c r="C58" s="42"/>
      <c r="D58" s="42"/>
      <c r="E58" s="42"/>
      <c r="F58" s="131"/>
      <c r="G58" s="42"/>
      <c r="H58" s="43"/>
      <c r="I58" s="196"/>
      <c r="J58" s="175"/>
      <c r="K58" s="196"/>
      <c r="L58" s="118"/>
      <c r="M58" s="239"/>
      <c r="N58" s="232"/>
      <c r="O58" s="44"/>
      <c r="P58" s="44"/>
      <c r="T58" s="192" t="str">
        <f>IF(種目情報!A42="","",種目情報!A42)</f>
        <v/>
      </c>
      <c r="U58" s="193" t="str">
        <f>IF(種目情報!E45="","",種目情報!E45)</f>
        <v/>
      </c>
      <c r="W58" s="4" t="str">
        <f t="shared" si="35"/>
        <v/>
      </c>
      <c r="X58" s="4" t="str">
        <f t="shared" si="36"/>
        <v/>
      </c>
      <c r="Y58" s="4" t="str">
        <f t="shared" si="37"/>
        <v/>
      </c>
      <c r="Z58" s="4" t="str">
        <f t="shared" si="38"/>
        <v/>
      </c>
      <c r="AA58" s="4" t="str">
        <f t="shared" si="39"/>
        <v/>
      </c>
      <c r="AB58" s="6" t="str">
        <f>IF(G58="男",data_kyogisha!A45,"")</f>
        <v/>
      </c>
      <c r="AC58" s="4" t="str">
        <f t="shared" si="40"/>
        <v/>
      </c>
      <c r="AD58" s="4" t="str">
        <f t="shared" si="41"/>
        <v/>
      </c>
      <c r="AE58" s="4" t="str">
        <f t="shared" si="42"/>
        <v/>
      </c>
      <c r="AF58" s="4" t="str">
        <f t="shared" si="43"/>
        <v/>
      </c>
      <c r="AG58" s="4" t="str">
        <f t="shared" si="44"/>
        <v/>
      </c>
      <c r="AH58" s="4" t="str">
        <f>IF(G58="女",data_kyogisha!A45,"")</f>
        <v/>
      </c>
      <c r="AI58" s="1">
        <f t="shared" si="34"/>
        <v>0</v>
      </c>
      <c r="AJ58" s="1" t="str">
        <f t="shared" si="24"/>
        <v/>
      </c>
      <c r="AK58" s="1">
        <f t="shared" si="25"/>
        <v>0</v>
      </c>
      <c r="AL58" s="1" t="str">
        <f t="shared" si="16"/>
        <v/>
      </c>
      <c r="AM58" s="1">
        <f t="shared" si="26"/>
        <v>0</v>
      </c>
      <c r="AN58" s="1" t="str">
        <f t="shared" si="17"/>
        <v/>
      </c>
      <c r="AO58" s="1">
        <f t="shared" si="27"/>
        <v>0</v>
      </c>
      <c r="AP58" s="1" t="str">
        <f t="shared" si="18"/>
        <v/>
      </c>
      <c r="AQ58" s="1">
        <f t="shared" si="28"/>
        <v>0</v>
      </c>
      <c r="AR58" s="1" t="str">
        <f t="shared" si="45"/>
        <v/>
      </c>
      <c r="AS58" s="1">
        <f t="shared" si="29"/>
        <v>0</v>
      </c>
      <c r="AT58" s="1" t="str">
        <f t="shared" si="33"/>
        <v/>
      </c>
      <c r="AU58" s="1">
        <f t="shared" si="51"/>
        <v>0</v>
      </c>
      <c r="AV58" s="1" t="str">
        <f t="shared" si="46"/>
        <v/>
      </c>
      <c r="AW58" s="1">
        <f t="shared" si="52"/>
        <v>0</v>
      </c>
      <c r="AX58" s="1" t="str">
        <f t="shared" si="47"/>
        <v/>
      </c>
      <c r="AY58" s="1">
        <f t="shared" si="53"/>
        <v>0</v>
      </c>
      <c r="AZ58" s="1" t="str">
        <f t="shared" si="48"/>
        <v/>
      </c>
      <c r="BA58" s="1">
        <f t="shared" si="30"/>
        <v>0</v>
      </c>
      <c r="BB58" s="1" t="str">
        <f t="shared" si="22"/>
        <v/>
      </c>
      <c r="BC58" s="1">
        <f t="shared" si="31"/>
        <v>0</v>
      </c>
      <c r="BD58" s="1" t="str">
        <f t="shared" si="49"/>
        <v/>
      </c>
      <c r="BE58" s="1">
        <f t="shared" si="32"/>
        <v>0</v>
      </c>
      <c r="BF58" s="1" t="str">
        <f t="shared" si="50"/>
        <v/>
      </c>
    </row>
    <row r="59" spans="1:58">
      <c r="A59" s="30">
        <v>45</v>
      </c>
      <c r="B59" s="179" t="s">
        <v>205</v>
      </c>
      <c r="C59" s="42"/>
      <c r="D59" s="42"/>
      <c r="E59" s="42"/>
      <c r="F59" s="131"/>
      <c r="G59" s="42"/>
      <c r="H59" s="43"/>
      <c r="I59" s="196"/>
      <c r="J59" s="175"/>
      <c r="K59" s="196"/>
      <c r="L59" s="118"/>
      <c r="M59" s="239"/>
      <c r="N59" s="232"/>
      <c r="O59" s="44"/>
      <c r="P59" s="44"/>
      <c r="T59" s="192" t="str">
        <f>IF(種目情報!A43="","",種目情報!A43)</f>
        <v/>
      </c>
      <c r="U59" s="193" t="str">
        <f>IF(種目情報!E46="","",種目情報!E46)</f>
        <v/>
      </c>
      <c r="W59" s="4" t="str">
        <f t="shared" si="35"/>
        <v/>
      </c>
      <c r="X59" s="4" t="str">
        <f t="shared" si="36"/>
        <v/>
      </c>
      <c r="Y59" s="4" t="str">
        <f t="shared" si="37"/>
        <v/>
      </c>
      <c r="Z59" s="4" t="str">
        <f t="shared" si="38"/>
        <v/>
      </c>
      <c r="AA59" s="4" t="str">
        <f t="shared" si="39"/>
        <v/>
      </c>
      <c r="AB59" s="6" t="str">
        <f>IF(G59="男",data_kyogisha!A46,"")</f>
        <v/>
      </c>
      <c r="AC59" s="4" t="str">
        <f t="shared" si="40"/>
        <v/>
      </c>
      <c r="AD59" s="4" t="str">
        <f t="shared" si="41"/>
        <v/>
      </c>
      <c r="AE59" s="4" t="str">
        <f t="shared" si="42"/>
        <v/>
      </c>
      <c r="AF59" s="4" t="str">
        <f t="shared" si="43"/>
        <v/>
      </c>
      <c r="AG59" s="4" t="str">
        <f t="shared" si="44"/>
        <v/>
      </c>
      <c r="AH59" s="4" t="str">
        <f>IF(G59="女",data_kyogisha!A46,"")</f>
        <v/>
      </c>
      <c r="AI59" s="1">
        <f t="shared" si="34"/>
        <v>0</v>
      </c>
      <c r="AJ59" s="1" t="str">
        <f t="shared" si="24"/>
        <v/>
      </c>
      <c r="AK59" s="1">
        <f t="shared" si="25"/>
        <v>0</v>
      </c>
      <c r="AL59" s="1" t="str">
        <f t="shared" si="16"/>
        <v/>
      </c>
      <c r="AM59" s="1">
        <f t="shared" si="26"/>
        <v>0</v>
      </c>
      <c r="AN59" s="1" t="str">
        <f t="shared" si="17"/>
        <v/>
      </c>
      <c r="AO59" s="1">
        <f t="shared" si="27"/>
        <v>0</v>
      </c>
      <c r="AP59" s="1" t="str">
        <f t="shared" si="18"/>
        <v/>
      </c>
      <c r="AQ59" s="1">
        <f t="shared" si="28"/>
        <v>0</v>
      </c>
      <c r="AR59" s="1" t="str">
        <f t="shared" si="45"/>
        <v/>
      </c>
      <c r="AS59" s="1">
        <f t="shared" si="29"/>
        <v>0</v>
      </c>
      <c r="AT59" s="1" t="str">
        <f t="shared" si="33"/>
        <v/>
      </c>
      <c r="AU59" s="1">
        <f t="shared" si="51"/>
        <v>0</v>
      </c>
      <c r="AV59" s="1" t="str">
        <f t="shared" si="46"/>
        <v/>
      </c>
      <c r="AW59" s="1">
        <f t="shared" si="52"/>
        <v>0</v>
      </c>
      <c r="AX59" s="1" t="str">
        <f t="shared" si="47"/>
        <v/>
      </c>
      <c r="AY59" s="1">
        <f t="shared" si="53"/>
        <v>0</v>
      </c>
      <c r="AZ59" s="1" t="str">
        <f t="shared" si="48"/>
        <v/>
      </c>
      <c r="BA59" s="1">
        <f t="shared" si="30"/>
        <v>0</v>
      </c>
      <c r="BB59" s="1" t="str">
        <f t="shared" si="22"/>
        <v/>
      </c>
      <c r="BC59" s="1">
        <f t="shared" si="31"/>
        <v>0</v>
      </c>
      <c r="BD59" s="1" t="str">
        <f t="shared" si="49"/>
        <v/>
      </c>
      <c r="BE59" s="1">
        <f t="shared" si="32"/>
        <v>0</v>
      </c>
      <c r="BF59" s="1" t="str">
        <f t="shared" si="50"/>
        <v/>
      </c>
    </row>
    <row r="60" spans="1:58">
      <c r="A60" s="30">
        <v>46</v>
      </c>
      <c r="B60" s="179" t="s">
        <v>205</v>
      </c>
      <c r="C60" s="42"/>
      <c r="D60" s="42"/>
      <c r="E60" s="42"/>
      <c r="F60" s="131"/>
      <c r="G60" s="42"/>
      <c r="H60" s="43"/>
      <c r="I60" s="196"/>
      <c r="J60" s="175"/>
      <c r="K60" s="196"/>
      <c r="L60" s="118"/>
      <c r="M60" s="239"/>
      <c r="N60" s="232"/>
      <c r="O60" s="44"/>
      <c r="P60" s="44"/>
      <c r="T60" s="192" t="str">
        <f>IF(種目情報!A44="","",種目情報!A44)</f>
        <v/>
      </c>
      <c r="U60" s="193" t="str">
        <f>IF(種目情報!E47="","",種目情報!E47)</f>
        <v/>
      </c>
      <c r="W60" s="4" t="str">
        <f t="shared" si="35"/>
        <v/>
      </c>
      <c r="X60" s="4" t="str">
        <f t="shared" si="36"/>
        <v/>
      </c>
      <c r="Y60" s="4" t="str">
        <f t="shared" si="37"/>
        <v/>
      </c>
      <c r="Z60" s="4" t="str">
        <f t="shared" si="38"/>
        <v/>
      </c>
      <c r="AA60" s="4" t="str">
        <f t="shared" si="39"/>
        <v/>
      </c>
      <c r="AB60" s="6" t="str">
        <f>IF(G60="男",data_kyogisha!A47,"")</f>
        <v/>
      </c>
      <c r="AC60" s="4" t="str">
        <f t="shared" si="40"/>
        <v/>
      </c>
      <c r="AD60" s="4" t="str">
        <f t="shared" si="41"/>
        <v/>
      </c>
      <c r="AE60" s="4" t="str">
        <f t="shared" si="42"/>
        <v/>
      </c>
      <c r="AF60" s="4" t="str">
        <f t="shared" si="43"/>
        <v/>
      </c>
      <c r="AG60" s="4" t="str">
        <f t="shared" si="44"/>
        <v/>
      </c>
      <c r="AH60" s="4" t="str">
        <f>IF(G60="女",data_kyogisha!A47,"")</f>
        <v/>
      </c>
      <c r="AI60" s="1">
        <f t="shared" si="34"/>
        <v>0</v>
      </c>
      <c r="AJ60" s="1" t="str">
        <f t="shared" si="24"/>
        <v/>
      </c>
      <c r="AK60" s="1">
        <f t="shared" si="25"/>
        <v>0</v>
      </c>
      <c r="AL60" s="1" t="str">
        <f t="shared" si="16"/>
        <v/>
      </c>
      <c r="AM60" s="1">
        <f t="shared" si="26"/>
        <v>0</v>
      </c>
      <c r="AN60" s="1" t="str">
        <f t="shared" si="17"/>
        <v/>
      </c>
      <c r="AO60" s="1">
        <f t="shared" si="27"/>
        <v>0</v>
      </c>
      <c r="AP60" s="1" t="str">
        <f t="shared" si="18"/>
        <v/>
      </c>
      <c r="AQ60" s="1">
        <f t="shared" si="28"/>
        <v>0</v>
      </c>
      <c r="AR60" s="1" t="str">
        <f t="shared" si="45"/>
        <v/>
      </c>
      <c r="AS60" s="1">
        <f t="shared" si="29"/>
        <v>0</v>
      </c>
      <c r="AT60" s="1" t="str">
        <f t="shared" si="33"/>
        <v/>
      </c>
      <c r="AU60" s="1">
        <f t="shared" si="51"/>
        <v>0</v>
      </c>
      <c r="AV60" s="1" t="str">
        <f t="shared" si="46"/>
        <v/>
      </c>
      <c r="AW60" s="1">
        <f t="shared" si="52"/>
        <v>0</v>
      </c>
      <c r="AX60" s="1" t="str">
        <f t="shared" si="47"/>
        <v/>
      </c>
      <c r="AY60" s="1">
        <f t="shared" si="53"/>
        <v>0</v>
      </c>
      <c r="AZ60" s="1" t="str">
        <f t="shared" si="48"/>
        <v/>
      </c>
      <c r="BA60" s="1">
        <f t="shared" si="30"/>
        <v>0</v>
      </c>
      <c r="BB60" s="1" t="str">
        <f t="shared" si="22"/>
        <v/>
      </c>
      <c r="BC60" s="1">
        <f t="shared" si="31"/>
        <v>0</v>
      </c>
      <c r="BD60" s="1" t="str">
        <f t="shared" si="49"/>
        <v/>
      </c>
      <c r="BE60" s="1">
        <f t="shared" si="32"/>
        <v>0</v>
      </c>
      <c r="BF60" s="1" t="str">
        <f t="shared" si="50"/>
        <v/>
      </c>
    </row>
    <row r="61" spans="1:58">
      <c r="A61" s="30">
        <v>47</v>
      </c>
      <c r="B61" s="179" t="s">
        <v>205</v>
      </c>
      <c r="C61" s="42"/>
      <c r="D61" s="42"/>
      <c r="E61" s="42"/>
      <c r="F61" s="131"/>
      <c r="G61" s="42"/>
      <c r="H61" s="43"/>
      <c r="I61" s="196"/>
      <c r="J61" s="175"/>
      <c r="K61" s="196"/>
      <c r="L61" s="118"/>
      <c r="M61" s="239"/>
      <c r="N61" s="232"/>
      <c r="O61" s="44"/>
      <c r="P61" s="44"/>
      <c r="T61" s="192" t="str">
        <f>IF(種目情報!A45="","",種目情報!A45)</f>
        <v/>
      </c>
      <c r="U61" s="193" t="str">
        <f>IF(種目情報!E48="","",種目情報!E48)</f>
        <v/>
      </c>
      <c r="W61" s="4" t="str">
        <f t="shared" si="35"/>
        <v/>
      </c>
      <c r="X61" s="4" t="str">
        <f t="shared" si="36"/>
        <v/>
      </c>
      <c r="Y61" s="4" t="str">
        <f t="shared" si="37"/>
        <v/>
      </c>
      <c r="Z61" s="4" t="str">
        <f t="shared" si="38"/>
        <v/>
      </c>
      <c r="AA61" s="4" t="str">
        <f t="shared" si="39"/>
        <v/>
      </c>
      <c r="AB61" s="6" t="str">
        <f>IF(G61="男",data_kyogisha!A48,"")</f>
        <v/>
      </c>
      <c r="AC61" s="4" t="str">
        <f t="shared" si="40"/>
        <v/>
      </c>
      <c r="AD61" s="4" t="str">
        <f t="shared" si="41"/>
        <v/>
      </c>
      <c r="AE61" s="4" t="str">
        <f t="shared" si="42"/>
        <v/>
      </c>
      <c r="AF61" s="4" t="str">
        <f t="shared" si="43"/>
        <v/>
      </c>
      <c r="AG61" s="4" t="str">
        <f t="shared" si="44"/>
        <v/>
      </c>
      <c r="AH61" s="4" t="str">
        <f>IF(G61="女",data_kyogisha!A48,"")</f>
        <v/>
      </c>
      <c r="AI61" s="1">
        <f t="shared" si="34"/>
        <v>0</v>
      </c>
      <c r="AJ61" s="1" t="str">
        <f t="shared" si="24"/>
        <v/>
      </c>
      <c r="AK61" s="1">
        <f t="shared" si="25"/>
        <v>0</v>
      </c>
      <c r="AL61" s="1" t="str">
        <f t="shared" si="16"/>
        <v/>
      </c>
      <c r="AM61" s="1">
        <f t="shared" si="26"/>
        <v>0</v>
      </c>
      <c r="AN61" s="1" t="str">
        <f t="shared" si="17"/>
        <v/>
      </c>
      <c r="AO61" s="1">
        <f t="shared" si="27"/>
        <v>0</v>
      </c>
      <c r="AP61" s="1" t="str">
        <f t="shared" si="18"/>
        <v/>
      </c>
      <c r="AQ61" s="1">
        <f t="shared" si="28"/>
        <v>0</v>
      </c>
      <c r="AR61" s="1" t="str">
        <f t="shared" si="45"/>
        <v/>
      </c>
      <c r="AS61" s="1">
        <f t="shared" si="29"/>
        <v>0</v>
      </c>
      <c r="AT61" s="1" t="str">
        <f t="shared" si="33"/>
        <v/>
      </c>
      <c r="AU61" s="1">
        <f t="shared" si="51"/>
        <v>0</v>
      </c>
      <c r="AV61" s="1" t="str">
        <f t="shared" si="46"/>
        <v/>
      </c>
      <c r="AW61" s="1">
        <f t="shared" si="52"/>
        <v>0</v>
      </c>
      <c r="AX61" s="1" t="str">
        <f t="shared" si="47"/>
        <v/>
      </c>
      <c r="AY61" s="1">
        <f t="shared" si="53"/>
        <v>0</v>
      </c>
      <c r="AZ61" s="1" t="str">
        <f t="shared" si="48"/>
        <v/>
      </c>
      <c r="BA61" s="1">
        <f t="shared" si="30"/>
        <v>0</v>
      </c>
      <c r="BB61" s="1" t="str">
        <f t="shared" si="22"/>
        <v/>
      </c>
      <c r="BC61" s="1">
        <f t="shared" si="31"/>
        <v>0</v>
      </c>
      <c r="BD61" s="1" t="str">
        <f t="shared" si="49"/>
        <v/>
      </c>
      <c r="BE61" s="1">
        <f t="shared" si="32"/>
        <v>0</v>
      </c>
      <c r="BF61" s="1" t="str">
        <f t="shared" si="50"/>
        <v/>
      </c>
    </row>
    <row r="62" spans="1:58">
      <c r="A62" s="30">
        <v>48</v>
      </c>
      <c r="B62" s="179" t="s">
        <v>205</v>
      </c>
      <c r="C62" s="42"/>
      <c r="D62" s="42"/>
      <c r="E62" s="42"/>
      <c r="F62" s="131"/>
      <c r="G62" s="42"/>
      <c r="H62" s="43"/>
      <c r="I62" s="196"/>
      <c r="J62" s="175"/>
      <c r="K62" s="196"/>
      <c r="L62" s="118"/>
      <c r="M62" s="239"/>
      <c r="N62" s="232"/>
      <c r="O62" s="44"/>
      <c r="P62" s="44"/>
      <c r="T62" s="192" t="str">
        <f>IF(種目情報!A46="","",種目情報!A46)</f>
        <v/>
      </c>
      <c r="U62" s="193" t="str">
        <f>IF(種目情報!E49="","",種目情報!E49)</f>
        <v/>
      </c>
      <c r="W62" s="4" t="str">
        <f t="shared" si="35"/>
        <v/>
      </c>
      <c r="X62" s="4" t="str">
        <f t="shared" si="36"/>
        <v/>
      </c>
      <c r="Y62" s="4" t="str">
        <f t="shared" si="37"/>
        <v/>
      </c>
      <c r="Z62" s="4" t="str">
        <f t="shared" si="38"/>
        <v/>
      </c>
      <c r="AA62" s="4" t="str">
        <f t="shared" si="39"/>
        <v/>
      </c>
      <c r="AB62" s="6" t="str">
        <f>IF(G62="男",data_kyogisha!A49,"")</f>
        <v/>
      </c>
      <c r="AC62" s="4" t="str">
        <f t="shared" si="40"/>
        <v/>
      </c>
      <c r="AD62" s="4" t="str">
        <f t="shared" si="41"/>
        <v/>
      </c>
      <c r="AE62" s="4" t="str">
        <f t="shared" si="42"/>
        <v/>
      </c>
      <c r="AF62" s="4" t="str">
        <f t="shared" si="43"/>
        <v/>
      </c>
      <c r="AG62" s="4" t="str">
        <f t="shared" si="44"/>
        <v/>
      </c>
      <c r="AH62" s="4" t="str">
        <f>IF(G62="女",data_kyogisha!A49,"")</f>
        <v/>
      </c>
      <c r="AI62" s="1">
        <f t="shared" si="34"/>
        <v>0</v>
      </c>
      <c r="AJ62" s="1" t="str">
        <f t="shared" si="24"/>
        <v/>
      </c>
      <c r="AK62" s="1">
        <f t="shared" si="25"/>
        <v>0</v>
      </c>
      <c r="AL62" s="1" t="str">
        <f t="shared" si="16"/>
        <v/>
      </c>
      <c r="AM62" s="1">
        <f t="shared" si="26"/>
        <v>0</v>
      </c>
      <c r="AN62" s="1" t="str">
        <f t="shared" si="17"/>
        <v/>
      </c>
      <c r="AO62" s="1">
        <f t="shared" si="27"/>
        <v>0</v>
      </c>
      <c r="AP62" s="1" t="str">
        <f t="shared" si="18"/>
        <v/>
      </c>
      <c r="AQ62" s="1">
        <f t="shared" si="28"/>
        <v>0</v>
      </c>
      <c r="AR62" s="1" t="str">
        <f t="shared" si="45"/>
        <v/>
      </c>
      <c r="AS62" s="1">
        <f t="shared" si="29"/>
        <v>0</v>
      </c>
      <c r="AT62" s="1" t="str">
        <f t="shared" si="33"/>
        <v/>
      </c>
      <c r="AU62" s="1">
        <f t="shared" si="51"/>
        <v>0</v>
      </c>
      <c r="AV62" s="1" t="str">
        <f t="shared" si="46"/>
        <v/>
      </c>
      <c r="AW62" s="1">
        <f t="shared" si="52"/>
        <v>0</v>
      </c>
      <c r="AX62" s="1" t="str">
        <f t="shared" si="47"/>
        <v/>
      </c>
      <c r="AY62" s="1">
        <f t="shared" si="53"/>
        <v>0</v>
      </c>
      <c r="AZ62" s="1" t="str">
        <f t="shared" si="48"/>
        <v/>
      </c>
      <c r="BA62" s="1">
        <f t="shared" si="30"/>
        <v>0</v>
      </c>
      <c r="BB62" s="1" t="str">
        <f t="shared" si="22"/>
        <v/>
      </c>
      <c r="BC62" s="1">
        <f t="shared" si="31"/>
        <v>0</v>
      </c>
      <c r="BD62" s="1" t="str">
        <f t="shared" si="49"/>
        <v/>
      </c>
      <c r="BE62" s="1">
        <f t="shared" si="32"/>
        <v>0</v>
      </c>
      <c r="BF62" s="1" t="str">
        <f t="shared" si="50"/>
        <v/>
      </c>
    </row>
    <row r="63" spans="1:58">
      <c r="A63" s="30">
        <v>49</v>
      </c>
      <c r="B63" s="179" t="s">
        <v>205</v>
      </c>
      <c r="C63" s="42"/>
      <c r="D63" s="42"/>
      <c r="E63" s="42"/>
      <c r="F63" s="131"/>
      <c r="G63" s="42"/>
      <c r="H63" s="43"/>
      <c r="I63" s="196"/>
      <c r="J63" s="175"/>
      <c r="K63" s="196"/>
      <c r="L63" s="118"/>
      <c r="M63" s="239"/>
      <c r="N63" s="232"/>
      <c r="O63" s="44"/>
      <c r="P63" s="44"/>
      <c r="T63" s="192" t="str">
        <f>IF(種目情報!A47="","",種目情報!A47)</f>
        <v/>
      </c>
      <c r="U63" s="193" t="str">
        <f>IF(種目情報!E50="","",種目情報!E50)</f>
        <v/>
      </c>
      <c r="W63" s="4" t="str">
        <f t="shared" si="35"/>
        <v/>
      </c>
      <c r="X63" s="4" t="str">
        <f t="shared" si="36"/>
        <v/>
      </c>
      <c r="Y63" s="4" t="str">
        <f t="shared" si="37"/>
        <v/>
      </c>
      <c r="Z63" s="4" t="str">
        <f t="shared" si="38"/>
        <v/>
      </c>
      <c r="AA63" s="4" t="str">
        <f t="shared" si="39"/>
        <v/>
      </c>
      <c r="AB63" s="6" t="str">
        <f>IF(G63="男",data_kyogisha!A50,"")</f>
        <v/>
      </c>
      <c r="AC63" s="4" t="str">
        <f t="shared" si="40"/>
        <v/>
      </c>
      <c r="AD63" s="4" t="str">
        <f t="shared" si="41"/>
        <v/>
      </c>
      <c r="AE63" s="4" t="str">
        <f t="shared" si="42"/>
        <v/>
      </c>
      <c r="AF63" s="4" t="str">
        <f t="shared" si="43"/>
        <v/>
      </c>
      <c r="AG63" s="4" t="str">
        <f t="shared" si="44"/>
        <v/>
      </c>
      <c r="AH63" s="4" t="str">
        <f>IF(G63="女",data_kyogisha!A50,"")</f>
        <v/>
      </c>
      <c r="AI63" s="1">
        <f t="shared" si="34"/>
        <v>0</v>
      </c>
      <c r="AJ63" s="1" t="str">
        <f t="shared" si="24"/>
        <v/>
      </c>
      <c r="AK63" s="1">
        <f t="shared" si="25"/>
        <v>0</v>
      </c>
      <c r="AL63" s="1" t="str">
        <f t="shared" si="16"/>
        <v/>
      </c>
      <c r="AM63" s="1">
        <f t="shared" si="26"/>
        <v>0</v>
      </c>
      <c r="AN63" s="1" t="str">
        <f t="shared" si="17"/>
        <v/>
      </c>
      <c r="AO63" s="1">
        <f t="shared" si="27"/>
        <v>0</v>
      </c>
      <c r="AP63" s="1" t="str">
        <f t="shared" si="18"/>
        <v/>
      </c>
      <c r="AQ63" s="1">
        <f t="shared" si="28"/>
        <v>0</v>
      </c>
      <c r="AR63" s="1" t="str">
        <f t="shared" si="45"/>
        <v/>
      </c>
      <c r="AS63" s="1">
        <f t="shared" si="29"/>
        <v>0</v>
      </c>
      <c r="AT63" s="1" t="str">
        <f t="shared" si="33"/>
        <v/>
      </c>
      <c r="AU63" s="1">
        <f t="shared" si="51"/>
        <v>0</v>
      </c>
      <c r="AV63" s="1" t="str">
        <f t="shared" si="46"/>
        <v/>
      </c>
      <c r="AW63" s="1">
        <f t="shared" si="52"/>
        <v>0</v>
      </c>
      <c r="AX63" s="1" t="str">
        <f t="shared" si="47"/>
        <v/>
      </c>
      <c r="AY63" s="1">
        <f t="shared" si="53"/>
        <v>0</v>
      </c>
      <c r="AZ63" s="1" t="str">
        <f t="shared" si="48"/>
        <v/>
      </c>
      <c r="BA63" s="1">
        <f t="shared" si="30"/>
        <v>0</v>
      </c>
      <c r="BB63" s="1" t="str">
        <f t="shared" si="22"/>
        <v/>
      </c>
      <c r="BC63" s="1">
        <f t="shared" si="31"/>
        <v>0</v>
      </c>
      <c r="BD63" s="1" t="str">
        <f t="shared" si="49"/>
        <v/>
      </c>
      <c r="BE63" s="1">
        <f t="shared" si="32"/>
        <v>0</v>
      </c>
      <c r="BF63" s="1" t="str">
        <f t="shared" si="50"/>
        <v/>
      </c>
    </row>
    <row r="64" spans="1:58">
      <c r="A64" s="30">
        <v>50</v>
      </c>
      <c r="B64" s="179" t="s">
        <v>205</v>
      </c>
      <c r="C64" s="42"/>
      <c r="D64" s="42"/>
      <c r="E64" s="42"/>
      <c r="F64" s="131"/>
      <c r="G64" s="42"/>
      <c r="H64" s="43"/>
      <c r="I64" s="196"/>
      <c r="J64" s="175"/>
      <c r="K64" s="196"/>
      <c r="L64" s="118"/>
      <c r="M64" s="239"/>
      <c r="N64" s="232"/>
      <c r="O64" s="44"/>
      <c r="P64" s="44"/>
      <c r="T64" s="192" t="str">
        <f>IF(種目情報!A48="","",種目情報!A48)</f>
        <v/>
      </c>
      <c r="U64" s="193" t="str">
        <f>IF(種目情報!E51="","",種目情報!E51)</f>
        <v/>
      </c>
      <c r="W64" s="4" t="str">
        <f t="shared" si="35"/>
        <v/>
      </c>
      <c r="X64" s="4" t="str">
        <f t="shared" si="36"/>
        <v/>
      </c>
      <c r="Y64" s="4" t="str">
        <f t="shared" si="37"/>
        <v/>
      </c>
      <c r="Z64" s="4" t="str">
        <f t="shared" si="38"/>
        <v/>
      </c>
      <c r="AA64" s="4" t="str">
        <f t="shared" si="39"/>
        <v/>
      </c>
      <c r="AB64" s="6" t="str">
        <f>IF(G64="男",data_kyogisha!A51,"")</f>
        <v/>
      </c>
      <c r="AC64" s="4" t="str">
        <f t="shared" si="40"/>
        <v/>
      </c>
      <c r="AD64" s="4" t="str">
        <f t="shared" si="41"/>
        <v/>
      </c>
      <c r="AE64" s="4" t="str">
        <f t="shared" si="42"/>
        <v/>
      </c>
      <c r="AF64" s="4" t="str">
        <f t="shared" si="43"/>
        <v/>
      </c>
      <c r="AG64" s="4" t="str">
        <f t="shared" si="44"/>
        <v/>
      </c>
      <c r="AH64" s="4" t="str">
        <f>IF(G64="女",data_kyogisha!A51,"")</f>
        <v/>
      </c>
      <c r="AI64" s="1">
        <f t="shared" si="34"/>
        <v>0</v>
      </c>
      <c r="AJ64" s="1" t="str">
        <f t="shared" si="24"/>
        <v/>
      </c>
      <c r="AK64" s="1">
        <f t="shared" si="25"/>
        <v>0</v>
      </c>
      <c r="AL64" s="1" t="str">
        <f t="shared" si="16"/>
        <v/>
      </c>
      <c r="AM64" s="1">
        <f t="shared" si="26"/>
        <v>0</v>
      </c>
      <c r="AN64" s="1" t="str">
        <f t="shared" si="17"/>
        <v/>
      </c>
      <c r="AO64" s="1">
        <f t="shared" si="27"/>
        <v>0</v>
      </c>
      <c r="AP64" s="1" t="str">
        <f t="shared" si="18"/>
        <v/>
      </c>
      <c r="AQ64" s="1">
        <f t="shared" si="28"/>
        <v>0</v>
      </c>
      <c r="AR64" s="1" t="str">
        <f t="shared" si="45"/>
        <v/>
      </c>
      <c r="AS64" s="1">
        <f t="shared" si="29"/>
        <v>0</v>
      </c>
      <c r="AT64" s="1" t="str">
        <f t="shared" si="33"/>
        <v/>
      </c>
      <c r="AU64" s="1">
        <f t="shared" si="51"/>
        <v>0</v>
      </c>
      <c r="AV64" s="1" t="str">
        <f t="shared" si="46"/>
        <v/>
      </c>
      <c r="AW64" s="1">
        <f t="shared" si="52"/>
        <v>0</v>
      </c>
      <c r="AX64" s="1" t="str">
        <f t="shared" si="47"/>
        <v/>
      </c>
      <c r="AY64" s="1">
        <f t="shared" si="53"/>
        <v>0</v>
      </c>
      <c r="AZ64" s="1" t="str">
        <f t="shared" si="48"/>
        <v/>
      </c>
      <c r="BA64" s="1">
        <f t="shared" si="30"/>
        <v>0</v>
      </c>
      <c r="BB64" s="1" t="str">
        <f t="shared" si="22"/>
        <v/>
      </c>
      <c r="BC64" s="1">
        <f t="shared" si="31"/>
        <v>0</v>
      </c>
      <c r="BD64" s="1" t="str">
        <f t="shared" si="49"/>
        <v/>
      </c>
      <c r="BE64" s="1">
        <f t="shared" si="32"/>
        <v>0</v>
      </c>
      <c r="BF64" s="1" t="str">
        <f t="shared" si="50"/>
        <v/>
      </c>
    </row>
    <row r="65" spans="1:58">
      <c r="A65" s="30">
        <v>51</v>
      </c>
      <c r="B65" s="179" t="s">
        <v>205</v>
      </c>
      <c r="C65" s="42"/>
      <c r="D65" s="42"/>
      <c r="E65" s="42"/>
      <c r="F65" s="131"/>
      <c r="G65" s="42"/>
      <c r="H65" s="43"/>
      <c r="I65" s="196"/>
      <c r="J65" s="175"/>
      <c r="K65" s="196"/>
      <c r="L65" s="118"/>
      <c r="M65" s="239"/>
      <c r="N65" s="232"/>
      <c r="O65" s="44"/>
      <c r="P65" s="44"/>
      <c r="T65" s="192" t="str">
        <f>IF(種目情報!A49="","",種目情報!A49)</f>
        <v/>
      </c>
      <c r="U65" s="193" t="str">
        <f>IF(種目情報!E52="","",種目情報!E52)</f>
        <v/>
      </c>
      <c r="W65" s="4" t="str">
        <f t="shared" si="35"/>
        <v/>
      </c>
      <c r="X65" s="4" t="str">
        <f t="shared" si="36"/>
        <v/>
      </c>
      <c r="Y65" s="4" t="str">
        <f t="shared" si="37"/>
        <v/>
      </c>
      <c r="Z65" s="4" t="str">
        <f t="shared" si="38"/>
        <v/>
      </c>
      <c r="AA65" s="4" t="str">
        <f t="shared" si="39"/>
        <v/>
      </c>
      <c r="AB65" s="6" t="str">
        <f>IF(G65="男",data_kyogisha!A52,"")</f>
        <v/>
      </c>
      <c r="AC65" s="4" t="str">
        <f t="shared" si="40"/>
        <v/>
      </c>
      <c r="AD65" s="4" t="str">
        <f t="shared" si="41"/>
        <v/>
      </c>
      <c r="AE65" s="4" t="str">
        <f t="shared" si="42"/>
        <v/>
      </c>
      <c r="AF65" s="4" t="str">
        <f t="shared" si="43"/>
        <v/>
      </c>
      <c r="AG65" s="4" t="str">
        <f t="shared" si="44"/>
        <v/>
      </c>
      <c r="AH65" s="4" t="str">
        <f>IF(G65="女",data_kyogisha!A52,"")</f>
        <v/>
      </c>
      <c r="AI65" s="1">
        <f t="shared" si="34"/>
        <v>0</v>
      </c>
      <c r="AJ65" s="1" t="str">
        <f t="shared" si="24"/>
        <v/>
      </c>
      <c r="AK65" s="1">
        <f t="shared" si="25"/>
        <v>0</v>
      </c>
      <c r="AL65" s="1" t="str">
        <f t="shared" si="16"/>
        <v/>
      </c>
      <c r="AM65" s="1">
        <f t="shared" si="26"/>
        <v>0</v>
      </c>
      <c r="AN65" s="1" t="str">
        <f t="shared" si="17"/>
        <v/>
      </c>
      <c r="AO65" s="1">
        <f t="shared" si="27"/>
        <v>0</v>
      </c>
      <c r="AP65" s="1" t="str">
        <f t="shared" si="18"/>
        <v/>
      </c>
      <c r="AQ65" s="1">
        <f t="shared" si="28"/>
        <v>0</v>
      </c>
      <c r="AR65" s="1" t="str">
        <f t="shared" si="45"/>
        <v/>
      </c>
      <c r="AS65" s="1">
        <f t="shared" si="29"/>
        <v>0</v>
      </c>
      <c r="AT65" s="1" t="str">
        <f t="shared" si="33"/>
        <v/>
      </c>
      <c r="AU65" s="1">
        <f t="shared" si="51"/>
        <v>0</v>
      </c>
      <c r="AV65" s="1" t="str">
        <f t="shared" si="46"/>
        <v/>
      </c>
      <c r="AW65" s="1">
        <f t="shared" si="52"/>
        <v>0</v>
      </c>
      <c r="AX65" s="1" t="str">
        <f t="shared" si="47"/>
        <v/>
      </c>
      <c r="AY65" s="1">
        <f t="shared" si="53"/>
        <v>0</v>
      </c>
      <c r="AZ65" s="1" t="str">
        <f t="shared" si="48"/>
        <v/>
      </c>
      <c r="BA65" s="1">
        <f t="shared" si="30"/>
        <v>0</v>
      </c>
      <c r="BB65" s="1" t="str">
        <f t="shared" si="22"/>
        <v/>
      </c>
      <c r="BC65" s="1">
        <f t="shared" si="31"/>
        <v>0</v>
      </c>
      <c r="BD65" s="1" t="str">
        <f t="shared" si="49"/>
        <v/>
      </c>
      <c r="BE65" s="1">
        <f t="shared" si="32"/>
        <v>0</v>
      </c>
      <c r="BF65" s="1" t="str">
        <f t="shared" si="50"/>
        <v/>
      </c>
    </row>
    <row r="66" spans="1:58">
      <c r="A66" s="30">
        <v>52</v>
      </c>
      <c r="B66" s="179" t="s">
        <v>205</v>
      </c>
      <c r="C66" s="42"/>
      <c r="D66" s="42"/>
      <c r="E66" s="42"/>
      <c r="F66" s="131"/>
      <c r="G66" s="42"/>
      <c r="H66" s="43"/>
      <c r="I66" s="196"/>
      <c r="J66" s="175"/>
      <c r="K66" s="196"/>
      <c r="L66" s="118"/>
      <c r="M66" s="239"/>
      <c r="N66" s="232"/>
      <c r="O66" s="44"/>
      <c r="P66" s="44"/>
      <c r="T66" s="192" t="str">
        <f>IF(種目情報!A50="","",種目情報!A50)</f>
        <v/>
      </c>
      <c r="U66" s="193" t="str">
        <f>IF(種目情報!E53="","",種目情報!E53)</f>
        <v/>
      </c>
      <c r="W66" s="4" t="str">
        <f t="shared" si="35"/>
        <v/>
      </c>
      <c r="X66" s="4" t="str">
        <f t="shared" si="36"/>
        <v/>
      </c>
      <c r="Y66" s="4" t="str">
        <f t="shared" si="37"/>
        <v/>
      </c>
      <c r="Z66" s="4" t="str">
        <f t="shared" si="38"/>
        <v/>
      </c>
      <c r="AA66" s="4" t="str">
        <f t="shared" si="39"/>
        <v/>
      </c>
      <c r="AB66" s="6" t="str">
        <f>IF(G66="男",data_kyogisha!A53,"")</f>
        <v/>
      </c>
      <c r="AC66" s="4" t="str">
        <f t="shared" si="40"/>
        <v/>
      </c>
      <c r="AD66" s="4" t="str">
        <f t="shared" si="41"/>
        <v/>
      </c>
      <c r="AE66" s="4" t="str">
        <f t="shared" si="42"/>
        <v/>
      </c>
      <c r="AF66" s="4" t="str">
        <f t="shared" si="43"/>
        <v/>
      </c>
      <c r="AG66" s="4" t="str">
        <f t="shared" si="44"/>
        <v/>
      </c>
      <c r="AH66" s="4" t="str">
        <f>IF(G66="女",data_kyogisha!A53,"")</f>
        <v/>
      </c>
      <c r="AI66" s="1">
        <f t="shared" si="34"/>
        <v>0</v>
      </c>
      <c r="AJ66" s="1" t="str">
        <f t="shared" si="24"/>
        <v/>
      </c>
      <c r="AK66" s="1">
        <f t="shared" si="25"/>
        <v>0</v>
      </c>
      <c r="AL66" s="1" t="str">
        <f t="shared" si="16"/>
        <v/>
      </c>
      <c r="AM66" s="1">
        <f t="shared" si="26"/>
        <v>0</v>
      </c>
      <c r="AN66" s="1" t="str">
        <f t="shared" si="17"/>
        <v/>
      </c>
      <c r="AO66" s="1">
        <f t="shared" si="27"/>
        <v>0</v>
      </c>
      <c r="AP66" s="1" t="str">
        <f t="shared" si="18"/>
        <v/>
      </c>
      <c r="AQ66" s="1">
        <f t="shared" si="28"/>
        <v>0</v>
      </c>
      <c r="AR66" s="1" t="str">
        <f t="shared" si="45"/>
        <v/>
      </c>
      <c r="AS66" s="1">
        <f t="shared" si="29"/>
        <v>0</v>
      </c>
      <c r="AT66" s="1" t="str">
        <f t="shared" si="33"/>
        <v/>
      </c>
      <c r="AU66" s="1">
        <f t="shared" si="51"/>
        <v>0</v>
      </c>
      <c r="AV66" s="1" t="str">
        <f t="shared" si="46"/>
        <v/>
      </c>
      <c r="AW66" s="1">
        <f t="shared" si="52"/>
        <v>0</v>
      </c>
      <c r="AX66" s="1" t="str">
        <f t="shared" si="47"/>
        <v/>
      </c>
      <c r="AY66" s="1">
        <f t="shared" si="53"/>
        <v>0</v>
      </c>
      <c r="AZ66" s="1" t="str">
        <f t="shared" si="48"/>
        <v/>
      </c>
      <c r="BA66" s="1">
        <f t="shared" si="30"/>
        <v>0</v>
      </c>
      <c r="BB66" s="1" t="str">
        <f t="shared" si="22"/>
        <v/>
      </c>
      <c r="BC66" s="1">
        <f t="shared" si="31"/>
        <v>0</v>
      </c>
      <c r="BD66" s="1" t="str">
        <f t="shared" si="49"/>
        <v/>
      </c>
      <c r="BE66" s="1">
        <f t="shared" si="32"/>
        <v>0</v>
      </c>
      <c r="BF66" s="1" t="str">
        <f t="shared" si="50"/>
        <v/>
      </c>
    </row>
    <row r="67" spans="1:58">
      <c r="A67" s="30">
        <v>53</v>
      </c>
      <c r="B67" s="179" t="s">
        <v>205</v>
      </c>
      <c r="C67" s="42"/>
      <c r="D67" s="42"/>
      <c r="E67" s="42"/>
      <c r="F67" s="131"/>
      <c r="G67" s="42"/>
      <c r="H67" s="43"/>
      <c r="I67" s="196"/>
      <c r="J67" s="175"/>
      <c r="K67" s="196"/>
      <c r="L67" s="118"/>
      <c r="M67" s="239"/>
      <c r="N67" s="232"/>
      <c r="O67" s="44"/>
      <c r="P67" s="44"/>
      <c r="T67" s="192" t="str">
        <f>IF(種目情報!A51="","",種目情報!A51)</f>
        <v/>
      </c>
      <c r="U67" s="193" t="str">
        <f>IF(種目情報!E54="","",種目情報!E54)</f>
        <v/>
      </c>
      <c r="W67" s="4" t="str">
        <f t="shared" si="35"/>
        <v/>
      </c>
      <c r="X67" s="4" t="str">
        <f t="shared" si="36"/>
        <v/>
      </c>
      <c r="Y67" s="4" t="str">
        <f t="shared" si="37"/>
        <v/>
      </c>
      <c r="Z67" s="4" t="str">
        <f t="shared" si="38"/>
        <v/>
      </c>
      <c r="AA67" s="4" t="str">
        <f t="shared" si="39"/>
        <v/>
      </c>
      <c r="AB67" s="6" t="str">
        <f>IF(G67="男",data_kyogisha!A54,"")</f>
        <v/>
      </c>
      <c r="AC67" s="4" t="str">
        <f t="shared" si="40"/>
        <v/>
      </c>
      <c r="AD67" s="4" t="str">
        <f t="shared" si="41"/>
        <v/>
      </c>
      <c r="AE67" s="4" t="str">
        <f t="shared" si="42"/>
        <v/>
      </c>
      <c r="AF67" s="4" t="str">
        <f t="shared" si="43"/>
        <v/>
      </c>
      <c r="AG67" s="4" t="str">
        <f t="shared" si="44"/>
        <v/>
      </c>
      <c r="AH67" s="4" t="str">
        <f>IF(G67="女",data_kyogisha!A54,"")</f>
        <v/>
      </c>
      <c r="AI67" s="1">
        <f t="shared" si="34"/>
        <v>0</v>
      </c>
      <c r="AJ67" s="1" t="str">
        <f t="shared" si="24"/>
        <v/>
      </c>
      <c r="AK67" s="1">
        <f t="shared" si="25"/>
        <v>0</v>
      </c>
      <c r="AL67" s="1" t="str">
        <f t="shared" si="16"/>
        <v/>
      </c>
      <c r="AM67" s="1">
        <f t="shared" si="26"/>
        <v>0</v>
      </c>
      <c r="AN67" s="1" t="str">
        <f t="shared" si="17"/>
        <v/>
      </c>
      <c r="AO67" s="1">
        <f t="shared" si="27"/>
        <v>0</v>
      </c>
      <c r="AP67" s="1" t="str">
        <f t="shared" si="18"/>
        <v/>
      </c>
      <c r="AQ67" s="1">
        <f t="shared" si="28"/>
        <v>0</v>
      </c>
      <c r="AR67" s="1" t="str">
        <f t="shared" si="45"/>
        <v/>
      </c>
      <c r="AS67" s="1">
        <f t="shared" si="29"/>
        <v>0</v>
      </c>
      <c r="AT67" s="1" t="str">
        <f t="shared" si="33"/>
        <v/>
      </c>
      <c r="AU67" s="1">
        <f t="shared" si="51"/>
        <v>0</v>
      </c>
      <c r="AV67" s="1" t="str">
        <f t="shared" si="46"/>
        <v/>
      </c>
      <c r="AW67" s="1">
        <f t="shared" si="52"/>
        <v>0</v>
      </c>
      <c r="AX67" s="1" t="str">
        <f t="shared" si="47"/>
        <v/>
      </c>
      <c r="AY67" s="1">
        <f t="shared" si="53"/>
        <v>0</v>
      </c>
      <c r="AZ67" s="1" t="str">
        <f t="shared" si="48"/>
        <v/>
      </c>
      <c r="BA67" s="1">
        <f t="shared" si="30"/>
        <v>0</v>
      </c>
      <c r="BB67" s="1" t="str">
        <f t="shared" si="22"/>
        <v/>
      </c>
      <c r="BC67" s="1">
        <f t="shared" si="31"/>
        <v>0</v>
      </c>
      <c r="BD67" s="1" t="str">
        <f t="shared" si="49"/>
        <v/>
      </c>
      <c r="BE67" s="1">
        <f t="shared" si="32"/>
        <v>0</v>
      </c>
      <c r="BF67" s="1" t="str">
        <f t="shared" si="50"/>
        <v/>
      </c>
    </row>
    <row r="68" spans="1:58">
      <c r="A68" s="30">
        <v>54</v>
      </c>
      <c r="B68" s="179" t="s">
        <v>205</v>
      </c>
      <c r="C68" s="42"/>
      <c r="D68" s="42"/>
      <c r="E68" s="42"/>
      <c r="F68" s="131"/>
      <c r="G68" s="42"/>
      <c r="H68" s="43"/>
      <c r="I68" s="196"/>
      <c r="J68" s="175"/>
      <c r="K68" s="196"/>
      <c r="L68" s="118"/>
      <c r="M68" s="239"/>
      <c r="N68" s="232"/>
      <c r="O68" s="44"/>
      <c r="P68" s="44"/>
      <c r="T68" s="192" t="str">
        <f>IF(種目情報!A52="","",種目情報!A52)</f>
        <v/>
      </c>
      <c r="U68" s="193" t="str">
        <f>IF(種目情報!E55="","",種目情報!E55)</f>
        <v/>
      </c>
      <c r="W68" s="4" t="str">
        <f t="shared" si="35"/>
        <v/>
      </c>
      <c r="X68" s="4" t="str">
        <f t="shared" si="36"/>
        <v/>
      </c>
      <c r="Y68" s="4" t="str">
        <f t="shared" si="37"/>
        <v/>
      </c>
      <c r="Z68" s="4" t="str">
        <f t="shared" si="38"/>
        <v/>
      </c>
      <c r="AA68" s="4" t="str">
        <f t="shared" si="39"/>
        <v/>
      </c>
      <c r="AB68" s="6" t="str">
        <f>IF(G68="男",data_kyogisha!A55,"")</f>
        <v/>
      </c>
      <c r="AC68" s="4" t="str">
        <f t="shared" si="40"/>
        <v/>
      </c>
      <c r="AD68" s="4" t="str">
        <f t="shared" si="41"/>
        <v/>
      </c>
      <c r="AE68" s="4" t="str">
        <f t="shared" si="42"/>
        <v/>
      </c>
      <c r="AF68" s="4" t="str">
        <f t="shared" si="43"/>
        <v/>
      </c>
      <c r="AG68" s="4" t="str">
        <f t="shared" si="44"/>
        <v/>
      </c>
      <c r="AH68" s="4" t="str">
        <f>IF(G68="女",data_kyogisha!A55,"")</f>
        <v/>
      </c>
      <c r="AI68" s="1">
        <f t="shared" si="34"/>
        <v>0</v>
      </c>
      <c r="AJ68" s="1" t="str">
        <f t="shared" si="24"/>
        <v/>
      </c>
      <c r="AK68" s="1">
        <f t="shared" si="25"/>
        <v>0</v>
      </c>
      <c r="AL68" s="1" t="str">
        <f t="shared" si="16"/>
        <v/>
      </c>
      <c r="AM68" s="1">
        <f t="shared" si="26"/>
        <v>0</v>
      </c>
      <c r="AN68" s="1" t="str">
        <f t="shared" si="17"/>
        <v/>
      </c>
      <c r="AO68" s="1">
        <f t="shared" si="27"/>
        <v>0</v>
      </c>
      <c r="AP68" s="1" t="str">
        <f t="shared" si="18"/>
        <v/>
      </c>
      <c r="AQ68" s="1">
        <f t="shared" si="28"/>
        <v>0</v>
      </c>
      <c r="AR68" s="1" t="str">
        <f t="shared" si="45"/>
        <v/>
      </c>
      <c r="AS68" s="1">
        <f t="shared" si="29"/>
        <v>0</v>
      </c>
      <c r="AT68" s="1" t="str">
        <f t="shared" si="33"/>
        <v/>
      </c>
      <c r="AU68" s="1">
        <f t="shared" si="51"/>
        <v>0</v>
      </c>
      <c r="AV68" s="1" t="str">
        <f t="shared" si="46"/>
        <v/>
      </c>
      <c r="AW68" s="1">
        <f t="shared" si="52"/>
        <v>0</v>
      </c>
      <c r="AX68" s="1" t="str">
        <f t="shared" si="47"/>
        <v/>
      </c>
      <c r="AY68" s="1">
        <f t="shared" si="53"/>
        <v>0</v>
      </c>
      <c r="AZ68" s="1" t="str">
        <f t="shared" si="48"/>
        <v/>
      </c>
      <c r="BA68" s="1">
        <f t="shared" si="30"/>
        <v>0</v>
      </c>
      <c r="BB68" s="1" t="str">
        <f t="shared" si="22"/>
        <v/>
      </c>
      <c r="BC68" s="1">
        <f t="shared" si="31"/>
        <v>0</v>
      </c>
      <c r="BD68" s="1" t="str">
        <f t="shared" si="49"/>
        <v/>
      </c>
      <c r="BE68" s="1">
        <f t="shared" si="32"/>
        <v>0</v>
      </c>
      <c r="BF68" s="1" t="str">
        <f t="shared" si="50"/>
        <v/>
      </c>
    </row>
    <row r="69" spans="1:58">
      <c r="A69" s="30">
        <v>55</v>
      </c>
      <c r="B69" s="179" t="s">
        <v>205</v>
      </c>
      <c r="C69" s="42"/>
      <c r="D69" s="42"/>
      <c r="E69" s="42"/>
      <c r="F69" s="131"/>
      <c r="G69" s="42"/>
      <c r="H69" s="43"/>
      <c r="I69" s="196"/>
      <c r="J69" s="175"/>
      <c r="K69" s="196"/>
      <c r="L69" s="118"/>
      <c r="M69" s="239"/>
      <c r="N69" s="232"/>
      <c r="O69" s="44"/>
      <c r="P69" s="44"/>
      <c r="T69" s="192" t="str">
        <f>IF(種目情報!A53="","",種目情報!A53)</f>
        <v/>
      </c>
      <c r="U69" s="193" t="str">
        <f>IF(種目情報!E56="","",種目情報!E56)</f>
        <v/>
      </c>
      <c r="W69" s="4" t="str">
        <f t="shared" si="35"/>
        <v/>
      </c>
      <c r="X69" s="4" t="str">
        <f t="shared" si="36"/>
        <v/>
      </c>
      <c r="Y69" s="4" t="str">
        <f t="shared" si="37"/>
        <v/>
      </c>
      <c r="Z69" s="4" t="str">
        <f t="shared" si="38"/>
        <v/>
      </c>
      <c r="AA69" s="4" t="str">
        <f t="shared" si="39"/>
        <v/>
      </c>
      <c r="AB69" s="6" t="str">
        <f>IF(G69="男",data_kyogisha!A56,"")</f>
        <v/>
      </c>
      <c r="AC69" s="4" t="str">
        <f t="shared" si="40"/>
        <v/>
      </c>
      <c r="AD69" s="4" t="str">
        <f t="shared" si="41"/>
        <v/>
      </c>
      <c r="AE69" s="4" t="str">
        <f t="shared" si="42"/>
        <v/>
      </c>
      <c r="AF69" s="4" t="str">
        <f t="shared" si="43"/>
        <v/>
      </c>
      <c r="AG69" s="4" t="str">
        <f t="shared" si="44"/>
        <v/>
      </c>
      <c r="AH69" s="4" t="str">
        <f>IF(G69="女",data_kyogisha!A56,"")</f>
        <v/>
      </c>
      <c r="AI69" s="1">
        <f t="shared" si="34"/>
        <v>0</v>
      </c>
      <c r="AJ69" s="1" t="str">
        <f t="shared" si="24"/>
        <v/>
      </c>
      <c r="AK69" s="1">
        <f t="shared" si="25"/>
        <v>0</v>
      </c>
      <c r="AL69" s="1" t="str">
        <f t="shared" si="16"/>
        <v/>
      </c>
      <c r="AM69" s="1">
        <f t="shared" si="26"/>
        <v>0</v>
      </c>
      <c r="AN69" s="1" t="str">
        <f t="shared" si="17"/>
        <v/>
      </c>
      <c r="AO69" s="1">
        <f t="shared" si="27"/>
        <v>0</v>
      </c>
      <c r="AP69" s="1" t="str">
        <f t="shared" si="18"/>
        <v/>
      </c>
      <c r="AQ69" s="1">
        <f t="shared" si="28"/>
        <v>0</v>
      </c>
      <c r="AR69" s="1" t="str">
        <f t="shared" si="45"/>
        <v/>
      </c>
      <c r="AS69" s="1">
        <f t="shared" si="29"/>
        <v>0</v>
      </c>
      <c r="AT69" s="1" t="str">
        <f t="shared" si="33"/>
        <v/>
      </c>
      <c r="AU69" s="1">
        <f t="shared" si="51"/>
        <v>0</v>
      </c>
      <c r="AV69" s="1" t="str">
        <f t="shared" si="46"/>
        <v/>
      </c>
      <c r="AW69" s="1">
        <f t="shared" si="52"/>
        <v>0</v>
      </c>
      <c r="AX69" s="1" t="str">
        <f t="shared" si="47"/>
        <v/>
      </c>
      <c r="AY69" s="1">
        <f t="shared" si="53"/>
        <v>0</v>
      </c>
      <c r="AZ69" s="1" t="str">
        <f t="shared" si="48"/>
        <v/>
      </c>
      <c r="BA69" s="1">
        <f t="shared" si="30"/>
        <v>0</v>
      </c>
      <c r="BB69" s="1" t="str">
        <f t="shared" si="22"/>
        <v/>
      </c>
      <c r="BC69" s="1">
        <f t="shared" si="31"/>
        <v>0</v>
      </c>
      <c r="BD69" s="1" t="str">
        <f t="shared" si="49"/>
        <v/>
      </c>
      <c r="BE69" s="1">
        <f t="shared" si="32"/>
        <v>0</v>
      </c>
      <c r="BF69" s="1" t="str">
        <f t="shared" si="50"/>
        <v/>
      </c>
    </row>
    <row r="70" spans="1:58">
      <c r="A70" s="30">
        <v>56</v>
      </c>
      <c r="B70" s="179" t="s">
        <v>205</v>
      </c>
      <c r="C70" s="42"/>
      <c r="D70" s="42"/>
      <c r="E70" s="42"/>
      <c r="F70" s="131"/>
      <c r="G70" s="42"/>
      <c r="H70" s="43"/>
      <c r="I70" s="196"/>
      <c r="J70" s="175"/>
      <c r="K70" s="196"/>
      <c r="L70" s="118"/>
      <c r="M70" s="239"/>
      <c r="N70" s="232"/>
      <c r="O70" s="44"/>
      <c r="P70" s="44"/>
      <c r="T70" s="192" t="str">
        <f>IF(種目情報!A54="","",種目情報!A54)</f>
        <v/>
      </c>
      <c r="U70" s="193" t="str">
        <f>IF(種目情報!E57="","",種目情報!E57)</f>
        <v/>
      </c>
      <c r="W70" s="4" t="str">
        <f t="shared" si="35"/>
        <v/>
      </c>
      <c r="X70" s="4" t="str">
        <f t="shared" si="36"/>
        <v/>
      </c>
      <c r="Y70" s="4" t="str">
        <f t="shared" si="37"/>
        <v/>
      </c>
      <c r="Z70" s="4" t="str">
        <f t="shared" si="38"/>
        <v/>
      </c>
      <c r="AA70" s="4" t="str">
        <f t="shared" si="39"/>
        <v/>
      </c>
      <c r="AB70" s="6" t="str">
        <f>IF(G70="男",data_kyogisha!A57,"")</f>
        <v/>
      </c>
      <c r="AC70" s="4" t="str">
        <f t="shared" si="40"/>
        <v/>
      </c>
      <c r="AD70" s="4" t="str">
        <f t="shared" si="41"/>
        <v/>
      </c>
      <c r="AE70" s="4" t="str">
        <f t="shared" si="42"/>
        <v/>
      </c>
      <c r="AF70" s="4" t="str">
        <f t="shared" si="43"/>
        <v/>
      </c>
      <c r="AG70" s="4" t="str">
        <f t="shared" si="44"/>
        <v/>
      </c>
      <c r="AH70" s="4" t="str">
        <f>IF(G70="女",data_kyogisha!A57,"")</f>
        <v/>
      </c>
      <c r="AI70" s="1">
        <f t="shared" si="34"/>
        <v>0</v>
      </c>
      <c r="AJ70" s="1" t="str">
        <f t="shared" si="24"/>
        <v/>
      </c>
      <c r="AK70" s="1">
        <f t="shared" si="25"/>
        <v>0</v>
      </c>
      <c r="AL70" s="1" t="str">
        <f t="shared" si="16"/>
        <v/>
      </c>
      <c r="AM70" s="1">
        <f t="shared" si="26"/>
        <v>0</v>
      </c>
      <c r="AN70" s="1" t="str">
        <f t="shared" si="17"/>
        <v/>
      </c>
      <c r="AO70" s="1">
        <f t="shared" si="27"/>
        <v>0</v>
      </c>
      <c r="AP70" s="1" t="str">
        <f t="shared" si="18"/>
        <v/>
      </c>
      <c r="AQ70" s="1">
        <f t="shared" si="28"/>
        <v>0</v>
      </c>
      <c r="AR70" s="1" t="str">
        <f t="shared" si="45"/>
        <v/>
      </c>
      <c r="AS70" s="1">
        <f t="shared" si="29"/>
        <v>0</v>
      </c>
      <c r="AT70" s="1" t="str">
        <f t="shared" si="33"/>
        <v/>
      </c>
      <c r="AU70" s="1">
        <f t="shared" si="51"/>
        <v>0</v>
      </c>
      <c r="AV70" s="1" t="str">
        <f t="shared" si="46"/>
        <v/>
      </c>
      <c r="AW70" s="1">
        <f t="shared" si="52"/>
        <v>0</v>
      </c>
      <c r="AX70" s="1" t="str">
        <f t="shared" si="47"/>
        <v/>
      </c>
      <c r="AY70" s="1">
        <f t="shared" si="53"/>
        <v>0</v>
      </c>
      <c r="AZ70" s="1" t="str">
        <f t="shared" si="48"/>
        <v/>
      </c>
      <c r="BA70" s="1">
        <f t="shared" si="30"/>
        <v>0</v>
      </c>
      <c r="BB70" s="1" t="str">
        <f t="shared" si="22"/>
        <v/>
      </c>
      <c r="BC70" s="1">
        <f t="shared" si="31"/>
        <v>0</v>
      </c>
      <c r="BD70" s="1" t="str">
        <f t="shared" si="49"/>
        <v/>
      </c>
      <c r="BE70" s="1">
        <f t="shared" si="32"/>
        <v>0</v>
      </c>
      <c r="BF70" s="1" t="str">
        <f t="shared" si="50"/>
        <v/>
      </c>
    </row>
    <row r="71" spans="1:58">
      <c r="A71" s="30">
        <v>57</v>
      </c>
      <c r="B71" s="179" t="s">
        <v>205</v>
      </c>
      <c r="C71" s="42"/>
      <c r="D71" s="42"/>
      <c r="E71" s="42"/>
      <c r="F71" s="131"/>
      <c r="G71" s="42"/>
      <c r="H71" s="43"/>
      <c r="I71" s="196"/>
      <c r="J71" s="175"/>
      <c r="K71" s="196"/>
      <c r="L71" s="118"/>
      <c r="M71" s="239"/>
      <c r="N71" s="232"/>
      <c r="O71" s="44"/>
      <c r="P71" s="44"/>
      <c r="T71" s="192" t="str">
        <f>IF(種目情報!A55="","",種目情報!A55)</f>
        <v/>
      </c>
      <c r="U71" s="193" t="str">
        <f>IF(種目情報!E58="","",種目情報!E58)</f>
        <v/>
      </c>
      <c r="W71" s="4" t="str">
        <f t="shared" si="35"/>
        <v/>
      </c>
      <c r="X71" s="4" t="str">
        <f t="shared" si="36"/>
        <v/>
      </c>
      <c r="Y71" s="4" t="str">
        <f t="shared" si="37"/>
        <v/>
      </c>
      <c r="Z71" s="4" t="str">
        <f t="shared" si="38"/>
        <v/>
      </c>
      <c r="AA71" s="4" t="str">
        <f t="shared" si="39"/>
        <v/>
      </c>
      <c r="AB71" s="6" t="str">
        <f>IF(G71="男",data_kyogisha!A58,"")</f>
        <v/>
      </c>
      <c r="AC71" s="4" t="str">
        <f t="shared" si="40"/>
        <v/>
      </c>
      <c r="AD71" s="4" t="str">
        <f t="shared" si="41"/>
        <v/>
      </c>
      <c r="AE71" s="4" t="str">
        <f t="shared" si="42"/>
        <v/>
      </c>
      <c r="AF71" s="4" t="str">
        <f t="shared" si="43"/>
        <v/>
      </c>
      <c r="AG71" s="4" t="str">
        <f t="shared" si="44"/>
        <v/>
      </c>
      <c r="AH71" s="4" t="str">
        <f>IF(G71="女",data_kyogisha!A58,"")</f>
        <v/>
      </c>
      <c r="AI71" s="1">
        <f t="shared" si="34"/>
        <v>0</v>
      </c>
      <c r="AJ71" s="1" t="str">
        <f t="shared" si="24"/>
        <v/>
      </c>
      <c r="AK71" s="1">
        <f t="shared" si="25"/>
        <v>0</v>
      </c>
      <c r="AL71" s="1" t="str">
        <f t="shared" si="16"/>
        <v/>
      </c>
      <c r="AM71" s="1">
        <f t="shared" si="26"/>
        <v>0</v>
      </c>
      <c r="AN71" s="1" t="str">
        <f t="shared" si="17"/>
        <v/>
      </c>
      <c r="AO71" s="1">
        <f t="shared" si="27"/>
        <v>0</v>
      </c>
      <c r="AP71" s="1" t="str">
        <f t="shared" si="18"/>
        <v/>
      </c>
      <c r="AQ71" s="1">
        <f t="shared" si="28"/>
        <v>0</v>
      </c>
      <c r="AR71" s="1" t="str">
        <f t="shared" si="45"/>
        <v/>
      </c>
      <c r="AS71" s="1">
        <f t="shared" si="29"/>
        <v>0</v>
      </c>
      <c r="AT71" s="1" t="str">
        <f t="shared" si="33"/>
        <v/>
      </c>
      <c r="AU71" s="1">
        <f t="shared" si="51"/>
        <v>0</v>
      </c>
      <c r="AV71" s="1" t="str">
        <f t="shared" si="46"/>
        <v/>
      </c>
      <c r="AW71" s="1">
        <f t="shared" si="52"/>
        <v>0</v>
      </c>
      <c r="AX71" s="1" t="str">
        <f t="shared" si="47"/>
        <v/>
      </c>
      <c r="AY71" s="1">
        <f t="shared" si="53"/>
        <v>0</v>
      </c>
      <c r="AZ71" s="1" t="str">
        <f t="shared" si="48"/>
        <v/>
      </c>
      <c r="BA71" s="1">
        <f t="shared" si="30"/>
        <v>0</v>
      </c>
      <c r="BB71" s="1" t="str">
        <f t="shared" si="22"/>
        <v/>
      </c>
      <c r="BC71" s="1">
        <f t="shared" si="31"/>
        <v>0</v>
      </c>
      <c r="BD71" s="1" t="str">
        <f t="shared" si="49"/>
        <v/>
      </c>
      <c r="BE71" s="1">
        <f t="shared" si="32"/>
        <v>0</v>
      </c>
      <c r="BF71" s="1" t="str">
        <f t="shared" si="50"/>
        <v/>
      </c>
    </row>
    <row r="72" spans="1:58">
      <c r="A72" s="30">
        <v>58</v>
      </c>
      <c r="B72" s="179" t="s">
        <v>205</v>
      </c>
      <c r="C72" s="42"/>
      <c r="D72" s="42"/>
      <c r="E72" s="42"/>
      <c r="F72" s="131"/>
      <c r="G72" s="42"/>
      <c r="H72" s="43"/>
      <c r="I72" s="196"/>
      <c r="J72" s="175"/>
      <c r="K72" s="196"/>
      <c r="L72" s="118"/>
      <c r="M72" s="239"/>
      <c r="N72" s="232"/>
      <c r="O72" s="44"/>
      <c r="P72" s="44"/>
      <c r="T72" s="192" t="str">
        <f>IF(種目情報!A56="","",種目情報!A56)</f>
        <v/>
      </c>
      <c r="U72" s="193" t="str">
        <f>IF(種目情報!E59="","",種目情報!E59)</f>
        <v/>
      </c>
      <c r="W72" s="4" t="str">
        <f t="shared" si="35"/>
        <v/>
      </c>
      <c r="X72" s="4" t="str">
        <f t="shared" si="36"/>
        <v/>
      </c>
      <c r="Y72" s="4" t="str">
        <f t="shared" si="37"/>
        <v/>
      </c>
      <c r="Z72" s="4" t="str">
        <f t="shared" si="38"/>
        <v/>
      </c>
      <c r="AA72" s="4" t="str">
        <f t="shared" si="39"/>
        <v/>
      </c>
      <c r="AB72" s="6" t="str">
        <f>IF(G72="男",data_kyogisha!A59,"")</f>
        <v/>
      </c>
      <c r="AC72" s="4" t="str">
        <f t="shared" si="40"/>
        <v/>
      </c>
      <c r="AD72" s="4" t="str">
        <f t="shared" si="41"/>
        <v/>
      </c>
      <c r="AE72" s="4" t="str">
        <f t="shared" si="42"/>
        <v/>
      </c>
      <c r="AF72" s="4" t="str">
        <f t="shared" si="43"/>
        <v/>
      </c>
      <c r="AG72" s="4" t="str">
        <f t="shared" si="44"/>
        <v/>
      </c>
      <c r="AH72" s="4" t="str">
        <f>IF(G72="女",data_kyogisha!A59,"")</f>
        <v/>
      </c>
      <c r="AI72" s="1">
        <f t="shared" si="34"/>
        <v>0</v>
      </c>
      <c r="AJ72" s="1" t="str">
        <f t="shared" si="24"/>
        <v/>
      </c>
      <c r="AK72" s="1">
        <f t="shared" si="25"/>
        <v>0</v>
      </c>
      <c r="AL72" s="1" t="str">
        <f t="shared" si="16"/>
        <v/>
      </c>
      <c r="AM72" s="1">
        <f t="shared" si="26"/>
        <v>0</v>
      </c>
      <c r="AN72" s="1" t="str">
        <f t="shared" si="17"/>
        <v/>
      </c>
      <c r="AO72" s="1">
        <f t="shared" si="27"/>
        <v>0</v>
      </c>
      <c r="AP72" s="1" t="str">
        <f t="shared" si="18"/>
        <v/>
      </c>
      <c r="AQ72" s="1">
        <f t="shared" si="28"/>
        <v>0</v>
      </c>
      <c r="AR72" s="1" t="str">
        <f t="shared" si="45"/>
        <v/>
      </c>
      <c r="AS72" s="1">
        <f t="shared" si="29"/>
        <v>0</v>
      </c>
      <c r="AT72" s="1" t="str">
        <f t="shared" si="33"/>
        <v/>
      </c>
      <c r="AU72" s="1">
        <f t="shared" si="51"/>
        <v>0</v>
      </c>
      <c r="AV72" s="1" t="str">
        <f t="shared" si="46"/>
        <v/>
      </c>
      <c r="AW72" s="1">
        <f t="shared" si="52"/>
        <v>0</v>
      </c>
      <c r="AX72" s="1" t="str">
        <f t="shared" si="47"/>
        <v/>
      </c>
      <c r="AY72" s="1">
        <f t="shared" si="53"/>
        <v>0</v>
      </c>
      <c r="AZ72" s="1" t="str">
        <f t="shared" si="48"/>
        <v/>
      </c>
      <c r="BA72" s="1">
        <f t="shared" si="30"/>
        <v>0</v>
      </c>
      <c r="BB72" s="1" t="str">
        <f t="shared" si="22"/>
        <v/>
      </c>
      <c r="BC72" s="1">
        <f t="shared" si="31"/>
        <v>0</v>
      </c>
      <c r="BD72" s="1" t="str">
        <f t="shared" si="49"/>
        <v/>
      </c>
      <c r="BE72" s="1">
        <f t="shared" si="32"/>
        <v>0</v>
      </c>
      <c r="BF72" s="1" t="str">
        <f t="shared" si="50"/>
        <v/>
      </c>
    </row>
    <row r="73" spans="1:58">
      <c r="A73" s="30">
        <v>59</v>
      </c>
      <c r="B73" s="179" t="s">
        <v>205</v>
      </c>
      <c r="C73" s="42"/>
      <c r="D73" s="42"/>
      <c r="E73" s="42"/>
      <c r="F73" s="131"/>
      <c r="G73" s="42"/>
      <c r="H73" s="43"/>
      <c r="I73" s="196"/>
      <c r="J73" s="175"/>
      <c r="K73" s="196"/>
      <c r="L73" s="118"/>
      <c r="M73" s="239"/>
      <c r="N73" s="232"/>
      <c r="O73" s="44"/>
      <c r="P73" s="44"/>
      <c r="T73" s="192" t="str">
        <f>IF(種目情報!A57="","",種目情報!A57)</f>
        <v/>
      </c>
      <c r="U73" s="193" t="str">
        <f>IF(種目情報!E60="","",種目情報!E60)</f>
        <v/>
      </c>
      <c r="W73" s="4" t="str">
        <f t="shared" si="35"/>
        <v/>
      </c>
      <c r="X73" s="4" t="str">
        <f t="shared" si="36"/>
        <v/>
      </c>
      <c r="Y73" s="4" t="str">
        <f t="shared" si="37"/>
        <v/>
      </c>
      <c r="Z73" s="4" t="str">
        <f t="shared" si="38"/>
        <v/>
      </c>
      <c r="AA73" s="4" t="str">
        <f t="shared" si="39"/>
        <v/>
      </c>
      <c r="AB73" s="6" t="str">
        <f>IF(G73="男",data_kyogisha!A60,"")</f>
        <v/>
      </c>
      <c r="AC73" s="4" t="str">
        <f t="shared" si="40"/>
        <v/>
      </c>
      <c r="AD73" s="4" t="str">
        <f t="shared" si="41"/>
        <v/>
      </c>
      <c r="AE73" s="4" t="str">
        <f t="shared" si="42"/>
        <v/>
      </c>
      <c r="AF73" s="4" t="str">
        <f t="shared" si="43"/>
        <v/>
      </c>
      <c r="AG73" s="4" t="str">
        <f t="shared" si="44"/>
        <v/>
      </c>
      <c r="AH73" s="4" t="str">
        <f>IF(G73="女",data_kyogisha!A60,"")</f>
        <v/>
      </c>
      <c r="AI73" s="1">
        <f t="shared" si="34"/>
        <v>0</v>
      </c>
      <c r="AJ73" s="1" t="str">
        <f t="shared" si="24"/>
        <v/>
      </c>
      <c r="AK73" s="1">
        <f t="shared" si="25"/>
        <v>0</v>
      </c>
      <c r="AL73" s="1" t="str">
        <f t="shared" si="16"/>
        <v/>
      </c>
      <c r="AM73" s="1">
        <f t="shared" si="26"/>
        <v>0</v>
      </c>
      <c r="AN73" s="1" t="str">
        <f t="shared" si="17"/>
        <v/>
      </c>
      <c r="AO73" s="1">
        <f t="shared" si="27"/>
        <v>0</v>
      </c>
      <c r="AP73" s="1" t="str">
        <f t="shared" si="18"/>
        <v/>
      </c>
      <c r="AQ73" s="1">
        <f t="shared" si="28"/>
        <v>0</v>
      </c>
      <c r="AR73" s="1" t="str">
        <f t="shared" si="45"/>
        <v/>
      </c>
      <c r="AS73" s="1">
        <f t="shared" si="29"/>
        <v>0</v>
      </c>
      <c r="AT73" s="1" t="str">
        <f t="shared" si="33"/>
        <v/>
      </c>
      <c r="AU73" s="1">
        <f t="shared" si="51"/>
        <v>0</v>
      </c>
      <c r="AV73" s="1" t="str">
        <f t="shared" si="46"/>
        <v/>
      </c>
      <c r="AW73" s="1">
        <f t="shared" si="52"/>
        <v>0</v>
      </c>
      <c r="AX73" s="1" t="str">
        <f t="shared" si="47"/>
        <v/>
      </c>
      <c r="AY73" s="1">
        <f t="shared" si="53"/>
        <v>0</v>
      </c>
      <c r="AZ73" s="1" t="str">
        <f t="shared" si="48"/>
        <v/>
      </c>
      <c r="BA73" s="1">
        <f t="shared" si="30"/>
        <v>0</v>
      </c>
      <c r="BB73" s="1" t="str">
        <f t="shared" si="22"/>
        <v/>
      </c>
      <c r="BC73" s="1">
        <f t="shared" si="31"/>
        <v>0</v>
      </c>
      <c r="BD73" s="1" t="str">
        <f t="shared" si="49"/>
        <v/>
      </c>
      <c r="BE73" s="1">
        <f t="shared" si="32"/>
        <v>0</v>
      </c>
      <c r="BF73" s="1" t="str">
        <f t="shared" si="50"/>
        <v/>
      </c>
    </row>
    <row r="74" spans="1:58">
      <c r="A74" s="30">
        <v>60</v>
      </c>
      <c r="B74" s="179" t="s">
        <v>205</v>
      </c>
      <c r="C74" s="42"/>
      <c r="D74" s="42"/>
      <c r="E74" s="42"/>
      <c r="F74" s="131"/>
      <c r="G74" s="42"/>
      <c r="H74" s="43"/>
      <c r="I74" s="196"/>
      <c r="J74" s="175"/>
      <c r="K74" s="196"/>
      <c r="L74" s="118"/>
      <c r="M74" s="239"/>
      <c r="N74" s="232"/>
      <c r="O74" s="44"/>
      <c r="P74" s="44"/>
      <c r="T74" s="192" t="str">
        <f>IF(種目情報!A58="","",種目情報!A58)</f>
        <v/>
      </c>
      <c r="U74" s="193" t="str">
        <f>IF(種目情報!E61="","",種目情報!E61)</f>
        <v/>
      </c>
      <c r="W74" s="4" t="str">
        <f t="shared" si="35"/>
        <v/>
      </c>
      <c r="X74" s="4" t="str">
        <f t="shared" si="36"/>
        <v/>
      </c>
      <c r="Y74" s="4" t="str">
        <f t="shared" si="37"/>
        <v/>
      </c>
      <c r="Z74" s="4" t="str">
        <f t="shared" si="38"/>
        <v/>
      </c>
      <c r="AA74" s="4" t="str">
        <f t="shared" si="39"/>
        <v/>
      </c>
      <c r="AB74" s="6" t="str">
        <f>IF(G74="男",data_kyogisha!A61,"")</f>
        <v/>
      </c>
      <c r="AC74" s="4" t="str">
        <f t="shared" si="40"/>
        <v/>
      </c>
      <c r="AD74" s="4" t="str">
        <f t="shared" si="41"/>
        <v/>
      </c>
      <c r="AE74" s="4" t="str">
        <f t="shared" si="42"/>
        <v/>
      </c>
      <c r="AF74" s="4" t="str">
        <f t="shared" si="43"/>
        <v/>
      </c>
      <c r="AG74" s="4" t="str">
        <f t="shared" si="44"/>
        <v/>
      </c>
      <c r="AH74" s="4" t="str">
        <f>IF(G74="女",data_kyogisha!A61,"")</f>
        <v/>
      </c>
      <c r="AI74" s="1">
        <f t="shared" si="34"/>
        <v>0</v>
      </c>
      <c r="AJ74" s="1" t="str">
        <f t="shared" si="24"/>
        <v/>
      </c>
      <c r="AK74" s="1">
        <f t="shared" si="25"/>
        <v>0</v>
      </c>
      <c r="AL74" s="1" t="str">
        <f t="shared" si="16"/>
        <v/>
      </c>
      <c r="AM74" s="1">
        <f t="shared" si="26"/>
        <v>0</v>
      </c>
      <c r="AN74" s="1" t="str">
        <f t="shared" si="17"/>
        <v/>
      </c>
      <c r="AO74" s="1">
        <f t="shared" si="27"/>
        <v>0</v>
      </c>
      <c r="AP74" s="1" t="str">
        <f t="shared" si="18"/>
        <v/>
      </c>
      <c r="AQ74" s="1">
        <f t="shared" si="28"/>
        <v>0</v>
      </c>
      <c r="AR74" s="1" t="str">
        <f t="shared" si="45"/>
        <v/>
      </c>
      <c r="AS74" s="1">
        <f t="shared" si="29"/>
        <v>0</v>
      </c>
      <c r="AT74" s="1" t="str">
        <f t="shared" si="33"/>
        <v/>
      </c>
      <c r="AU74" s="1">
        <f t="shared" si="51"/>
        <v>0</v>
      </c>
      <c r="AV74" s="1" t="str">
        <f t="shared" si="46"/>
        <v/>
      </c>
      <c r="AW74" s="1">
        <f t="shared" si="52"/>
        <v>0</v>
      </c>
      <c r="AX74" s="1" t="str">
        <f t="shared" si="47"/>
        <v/>
      </c>
      <c r="AY74" s="1">
        <f t="shared" si="53"/>
        <v>0</v>
      </c>
      <c r="AZ74" s="1" t="str">
        <f t="shared" si="48"/>
        <v/>
      </c>
      <c r="BA74" s="1">
        <f t="shared" si="30"/>
        <v>0</v>
      </c>
      <c r="BB74" s="1" t="str">
        <f t="shared" si="22"/>
        <v/>
      </c>
      <c r="BC74" s="1">
        <f t="shared" si="31"/>
        <v>0</v>
      </c>
      <c r="BD74" s="1" t="str">
        <f t="shared" si="49"/>
        <v/>
      </c>
      <c r="BE74" s="1">
        <f t="shared" si="32"/>
        <v>0</v>
      </c>
      <c r="BF74" s="1" t="str">
        <f t="shared" si="50"/>
        <v/>
      </c>
    </row>
    <row r="75" spans="1:58">
      <c r="A75" s="30">
        <v>61</v>
      </c>
      <c r="B75" s="179" t="s">
        <v>205</v>
      </c>
      <c r="C75" s="42"/>
      <c r="D75" s="42"/>
      <c r="E75" s="42"/>
      <c r="F75" s="131"/>
      <c r="G75" s="42"/>
      <c r="H75" s="43"/>
      <c r="I75" s="196"/>
      <c r="J75" s="175"/>
      <c r="K75" s="196"/>
      <c r="L75" s="118"/>
      <c r="M75" s="239"/>
      <c r="N75" s="232"/>
      <c r="O75" s="44"/>
      <c r="P75" s="44"/>
      <c r="T75" s="192" t="str">
        <f>IF(種目情報!A59="","",種目情報!A59)</f>
        <v/>
      </c>
      <c r="U75" s="193" t="str">
        <f>IF(種目情報!E62="","",種目情報!E62)</f>
        <v/>
      </c>
      <c r="W75" s="4" t="str">
        <f t="shared" si="35"/>
        <v/>
      </c>
      <c r="X75" s="4" t="str">
        <f t="shared" si="36"/>
        <v/>
      </c>
      <c r="Y75" s="4" t="str">
        <f t="shared" si="37"/>
        <v/>
      </c>
      <c r="Z75" s="4" t="str">
        <f t="shared" si="38"/>
        <v/>
      </c>
      <c r="AA75" s="4" t="str">
        <f t="shared" si="39"/>
        <v/>
      </c>
      <c r="AB75" s="6" t="str">
        <f>IF(G75="男",data_kyogisha!A62,"")</f>
        <v/>
      </c>
      <c r="AC75" s="4" t="str">
        <f t="shared" si="40"/>
        <v/>
      </c>
      <c r="AD75" s="4" t="str">
        <f t="shared" si="41"/>
        <v/>
      </c>
      <c r="AE75" s="4" t="str">
        <f t="shared" si="42"/>
        <v/>
      </c>
      <c r="AF75" s="4" t="str">
        <f t="shared" si="43"/>
        <v/>
      </c>
      <c r="AG75" s="4" t="str">
        <f t="shared" si="44"/>
        <v/>
      </c>
      <c r="AH75" s="4" t="str">
        <f>IF(G75="女",data_kyogisha!A62,"")</f>
        <v/>
      </c>
      <c r="AI75" s="1">
        <f t="shared" si="34"/>
        <v>0</v>
      </c>
      <c r="AJ75" s="1" t="str">
        <f t="shared" si="24"/>
        <v/>
      </c>
      <c r="AK75" s="1">
        <f t="shared" si="25"/>
        <v>0</v>
      </c>
      <c r="AL75" s="1" t="str">
        <f t="shared" si="16"/>
        <v/>
      </c>
      <c r="AM75" s="1">
        <f t="shared" si="26"/>
        <v>0</v>
      </c>
      <c r="AN75" s="1" t="str">
        <f t="shared" si="17"/>
        <v/>
      </c>
      <c r="AO75" s="1">
        <f t="shared" si="27"/>
        <v>0</v>
      </c>
      <c r="AP75" s="1" t="str">
        <f t="shared" si="18"/>
        <v/>
      </c>
      <c r="AQ75" s="1">
        <f t="shared" si="28"/>
        <v>0</v>
      </c>
      <c r="AR75" s="1" t="str">
        <f t="shared" si="45"/>
        <v/>
      </c>
      <c r="AS75" s="1">
        <f t="shared" si="29"/>
        <v>0</v>
      </c>
      <c r="AT75" s="1" t="str">
        <f t="shared" si="33"/>
        <v/>
      </c>
      <c r="AU75" s="1">
        <f t="shared" si="51"/>
        <v>0</v>
      </c>
      <c r="AV75" s="1" t="str">
        <f t="shared" si="46"/>
        <v/>
      </c>
      <c r="AW75" s="1">
        <f t="shared" si="52"/>
        <v>0</v>
      </c>
      <c r="AX75" s="1" t="str">
        <f t="shared" si="47"/>
        <v/>
      </c>
      <c r="AY75" s="1">
        <f t="shared" si="53"/>
        <v>0</v>
      </c>
      <c r="AZ75" s="1" t="str">
        <f t="shared" si="48"/>
        <v/>
      </c>
      <c r="BA75" s="1">
        <f t="shared" si="30"/>
        <v>0</v>
      </c>
      <c r="BB75" s="1" t="str">
        <f t="shared" si="22"/>
        <v/>
      </c>
      <c r="BC75" s="1">
        <f t="shared" si="31"/>
        <v>0</v>
      </c>
      <c r="BD75" s="1" t="str">
        <f t="shared" si="49"/>
        <v/>
      </c>
      <c r="BE75" s="1">
        <f t="shared" si="32"/>
        <v>0</v>
      </c>
      <c r="BF75" s="1" t="str">
        <f t="shared" si="50"/>
        <v/>
      </c>
    </row>
    <row r="76" spans="1:58">
      <c r="A76" s="30">
        <v>62</v>
      </c>
      <c r="B76" s="179" t="s">
        <v>205</v>
      </c>
      <c r="C76" s="42"/>
      <c r="D76" s="42"/>
      <c r="E76" s="42"/>
      <c r="F76" s="131"/>
      <c r="G76" s="42"/>
      <c r="H76" s="43"/>
      <c r="I76" s="196"/>
      <c r="J76" s="175"/>
      <c r="K76" s="196"/>
      <c r="L76" s="118"/>
      <c r="M76" s="239"/>
      <c r="N76" s="232"/>
      <c r="O76" s="44"/>
      <c r="P76" s="44"/>
      <c r="T76" s="192" t="str">
        <f>IF(種目情報!A60="","",種目情報!A60)</f>
        <v/>
      </c>
      <c r="U76" s="193" t="str">
        <f>IF(種目情報!E63="","",種目情報!E63)</f>
        <v/>
      </c>
      <c r="W76" s="4" t="str">
        <f t="shared" si="35"/>
        <v/>
      </c>
      <c r="X76" s="4" t="str">
        <f t="shared" si="36"/>
        <v/>
      </c>
      <c r="Y76" s="4" t="str">
        <f t="shared" si="37"/>
        <v/>
      </c>
      <c r="Z76" s="4" t="str">
        <f t="shared" si="38"/>
        <v/>
      </c>
      <c r="AA76" s="4" t="str">
        <f t="shared" si="39"/>
        <v/>
      </c>
      <c r="AB76" s="6" t="str">
        <f>IF(G76="男",data_kyogisha!A63,"")</f>
        <v/>
      </c>
      <c r="AC76" s="4" t="str">
        <f t="shared" si="40"/>
        <v/>
      </c>
      <c r="AD76" s="4" t="str">
        <f t="shared" si="41"/>
        <v/>
      </c>
      <c r="AE76" s="4" t="str">
        <f t="shared" si="42"/>
        <v/>
      </c>
      <c r="AF76" s="4" t="str">
        <f t="shared" si="43"/>
        <v/>
      </c>
      <c r="AG76" s="4" t="str">
        <f t="shared" si="44"/>
        <v/>
      </c>
      <c r="AH76" s="4" t="str">
        <f>IF(G76="女",data_kyogisha!A63,"")</f>
        <v/>
      </c>
      <c r="AI76" s="1">
        <f t="shared" si="34"/>
        <v>0</v>
      </c>
      <c r="AJ76" s="1" t="str">
        <f t="shared" si="24"/>
        <v/>
      </c>
      <c r="AK76" s="1">
        <f t="shared" si="25"/>
        <v>0</v>
      </c>
      <c r="AL76" s="1" t="str">
        <f t="shared" si="16"/>
        <v/>
      </c>
      <c r="AM76" s="1">
        <f t="shared" si="26"/>
        <v>0</v>
      </c>
      <c r="AN76" s="1" t="str">
        <f t="shared" si="17"/>
        <v/>
      </c>
      <c r="AO76" s="1">
        <f t="shared" si="27"/>
        <v>0</v>
      </c>
      <c r="AP76" s="1" t="str">
        <f t="shared" si="18"/>
        <v/>
      </c>
      <c r="AQ76" s="1">
        <f t="shared" si="28"/>
        <v>0</v>
      </c>
      <c r="AR76" s="1" t="str">
        <f t="shared" si="45"/>
        <v/>
      </c>
      <c r="AS76" s="1">
        <f t="shared" si="29"/>
        <v>0</v>
      </c>
      <c r="AT76" s="1" t="str">
        <f t="shared" si="33"/>
        <v/>
      </c>
      <c r="AU76" s="1">
        <f t="shared" si="51"/>
        <v>0</v>
      </c>
      <c r="AV76" s="1" t="str">
        <f t="shared" si="46"/>
        <v/>
      </c>
      <c r="AW76" s="1">
        <f t="shared" si="52"/>
        <v>0</v>
      </c>
      <c r="AX76" s="1" t="str">
        <f t="shared" si="47"/>
        <v/>
      </c>
      <c r="AY76" s="1">
        <f t="shared" si="53"/>
        <v>0</v>
      </c>
      <c r="AZ76" s="1" t="str">
        <f t="shared" si="48"/>
        <v/>
      </c>
      <c r="BA76" s="1">
        <f t="shared" si="30"/>
        <v>0</v>
      </c>
      <c r="BB76" s="1" t="str">
        <f t="shared" si="22"/>
        <v/>
      </c>
      <c r="BC76" s="1">
        <f t="shared" si="31"/>
        <v>0</v>
      </c>
      <c r="BD76" s="1" t="str">
        <f t="shared" si="49"/>
        <v/>
      </c>
      <c r="BE76" s="1">
        <f t="shared" si="32"/>
        <v>0</v>
      </c>
      <c r="BF76" s="1" t="str">
        <f t="shared" si="50"/>
        <v/>
      </c>
    </row>
    <row r="77" spans="1:58">
      <c r="A77" s="30">
        <v>63</v>
      </c>
      <c r="B77" s="179" t="s">
        <v>205</v>
      </c>
      <c r="C77" s="42"/>
      <c r="D77" s="42"/>
      <c r="E77" s="42"/>
      <c r="F77" s="131"/>
      <c r="G77" s="42"/>
      <c r="H77" s="43"/>
      <c r="I77" s="196"/>
      <c r="J77" s="175"/>
      <c r="K77" s="196"/>
      <c r="L77" s="118"/>
      <c r="M77" s="239"/>
      <c r="N77" s="232"/>
      <c r="O77" s="44"/>
      <c r="P77" s="44"/>
      <c r="T77" s="192" t="str">
        <f>IF(種目情報!A61="","",種目情報!A61)</f>
        <v/>
      </c>
      <c r="U77" s="193" t="str">
        <f>IF(種目情報!E64="","",種目情報!E64)</f>
        <v/>
      </c>
      <c r="W77" s="4" t="str">
        <f t="shared" si="35"/>
        <v/>
      </c>
      <c r="X77" s="4" t="str">
        <f t="shared" si="36"/>
        <v/>
      </c>
      <c r="Y77" s="4" t="str">
        <f t="shared" si="37"/>
        <v/>
      </c>
      <c r="Z77" s="4" t="str">
        <f t="shared" si="38"/>
        <v/>
      </c>
      <c r="AA77" s="4" t="str">
        <f t="shared" si="39"/>
        <v/>
      </c>
      <c r="AB77" s="6" t="str">
        <f>IF(G77="男",data_kyogisha!A64,"")</f>
        <v/>
      </c>
      <c r="AC77" s="4" t="str">
        <f t="shared" si="40"/>
        <v/>
      </c>
      <c r="AD77" s="4" t="str">
        <f t="shared" si="41"/>
        <v/>
      </c>
      <c r="AE77" s="4" t="str">
        <f t="shared" si="42"/>
        <v/>
      </c>
      <c r="AF77" s="4" t="str">
        <f t="shared" si="43"/>
        <v/>
      </c>
      <c r="AG77" s="4" t="str">
        <f t="shared" si="44"/>
        <v/>
      </c>
      <c r="AH77" s="4" t="str">
        <f>IF(G77="女",data_kyogisha!A64,"")</f>
        <v/>
      </c>
      <c r="AI77" s="1">
        <f t="shared" si="34"/>
        <v>0</v>
      </c>
      <c r="AJ77" s="1" t="str">
        <f t="shared" si="24"/>
        <v/>
      </c>
      <c r="AK77" s="1">
        <f t="shared" si="25"/>
        <v>0</v>
      </c>
      <c r="AL77" s="1" t="str">
        <f t="shared" si="16"/>
        <v/>
      </c>
      <c r="AM77" s="1">
        <f t="shared" si="26"/>
        <v>0</v>
      </c>
      <c r="AN77" s="1" t="str">
        <f t="shared" si="17"/>
        <v/>
      </c>
      <c r="AO77" s="1">
        <f t="shared" si="27"/>
        <v>0</v>
      </c>
      <c r="AP77" s="1" t="str">
        <f t="shared" si="18"/>
        <v/>
      </c>
      <c r="AQ77" s="1">
        <f t="shared" si="28"/>
        <v>0</v>
      </c>
      <c r="AR77" s="1" t="str">
        <f t="shared" si="45"/>
        <v/>
      </c>
      <c r="AS77" s="1">
        <f t="shared" si="29"/>
        <v>0</v>
      </c>
      <c r="AT77" s="1" t="str">
        <f t="shared" si="33"/>
        <v/>
      </c>
      <c r="AU77" s="1">
        <f t="shared" si="51"/>
        <v>0</v>
      </c>
      <c r="AV77" s="1" t="str">
        <f t="shared" si="46"/>
        <v/>
      </c>
      <c r="AW77" s="1">
        <f t="shared" si="52"/>
        <v>0</v>
      </c>
      <c r="AX77" s="1" t="str">
        <f t="shared" si="47"/>
        <v/>
      </c>
      <c r="AY77" s="1">
        <f t="shared" si="53"/>
        <v>0</v>
      </c>
      <c r="AZ77" s="1" t="str">
        <f t="shared" si="48"/>
        <v/>
      </c>
      <c r="BA77" s="1">
        <f t="shared" si="30"/>
        <v>0</v>
      </c>
      <c r="BB77" s="1" t="str">
        <f t="shared" si="22"/>
        <v/>
      </c>
      <c r="BC77" s="1">
        <f t="shared" si="31"/>
        <v>0</v>
      </c>
      <c r="BD77" s="1" t="str">
        <f t="shared" si="49"/>
        <v/>
      </c>
      <c r="BE77" s="1">
        <f t="shared" si="32"/>
        <v>0</v>
      </c>
      <c r="BF77" s="1" t="str">
        <f t="shared" si="50"/>
        <v/>
      </c>
    </row>
    <row r="78" spans="1:58">
      <c r="A78" s="30">
        <v>64</v>
      </c>
      <c r="B78" s="179" t="s">
        <v>205</v>
      </c>
      <c r="C78" s="42"/>
      <c r="D78" s="42"/>
      <c r="E78" s="42"/>
      <c r="F78" s="131"/>
      <c r="G78" s="42"/>
      <c r="H78" s="43"/>
      <c r="I78" s="196"/>
      <c r="J78" s="175"/>
      <c r="K78" s="196"/>
      <c r="L78" s="118"/>
      <c r="M78" s="239"/>
      <c r="N78" s="232"/>
      <c r="O78" s="44"/>
      <c r="P78" s="44"/>
      <c r="T78" s="192" t="str">
        <f>IF(種目情報!A62="","",種目情報!A62)</f>
        <v/>
      </c>
      <c r="U78" s="193" t="str">
        <f>IF(種目情報!E65="","",種目情報!E65)</f>
        <v/>
      </c>
      <c r="W78" s="4" t="str">
        <f t="shared" si="35"/>
        <v/>
      </c>
      <c r="X78" s="4" t="str">
        <f t="shared" si="36"/>
        <v/>
      </c>
      <c r="Y78" s="4" t="str">
        <f t="shared" si="37"/>
        <v/>
      </c>
      <c r="Z78" s="4" t="str">
        <f t="shared" si="38"/>
        <v/>
      </c>
      <c r="AA78" s="4" t="str">
        <f t="shared" si="39"/>
        <v/>
      </c>
      <c r="AB78" s="6" t="str">
        <f>IF(G78="男",data_kyogisha!A65,"")</f>
        <v/>
      </c>
      <c r="AC78" s="4" t="str">
        <f t="shared" si="40"/>
        <v/>
      </c>
      <c r="AD78" s="4" t="str">
        <f t="shared" si="41"/>
        <v/>
      </c>
      <c r="AE78" s="4" t="str">
        <f t="shared" si="42"/>
        <v/>
      </c>
      <c r="AF78" s="4" t="str">
        <f t="shared" si="43"/>
        <v/>
      </c>
      <c r="AG78" s="4" t="str">
        <f t="shared" si="44"/>
        <v/>
      </c>
      <c r="AH78" s="4" t="str">
        <f>IF(G78="女",data_kyogisha!A65,"")</f>
        <v/>
      </c>
      <c r="AI78" s="1">
        <f t="shared" si="34"/>
        <v>0</v>
      </c>
      <c r="AJ78" s="1" t="str">
        <f t="shared" si="24"/>
        <v/>
      </c>
      <c r="AK78" s="1">
        <f t="shared" si="25"/>
        <v>0</v>
      </c>
      <c r="AL78" s="1" t="str">
        <f t="shared" si="16"/>
        <v/>
      </c>
      <c r="AM78" s="1">
        <f t="shared" si="26"/>
        <v>0</v>
      </c>
      <c r="AN78" s="1" t="str">
        <f t="shared" si="17"/>
        <v/>
      </c>
      <c r="AO78" s="1">
        <f t="shared" si="27"/>
        <v>0</v>
      </c>
      <c r="AP78" s="1" t="str">
        <f t="shared" si="18"/>
        <v/>
      </c>
      <c r="AQ78" s="1">
        <f t="shared" si="28"/>
        <v>0</v>
      </c>
      <c r="AR78" s="1" t="str">
        <f t="shared" si="45"/>
        <v/>
      </c>
      <c r="AS78" s="1">
        <f t="shared" si="29"/>
        <v>0</v>
      </c>
      <c r="AT78" s="1" t="str">
        <f t="shared" si="33"/>
        <v/>
      </c>
      <c r="AU78" s="1">
        <f t="shared" si="51"/>
        <v>0</v>
      </c>
      <c r="AV78" s="1" t="str">
        <f t="shared" si="46"/>
        <v/>
      </c>
      <c r="AW78" s="1">
        <f t="shared" si="52"/>
        <v>0</v>
      </c>
      <c r="AX78" s="1" t="str">
        <f t="shared" si="47"/>
        <v/>
      </c>
      <c r="AY78" s="1">
        <f t="shared" si="53"/>
        <v>0</v>
      </c>
      <c r="AZ78" s="1" t="str">
        <f t="shared" si="48"/>
        <v/>
      </c>
      <c r="BA78" s="1">
        <f t="shared" si="30"/>
        <v>0</v>
      </c>
      <c r="BB78" s="1" t="str">
        <f t="shared" si="22"/>
        <v/>
      </c>
      <c r="BC78" s="1">
        <f t="shared" si="31"/>
        <v>0</v>
      </c>
      <c r="BD78" s="1" t="str">
        <f t="shared" si="49"/>
        <v/>
      </c>
      <c r="BE78" s="1">
        <f t="shared" si="32"/>
        <v>0</v>
      </c>
      <c r="BF78" s="1" t="str">
        <f t="shared" si="50"/>
        <v/>
      </c>
    </row>
    <row r="79" spans="1:58">
      <c r="A79" s="30">
        <v>65</v>
      </c>
      <c r="B79" s="179" t="s">
        <v>205</v>
      </c>
      <c r="C79" s="42"/>
      <c r="D79" s="42"/>
      <c r="E79" s="42"/>
      <c r="F79" s="131"/>
      <c r="G79" s="42"/>
      <c r="H79" s="43"/>
      <c r="I79" s="196"/>
      <c r="J79" s="175"/>
      <c r="K79" s="196"/>
      <c r="L79" s="118"/>
      <c r="M79" s="239"/>
      <c r="N79" s="232"/>
      <c r="O79" s="44"/>
      <c r="P79" s="44"/>
      <c r="T79" s="192" t="str">
        <f>IF(種目情報!A63="","",種目情報!A63)</f>
        <v/>
      </c>
      <c r="U79" s="193" t="str">
        <f>IF(種目情報!E66="","",種目情報!E66)</f>
        <v/>
      </c>
      <c r="W79" s="4" t="str">
        <f t="shared" si="35"/>
        <v/>
      </c>
      <c r="X79" s="4" t="str">
        <f t="shared" si="36"/>
        <v/>
      </c>
      <c r="Y79" s="4" t="str">
        <f t="shared" si="37"/>
        <v/>
      </c>
      <c r="Z79" s="4" t="str">
        <f t="shared" si="38"/>
        <v/>
      </c>
      <c r="AA79" s="4" t="str">
        <f t="shared" si="39"/>
        <v/>
      </c>
      <c r="AB79" s="6" t="str">
        <f>IF(G79="男",data_kyogisha!A66,"")</f>
        <v/>
      </c>
      <c r="AC79" s="4" t="str">
        <f t="shared" ref="AC79:AC104" si="54">IF(G79="女",C79,"")</f>
        <v/>
      </c>
      <c r="AD79" s="4" t="str">
        <f t="shared" ref="AD79:AD104" si="55">IF(G79="女",D79,"")</f>
        <v/>
      </c>
      <c r="AE79" s="4" t="str">
        <f t="shared" si="42"/>
        <v/>
      </c>
      <c r="AF79" s="4" t="str">
        <f t="shared" ref="AF79:AF104" si="56">IF(G79="女",G79,"")</f>
        <v/>
      </c>
      <c r="AG79" s="4" t="str">
        <f t="shared" si="44"/>
        <v/>
      </c>
      <c r="AH79" s="4" t="str">
        <f>IF(G79="女",data_kyogisha!A66,"")</f>
        <v/>
      </c>
      <c r="AI79" s="1">
        <f t="shared" si="34"/>
        <v>0</v>
      </c>
      <c r="AJ79" s="1" t="str">
        <f t="shared" si="24"/>
        <v/>
      </c>
      <c r="AK79" s="1">
        <f t="shared" si="25"/>
        <v>0</v>
      </c>
      <c r="AL79" s="1" t="str">
        <f t="shared" si="16"/>
        <v/>
      </c>
      <c r="AM79" s="1">
        <f t="shared" si="26"/>
        <v>0</v>
      </c>
      <c r="AN79" s="1" t="str">
        <f t="shared" si="17"/>
        <v/>
      </c>
      <c r="AO79" s="1">
        <f t="shared" si="27"/>
        <v>0</v>
      </c>
      <c r="AP79" s="1" t="str">
        <f t="shared" si="18"/>
        <v/>
      </c>
      <c r="AQ79" s="1">
        <f t="shared" si="28"/>
        <v>0</v>
      </c>
      <c r="AR79" s="1" t="str">
        <f t="shared" ref="AR79:AR104" si="57">IF(AND($G79="男",$O79="Ｂ"),$C79,"")</f>
        <v/>
      </c>
      <c r="AS79" s="1">
        <f t="shared" si="29"/>
        <v>0</v>
      </c>
      <c r="AT79" s="1" t="str">
        <f t="shared" si="33"/>
        <v/>
      </c>
      <c r="AU79" s="1">
        <f t="shared" si="51"/>
        <v>0</v>
      </c>
      <c r="AV79" s="1" t="str">
        <f t="shared" ref="AV79:AV104" si="58">IF(AND($G79="女",$O79="Ｂ"),$C79,"")</f>
        <v/>
      </c>
      <c r="AW79" s="1">
        <f t="shared" si="52"/>
        <v>0</v>
      </c>
      <c r="AX79" s="1" t="str">
        <f t="shared" ref="AX79:AX104" si="59">IF(AND($G79="女",$O79="Ｃ"),$C79,"")</f>
        <v/>
      </c>
      <c r="AY79" s="1">
        <f t="shared" si="53"/>
        <v>0</v>
      </c>
      <c r="AZ79" s="1" t="str">
        <f t="shared" ref="AZ79:AZ104" si="60">IF(AND($G79="男",$P79="Ｂ"),$C79,"")</f>
        <v/>
      </c>
      <c r="BA79" s="1">
        <f t="shared" si="30"/>
        <v>0</v>
      </c>
      <c r="BB79" s="1" t="str">
        <f t="shared" si="22"/>
        <v/>
      </c>
      <c r="BC79" s="1">
        <f t="shared" si="31"/>
        <v>0</v>
      </c>
      <c r="BD79" s="1" t="str">
        <f t="shared" ref="BD79:BD104" si="61">IF(AND($G79="女",$P79="Ｂ"),$C79,"")</f>
        <v/>
      </c>
      <c r="BE79" s="1">
        <f t="shared" si="32"/>
        <v>0</v>
      </c>
      <c r="BF79" s="1" t="str">
        <f t="shared" ref="BF79:BF104" si="62">IF(AND($G79="女",$P79="Ｃ"),$C79,"")</f>
        <v/>
      </c>
    </row>
    <row r="80" spans="1:58">
      <c r="A80" s="30">
        <v>66</v>
      </c>
      <c r="B80" s="179" t="s">
        <v>205</v>
      </c>
      <c r="C80" s="42"/>
      <c r="D80" s="42"/>
      <c r="E80" s="42"/>
      <c r="F80" s="131"/>
      <c r="G80" s="42"/>
      <c r="H80" s="43"/>
      <c r="I80" s="196"/>
      <c r="J80" s="175"/>
      <c r="K80" s="196"/>
      <c r="L80" s="118"/>
      <c r="M80" s="239"/>
      <c r="N80" s="232"/>
      <c r="O80" s="44"/>
      <c r="P80" s="44"/>
      <c r="T80" s="192" t="str">
        <f>IF(種目情報!A64="","",種目情報!A64)</f>
        <v/>
      </c>
      <c r="U80" s="193" t="str">
        <f>IF(種目情報!E67="","",種目情報!E67)</f>
        <v/>
      </c>
      <c r="W80" s="4" t="str">
        <f t="shared" ref="W80:W104" si="63">IF(G80="男",C80,"")</f>
        <v/>
      </c>
      <c r="X80" s="4" t="str">
        <f t="shared" ref="X80:X104" si="64">IF(G80="男",D80,"")</f>
        <v/>
      </c>
      <c r="Y80" s="4" t="str">
        <f t="shared" ref="Y80:Y104" si="65">IF(G80="男",E80,"")</f>
        <v/>
      </c>
      <c r="Z80" s="4" t="str">
        <f t="shared" ref="Z80:Z104" si="66">IF(G80="男",G80,"")</f>
        <v/>
      </c>
      <c r="AA80" s="4" t="str">
        <f t="shared" ref="AA80:AA104" si="67">IF(G80="男",IF(H80="","",H80),"")</f>
        <v/>
      </c>
      <c r="AB80" s="6" t="str">
        <f>IF(G80="男",data_kyogisha!A67,"")</f>
        <v/>
      </c>
      <c r="AC80" s="4" t="str">
        <f t="shared" si="54"/>
        <v/>
      </c>
      <c r="AD80" s="4" t="str">
        <f t="shared" si="55"/>
        <v/>
      </c>
      <c r="AE80" s="4" t="str">
        <f t="shared" ref="AE80:AE104" si="68">IF(G80="女",E80,"")</f>
        <v/>
      </c>
      <c r="AF80" s="4" t="str">
        <f t="shared" si="56"/>
        <v/>
      </c>
      <c r="AG80" s="4" t="str">
        <f t="shared" ref="AG80:AG104" si="69">IF(G80="女",IF(H80="","",H80),"")</f>
        <v/>
      </c>
      <c r="AH80" s="4" t="str">
        <f>IF(G80="女",data_kyogisha!A67,"")</f>
        <v/>
      </c>
      <c r="AI80" s="1">
        <f t="shared" si="34"/>
        <v>0</v>
      </c>
      <c r="AJ80" s="1" t="str">
        <f t="shared" si="24"/>
        <v/>
      </c>
      <c r="AK80" s="1">
        <f t="shared" si="25"/>
        <v>0</v>
      </c>
      <c r="AL80" s="1" t="str">
        <f t="shared" ref="AL80:AL104" si="70">IF(AND($G80="男",$P80="Ａ"),$C80,"")</f>
        <v/>
      </c>
      <c r="AM80" s="1">
        <f t="shared" si="26"/>
        <v>0</v>
      </c>
      <c r="AN80" s="1" t="str">
        <f t="shared" ref="AN80:AN104" si="71">IF(AND($G80="女",$O80="Ａ"),$C80,"")</f>
        <v/>
      </c>
      <c r="AO80" s="1">
        <f t="shared" si="27"/>
        <v>0</v>
      </c>
      <c r="AP80" s="1" t="str">
        <f t="shared" ref="AP80:AP104" si="72">IF(AND($G80="女",$P80="Ａ"),$C80,"")</f>
        <v/>
      </c>
      <c r="AQ80" s="1">
        <f t="shared" si="28"/>
        <v>0</v>
      </c>
      <c r="AR80" s="1" t="str">
        <f t="shared" si="57"/>
        <v/>
      </c>
      <c r="AS80" s="1">
        <f t="shared" si="29"/>
        <v>0</v>
      </c>
      <c r="AT80" s="1" t="str">
        <f t="shared" si="33"/>
        <v/>
      </c>
      <c r="AU80" s="1">
        <f t="shared" ref="AU80:AU104" si="73">IF(AND($G80="女",$O80="Ｂ"),AU79+1,AU79)</f>
        <v>0</v>
      </c>
      <c r="AV80" s="1" t="str">
        <f t="shared" si="58"/>
        <v/>
      </c>
      <c r="AW80" s="1">
        <f t="shared" ref="AW80:AW104" si="74">IF(AND($G80="女",$O80="Ｃ"),AW79+1,AW79)</f>
        <v>0</v>
      </c>
      <c r="AX80" s="1" t="str">
        <f t="shared" si="59"/>
        <v/>
      </c>
      <c r="AY80" s="1">
        <f t="shared" ref="AY80:AY104" si="75">IF(AND($G80="男",$P80="Ｂ"),AY79+1,AY79)</f>
        <v>0</v>
      </c>
      <c r="AZ80" s="1" t="str">
        <f t="shared" si="60"/>
        <v/>
      </c>
      <c r="BA80" s="1">
        <f t="shared" si="30"/>
        <v>0</v>
      </c>
      <c r="BB80" s="1" t="str">
        <f t="shared" ref="BB80:BB104" si="76">IF(AND($G80="男",$P80="Ｃ"),$C80,"")</f>
        <v/>
      </c>
      <c r="BC80" s="1">
        <f t="shared" si="31"/>
        <v>0</v>
      </c>
      <c r="BD80" s="1" t="str">
        <f t="shared" si="61"/>
        <v/>
      </c>
      <c r="BE80" s="1">
        <f t="shared" si="32"/>
        <v>0</v>
      </c>
      <c r="BF80" s="1" t="str">
        <f t="shared" si="62"/>
        <v/>
      </c>
    </row>
    <row r="81" spans="1:58">
      <c r="A81" s="30">
        <v>67</v>
      </c>
      <c r="B81" s="179" t="s">
        <v>205</v>
      </c>
      <c r="C81" s="42"/>
      <c r="D81" s="42"/>
      <c r="E81" s="42"/>
      <c r="F81" s="131"/>
      <c r="G81" s="42"/>
      <c r="H81" s="43"/>
      <c r="I81" s="196"/>
      <c r="J81" s="175"/>
      <c r="K81" s="196"/>
      <c r="L81" s="118"/>
      <c r="M81" s="239"/>
      <c r="N81" s="232"/>
      <c r="O81" s="44"/>
      <c r="P81" s="44"/>
      <c r="T81" s="192" t="str">
        <f>IF(種目情報!A65="","",種目情報!A65)</f>
        <v/>
      </c>
      <c r="U81" s="193" t="str">
        <f>IF(種目情報!E68="","",種目情報!E68)</f>
        <v/>
      </c>
      <c r="W81" s="4" t="str">
        <f t="shared" si="63"/>
        <v/>
      </c>
      <c r="X81" s="4" t="str">
        <f t="shared" si="64"/>
        <v/>
      </c>
      <c r="Y81" s="4" t="str">
        <f t="shared" si="65"/>
        <v/>
      </c>
      <c r="Z81" s="4" t="str">
        <f t="shared" si="66"/>
        <v/>
      </c>
      <c r="AA81" s="4" t="str">
        <f t="shared" si="67"/>
        <v/>
      </c>
      <c r="AB81" s="6" t="str">
        <f>IF(G81="男",data_kyogisha!A68,"")</f>
        <v/>
      </c>
      <c r="AC81" s="4" t="str">
        <f t="shared" si="54"/>
        <v/>
      </c>
      <c r="AD81" s="4" t="str">
        <f t="shared" si="55"/>
        <v/>
      </c>
      <c r="AE81" s="4" t="str">
        <f t="shared" si="68"/>
        <v/>
      </c>
      <c r="AF81" s="4" t="str">
        <f t="shared" si="56"/>
        <v/>
      </c>
      <c r="AG81" s="4" t="str">
        <f t="shared" si="69"/>
        <v/>
      </c>
      <c r="AH81" s="4" t="str">
        <f>IF(G81="女",data_kyogisha!A68,"")</f>
        <v/>
      </c>
      <c r="AI81" s="1">
        <f t="shared" si="34"/>
        <v>0</v>
      </c>
      <c r="AJ81" s="1" t="str">
        <f t="shared" ref="AJ81:AJ104" si="77">IF(AND($G81="男",$O81="Ａ"),$C81,"")</f>
        <v/>
      </c>
      <c r="AK81" s="1">
        <f t="shared" ref="AK81:AK104" si="78">IF(AND($G81="男",$P81="Ａ"),AK80+1,AK80)</f>
        <v>0</v>
      </c>
      <c r="AL81" s="1" t="str">
        <f t="shared" si="70"/>
        <v/>
      </c>
      <c r="AM81" s="1">
        <f t="shared" ref="AM81:AM104" si="79">IF(AND($G81="女",$O81="Ａ"),AM80+1,AM80)</f>
        <v>0</v>
      </c>
      <c r="AN81" s="1" t="str">
        <f t="shared" si="71"/>
        <v/>
      </c>
      <c r="AO81" s="1">
        <f t="shared" ref="AO81:AO104" si="80">IF(AND($G81="女",$P81="Ａ"),$AO80+1,$AO80)</f>
        <v>0</v>
      </c>
      <c r="AP81" s="1" t="str">
        <f t="shared" si="72"/>
        <v/>
      </c>
      <c r="AQ81" s="1">
        <f t="shared" ref="AQ81:AQ104" si="81">IF(AND($G81="男",$O81="Ｂ"),$AQ80+1,$AQ80)</f>
        <v>0</v>
      </c>
      <c r="AR81" s="1" t="str">
        <f t="shared" si="57"/>
        <v/>
      </c>
      <c r="AS81" s="1">
        <f t="shared" ref="AS81:AS104" si="82">IF(AND($G81="男",$O81="Ｃ"),$AS80+1,$AS80)</f>
        <v>0</v>
      </c>
      <c r="AT81" s="1" t="str">
        <f t="shared" si="33"/>
        <v/>
      </c>
      <c r="AU81" s="1">
        <f t="shared" si="73"/>
        <v>0</v>
      </c>
      <c r="AV81" s="1" t="str">
        <f t="shared" si="58"/>
        <v/>
      </c>
      <c r="AW81" s="1">
        <f t="shared" si="74"/>
        <v>0</v>
      </c>
      <c r="AX81" s="1" t="str">
        <f t="shared" si="59"/>
        <v/>
      </c>
      <c r="AY81" s="1">
        <f t="shared" si="75"/>
        <v>0</v>
      </c>
      <c r="AZ81" s="1" t="str">
        <f t="shared" si="60"/>
        <v/>
      </c>
      <c r="BA81" s="1">
        <f t="shared" ref="BA81:BA104" si="83">IF(AND($G81="男",$P81="Ｃ"),BA80+1,BA80)</f>
        <v>0</v>
      </c>
      <c r="BB81" s="1" t="str">
        <f t="shared" si="76"/>
        <v/>
      </c>
      <c r="BC81" s="1">
        <f t="shared" ref="BC81:BC104" si="84">IF(AND($G81="女",$P81="Ｂ"),$BC80+1,$BC80)</f>
        <v>0</v>
      </c>
      <c r="BD81" s="1" t="str">
        <f t="shared" si="61"/>
        <v/>
      </c>
      <c r="BE81" s="1">
        <f t="shared" ref="BE81:BE104" si="85">IF(AND($G81="女",$P81="Ｃ"),$BE80+1,$BE80)</f>
        <v>0</v>
      </c>
      <c r="BF81" s="1" t="str">
        <f t="shared" si="62"/>
        <v/>
      </c>
    </row>
    <row r="82" spans="1:58">
      <c r="A82" s="30">
        <v>68</v>
      </c>
      <c r="B82" s="179" t="s">
        <v>205</v>
      </c>
      <c r="C82" s="42"/>
      <c r="D82" s="42"/>
      <c r="E82" s="42"/>
      <c r="F82" s="131"/>
      <c r="G82" s="42"/>
      <c r="H82" s="43"/>
      <c r="I82" s="196"/>
      <c r="J82" s="175"/>
      <c r="K82" s="196"/>
      <c r="L82" s="118"/>
      <c r="M82" s="239"/>
      <c r="N82" s="232"/>
      <c r="O82" s="44"/>
      <c r="P82" s="44"/>
      <c r="T82" s="192" t="str">
        <f>IF(種目情報!A66="","",種目情報!A66)</f>
        <v/>
      </c>
      <c r="U82" s="193" t="str">
        <f>IF(種目情報!E69="","",種目情報!E69)</f>
        <v/>
      </c>
      <c r="W82" s="4" t="str">
        <f t="shared" si="63"/>
        <v/>
      </c>
      <c r="X82" s="4" t="str">
        <f t="shared" si="64"/>
        <v/>
      </c>
      <c r="Y82" s="4" t="str">
        <f t="shared" si="65"/>
        <v/>
      </c>
      <c r="Z82" s="4" t="str">
        <f t="shared" si="66"/>
        <v/>
      </c>
      <c r="AA82" s="4" t="str">
        <f t="shared" si="67"/>
        <v/>
      </c>
      <c r="AB82" s="6" t="str">
        <f>IF(G82="男",data_kyogisha!A69,"")</f>
        <v/>
      </c>
      <c r="AC82" s="4" t="str">
        <f t="shared" si="54"/>
        <v/>
      </c>
      <c r="AD82" s="4" t="str">
        <f t="shared" si="55"/>
        <v/>
      </c>
      <c r="AE82" s="4" t="str">
        <f t="shared" si="68"/>
        <v/>
      </c>
      <c r="AF82" s="4" t="str">
        <f t="shared" si="56"/>
        <v/>
      </c>
      <c r="AG82" s="4" t="str">
        <f t="shared" si="69"/>
        <v/>
      </c>
      <c r="AH82" s="4" t="str">
        <f>IF(G82="女",data_kyogisha!A69,"")</f>
        <v/>
      </c>
      <c r="AI82" s="1">
        <f t="shared" si="34"/>
        <v>0</v>
      </c>
      <c r="AJ82" s="1" t="str">
        <f t="shared" si="77"/>
        <v/>
      </c>
      <c r="AK82" s="1">
        <f t="shared" si="78"/>
        <v>0</v>
      </c>
      <c r="AL82" s="1" t="str">
        <f t="shared" si="70"/>
        <v/>
      </c>
      <c r="AM82" s="1">
        <f t="shared" si="79"/>
        <v>0</v>
      </c>
      <c r="AN82" s="1" t="str">
        <f t="shared" si="71"/>
        <v/>
      </c>
      <c r="AO82" s="1">
        <f t="shared" si="80"/>
        <v>0</v>
      </c>
      <c r="AP82" s="1" t="str">
        <f t="shared" si="72"/>
        <v/>
      </c>
      <c r="AQ82" s="1">
        <f t="shared" si="81"/>
        <v>0</v>
      </c>
      <c r="AR82" s="1" t="str">
        <f t="shared" si="57"/>
        <v/>
      </c>
      <c r="AS82" s="1">
        <f t="shared" si="82"/>
        <v>0</v>
      </c>
      <c r="AT82" s="1" t="str">
        <f t="shared" ref="AT82:AT104" si="86">IF(AND($G82="男",$O82="Ｃ"),$C82,"")</f>
        <v/>
      </c>
      <c r="AU82" s="1">
        <f t="shared" si="73"/>
        <v>0</v>
      </c>
      <c r="AV82" s="1" t="str">
        <f t="shared" si="58"/>
        <v/>
      </c>
      <c r="AW82" s="1">
        <f t="shared" si="74"/>
        <v>0</v>
      </c>
      <c r="AX82" s="1" t="str">
        <f t="shared" si="59"/>
        <v/>
      </c>
      <c r="AY82" s="1">
        <f t="shared" si="75"/>
        <v>0</v>
      </c>
      <c r="AZ82" s="1" t="str">
        <f t="shared" si="60"/>
        <v/>
      </c>
      <c r="BA82" s="1">
        <f t="shared" si="83"/>
        <v>0</v>
      </c>
      <c r="BB82" s="1" t="str">
        <f t="shared" si="76"/>
        <v/>
      </c>
      <c r="BC82" s="1">
        <f t="shared" si="84"/>
        <v>0</v>
      </c>
      <c r="BD82" s="1" t="str">
        <f t="shared" si="61"/>
        <v/>
      </c>
      <c r="BE82" s="1">
        <f t="shared" si="85"/>
        <v>0</v>
      </c>
      <c r="BF82" s="1" t="str">
        <f t="shared" si="62"/>
        <v/>
      </c>
    </row>
    <row r="83" spans="1:58">
      <c r="A83" s="30">
        <v>69</v>
      </c>
      <c r="B83" s="179" t="s">
        <v>205</v>
      </c>
      <c r="C83" s="42"/>
      <c r="D83" s="42"/>
      <c r="E83" s="42"/>
      <c r="F83" s="131"/>
      <c r="G83" s="42"/>
      <c r="H83" s="43"/>
      <c r="I83" s="196"/>
      <c r="J83" s="175"/>
      <c r="K83" s="196"/>
      <c r="L83" s="118"/>
      <c r="M83" s="239"/>
      <c r="N83" s="232"/>
      <c r="O83" s="44"/>
      <c r="P83" s="44"/>
      <c r="T83" s="192" t="str">
        <f>IF(種目情報!A67="","",種目情報!A67)</f>
        <v/>
      </c>
      <c r="U83" s="193" t="str">
        <f>IF(種目情報!E70="","",種目情報!E70)</f>
        <v/>
      </c>
      <c r="W83" s="4" t="str">
        <f t="shared" si="63"/>
        <v/>
      </c>
      <c r="X83" s="4" t="str">
        <f t="shared" si="64"/>
        <v/>
      </c>
      <c r="Y83" s="4" t="str">
        <f t="shared" si="65"/>
        <v/>
      </c>
      <c r="Z83" s="4" t="str">
        <f t="shared" si="66"/>
        <v/>
      </c>
      <c r="AA83" s="4" t="str">
        <f t="shared" si="67"/>
        <v/>
      </c>
      <c r="AB83" s="6" t="str">
        <f>IF(G83="男",data_kyogisha!A70,"")</f>
        <v/>
      </c>
      <c r="AC83" s="4" t="str">
        <f t="shared" si="54"/>
        <v/>
      </c>
      <c r="AD83" s="4" t="str">
        <f t="shared" si="55"/>
        <v/>
      </c>
      <c r="AE83" s="4" t="str">
        <f t="shared" si="68"/>
        <v/>
      </c>
      <c r="AF83" s="4" t="str">
        <f t="shared" si="56"/>
        <v/>
      </c>
      <c r="AG83" s="4" t="str">
        <f t="shared" si="69"/>
        <v/>
      </c>
      <c r="AH83" s="4" t="str">
        <f>IF(G83="女",data_kyogisha!A70,"")</f>
        <v/>
      </c>
      <c r="AI83" s="1">
        <f t="shared" si="34"/>
        <v>0</v>
      </c>
      <c r="AJ83" s="1" t="str">
        <f t="shared" si="77"/>
        <v/>
      </c>
      <c r="AK83" s="1">
        <f t="shared" si="78"/>
        <v>0</v>
      </c>
      <c r="AL83" s="1" t="str">
        <f t="shared" si="70"/>
        <v/>
      </c>
      <c r="AM83" s="1">
        <f t="shared" si="79"/>
        <v>0</v>
      </c>
      <c r="AN83" s="1" t="str">
        <f t="shared" si="71"/>
        <v/>
      </c>
      <c r="AO83" s="1">
        <f t="shared" si="80"/>
        <v>0</v>
      </c>
      <c r="AP83" s="1" t="str">
        <f t="shared" si="72"/>
        <v/>
      </c>
      <c r="AQ83" s="1">
        <f t="shared" si="81"/>
        <v>0</v>
      </c>
      <c r="AR83" s="1" t="str">
        <f t="shared" si="57"/>
        <v/>
      </c>
      <c r="AS83" s="1">
        <f t="shared" si="82"/>
        <v>0</v>
      </c>
      <c r="AT83" s="1" t="str">
        <f t="shared" si="86"/>
        <v/>
      </c>
      <c r="AU83" s="1">
        <f t="shared" si="73"/>
        <v>0</v>
      </c>
      <c r="AV83" s="1" t="str">
        <f t="shared" si="58"/>
        <v/>
      </c>
      <c r="AW83" s="1">
        <f t="shared" si="74"/>
        <v>0</v>
      </c>
      <c r="AX83" s="1" t="str">
        <f t="shared" si="59"/>
        <v/>
      </c>
      <c r="AY83" s="1">
        <f t="shared" si="75"/>
        <v>0</v>
      </c>
      <c r="AZ83" s="1" t="str">
        <f t="shared" si="60"/>
        <v/>
      </c>
      <c r="BA83" s="1">
        <f t="shared" si="83"/>
        <v>0</v>
      </c>
      <c r="BB83" s="1" t="str">
        <f t="shared" si="76"/>
        <v/>
      </c>
      <c r="BC83" s="1">
        <f t="shared" si="84"/>
        <v>0</v>
      </c>
      <c r="BD83" s="1" t="str">
        <f t="shared" si="61"/>
        <v/>
      </c>
      <c r="BE83" s="1">
        <f t="shared" si="85"/>
        <v>0</v>
      </c>
      <c r="BF83" s="1" t="str">
        <f t="shared" si="62"/>
        <v/>
      </c>
    </row>
    <row r="84" spans="1:58">
      <c r="A84" s="30">
        <v>70</v>
      </c>
      <c r="B84" s="179" t="s">
        <v>205</v>
      </c>
      <c r="C84" s="42"/>
      <c r="D84" s="42"/>
      <c r="E84" s="42"/>
      <c r="F84" s="131"/>
      <c r="G84" s="42"/>
      <c r="H84" s="43"/>
      <c r="I84" s="196"/>
      <c r="J84" s="175"/>
      <c r="K84" s="196"/>
      <c r="L84" s="118"/>
      <c r="M84" s="239"/>
      <c r="N84" s="232"/>
      <c r="O84" s="44"/>
      <c r="P84" s="44"/>
      <c r="T84" s="192" t="str">
        <f>IF(種目情報!A68="","",種目情報!A68)</f>
        <v/>
      </c>
      <c r="U84" s="193" t="str">
        <f>IF(種目情報!E71="","",種目情報!E71)</f>
        <v/>
      </c>
      <c r="W84" s="4" t="str">
        <f t="shared" si="63"/>
        <v/>
      </c>
      <c r="X84" s="4" t="str">
        <f t="shared" si="64"/>
        <v/>
      </c>
      <c r="Y84" s="4" t="str">
        <f t="shared" si="65"/>
        <v/>
      </c>
      <c r="Z84" s="4" t="str">
        <f t="shared" si="66"/>
        <v/>
      </c>
      <c r="AA84" s="4" t="str">
        <f t="shared" si="67"/>
        <v/>
      </c>
      <c r="AB84" s="6" t="str">
        <f>IF(G84="男",data_kyogisha!A71,"")</f>
        <v/>
      </c>
      <c r="AC84" s="4" t="str">
        <f t="shared" si="54"/>
        <v/>
      </c>
      <c r="AD84" s="4" t="str">
        <f t="shared" si="55"/>
        <v/>
      </c>
      <c r="AE84" s="4" t="str">
        <f t="shared" si="68"/>
        <v/>
      </c>
      <c r="AF84" s="4" t="str">
        <f t="shared" si="56"/>
        <v/>
      </c>
      <c r="AG84" s="4" t="str">
        <f t="shared" si="69"/>
        <v/>
      </c>
      <c r="AH84" s="4" t="str">
        <f>IF(G84="女",data_kyogisha!A71,"")</f>
        <v/>
      </c>
      <c r="AI84" s="1">
        <f t="shared" si="34"/>
        <v>0</v>
      </c>
      <c r="AJ84" s="1" t="str">
        <f t="shared" si="77"/>
        <v/>
      </c>
      <c r="AK84" s="1">
        <f t="shared" si="78"/>
        <v>0</v>
      </c>
      <c r="AL84" s="1" t="str">
        <f t="shared" si="70"/>
        <v/>
      </c>
      <c r="AM84" s="1">
        <f t="shared" si="79"/>
        <v>0</v>
      </c>
      <c r="AN84" s="1" t="str">
        <f t="shared" si="71"/>
        <v/>
      </c>
      <c r="AO84" s="1">
        <f t="shared" si="80"/>
        <v>0</v>
      </c>
      <c r="AP84" s="1" t="str">
        <f t="shared" si="72"/>
        <v/>
      </c>
      <c r="AQ84" s="1">
        <f t="shared" si="81"/>
        <v>0</v>
      </c>
      <c r="AR84" s="1" t="str">
        <f t="shared" si="57"/>
        <v/>
      </c>
      <c r="AS84" s="1">
        <f t="shared" si="82"/>
        <v>0</v>
      </c>
      <c r="AT84" s="1" t="str">
        <f t="shared" si="86"/>
        <v/>
      </c>
      <c r="AU84" s="1">
        <f t="shared" si="73"/>
        <v>0</v>
      </c>
      <c r="AV84" s="1" t="str">
        <f t="shared" si="58"/>
        <v/>
      </c>
      <c r="AW84" s="1">
        <f t="shared" si="74"/>
        <v>0</v>
      </c>
      <c r="AX84" s="1" t="str">
        <f t="shared" si="59"/>
        <v/>
      </c>
      <c r="AY84" s="1">
        <f t="shared" si="75"/>
        <v>0</v>
      </c>
      <c r="AZ84" s="1" t="str">
        <f t="shared" si="60"/>
        <v/>
      </c>
      <c r="BA84" s="1">
        <f t="shared" si="83"/>
        <v>0</v>
      </c>
      <c r="BB84" s="1" t="str">
        <f t="shared" si="76"/>
        <v/>
      </c>
      <c r="BC84" s="1">
        <f t="shared" si="84"/>
        <v>0</v>
      </c>
      <c r="BD84" s="1" t="str">
        <f t="shared" si="61"/>
        <v/>
      </c>
      <c r="BE84" s="1">
        <f t="shared" si="85"/>
        <v>0</v>
      </c>
      <c r="BF84" s="1" t="str">
        <f t="shared" si="62"/>
        <v/>
      </c>
    </row>
    <row r="85" spans="1:58">
      <c r="A85" s="30">
        <v>71</v>
      </c>
      <c r="B85" s="179" t="s">
        <v>205</v>
      </c>
      <c r="C85" s="42"/>
      <c r="D85" s="42"/>
      <c r="E85" s="42"/>
      <c r="F85" s="131"/>
      <c r="G85" s="42"/>
      <c r="H85" s="43"/>
      <c r="I85" s="196"/>
      <c r="J85" s="175"/>
      <c r="K85" s="196"/>
      <c r="L85" s="118"/>
      <c r="M85" s="239"/>
      <c r="N85" s="232"/>
      <c r="O85" s="44"/>
      <c r="P85" s="44"/>
      <c r="T85" s="192" t="str">
        <f>IF(種目情報!A69="","",種目情報!A69)</f>
        <v/>
      </c>
      <c r="U85" s="193" t="str">
        <f>IF(種目情報!E72="","",種目情報!E72)</f>
        <v/>
      </c>
      <c r="W85" s="4" t="str">
        <f t="shared" si="63"/>
        <v/>
      </c>
      <c r="X85" s="4" t="str">
        <f t="shared" si="64"/>
        <v/>
      </c>
      <c r="Y85" s="4" t="str">
        <f t="shared" si="65"/>
        <v/>
      </c>
      <c r="Z85" s="4" t="str">
        <f t="shared" si="66"/>
        <v/>
      </c>
      <c r="AA85" s="4" t="str">
        <f t="shared" si="67"/>
        <v/>
      </c>
      <c r="AB85" s="6" t="str">
        <f>IF(G85="男",data_kyogisha!A72,"")</f>
        <v/>
      </c>
      <c r="AC85" s="4" t="str">
        <f t="shared" si="54"/>
        <v/>
      </c>
      <c r="AD85" s="4" t="str">
        <f t="shared" si="55"/>
        <v/>
      </c>
      <c r="AE85" s="4" t="str">
        <f t="shared" si="68"/>
        <v/>
      </c>
      <c r="AF85" s="4" t="str">
        <f t="shared" si="56"/>
        <v/>
      </c>
      <c r="AG85" s="4" t="str">
        <f t="shared" si="69"/>
        <v/>
      </c>
      <c r="AH85" s="4" t="str">
        <f>IF(G85="女",data_kyogisha!A72,"")</f>
        <v/>
      </c>
      <c r="AI85" s="1">
        <f t="shared" si="34"/>
        <v>0</v>
      </c>
      <c r="AJ85" s="1" t="str">
        <f t="shared" si="77"/>
        <v/>
      </c>
      <c r="AK85" s="1">
        <f t="shared" si="78"/>
        <v>0</v>
      </c>
      <c r="AL85" s="1" t="str">
        <f t="shared" si="70"/>
        <v/>
      </c>
      <c r="AM85" s="1">
        <f t="shared" si="79"/>
        <v>0</v>
      </c>
      <c r="AN85" s="1" t="str">
        <f t="shared" si="71"/>
        <v/>
      </c>
      <c r="AO85" s="1">
        <f t="shared" si="80"/>
        <v>0</v>
      </c>
      <c r="AP85" s="1" t="str">
        <f t="shared" si="72"/>
        <v/>
      </c>
      <c r="AQ85" s="1">
        <f t="shared" si="81"/>
        <v>0</v>
      </c>
      <c r="AR85" s="1" t="str">
        <f t="shared" si="57"/>
        <v/>
      </c>
      <c r="AS85" s="1">
        <f t="shared" si="82"/>
        <v>0</v>
      </c>
      <c r="AT85" s="1" t="str">
        <f t="shared" si="86"/>
        <v/>
      </c>
      <c r="AU85" s="1">
        <f t="shared" si="73"/>
        <v>0</v>
      </c>
      <c r="AV85" s="1" t="str">
        <f t="shared" si="58"/>
        <v/>
      </c>
      <c r="AW85" s="1">
        <f t="shared" si="74"/>
        <v>0</v>
      </c>
      <c r="AX85" s="1" t="str">
        <f t="shared" si="59"/>
        <v/>
      </c>
      <c r="AY85" s="1">
        <f t="shared" si="75"/>
        <v>0</v>
      </c>
      <c r="AZ85" s="1" t="str">
        <f t="shared" si="60"/>
        <v/>
      </c>
      <c r="BA85" s="1">
        <f t="shared" si="83"/>
        <v>0</v>
      </c>
      <c r="BB85" s="1" t="str">
        <f t="shared" si="76"/>
        <v/>
      </c>
      <c r="BC85" s="1">
        <f t="shared" si="84"/>
        <v>0</v>
      </c>
      <c r="BD85" s="1" t="str">
        <f t="shared" si="61"/>
        <v/>
      </c>
      <c r="BE85" s="1">
        <f t="shared" si="85"/>
        <v>0</v>
      </c>
      <c r="BF85" s="1" t="str">
        <f t="shared" si="62"/>
        <v/>
      </c>
    </row>
    <row r="86" spans="1:58">
      <c r="A86" s="30">
        <v>72</v>
      </c>
      <c r="B86" s="179" t="s">
        <v>205</v>
      </c>
      <c r="C86" s="42"/>
      <c r="D86" s="42"/>
      <c r="E86" s="42"/>
      <c r="F86" s="131"/>
      <c r="G86" s="42"/>
      <c r="H86" s="43"/>
      <c r="I86" s="196"/>
      <c r="J86" s="175"/>
      <c r="K86" s="196"/>
      <c r="L86" s="118"/>
      <c r="M86" s="239"/>
      <c r="N86" s="232"/>
      <c r="O86" s="44"/>
      <c r="P86" s="44"/>
      <c r="T86" s="192" t="str">
        <f>IF(種目情報!A70="","",種目情報!A70)</f>
        <v/>
      </c>
      <c r="U86" s="193" t="str">
        <f>IF(種目情報!E73="","",種目情報!E73)</f>
        <v/>
      </c>
      <c r="W86" s="4" t="str">
        <f t="shared" si="63"/>
        <v/>
      </c>
      <c r="X86" s="4" t="str">
        <f t="shared" si="64"/>
        <v/>
      </c>
      <c r="Y86" s="4" t="str">
        <f t="shared" si="65"/>
        <v/>
      </c>
      <c r="Z86" s="4" t="str">
        <f t="shared" si="66"/>
        <v/>
      </c>
      <c r="AA86" s="4" t="str">
        <f t="shared" si="67"/>
        <v/>
      </c>
      <c r="AB86" s="6" t="str">
        <f>IF(G86="男",data_kyogisha!A73,"")</f>
        <v/>
      </c>
      <c r="AC86" s="4" t="str">
        <f t="shared" si="54"/>
        <v/>
      </c>
      <c r="AD86" s="4" t="str">
        <f t="shared" si="55"/>
        <v/>
      </c>
      <c r="AE86" s="4" t="str">
        <f t="shared" si="68"/>
        <v/>
      </c>
      <c r="AF86" s="4" t="str">
        <f t="shared" si="56"/>
        <v/>
      </c>
      <c r="AG86" s="4" t="str">
        <f t="shared" si="69"/>
        <v/>
      </c>
      <c r="AH86" s="4" t="str">
        <f>IF(G86="女",data_kyogisha!A73,"")</f>
        <v/>
      </c>
      <c r="AI86" s="1">
        <f t="shared" si="34"/>
        <v>0</v>
      </c>
      <c r="AJ86" s="1" t="str">
        <f t="shared" si="77"/>
        <v/>
      </c>
      <c r="AK86" s="1">
        <f t="shared" si="78"/>
        <v>0</v>
      </c>
      <c r="AL86" s="1" t="str">
        <f t="shared" si="70"/>
        <v/>
      </c>
      <c r="AM86" s="1">
        <f t="shared" si="79"/>
        <v>0</v>
      </c>
      <c r="AN86" s="1" t="str">
        <f t="shared" si="71"/>
        <v/>
      </c>
      <c r="AO86" s="1">
        <f t="shared" si="80"/>
        <v>0</v>
      </c>
      <c r="AP86" s="1" t="str">
        <f t="shared" si="72"/>
        <v/>
      </c>
      <c r="AQ86" s="1">
        <f t="shared" si="81"/>
        <v>0</v>
      </c>
      <c r="AR86" s="1" t="str">
        <f t="shared" si="57"/>
        <v/>
      </c>
      <c r="AS86" s="1">
        <f t="shared" si="82"/>
        <v>0</v>
      </c>
      <c r="AT86" s="1" t="str">
        <f t="shared" si="86"/>
        <v/>
      </c>
      <c r="AU86" s="1">
        <f t="shared" si="73"/>
        <v>0</v>
      </c>
      <c r="AV86" s="1" t="str">
        <f t="shared" si="58"/>
        <v/>
      </c>
      <c r="AW86" s="1">
        <f t="shared" si="74"/>
        <v>0</v>
      </c>
      <c r="AX86" s="1" t="str">
        <f t="shared" si="59"/>
        <v/>
      </c>
      <c r="AY86" s="1">
        <f t="shared" si="75"/>
        <v>0</v>
      </c>
      <c r="AZ86" s="1" t="str">
        <f t="shared" si="60"/>
        <v/>
      </c>
      <c r="BA86" s="1">
        <f t="shared" si="83"/>
        <v>0</v>
      </c>
      <c r="BB86" s="1" t="str">
        <f t="shared" si="76"/>
        <v/>
      </c>
      <c r="BC86" s="1">
        <f t="shared" si="84"/>
        <v>0</v>
      </c>
      <c r="BD86" s="1" t="str">
        <f t="shared" si="61"/>
        <v/>
      </c>
      <c r="BE86" s="1">
        <f t="shared" si="85"/>
        <v>0</v>
      </c>
      <c r="BF86" s="1" t="str">
        <f t="shared" si="62"/>
        <v/>
      </c>
    </row>
    <row r="87" spans="1:58">
      <c r="A87" s="30">
        <v>73</v>
      </c>
      <c r="B87" s="179" t="s">
        <v>205</v>
      </c>
      <c r="C87" s="42"/>
      <c r="D87" s="42"/>
      <c r="E87" s="42"/>
      <c r="F87" s="131"/>
      <c r="G87" s="42"/>
      <c r="H87" s="43"/>
      <c r="I87" s="196"/>
      <c r="J87" s="175"/>
      <c r="K87" s="196"/>
      <c r="L87" s="118"/>
      <c r="M87" s="239"/>
      <c r="N87" s="232"/>
      <c r="O87" s="44"/>
      <c r="P87" s="44"/>
      <c r="T87" s="192" t="str">
        <f>IF(種目情報!A71="","",種目情報!A71)</f>
        <v/>
      </c>
      <c r="U87" s="193" t="str">
        <f>IF(種目情報!E74="","",種目情報!E74)</f>
        <v/>
      </c>
      <c r="W87" s="4" t="str">
        <f t="shared" si="63"/>
        <v/>
      </c>
      <c r="X87" s="4" t="str">
        <f t="shared" si="64"/>
        <v/>
      </c>
      <c r="Y87" s="4" t="str">
        <f t="shared" si="65"/>
        <v/>
      </c>
      <c r="Z87" s="4" t="str">
        <f t="shared" si="66"/>
        <v/>
      </c>
      <c r="AA87" s="4" t="str">
        <f t="shared" si="67"/>
        <v/>
      </c>
      <c r="AB87" s="6" t="str">
        <f>IF(G87="男",data_kyogisha!A74,"")</f>
        <v/>
      </c>
      <c r="AC87" s="4" t="str">
        <f t="shared" si="54"/>
        <v/>
      </c>
      <c r="AD87" s="4" t="str">
        <f t="shared" si="55"/>
        <v/>
      </c>
      <c r="AE87" s="4" t="str">
        <f t="shared" si="68"/>
        <v/>
      </c>
      <c r="AF87" s="4" t="str">
        <f t="shared" si="56"/>
        <v/>
      </c>
      <c r="AG87" s="4" t="str">
        <f t="shared" si="69"/>
        <v/>
      </c>
      <c r="AH87" s="4" t="str">
        <f>IF(G87="女",data_kyogisha!A74,"")</f>
        <v/>
      </c>
      <c r="AI87" s="1">
        <f t="shared" si="34"/>
        <v>0</v>
      </c>
      <c r="AJ87" s="1" t="str">
        <f t="shared" si="77"/>
        <v/>
      </c>
      <c r="AK87" s="1">
        <f t="shared" si="78"/>
        <v>0</v>
      </c>
      <c r="AL87" s="1" t="str">
        <f t="shared" si="70"/>
        <v/>
      </c>
      <c r="AM87" s="1">
        <f t="shared" si="79"/>
        <v>0</v>
      </c>
      <c r="AN87" s="1" t="str">
        <f t="shared" si="71"/>
        <v/>
      </c>
      <c r="AO87" s="1">
        <f t="shared" si="80"/>
        <v>0</v>
      </c>
      <c r="AP87" s="1" t="str">
        <f t="shared" si="72"/>
        <v/>
      </c>
      <c r="AQ87" s="1">
        <f t="shared" si="81"/>
        <v>0</v>
      </c>
      <c r="AR87" s="1" t="str">
        <f t="shared" si="57"/>
        <v/>
      </c>
      <c r="AS87" s="1">
        <f t="shared" si="82"/>
        <v>0</v>
      </c>
      <c r="AT87" s="1" t="str">
        <f t="shared" si="86"/>
        <v/>
      </c>
      <c r="AU87" s="1">
        <f t="shared" si="73"/>
        <v>0</v>
      </c>
      <c r="AV87" s="1" t="str">
        <f t="shared" si="58"/>
        <v/>
      </c>
      <c r="AW87" s="1">
        <f t="shared" si="74"/>
        <v>0</v>
      </c>
      <c r="AX87" s="1" t="str">
        <f t="shared" si="59"/>
        <v/>
      </c>
      <c r="AY87" s="1">
        <f t="shared" si="75"/>
        <v>0</v>
      </c>
      <c r="AZ87" s="1" t="str">
        <f t="shared" si="60"/>
        <v/>
      </c>
      <c r="BA87" s="1">
        <f t="shared" si="83"/>
        <v>0</v>
      </c>
      <c r="BB87" s="1" t="str">
        <f t="shared" si="76"/>
        <v/>
      </c>
      <c r="BC87" s="1">
        <f t="shared" si="84"/>
        <v>0</v>
      </c>
      <c r="BD87" s="1" t="str">
        <f t="shared" si="61"/>
        <v/>
      </c>
      <c r="BE87" s="1">
        <f t="shared" si="85"/>
        <v>0</v>
      </c>
      <c r="BF87" s="1" t="str">
        <f t="shared" si="62"/>
        <v/>
      </c>
    </row>
    <row r="88" spans="1:58">
      <c r="A88" s="30">
        <v>74</v>
      </c>
      <c r="B88" s="179" t="s">
        <v>205</v>
      </c>
      <c r="C88" s="42"/>
      <c r="D88" s="42"/>
      <c r="E88" s="42"/>
      <c r="F88" s="131"/>
      <c r="G88" s="42"/>
      <c r="H88" s="43"/>
      <c r="I88" s="196"/>
      <c r="J88" s="175"/>
      <c r="K88" s="196"/>
      <c r="L88" s="118"/>
      <c r="M88" s="239"/>
      <c r="N88" s="232"/>
      <c r="O88" s="44"/>
      <c r="P88" s="44"/>
      <c r="T88" s="192" t="str">
        <f>IF(種目情報!A72="","",種目情報!A72)</f>
        <v/>
      </c>
      <c r="U88" s="193" t="str">
        <f>IF(種目情報!E75="","",種目情報!E75)</f>
        <v/>
      </c>
      <c r="W88" s="4" t="str">
        <f t="shared" si="63"/>
        <v/>
      </c>
      <c r="X88" s="4" t="str">
        <f t="shared" si="64"/>
        <v/>
      </c>
      <c r="Y88" s="4" t="str">
        <f t="shared" si="65"/>
        <v/>
      </c>
      <c r="Z88" s="4" t="str">
        <f t="shared" si="66"/>
        <v/>
      </c>
      <c r="AA88" s="4" t="str">
        <f t="shared" si="67"/>
        <v/>
      </c>
      <c r="AB88" s="6" t="str">
        <f>IF(G88="男",data_kyogisha!A75,"")</f>
        <v/>
      </c>
      <c r="AC88" s="4" t="str">
        <f t="shared" si="54"/>
        <v/>
      </c>
      <c r="AD88" s="4" t="str">
        <f t="shared" si="55"/>
        <v/>
      </c>
      <c r="AE88" s="4" t="str">
        <f t="shared" si="68"/>
        <v/>
      </c>
      <c r="AF88" s="4" t="str">
        <f t="shared" si="56"/>
        <v/>
      </c>
      <c r="AG88" s="4" t="str">
        <f t="shared" si="69"/>
        <v/>
      </c>
      <c r="AH88" s="4" t="str">
        <f>IF(G88="女",data_kyogisha!A75,"")</f>
        <v/>
      </c>
      <c r="AI88" s="1">
        <f t="shared" si="34"/>
        <v>0</v>
      </c>
      <c r="AJ88" s="1" t="str">
        <f t="shared" si="77"/>
        <v/>
      </c>
      <c r="AK88" s="1">
        <f t="shared" si="78"/>
        <v>0</v>
      </c>
      <c r="AL88" s="1" t="str">
        <f t="shared" si="70"/>
        <v/>
      </c>
      <c r="AM88" s="1">
        <f t="shared" si="79"/>
        <v>0</v>
      </c>
      <c r="AN88" s="1" t="str">
        <f t="shared" si="71"/>
        <v/>
      </c>
      <c r="AO88" s="1">
        <f t="shared" si="80"/>
        <v>0</v>
      </c>
      <c r="AP88" s="1" t="str">
        <f t="shared" si="72"/>
        <v/>
      </c>
      <c r="AQ88" s="1">
        <f t="shared" si="81"/>
        <v>0</v>
      </c>
      <c r="AR88" s="1" t="str">
        <f t="shared" si="57"/>
        <v/>
      </c>
      <c r="AS88" s="1">
        <f t="shared" si="82"/>
        <v>0</v>
      </c>
      <c r="AT88" s="1" t="str">
        <f t="shared" si="86"/>
        <v/>
      </c>
      <c r="AU88" s="1">
        <f t="shared" si="73"/>
        <v>0</v>
      </c>
      <c r="AV88" s="1" t="str">
        <f t="shared" si="58"/>
        <v/>
      </c>
      <c r="AW88" s="1">
        <f t="shared" si="74"/>
        <v>0</v>
      </c>
      <c r="AX88" s="1" t="str">
        <f t="shared" si="59"/>
        <v/>
      </c>
      <c r="AY88" s="1">
        <f t="shared" si="75"/>
        <v>0</v>
      </c>
      <c r="AZ88" s="1" t="str">
        <f t="shared" si="60"/>
        <v/>
      </c>
      <c r="BA88" s="1">
        <f t="shared" si="83"/>
        <v>0</v>
      </c>
      <c r="BB88" s="1" t="str">
        <f t="shared" si="76"/>
        <v/>
      </c>
      <c r="BC88" s="1">
        <f t="shared" si="84"/>
        <v>0</v>
      </c>
      <c r="BD88" s="1" t="str">
        <f t="shared" si="61"/>
        <v/>
      </c>
      <c r="BE88" s="1">
        <f t="shared" si="85"/>
        <v>0</v>
      </c>
      <c r="BF88" s="1" t="str">
        <f t="shared" si="62"/>
        <v/>
      </c>
    </row>
    <row r="89" spans="1:58">
      <c r="A89" s="30">
        <v>75</v>
      </c>
      <c r="B89" s="179" t="s">
        <v>205</v>
      </c>
      <c r="C89" s="42"/>
      <c r="D89" s="42"/>
      <c r="E89" s="42"/>
      <c r="F89" s="131"/>
      <c r="G89" s="42"/>
      <c r="H89" s="43"/>
      <c r="I89" s="196"/>
      <c r="J89" s="175"/>
      <c r="K89" s="196"/>
      <c r="L89" s="118"/>
      <c r="M89" s="239"/>
      <c r="N89" s="232"/>
      <c r="O89" s="44"/>
      <c r="P89" s="44"/>
      <c r="T89" s="192" t="str">
        <f>IF(種目情報!A73="","",種目情報!A73)</f>
        <v/>
      </c>
      <c r="U89" s="193" t="str">
        <f>IF(種目情報!E76="","",種目情報!E76)</f>
        <v/>
      </c>
      <c r="W89" s="4" t="str">
        <f t="shared" si="63"/>
        <v/>
      </c>
      <c r="X89" s="4" t="str">
        <f t="shared" si="64"/>
        <v/>
      </c>
      <c r="Y89" s="4" t="str">
        <f t="shared" si="65"/>
        <v/>
      </c>
      <c r="Z89" s="4" t="str">
        <f t="shared" si="66"/>
        <v/>
      </c>
      <c r="AA89" s="4" t="str">
        <f t="shared" si="67"/>
        <v/>
      </c>
      <c r="AB89" s="6" t="str">
        <f>IF(G89="男",data_kyogisha!A76,"")</f>
        <v/>
      </c>
      <c r="AC89" s="4" t="str">
        <f t="shared" si="54"/>
        <v/>
      </c>
      <c r="AD89" s="4" t="str">
        <f t="shared" si="55"/>
        <v/>
      </c>
      <c r="AE89" s="4" t="str">
        <f t="shared" si="68"/>
        <v/>
      </c>
      <c r="AF89" s="4" t="str">
        <f t="shared" si="56"/>
        <v/>
      </c>
      <c r="AG89" s="4" t="str">
        <f t="shared" si="69"/>
        <v/>
      </c>
      <c r="AH89" s="4" t="str">
        <f>IF(G89="女",data_kyogisha!A76,"")</f>
        <v/>
      </c>
      <c r="AI89" s="1">
        <f t="shared" si="34"/>
        <v>0</v>
      </c>
      <c r="AJ89" s="1" t="str">
        <f t="shared" si="77"/>
        <v/>
      </c>
      <c r="AK89" s="1">
        <f t="shared" si="78"/>
        <v>0</v>
      </c>
      <c r="AL89" s="1" t="str">
        <f t="shared" si="70"/>
        <v/>
      </c>
      <c r="AM89" s="1">
        <f t="shared" si="79"/>
        <v>0</v>
      </c>
      <c r="AN89" s="1" t="str">
        <f t="shared" si="71"/>
        <v/>
      </c>
      <c r="AO89" s="1">
        <f t="shared" si="80"/>
        <v>0</v>
      </c>
      <c r="AP89" s="1" t="str">
        <f t="shared" si="72"/>
        <v/>
      </c>
      <c r="AQ89" s="1">
        <f t="shared" si="81"/>
        <v>0</v>
      </c>
      <c r="AR89" s="1" t="str">
        <f t="shared" si="57"/>
        <v/>
      </c>
      <c r="AS89" s="1">
        <f t="shared" si="82"/>
        <v>0</v>
      </c>
      <c r="AT89" s="1" t="str">
        <f t="shared" si="86"/>
        <v/>
      </c>
      <c r="AU89" s="1">
        <f t="shared" si="73"/>
        <v>0</v>
      </c>
      <c r="AV89" s="1" t="str">
        <f t="shared" si="58"/>
        <v/>
      </c>
      <c r="AW89" s="1">
        <f t="shared" si="74"/>
        <v>0</v>
      </c>
      <c r="AX89" s="1" t="str">
        <f t="shared" si="59"/>
        <v/>
      </c>
      <c r="AY89" s="1">
        <f t="shared" si="75"/>
        <v>0</v>
      </c>
      <c r="AZ89" s="1" t="str">
        <f t="shared" si="60"/>
        <v/>
      </c>
      <c r="BA89" s="1">
        <f t="shared" si="83"/>
        <v>0</v>
      </c>
      <c r="BB89" s="1" t="str">
        <f t="shared" si="76"/>
        <v/>
      </c>
      <c r="BC89" s="1">
        <f t="shared" si="84"/>
        <v>0</v>
      </c>
      <c r="BD89" s="1" t="str">
        <f t="shared" si="61"/>
        <v/>
      </c>
      <c r="BE89" s="1">
        <f t="shared" si="85"/>
        <v>0</v>
      </c>
      <c r="BF89" s="1" t="str">
        <f t="shared" si="62"/>
        <v/>
      </c>
    </row>
    <row r="90" spans="1:58">
      <c r="A90" s="30">
        <v>76</v>
      </c>
      <c r="B90" s="179" t="s">
        <v>205</v>
      </c>
      <c r="C90" s="42"/>
      <c r="D90" s="42"/>
      <c r="E90" s="42"/>
      <c r="F90" s="131"/>
      <c r="G90" s="42"/>
      <c r="H90" s="43"/>
      <c r="I90" s="196"/>
      <c r="J90" s="175"/>
      <c r="K90" s="196"/>
      <c r="L90" s="118"/>
      <c r="M90" s="239"/>
      <c r="N90" s="232"/>
      <c r="O90" s="44"/>
      <c r="P90" s="44"/>
      <c r="T90" s="192" t="str">
        <f>IF(種目情報!A74="","",種目情報!A74)</f>
        <v/>
      </c>
      <c r="U90" s="193" t="str">
        <f>IF(種目情報!E77="","",種目情報!E77)</f>
        <v/>
      </c>
      <c r="W90" s="4" t="str">
        <f t="shared" si="63"/>
        <v/>
      </c>
      <c r="X90" s="4" t="str">
        <f t="shared" si="64"/>
        <v/>
      </c>
      <c r="Y90" s="4" t="str">
        <f t="shared" si="65"/>
        <v/>
      </c>
      <c r="Z90" s="4" t="str">
        <f t="shared" si="66"/>
        <v/>
      </c>
      <c r="AA90" s="4" t="str">
        <f t="shared" si="67"/>
        <v/>
      </c>
      <c r="AB90" s="6" t="str">
        <f>IF(G90="男",data_kyogisha!A77,"")</f>
        <v/>
      </c>
      <c r="AC90" s="4" t="str">
        <f t="shared" si="54"/>
        <v/>
      </c>
      <c r="AD90" s="4" t="str">
        <f t="shared" si="55"/>
        <v/>
      </c>
      <c r="AE90" s="4" t="str">
        <f t="shared" si="68"/>
        <v/>
      </c>
      <c r="AF90" s="4" t="str">
        <f t="shared" si="56"/>
        <v/>
      </c>
      <c r="AG90" s="4" t="str">
        <f t="shared" si="69"/>
        <v/>
      </c>
      <c r="AH90" s="4" t="str">
        <f>IF(G90="女",data_kyogisha!A77,"")</f>
        <v/>
      </c>
      <c r="AI90" s="1">
        <f t="shared" si="34"/>
        <v>0</v>
      </c>
      <c r="AJ90" s="1" t="str">
        <f t="shared" si="77"/>
        <v/>
      </c>
      <c r="AK90" s="1">
        <f t="shared" si="78"/>
        <v>0</v>
      </c>
      <c r="AL90" s="1" t="str">
        <f t="shared" si="70"/>
        <v/>
      </c>
      <c r="AM90" s="1">
        <f t="shared" si="79"/>
        <v>0</v>
      </c>
      <c r="AN90" s="1" t="str">
        <f t="shared" si="71"/>
        <v/>
      </c>
      <c r="AO90" s="1">
        <f t="shared" si="80"/>
        <v>0</v>
      </c>
      <c r="AP90" s="1" t="str">
        <f t="shared" si="72"/>
        <v/>
      </c>
      <c r="AQ90" s="1">
        <f t="shared" si="81"/>
        <v>0</v>
      </c>
      <c r="AR90" s="1" t="str">
        <f t="shared" si="57"/>
        <v/>
      </c>
      <c r="AS90" s="1">
        <f t="shared" si="82"/>
        <v>0</v>
      </c>
      <c r="AT90" s="1" t="str">
        <f t="shared" si="86"/>
        <v/>
      </c>
      <c r="AU90" s="1">
        <f t="shared" si="73"/>
        <v>0</v>
      </c>
      <c r="AV90" s="1" t="str">
        <f t="shared" si="58"/>
        <v/>
      </c>
      <c r="AW90" s="1">
        <f t="shared" si="74"/>
        <v>0</v>
      </c>
      <c r="AX90" s="1" t="str">
        <f t="shared" si="59"/>
        <v/>
      </c>
      <c r="AY90" s="1">
        <f t="shared" si="75"/>
        <v>0</v>
      </c>
      <c r="AZ90" s="1" t="str">
        <f t="shared" si="60"/>
        <v/>
      </c>
      <c r="BA90" s="1">
        <f t="shared" si="83"/>
        <v>0</v>
      </c>
      <c r="BB90" s="1" t="str">
        <f t="shared" si="76"/>
        <v/>
      </c>
      <c r="BC90" s="1">
        <f t="shared" si="84"/>
        <v>0</v>
      </c>
      <c r="BD90" s="1" t="str">
        <f t="shared" si="61"/>
        <v/>
      </c>
      <c r="BE90" s="1">
        <f t="shared" si="85"/>
        <v>0</v>
      </c>
      <c r="BF90" s="1" t="str">
        <f t="shared" si="62"/>
        <v/>
      </c>
    </row>
    <row r="91" spans="1:58">
      <c r="A91" s="30">
        <v>77</v>
      </c>
      <c r="B91" s="179" t="s">
        <v>205</v>
      </c>
      <c r="C91" s="42"/>
      <c r="D91" s="42"/>
      <c r="E91" s="42"/>
      <c r="F91" s="131"/>
      <c r="G91" s="42"/>
      <c r="H91" s="43"/>
      <c r="I91" s="196"/>
      <c r="J91" s="175"/>
      <c r="K91" s="196"/>
      <c r="L91" s="118"/>
      <c r="M91" s="239"/>
      <c r="N91" s="232"/>
      <c r="O91" s="44"/>
      <c r="P91" s="44"/>
      <c r="T91" s="192" t="str">
        <f>IF(種目情報!A75="","",種目情報!A75)</f>
        <v/>
      </c>
      <c r="U91" s="193" t="str">
        <f>IF(種目情報!E78="","",種目情報!E78)</f>
        <v/>
      </c>
      <c r="W91" s="4" t="str">
        <f t="shared" si="63"/>
        <v/>
      </c>
      <c r="X91" s="4" t="str">
        <f t="shared" si="64"/>
        <v/>
      </c>
      <c r="Y91" s="4" t="str">
        <f t="shared" si="65"/>
        <v/>
      </c>
      <c r="Z91" s="4" t="str">
        <f t="shared" si="66"/>
        <v/>
      </c>
      <c r="AA91" s="4" t="str">
        <f t="shared" si="67"/>
        <v/>
      </c>
      <c r="AB91" s="6" t="str">
        <f>IF(G91="男",data_kyogisha!A78,"")</f>
        <v/>
      </c>
      <c r="AC91" s="4" t="str">
        <f t="shared" si="54"/>
        <v/>
      </c>
      <c r="AD91" s="4" t="str">
        <f t="shared" si="55"/>
        <v/>
      </c>
      <c r="AE91" s="4" t="str">
        <f t="shared" si="68"/>
        <v/>
      </c>
      <c r="AF91" s="4" t="str">
        <f t="shared" si="56"/>
        <v/>
      </c>
      <c r="AG91" s="4" t="str">
        <f t="shared" si="69"/>
        <v/>
      </c>
      <c r="AH91" s="4" t="str">
        <f>IF(G91="女",data_kyogisha!A78,"")</f>
        <v/>
      </c>
      <c r="AI91" s="1">
        <f t="shared" si="34"/>
        <v>0</v>
      </c>
      <c r="AJ91" s="1" t="str">
        <f t="shared" si="77"/>
        <v/>
      </c>
      <c r="AK91" s="1">
        <f t="shared" si="78"/>
        <v>0</v>
      </c>
      <c r="AL91" s="1" t="str">
        <f t="shared" si="70"/>
        <v/>
      </c>
      <c r="AM91" s="1">
        <f t="shared" si="79"/>
        <v>0</v>
      </c>
      <c r="AN91" s="1" t="str">
        <f t="shared" si="71"/>
        <v/>
      </c>
      <c r="AO91" s="1">
        <f t="shared" si="80"/>
        <v>0</v>
      </c>
      <c r="AP91" s="1" t="str">
        <f t="shared" si="72"/>
        <v/>
      </c>
      <c r="AQ91" s="1">
        <f t="shared" si="81"/>
        <v>0</v>
      </c>
      <c r="AR91" s="1" t="str">
        <f t="shared" si="57"/>
        <v/>
      </c>
      <c r="AS91" s="1">
        <f t="shared" si="82"/>
        <v>0</v>
      </c>
      <c r="AT91" s="1" t="str">
        <f t="shared" si="86"/>
        <v/>
      </c>
      <c r="AU91" s="1">
        <f t="shared" si="73"/>
        <v>0</v>
      </c>
      <c r="AV91" s="1" t="str">
        <f t="shared" si="58"/>
        <v/>
      </c>
      <c r="AW91" s="1">
        <f t="shared" si="74"/>
        <v>0</v>
      </c>
      <c r="AX91" s="1" t="str">
        <f t="shared" si="59"/>
        <v/>
      </c>
      <c r="AY91" s="1">
        <f t="shared" si="75"/>
        <v>0</v>
      </c>
      <c r="AZ91" s="1" t="str">
        <f t="shared" si="60"/>
        <v/>
      </c>
      <c r="BA91" s="1">
        <f t="shared" si="83"/>
        <v>0</v>
      </c>
      <c r="BB91" s="1" t="str">
        <f t="shared" si="76"/>
        <v/>
      </c>
      <c r="BC91" s="1">
        <f t="shared" si="84"/>
        <v>0</v>
      </c>
      <c r="BD91" s="1" t="str">
        <f t="shared" si="61"/>
        <v/>
      </c>
      <c r="BE91" s="1">
        <f t="shared" si="85"/>
        <v>0</v>
      </c>
      <c r="BF91" s="1" t="str">
        <f t="shared" si="62"/>
        <v/>
      </c>
    </row>
    <row r="92" spans="1:58">
      <c r="A92" s="30">
        <v>78</v>
      </c>
      <c r="B92" s="179" t="s">
        <v>205</v>
      </c>
      <c r="C92" s="42"/>
      <c r="D92" s="42"/>
      <c r="E92" s="42"/>
      <c r="F92" s="131"/>
      <c r="G92" s="42"/>
      <c r="H92" s="43"/>
      <c r="I92" s="196"/>
      <c r="J92" s="175"/>
      <c r="K92" s="196"/>
      <c r="L92" s="118"/>
      <c r="M92" s="239"/>
      <c r="N92" s="232"/>
      <c r="O92" s="44"/>
      <c r="P92" s="44"/>
      <c r="T92" s="192" t="str">
        <f>IF(種目情報!A76="","",種目情報!A76)</f>
        <v/>
      </c>
      <c r="U92" s="193" t="str">
        <f>IF(種目情報!E79="","",種目情報!E79)</f>
        <v/>
      </c>
      <c r="W92" s="4" t="str">
        <f t="shared" si="63"/>
        <v/>
      </c>
      <c r="X92" s="4" t="str">
        <f t="shared" si="64"/>
        <v/>
      </c>
      <c r="Y92" s="4" t="str">
        <f t="shared" si="65"/>
        <v/>
      </c>
      <c r="Z92" s="4" t="str">
        <f t="shared" si="66"/>
        <v/>
      </c>
      <c r="AA92" s="4" t="str">
        <f t="shared" si="67"/>
        <v/>
      </c>
      <c r="AB92" s="6" t="str">
        <f>IF(G92="男",data_kyogisha!A79,"")</f>
        <v/>
      </c>
      <c r="AC92" s="4" t="str">
        <f t="shared" si="54"/>
        <v/>
      </c>
      <c r="AD92" s="4" t="str">
        <f t="shared" si="55"/>
        <v/>
      </c>
      <c r="AE92" s="4" t="str">
        <f t="shared" si="68"/>
        <v/>
      </c>
      <c r="AF92" s="4" t="str">
        <f t="shared" si="56"/>
        <v/>
      </c>
      <c r="AG92" s="4" t="str">
        <f t="shared" si="69"/>
        <v/>
      </c>
      <c r="AH92" s="4" t="str">
        <f>IF(G92="女",data_kyogisha!A79,"")</f>
        <v/>
      </c>
      <c r="AI92" s="1">
        <f t="shared" si="34"/>
        <v>0</v>
      </c>
      <c r="AJ92" s="1" t="str">
        <f t="shared" si="77"/>
        <v/>
      </c>
      <c r="AK92" s="1">
        <f t="shared" si="78"/>
        <v>0</v>
      </c>
      <c r="AL92" s="1" t="str">
        <f t="shared" si="70"/>
        <v/>
      </c>
      <c r="AM92" s="1">
        <f t="shared" si="79"/>
        <v>0</v>
      </c>
      <c r="AN92" s="1" t="str">
        <f t="shared" si="71"/>
        <v/>
      </c>
      <c r="AO92" s="1">
        <f t="shared" si="80"/>
        <v>0</v>
      </c>
      <c r="AP92" s="1" t="str">
        <f t="shared" si="72"/>
        <v/>
      </c>
      <c r="AQ92" s="1">
        <f t="shared" si="81"/>
        <v>0</v>
      </c>
      <c r="AR92" s="1" t="str">
        <f t="shared" si="57"/>
        <v/>
      </c>
      <c r="AS92" s="1">
        <f t="shared" si="82"/>
        <v>0</v>
      </c>
      <c r="AT92" s="1" t="str">
        <f t="shared" si="86"/>
        <v/>
      </c>
      <c r="AU92" s="1">
        <f t="shared" si="73"/>
        <v>0</v>
      </c>
      <c r="AV92" s="1" t="str">
        <f t="shared" si="58"/>
        <v/>
      </c>
      <c r="AW92" s="1">
        <f t="shared" si="74"/>
        <v>0</v>
      </c>
      <c r="AX92" s="1" t="str">
        <f t="shared" si="59"/>
        <v/>
      </c>
      <c r="AY92" s="1">
        <f t="shared" si="75"/>
        <v>0</v>
      </c>
      <c r="AZ92" s="1" t="str">
        <f t="shared" si="60"/>
        <v/>
      </c>
      <c r="BA92" s="1">
        <f t="shared" si="83"/>
        <v>0</v>
      </c>
      <c r="BB92" s="1" t="str">
        <f t="shared" si="76"/>
        <v/>
      </c>
      <c r="BC92" s="1">
        <f t="shared" si="84"/>
        <v>0</v>
      </c>
      <c r="BD92" s="1" t="str">
        <f t="shared" si="61"/>
        <v/>
      </c>
      <c r="BE92" s="1">
        <f t="shared" si="85"/>
        <v>0</v>
      </c>
      <c r="BF92" s="1" t="str">
        <f t="shared" si="62"/>
        <v/>
      </c>
    </row>
    <row r="93" spans="1:58">
      <c r="A93" s="30">
        <v>79</v>
      </c>
      <c r="B93" s="179" t="s">
        <v>205</v>
      </c>
      <c r="C93" s="42"/>
      <c r="D93" s="42"/>
      <c r="E93" s="42"/>
      <c r="F93" s="131"/>
      <c r="G93" s="42"/>
      <c r="H93" s="43"/>
      <c r="I93" s="196"/>
      <c r="J93" s="175"/>
      <c r="K93" s="196"/>
      <c r="L93" s="118"/>
      <c r="M93" s="239"/>
      <c r="N93" s="232"/>
      <c r="O93" s="44"/>
      <c r="P93" s="44"/>
      <c r="T93" s="192" t="str">
        <f>IF(種目情報!A77="","",種目情報!A77)</f>
        <v/>
      </c>
      <c r="U93" s="193" t="str">
        <f>IF(種目情報!E80="","",種目情報!E80)</f>
        <v/>
      </c>
      <c r="W93" s="4" t="str">
        <f t="shared" si="63"/>
        <v/>
      </c>
      <c r="X93" s="4" t="str">
        <f t="shared" si="64"/>
        <v/>
      </c>
      <c r="Y93" s="4" t="str">
        <f t="shared" si="65"/>
        <v/>
      </c>
      <c r="Z93" s="4" t="str">
        <f t="shared" si="66"/>
        <v/>
      </c>
      <c r="AA93" s="4" t="str">
        <f t="shared" si="67"/>
        <v/>
      </c>
      <c r="AB93" s="6" t="str">
        <f>IF(G93="男",data_kyogisha!A80,"")</f>
        <v/>
      </c>
      <c r="AC93" s="4" t="str">
        <f t="shared" si="54"/>
        <v/>
      </c>
      <c r="AD93" s="4" t="str">
        <f t="shared" si="55"/>
        <v/>
      </c>
      <c r="AE93" s="4" t="str">
        <f t="shared" si="68"/>
        <v/>
      </c>
      <c r="AF93" s="4" t="str">
        <f t="shared" si="56"/>
        <v/>
      </c>
      <c r="AG93" s="4" t="str">
        <f t="shared" si="69"/>
        <v/>
      </c>
      <c r="AH93" s="4" t="str">
        <f>IF(G93="女",data_kyogisha!A80,"")</f>
        <v/>
      </c>
      <c r="AI93" s="1">
        <f t="shared" si="34"/>
        <v>0</v>
      </c>
      <c r="AJ93" s="1" t="str">
        <f t="shared" si="77"/>
        <v/>
      </c>
      <c r="AK93" s="1">
        <f t="shared" si="78"/>
        <v>0</v>
      </c>
      <c r="AL93" s="1" t="str">
        <f t="shared" si="70"/>
        <v/>
      </c>
      <c r="AM93" s="1">
        <f t="shared" si="79"/>
        <v>0</v>
      </c>
      <c r="AN93" s="1" t="str">
        <f t="shared" si="71"/>
        <v/>
      </c>
      <c r="AO93" s="1">
        <f t="shared" si="80"/>
        <v>0</v>
      </c>
      <c r="AP93" s="1" t="str">
        <f t="shared" si="72"/>
        <v/>
      </c>
      <c r="AQ93" s="1">
        <f t="shared" si="81"/>
        <v>0</v>
      </c>
      <c r="AR93" s="1" t="str">
        <f t="shared" si="57"/>
        <v/>
      </c>
      <c r="AS93" s="1">
        <f t="shared" si="82"/>
        <v>0</v>
      </c>
      <c r="AT93" s="1" t="str">
        <f t="shared" si="86"/>
        <v/>
      </c>
      <c r="AU93" s="1">
        <f t="shared" si="73"/>
        <v>0</v>
      </c>
      <c r="AV93" s="1" t="str">
        <f t="shared" si="58"/>
        <v/>
      </c>
      <c r="AW93" s="1">
        <f t="shared" si="74"/>
        <v>0</v>
      </c>
      <c r="AX93" s="1" t="str">
        <f t="shared" si="59"/>
        <v/>
      </c>
      <c r="AY93" s="1">
        <f t="shared" si="75"/>
        <v>0</v>
      </c>
      <c r="AZ93" s="1" t="str">
        <f t="shared" si="60"/>
        <v/>
      </c>
      <c r="BA93" s="1">
        <f t="shared" si="83"/>
        <v>0</v>
      </c>
      <c r="BB93" s="1" t="str">
        <f t="shared" si="76"/>
        <v/>
      </c>
      <c r="BC93" s="1">
        <f t="shared" si="84"/>
        <v>0</v>
      </c>
      <c r="BD93" s="1" t="str">
        <f t="shared" si="61"/>
        <v/>
      </c>
      <c r="BE93" s="1">
        <f t="shared" si="85"/>
        <v>0</v>
      </c>
      <c r="BF93" s="1" t="str">
        <f t="shared" si="62"/>
        <v/>
      </c>
    </row>
    <row r="94" spans="1:58">
      <c r="A94" s="30">
        <v>80</v>
      </c>
      <c r="B94" s="179" t="s">
        <v>205</v>
      </c>
      <c r="C94" s="42"/>
      <c r="D94" s="42"/>
      <c r="E94" s="42"/>
      <c r="F94" s="131"/>
      <c r="G94" s="42"/>
      <c r="H94" s="43"/>
      <c r="I94" s="196"/>
      <c r="J94" s="175"/>
      <c r="K94" s="196"/>
      <c r="L94" s="118"/>
      <c r="M94" s="239"/>
      <c r="N94" s="232"/>
      <c r="O94" s="44"/>
      <c r="P94" s="44"/>
      <c r="T94" s="192" t="str">
        <f>IF(種目情報!A78="","",種目情報!A78)</f>
        <v/>
      </c>
      <c r="U94" s="193" t="str">
        <f>IF(種目情報!E81="","",種目情報!E81)</f>
        <v/>
      </c>
      <c r="W94" s="4" t="str">
        <f t="shared" si="63"/>
        <v/>
      </c>
      <c r="X94" s="4" t="str">
        <f t="shared" si="64"/>
        <v/>
      </c>
      <c r="Y94" s="4" t="str">
        <f t="shared" si="65"/>
        <v/>
      </c>
      <c r="Z94" s="4" t="str">
        <f t="shared" si="66"/>
        <v/>
      </c>
      <c r="AA94" s="4" t="str">
        <f t="shared" si="67"/>
        <v/>
      </c>
      <c r="AB94" s="6" t="str">
        <f>IF(G94="男",data_kyogisha!A81,"")</f>
        <v/>
      </c>
      <c r="AC94" s="4" t="str">
        <f t="shared" si="54"/>
        <v/>
      </c>
      <c r="AD94" s="4" t="str">
        <f t="shared" si="55"/>
        <v/>
      </c>
      <c r="AE94" s="4" t="str">
        <f t="shared" si="68"/>
        <v/>
      </c>
      <c r="AF94" s="4" t="str">
        <f t="shared" si="56"/>
        <v/>
      </c>
      <c r="AG94" s="4" t="str">
        <f t="shared" si="69"/>
        <v/>
      </c>
      <c r="AH94" s="4" t="str">
        <f>IF(G94="女",data_kyogisha!A81,"")</f>
        <v/>
      </c>
      <c r="AI94" s="1">
        <f t="shared" ref="AI94:AI104" si="87">IF(AND($G94="男",$O94="Ａ"),$AI93+1,$AI93)</f>
        <v>0</v>
      </c>
      <c r="AJ94" s="1" t="str">
        <f t="shared" si="77"/>
        <v/>
      </c>
      <c r="AK94" s="1">
        <f t="shared" si="78"/>
        <v>0</v>
      </c>
      <c r="AL94" s="1" t="str">
        <f t="shared" si="70"/>
        <v/>
      </c>
      <c r="AM94" s="1">
        <f t="shared" si="79"/>
        <v>0</v>
      </c>
      <c r="AN94" s="1" t="str">
        <f t="shared" si="71"/>
        <v/>
      </c>
      <c r="AO94" s="1">
        <f t="shared" si="80"/>
        <v>0</v>
      </c>
      <c r="AP94" s="1" t="str">
        <f t="shared" si="72"/>
        <v/>
      </c>
      <c r="AQ94" s="1">
        <f t="shared" si="81"/>
        <v>0</v>
      </c>
      <c r="AR94" s="1" t="str">
        <f t="shared" si="57"/>
        <v/>
      </c>
      <c r="AS94" s="1">
        <f t="shared" si="82"/>
        <v>0</v>
      </c>
      <c r="AT94" s="1" t="str">
        <f t="shared" si="86"/>
        <v/>
      </c>
      <c r="AU94" s="1">
        <f t="shared" si="73"/>
        <v>0</v>
      </c>
      <c r="AV94" s="1" t="str">
        <f t="shared" si="58"/>
        <v/>
      </c>
      <c r="AW94" s="1">
        <f t="shared" si="74"/>
        <v>0</v>
      </c>
      <c r="AX94" s="1" t="str">
        <f t="shared" si="59"/>
        <v/>
      </c>
      <c r="AY94" s="1">
        <f t="shared" si="75"/>
        <v>0</v>
      </c>
      <c r="AZ94" s="1" t="str">
        <f t="shared" si="60"/>
        <v/>
      </c>
      <c r="BA94" s="1">
        <f t="shared" si="83"/>
        <v>0</v>
      </c>
      <c r="BB94" s="1" t="str">
        <f t="shared" si="76"/>
        <v/>
      </c>
      <c r="BC94" s="1">
        <f t="shared" si="84"/>
        <v>0</v>
      </c>
      <c r="BD94" s="1" t="str">
        <f t="shared" si="61"/>
        <v/>
      </c>
      <c r="BE94" s="1">
        <f t="shared" si="85"/>
        <v>0</v>
      </c>
      <c r="BF94" s="1" t="str">
        <f t="shared" si="62"/>
        <v/>
      </c>
    </row>
    <row r="95" spans="1:58">
      <c r="A95" s="30">
        <v>81</v>
      </c>
      <c r="B95" s="179" t="s">
        <v>205</v>
      </c>
      <c r="C95" s="42"/>
      <c r="D95" s="42"/>
      <c r="E95" s="42"/>
      <c r="F95" s="131"/>
      <c r="G95" s="42"/>
      <c r="H95" s="43"/>
      <c r="I95" s="196"/>
      <c r="J95" s="175"/>
      <c r="K95" s="196"/>
      <c r="L95" s="118"/>
      <c r="M95" s="239"/>
      <c r="N95" s="232"/>
      <c r="O95" s="44"/>
      <c r="P95" s="44"/>
      <c r="T95" s="192" t="str">
        <f>IF(種目情報!A79="","",種目情報!A79)</f>
        <v/>
      </c>
      <c r="U95" s="193" t="str">
        <f>IF(種目情報!E82="","",種目情報!E82)</f>
        <v/>
      </c>
      <c r="W95" s="4" t="str">
        <f t="shared" si="63"/>
        <v/>
      </c>
      <c r="X95" s="4" t="str">
        <f t="shared" si="64"/>
        <v/>
      </c>
      <c r="Y95" s="4" t="str">
        <f t="shared" si="65"/>
        <v/>
      </c>
      <c r="Z95" s="4" t="str">
        <f t="shared" si="66"/>
        <v/>
      </c>
      <c r="AA95" s="4" t="str">
        <f t="shared" si="67"/>
        <v/>
      </c>
      <c r="AB95" s="6" t="str">
        <f>IF(G95="男",data_kyogisha!A82,"")</f>
        <v/>
      </c>
      <c r="AC95" s="4" t="str">
        <f t="shared" si="54"/>
        <v/>
      </c>
      <c r="AD95" s="4" t="str">
        <f t="shared" si="55"/>
        <v/>
      </c>
      <c r="AE95" s="4" t="str">
        <f t="shared" si="68"/>
        <v/>
      </c>
      <c r="AF95" s="4" t="str">
        <f t="shared" si="56"/>
        <v/>
      </c>
      <c r="AG95" s="4" t="str">
        <f t="shared" si="69"/>
        <v/>
      </c>
      <c r="AH95" s="4" t="str">
        <f>IF(G95="女",data_kyogisha!A82,"")</f>
        <v/>
      </c>
      <c r="AI95" s="1">
        <f t="shared" si="87"/>
        <v>0</v>
      </c>
      <c r="AJ95" s="1" t="str">
        <f t="shared" si="77"/>
        <v/>
      </c>
      <c r="AK95" s="1">
        <f t="shared" si="78"/>
        <v>0</v>
      </c>
      <c r="AL95" s="1" t="str">
        <f t="shared" si="70"/>
        <v/>
      </c>
      <c r="AM95" s="1">
        <f t="shared" si="79"/>
        <v>0</v>
      </c>
      <c r="AN95" s="1" t="str">
        <f t="shared" si="71"/>
        <v/>
      </c>
      <c r="AO95" s="1">
        <f t="shared" si="80"/>
        <v>0</v>
      </c>
      <c r="AP95" s="1" t="str">
        <f t="shared" si="72"/>
        <v/>
      </c>
      <c r="AQ95" s="1">
        <f t="shared" si="81"/>
        <v>0</v>
      </c>
      <c r="AR95" s="1" t="str">
        <f t="shared" si="57"/>
        <v/>
      </c>
      <c r="AS95" s="1">
        <f t="shared" si="82"/>
        <v>0</v>
      </c>
      <c r="AT95" s="1" t="str">
        <f t="shared" si="86"/>
        <v/>
      </c>
      <c r="AU95" s="1">
        <f t="shared" si="73"/>
        <v>0</v>
      </c>
      <c r="AV95" s="1" t="str">
        <f t="shared" si="58"/>
        <v/>
      </c>
      <c r="AW95" s="1">
        <f t="shared" si="74"/>
        <v>0</v>
      </c>
      <c r="AX95" s="1" t="str">
        <f t="shared" si="59"/>
        <v/>
      </c>
      <c r="AY95" s="1">
        <f t="shared" si="75"/>
        <v>0</v>
      </c>
      <c r="AZ95" s="1" t="str">
        <f t="shared" si="60"/>
        <v/>
      </c>
      <c r="BA95" s="1">
        <f t="shared" si="83"/>
        <v>0</v>
      </c>
      <c r="BB95" s="1" t="str">
        <f t="shared" si="76"/>
        <v/>
      </c>
      <c r="BC95" s="1">
        <f t="shared" si="84"/>
        <v>0</v>
      </c>
      <c r="BD95" s="1" t="str">
        <f t="shared" si="61"/>
        <v/>
      </c>
      <c r="BE95" s="1">
        <f t="shared" si="85"/>
        <v>0</v>
      </c>
      <c r="BF95" s="1" t="str">
        <f t="shared" si="62"/>
        <v/>
      </c>
    </row>
    <row r="96" spans="1:58">
      <c r="A96" s="30">
        <v>82</v>
      </c>
      <c r="B96" s="179" t="s">
        <v>205</v>
      </c>
      <c r="C96" s="42"/>
      <c r="D96" s="42"/>
      <c r="E96" s="42"/>
      <c r="F96" s="131"/>
      <c r="G96" s="42"/>
      <c r="H96" s="43"/>
      <c r="I96" s="196"/>
      <c r="J96" s="175"/>
      <c r="K96" s="196"/>
      <c r="L96" s="118"/>
      <c r="M96" s="239"/>
      <c r="N96" s="232"/>
      <c r="O96" s="44"/>
      <c r="P96" s="44"/>
      <c r="T96" s="192" t="str">
        <f>IF(種目情報!A80="","",種目情報!A80)</f>
        <v/>
      </c>
      <c r="U96" s="193" t="str">
        <f>IF(種目情報!E83="","",種目情報!E83)</f>
        <v/>
      </c>
      <c r="W96" s="4" t="str">
        <f t="shared" si="63"/>
        <v/>
      </c>
      <c r="X96" s="4" t="str">
        <f t="shared" si="64"/>
        <v/>
      </c>
      <c r="Y96" s="4" t="str">
        <f t="shared" si="65"/>
        <v/>
      </c>
      <c r="Z96" s="4" t="str">
        <f t="shared" si="66"/>
        <v/>
      </c>
      <c r="AA96" s="4" t="str">
        <f t="shared" si="67"/>
        <v/>
      </c>
      <c r="AB96" s="6" t="str">
        <f>IF(G96="男",data_kyogisha!A83,"")</f>
        <v/>
      </c>
      <c r="AC96" s="4" t="str">
        <f t="shared" si="54"/>
        <v/>
      </c>
      <c r="AD96" s="4" t="str">
        <f t="shared" si="55"/>
        <v/>
      </c>
      <c r="AE96" s="4" t="str">
        <f t="shared" si="68"/>
        <v/>
      </c>
      <c r="AF96" s="4" t="str">
        <f t="shared" si="56"/>
        <v/>
      </c>
      <c r="AG96" s="4" t="str">
        <f t="shared" si="69"/>
        <v/>
      </c>
      <c r="AH96" s="4" t="str">
        <f>IF(G96="女",data_kyogisha!A83,"")</f>
        <v/>
      </c>
      <c r="AI96" s="1">
        <f t="shared" si="87"/>
        <v>0</v>
      </c>
      <c r="AJ96" s="1" t="str">
        <f t="shared" si="77"/>
        <v/>
      </c>
      <c r="AK96" s="1">
        <f t="shared" si="78"/>
        <v>0</v>
      </c>
      <c r="AL96" s="1" t="str">
        <f t="shared" si="70"/>
        <v/>
      </c>
      <c r="AM96" s="1">
        <f t="shared" si="79"/>
        <v>0</v>
      </c>
      <c r="AN96" s="1" t="str">
        <f t="shared" si="71"/>
        <v/>
      </c>
      <c r="AO96" s="1">
        <f t="shared" si="80"/>
        <v>0</v>
      </c>
      <c r="AP96" s="1" t="str">
        <f t="shared" si="72"/>
        <v/>
      </c>
      <c r="AQ96" s="1">
        <f t="shared" si="81"/>
        <v>0</v>
      </c>
      <c r="AR96" s="1" t="str">
        <f t="shared" si="57"/>
        <v/>
      </c>
      <c r="AS96" s="1">
        <f t="shared" si="82"/>
        <v>0</v>
      </c>
      <c r="AT96" s="1" t="str">
        <f t="shared" si="86"/>
        <v/>
      </c>
      <c r="AU96" s="1">
        <f t="shared" si="73"/>
        <v>0</v>
      </c>
      <c r="AV96" s="1" t="str">
        <f t="shared" si="58"/>
        <v/>
      </c>
      <c r="AW96" s="1">
        <f t="shared" si="74"/>
        <v>0</v>
      </c>
      <c r="AX96" s="1" t="str">
        <f t="shared" si="59"/>
        <v/>
      </c>
      <c r="AY96" s="1">
        <f t="shared" si="75"/>
        <v>0</v>
      </c>
      <c r="AZ96" s="1" t="str">
        <f t="shared" si="60"/>
        <v/>
      </c>
      <c r="BA96" s="1">
        <f t="shared" si="83"/>
        <v>0</v>
      </c>
      <c r="BB96" s="1" t="str">
        <f t="shared" si="76"/>
        <v/>
      </c>
      <c r="BC96" s="1">
        <f t="shared" si="84"/>
        <v>0</v>
      </c>
      <c r="BD96" s="1" t="str">
        <f t="shared" si="61"/>
        <v/>
      </c>
      <c r="BE96" s="1">
        <f t="shared" si="85"/>
        <v>0</v>
      </c>
      <c r="BF96" s="1" t="str">
        <f t="shared" si="62"/>
        <v/>
      </c>
    </row>
    <row r="97" spans="1:58">
      <c r="A97" s="30">
        <v>83</v>
      </c>
      <c r="B97" s="179" t="s">
        <v>205</v>
      </c>
      <c r="C97" s="42"/>
      <c r="D97" s="42"/>
      <c r="E97" s="42"/>
      <c r="F97" s="131"/>
      <c r="G97" s="42"/>
      <c r="H97" s="43"/>
      <c r="I97" s="196"/>
      <c r="J97" s="175"/>
      <c r="K97" s="196"/>
      <c r="L97" s="118"/>
      <c r="M97" s="239"/>
      <c r="N97" s="232"/>
      <c r="O97" s="44"/>
      <c r="P97" s="44"/>
      <c r="W97" s="4" t="str">
        <f t="shared" si="63"/>
        <v/>
      </c>
      <c r="X97" s="4" t="str">
        <f t="shared" si="64"/>
        <v/>
      </c>
      <c r="Y97" s="4" t="str">
        <f t="shared" si="65"/>
        <v/>
      </c>
      <c r="Z97" s="4" t="str">
        <f t="shared" si="66"/>
        <v/>
      </c>
      <c r="AA97" s="4" t="str">
        <f t="shared" si="67"/>
        <v/>
      </c>
      <c r="AB97" s="6" t="str">
        <f>IF(G97="男",data_kyogisha!A84,"")</f>
        <v/>
      </c>
      <c r="AC97" s="4" t="str">
        <f t="shared" si="54"/>
        <v/>
      </c>
      <c r="AD97" s="4" t="str">
        <f t="shared" si="55"/>
        <v/>
      </c>
      <c r="AE97" s="4" t="str">
        <f t="shared" si="68"/>
        <v/>
      </c>
      <c r="AF97" s="4" t="str">
        <f t="shared" si="56"/>
        <v/>
      </c>
      <c r="AG97" s="4" t="str">
        <f t="shared" si="69"/>
        <v/>
      </c>
      <c r="AH97" s="4" t="str">
        <f>IF(G97="女",data_kyogisha!A84,"")</f>
        <v/>
      </c>
      <c r="AI97" s="1">
        <f t="shared" si="87"/>
        <v>0</v>
      </c>
      <c r="AJ97" s="1" t="str">
        <f t="shared" si="77"/>
        <v/>
      </c>
      <c r="AK97" s="1">
        <f t="shared" si="78"/>
        <v>0</v>
      </c>
      <c r="AL97" s="1" t="str">
        <f t="shared" si="70"/>
        <v/>
      </c>
      <c r="AM97" s="1">
        <f t="shared" si="79"/>
        <v>0</v>
      </c>
      <c r="AN97" s="1" t="str">
        <f t="shared" si="71"/>
        <v/>
      </c>
      <c r="AO97" s="1">
        <f t="shared" si="80"/>
        <v>0</v>
      </c>
      <c r="AP97" s="1" t="str">
        <f t="shared" si="72"/>
        <v/>
      </c>
      <c r="AQ97" s="1">
        <f t="shared" si="81"/>
        <v>0</v>
      </c>
      <c r="AR97" s="1" t="str">
        <f t="shared" si="57"/>
        <v/>
      </c>
      <c r="AS97" s="1">
        <f t="shared" si="82"/>
        <v>0</v>
      </c>
      <c r="AT97" s="1" t="str">
        <f t="shared" si="86"/>
        <v/>
      </c>
      <c r="AU97" s="1">
        <f t="shared" si="73"/>
        <v>0</v>
      </c>
      <c r="AV97" s="1" t="str">
        <f t="shared" si="58"/>
        <v/>
      </c>
      <c r="AW97" s="1">
        <f t="shared" si="74"/>
        <v>0</v>
      </c>
      <c r="AX97" s="1" t="str">
        <f t="shared" si="59"/>
        <v/>
      </c>
      <c r="AY97" s="1">
        <f t="shared" si="75"/>
        <v>0</v>
      </c>
      <c r="AZ97" s="1" t="str">
        <f t="shared" si="60"/>
        <v/>
      </c>
      <c r="BA97" s="1">
        <f t="shared" si="83"/>
        <v>0</v>
      </c>
      <c r="BB97" s="1" t="str">
        <f t="shared" si="76"/>
        <v/>
      </c>
      <c r="BC97" s="1">
        <f t="shared" si="84"/>
        <v>0</v>
      </c>
      <c r="BD97" s="1" t="str">
        <f t="shared" si="61"/>
        <v/>
      </c>
      <c r="BE97" s="1">
        <f t="shared" si="85"/>
        <v>0</v>
      </c>
      <c r="BF97" s="1" t="str">
        <f t="shared" si="62"/>
        <v/>
      </c>
    </row>
    <row r="98" spans="1:58">
      <c r="A98" s="30">
        <v>84</v>
      </c>
      <c r="B98" s="179" t="s">
        <v>205</v>
      </c>
      <c r="C98" s="42"/>
      <c r="D98" s="42"/>
      <c r="E98" s="42"/>
      <c r="F98" s="131"/>
      <c r="G98" s="42"/>
      <c r="H98" s="43"/>
      <c r="I98" s="196"/>
      <c r="J98" s="175"/>
      <c r="K98" s="196"/>
      <c r="L98" s="118"/>
      <c r="M98" s="239"/>
      <c r="N98" s="232"/>
      <c r="O98" s="44"/>
      <c r="P98" s="44"/>
      <c r="W98" s="4" t="str">
        <f t="shared" si="63"/>
        <v/>
      </c>
      <c r="X98" s="4" t="str">
        <f t="shared" si="64"/>
        <v/>
      </c>
      <c r="Y98" s="4" t="str">
        <f t="shared" si="65"/>
        <v/>
      </c>
      <c r="Z98" s="4" t="str">
        <f t="shared" si="66"/>
        <v/>
      </c>
      <c r="AA98" s="4" t="str">
        <f t="shared" si="67"/>
        <v/>
      </c>
      <c r="AB98" s="6" t="str">
        <f>IF(G98="男",data_kyogisha!A85,"")</f>
        <v/>
      </c>
      <c r="AC98" s="4" t="str">
        <f t="shared" si="54"/>
        <v/>
      </c>
      <c r="AD98" s="4" t="str">
        <f t="shared" si="55"/>
        <v/>
      </c>
      <c r="AE98" s="4" t="str">
        <f t="shared" si="68"/>
        <v/>
      </c>
      <c r="AF98" s="4" t="str">
        <f t="shared" si="56"/>
        <v/>
      </c>
      <c r="AG98" s="4" t="str">
        <f t="shared" si="69"/>
        <v/>
      </c>
      <c r="AH98" s="4" t="str">
        <f>IF(G98="女",data_kyogisha!A85,"")</f>
        <v/>
      </c>
      <c r="AI98" s="1">
        <f t="shared" si="87"/>
        <v>0</v>
      </c>
      <c r="AJ98" s="1" t="str">
        <f t="shared" si="77"/>
        <v/>
      </c>
      <c r="AK98" s="1">
        <f t="shared" si="78"/>
        <v>0</v>
      </c>
      <c r="AL98" s="1" t="str">
        <f t="shared" si="70"/>
        <v/>
      </c>
      <c r="AM98" s="1">
        <f t="shared" si="79"/>
        <v>0</v>
      </c>
      <c r="AN98" s="1" t="str">
        <f t="shared" si="71"/>
        <v/>
      </c>
      <c r="AO98" s="1">
        <f t="shared" si="80"/>
        <v>0</v>
      </c>
      <c r="AP98" s="1" t="str">
        <f t="shared" si="72"/>
        <v/>
      </c>
      <c r="AQ98" s="1">
        <f t="shared" si="81"/>
        <v>0</v>
      </c>
      <c r="AR98" s="1" t="str">
        <f t="shared" si="57"/>
        <v/>
      </c>
      <c r="AS98" s="1">
        <f t="shared" si="82"/>
        <v>0</v>
      </c>
      <c r="AT98" s="1" t="str">
        <f t="shared" si="86"/>
        <v/>
      </c>
      <c r="AU98" s="1">
        <f t="shared" si="73"/>
        <v>0</v>
      </c>
      <c r="AV98" s="1" t="str">
        <f t="shared" si="58"/>
        <v/>
      </c>
      <c r="AW98" s="1">
        <f t="shared" si="74"/>
        <v>0</v>
      </c>
      <c r="AX98" s="1" t="str">
        <f t="shared" si="59"/>
        <v/>
      </c>
      <c r="AY98" s="1">
        <f t="shared" si="75"/>
        <v>0</v>
      </c>
      <c r="AZ98" s="1" t="str">
        <f t="shared" si="60"/>
        <v/>
      </c>
      <c r="BA98" s="1">
        <f t="shared" si="83"/>
        <v>0</v>
      </c>
      <c r="BB98" s="1" t="str">
        <f t="shared" si="76"/>
        <v/>
      </c>
      <c r="BC98" s="1">
        <f t="shared" si="84"/>
        <v>0</v>
      </c>
      <c r="BD98" s="1" t="str">
        <f t="shared" si="61"/>
        <v/>
      </c>
      <c r="BE98" s="1">
        <f t="shared" si="85"/>
        <v>0</v>
      </c>
      <c r="BF98" s="1" t="str">
        <f t="shared" si="62"/>
        <v/>
      </c>
    </row>
    <row r="99" spans="1:58">
      <c r="A99" s="30">
        <v>85</v>
      </c>
      <c r="B99" s="179" t="s">
        <v>205</v>
      </c>
      <c r="C99" s="42"/>
      <c r="D99" s="42"/>
      <c r="E99" s="42"/>
      <c r="F99" s="131"/>
      <c r="G99" s="42"/>
      <c r="H99" s="43"/>
      <c r="I99" s="196"/>
      <c r="J99" s="175"/>
      <c r="K99" s="196"/>
      <c r="L99" s="118"/>
      <c r="M99" s="239"/>
      <c r="N99" s="232"/>
      <c r="O99" s="44"/>
      <c r="P99" s="44"/>
      <c r="W99" s="4" t="str">
        <f t="shared" si="63"/>
        <v/>
      </c>
      <c r="X99" s="4" t="str">
        <f t="shared" si="64"/>
        <v/>
      </c>
      <c r="Y99" s="4" t="str">
        <f t="shared" si="65"/>
        <v/>
      </c>
      <c r="Z99" s="4" t="str">
        <f t="shared" si="66"/>
        <v/>
      </c>
      <c r="AA99" s="4" t="str">
        <f t="shared" si="67"/>
        <v/>
      </c>
      <c r="AB99" s="6" t="str">
        <f>IF(G99="男",data_kyogisha!A86,"")</f>
        <v/>
      </c>
      <c r="AC99" s="4" t="str">
        <f t="shared" si="54"/>
        <v/>
      </c>
      <c r="AD99" s="4" t="str">
        <f t="shared" si="55"/>
        <v/>
      </c>
      <c r="AE99" s="4" t="str">
        <f t="shared" si="68"/>
        <v/>
      </c>
      <c r="AF99" s="4" t="str">
        <f t="shared" si="56"/>
        <v/>
      </c>
      <c r="AG99" s="4" t="str">
        <f t="shared" si="69"/>
        <v/>
      </c>
      <c r="AH99" s="4" t="str">
        <f>IF(G99="女",data_kyogisha!A86,"")</f>
        <v/>
      </c>
      <c r="AI99" s="1">
        <f t="shared" si="87"/>
        <v>0</v>
      </c>
      <c r="AJ99" s="1" t="str">
        <f t="shared" si="77"/>
        <v/>
      </c>
      <c r="AK99" s="1">
        <f t="shared" si="78"/>
        <v>0</v>
      </c>
      <c r="AL99" s="1" t="str">
        <f t="shared" si="70"/>
        <v/>
      </c>
      <c r="AM99" s="1">
        <f t="shared" si="79"/>
        <v>0</v>
      </c>
      <c r="AN99" s="1" t="str">
        <f t="shared" si="71"/>
        <v/>
      </c>
      <c r="AO99" s="1">
        <f t="shared" si="80"/>
        <v>0</v>
      </c>
      <c r="AP99" s="1" t="str">
        <f t="shared" si="72"/>
        <v/>
      </c>
      <c r="AQ99" s="1">
        <f t="shared" si="81"/>
        <v>0</v>
      </c>
      <c r="AR99" s="1" t="str">
        <f t="shared" si="57"/>
        <v/>
      </c>
      <c r="AS99" s="1">
        <f t="shared" si="82"/>
        <v>0</v>
      </c>
      <c r="AT99" s="1" t="str">
        <f t="shared" si="86"/>
        <v/>
      </c>
      <c r="AU99" s="1">
        <f t="shared" si="73"/>
        <v>0</v>
      </c>
      <c r="AV99" s="1" t="str">
        <f t="shared" si="58"/>
        <v/>
      </c>
      <c r="AW99" s="1">
        <f t="shared" si="74"/>
        <v>0</v>
      </c>
      <c r="AX99" s="1" t="str">
        <f t="shared" si="59"/>
        <v/>
      </c>
      <c r="AY99" s="1">
        <f t="shared" si="75"/>
        <v>0</v>
      </c>
      <c r="AZ99" s="1" t="str">
        <f t="shared" si="60"/>
        <v/>
      </c>
      <c r="BA99" s="1">
        <f t="shared" si="83"/>
        <v>0</v>
      </c>
      <c r="BB99" s="1" t="str">
        <f t="shared" si="76"/>
        <v/>
      </c>
      <c r="BC99" s="1">
        <f t="shared" si="84"/>
        <v>0</v>
      </c>
      <c r="BD99" s="1" t="str">
        <f t="shared" si="61"/>
        <v/>
      </c>
      <c r="BE99" s="1">
        <f t="shared" si="85"/>
        <v>0</v>
      </c>
      <c r="BF99" s="1" t="str">
        <f t="shared" si="62"/>
        <v/>
      </c>
    </row>
    <row r="100" spans="1:58">
      <c r="A100" s="30">
        <v>86</v>
      </c>
      <c r="B100" s="179" t="s">
        <v>205</v>
      </c>
      <c r="C100" s="42"/>
      <c r="D100" s="42"/>
      <c r="E100" s="42"/>
      <c r="F100" s="131"/>
      <c r="G100" s="42"/>
      <c r="H100" s="43"/>
      <c r="I100" s="196"/>
      <c r="J100" s="175"/>
      <c r="K100" s="196"/>
      <c r="L100" s="118"/>
      <c r="M100" s="239"/>
      <c r="N100" s="232"/>
      <c r="O100" s="44"/>
      <c r="P100" s="44"/>
      <c r="W100" s="4" t="str">
        <f t="shared" si="63"/>
        <v/>
      </c>
      <c r="X100" s="4" t="str">
        <f t="shared" si="64"/>
        <v/>
      </c>
      <c r="Y100" s="4" t="str">
        <f t="shared" si="65"/>
        <v/>
      </c>
      <c r="Z100" s="4" t="str">
        <f t="shared" si="66"/>
        <v/>
      </c>
      <c r="AA100" s="4" t="str">
        <f t="shared" si="67"/>
        <v/>
      </c>
      <c r="AB100" s="6" t="str">
        <f>IF(G100="男",data_kyogisha!A87,"")</f>
        <v/>
      </c>
      <c r="AC100" s="4" t="str">
        <f t="shared" si="54"/>
        <v/>
      </c>
      <c r="AD100" s="4" t="str">
        <f t="shared" si="55"/>
        <v/>
      </c>
      <c r="AE100" s="4" t="str">
        <f t="shared" si="68"/>
        <v/>
      </c>
      <c r="AF100" s="4" t="str">
        <f t="shared" si="56"/>
        <v/>
      </c>
      <c r="AG100" s="4" t="str">
        <f t="shared" si="69"/>
        <v/>
      </c>
      <c r="AH100" s="4" t="str">
        <f>IF(G100="女",data_kyogisha!A87,"")</f>
        <v/>
      </c>
      <c r="AI100" s="1">
        <f t="shared" si="87"/>
        <v>0</v>
      </c>
      <c r="AJ100" s="1" t="str">
        <f t="shared" si="77"/>
        <v/>
      </c>
      <c r="AK100" s="1">
        <f t="shared" si="78"/>
        <v>0</v>
      </c>
      <c r="AL100" s="1" t="str">
        <f t="shared" si="70"/>
        <v/>
      </c>
      <c r="AM100" s="1">
        <f t="shared" si="79"/>
        <v>0</v>
      </c>
      <c r="AN100" s="1" t="str">
        <f t="shared" si="71"/>
        <v/>
      </c>
      <c r="AO100" s="1">
        <f t="shared" si="80"/>
        <v>0</v>
      </c>
      <c r="AP100" s="1" t="str">
        <f t="shared" si="72"/>
        <v/>
      </c>
      <c r="AQ100" s="1">
        <f t="shared" si="81"/>
        <v>0</v>
      </c>
      <c r="AR100" s="1" t="str">
        <f t="shared" si="57"/>
        <v/>
      </c>
      <c r="AS100" s="1">
        <f t="shared" si="82"/>
        <v>0</v>
      </c>
      <c r="AT100" s="1" t="str">
        <f t="shared" si="86"/>
        <v/>
      </c>
      <c r="AU100" s="1">
        <f t="shared" si="73"/>
        <v>0</v>
      </c>
      <c r="AV100" s="1" t="str">
        <f t="shared" si="58"/>
        <v/>
      </c>
      <c r="AW100" s="1">
        <f t="shared" si="74"/>
        <v>0</v>
      </c>
      <c r="AX100" s="1" t="str">
        <f t="shared" si="59"/>
        <v/>
      </c>
      <c r="AY100" s="1">
        <f t="shared" si="75"/>
        <v>0</v>
      </c>
      <c r="AZ100" s="1" t="str">
        <f t="shared" si="60"/>
        <v/>
      </c>
      <c r="BA100" s="1">
        <f t="shared" si="83"/>
        <v>0</v>
      </c>
      <c r="BB100" s="1" t="str">
        <f t="shared" si="76"/>
        <v/>
      </c>
      <c r="BC100" s="1">
        <f t="shared" si="84"/>
        <v>0</v>
      </c>
      <c r="BD100" s="1" t="str">
        <f t="shared" si="61"/>
        <v/>
      </c>
      <c r="BE100" s="1">
        <f t="shared" si="85"/>
        <v>0</v>
      </c>
      <c r="BF100" s="1" t="str">
        <f t="shared" si="62"/>
        <v/>
      </c>
    </row>
    <row r="101" spans="1:58">
      <c r="A101" s="30">
        <v>87</v>
      </c>
      <c r="B101" s="179" t="s">
        <v>205</v>
      </c>
      <c r="C101" s="42"/>
      <c r="D101" s="42"/>
      <c r="E101" s="42"/>
      <c r="F101" s="131"/>
      <c r="G101" s="42"/>
      <c r="H101" s="43"/>
      <c r="I101" s="196"/>
      <c r="J101" s="175"/>
      <c r="K101" s="196"/>
      <c r="L101" s="118"/>
      <c r="M101" s="239"/>
      <c r="N101" s="232"/>
      <c r="O101" s="44"/>
      <c r="P101" s="44"/>
      <c r="W101" s="4" t="str">
        <f t="shared" si="63"/>
        <v/>
      </c>
      <c r="X101" s="4" t="str">
        <f t="shared" si="64"/>
        <v/>
      </c>
      <c r="Y101" s="4" t="str">
        <f t="shared" si="65"/>
        <v/>
      </c>
      <c r="Z101" s="4" t="str">
        <f t="shared" si="66"/>
        <v/>
      </c>
      <c r="AA101" s="4" t="str">
        <f t="shared" si="67"/>
        <v/>
      </c>
      <c r="AB101" s="6" t="str">
        <f>IF(G101="男",data_kyogisha!A88,"")</f>
        <v/>
      </c>
      <c r="AC101" s="4" t="str">
        <f t="shared" si="54"/>
        <v/>
      </c>
      <c r="AD101" s="4" t="str">
        <f t="shared" si="55"/>
        <v/>
      </c>
      <c r="AE101" s="4" t="str">
        <f t="shared" si="68"/>
        <v/>
      </c>
      <c r="AF101" s="4" t="str">
        <f t="shared" si="56"/>
        <v/>
      </c>
      <c r="AG101" s="4" t="str">
        <f t="shared" si="69"/>
        <v/>
      </c>
      <c r="AH101" s="4" t="str">
        <f>IF(G101="女",data_kyogisha!A88,"")</f>
        <v/>
      </c>
      <c r="AI101" s="1">
        <f t="shared" si="87"/>
        <v>0</v>
      </c>
      <c r="AJ101" s="1" t="str">
        <f t="shared" si="77"/>
        <v/>
      </c>
      <c r="AK101" s="1">
        <f t="shared" si="78"/>
        <v>0</v>
      </c>
      <c r="AL101" s="1" t="str">
        <f t="shared" si="70"/>
        <v/>
      </c>
      <c r="AM101" s="1">
        <f t="shared" si="79"/>
        <v>0</v>
      </c>
      <c r="AN101" s="1" t="str">
        <f t="shared" si="71"/>
        <v/>
      </c>
      <c r="AO101" s="1">
        <f t="shared" si="80"/>
        <v>0</v>
      </c>
      <c r="AP101" s="1" t="str">
        <f t="shared" si="72"/>
        <v/>
      </c>
      <c r="AQ101" s="1">
        <f t="shared" si="81"/>
        <v>0</v>
      </c>
      <c r="AR101" s="1" t="str">
        <f t="shared" si="57"/>
        <v/>
      </c>
      <c r="AS101" s="1">
        <f t="shared" si="82"/>
        <v>0</v>
      </c>
      <c r="AT101" s="1" t="str">
        <f t="shared" si="86"/>
        <v/>
      </c>
      <c r="AU101" s="1">
        <f t="shared" si="73"/>
        <v>0</v>
      </c>
      <c r="AV101" s="1" t="str">
        <f t="shared" si="58"/>
        <v/>
      </c>
      <c r="AW101" s="1">
        <f t="shared" si="74"/>
        <v>0</v>
      </c>
      <c r="AX101" s="1" t="str">
        <f t="shared" si="59"/>
        <v/>
      </c>
      <c r="AY101" s="1">
        <f t="shared" si="75"/>
        <v>0</v>
      </c>
      <c r="AZ101" s="1" t="str">
        <f t="shared" si="60"/>
        <v/>
      </c>
      <c r="BA101" s="1">
        <f t="shared" si="83"/>
        <v>0</v>
      </c>
      <c r="BB101" s="1" t="str">
        <f t="shared" si="76"/>
        <v/>
      </c>
      <c r="BC101" s="1">
        <f t="shared" si="84"/>
        <v>0</v>
      </c>
      <c r="BD101" s="1" t="str">
        <f t="shared" si="61"/>
        <v/>
      </c>
      <c r="BE101" s="1">
        <f t="shared" si="85"/>
        <v>0</v>
      </c>
      <c r="BF101" s="1" t="str">
        <f t="shared" si="62"/>
        <v/>
      </c>
    </row>
    <row r="102" spans="1:58">
      <c r="A102" s="30">
        <v>88</v>
      </c>
      <c r="B102" s="179" t="s">
        <v>205</v>
      </c>
      <c r="C102" s="42"/>
      <c r="D102" s="42"/>
      <c r="E102" s="42"/>
      <c r="F102" s="131"/>
      <c r="G102" s="42"/>
      <c r="H102" s="43"/>
      <c r="I102" s="196"/>
      <c r="J102" s="175"/>
      <c r="K102" s="196"/>
      <c r="L102" s="118"/>
      <c r="M102" s="239"/>
      <c r="N102" s="232"/>
      <c r="O102" s="44"/>
      <c r="P102" s="44"/>
      <c r="W102" s="4" t="str">
        <f t="shared" si="63"/>
        <v/>
      </c>
      <c r="X102" s="4" t="str">
        <f t="shared" si="64"/>
        <v/>
      </c>
      <c r="Y102" s="4" t="str">
        <f t="shared" si="65"/>
        <v/>
      </c>
      <c r="Z102" s="4" t="str">
        <f t="shared" si="66"/>
        <v/>
      </c>
      <c r="AA102" s="4" t="str">
        <f t="shared" si="67"/>
        <v/>
      </c>
      <c r="AB102" s="6" t="str">
        <f>IF(G102="男",data_kyogisha!A89,"")</f>
        <v/>
      </c>
      <c r="AC102" s="4" t="str">
        <f t="shared" si="54"/>
        <v/>
      </c>
      <c r="AD102" s="4" t="str">
        <f t="shared" si="55"/>
        <v/>
      </c>
      <c r="AE102" s="4" t="str">
        <f t="shared" si="68"/>
        <v/>
      </c>
      <c r="AF102" s="4" t="str">
        <f t="shared" si="56"/>
        <v/>
      </c>
      <c r="AG102" s="4" t="str">
        <f t="shared" si="69"/>
        <v/>
      </c>
      <c r="AH102" s="4" t="str">
        <f>IF(G102="女",data_kyogisha!A89,"")</f>
        <v/>
      </c>
      <c r="AI102" s="1">
        <f t="shared" si="87"/>
        <v>0</v>
      </c>
      <c r="AJ102" s="1" t="str">
        <f t="shared" si="77"/>
        <v/>
      </c>
      <c r="AK102" s="1">
        <f t="shared" si="78"/>
        <v>0</v>
      </c>
      <c r="AL102" s="1" t="str">
        <f t="shared" si="70"/>
        <v/>
      </c>
      <c r="AM102" s="1">
        <f t="shared" si="79"/>
        <v>0</v>
      </c>
      <c r="AN102" s="1" t="str">
        <f t="shared" si="71"/>
        <v/>
      </c>
      <c r="AO102" s="1">
        <f t="shared" si="80"/>
        <v>0</v>
      </c>
      <c r="AP102" s="1" t="str">
        <f t="shared" si="72"/>
        <v/>
      </c>
      <c r="AQ102" s="1">
        <f t="shared" si="81"/>
        <v>0</v>
      </c>
      <c r="AR102" s="1" t="str">
        <f t="shared" si="57"/>
        <v/>
      </c>
      <c r="AS102" s="1">
        <f t="shared" si="82"/>
        <v>0</v>
      </c>
      <c r="AT102" s="1" t="str">
        <f t="shared" si="86"/>
        <v/>
      </c>
      <c r="AU102" s="1">
        <f t="shared" si="73"/>
        <v>0</v>
      </c>
      <c r="AV102" s="1" t="str">
        <f t="shared" si="58"/>
        <v/>
      </c>
      <c r="AW102" s="1">
        <f t="shared" si="74"/>
        <v>0</v>
      </c>
      <c r="AX102" s="1" t="str">
        <f t="shared" si="59"/>
        <v/>
      </c>
      <c r="AY102" s="1">
        <f t="shared" si="75"/>
        <v>0</v>
      </c>
      <c r="AZ102" s="1" t="str">
        <f t="shared" si="60"/>
        <v/>
      </c>
      <c r="BA102" s="1">
        <f t="shared" si="83"/>
        <v>0</v>
      </c>
      <c r="BB102" s="1" t="str">
        <f t="shared" si="76"/>
        <v/>
      </c>
      <c r="BC102" s="1">
        <f t="shared" si="84"/>
        <v>0</v>
      </c>
      <c r="BD102" s="1" t="str">
        <f t="shared" si="61"/>
        <v/>
      </c>
      <c r="BE102" s="1">
        <f t="shared" si="85"/>
        <v>0</v>
      </c>
      <c r="BF102" s="1" t="str">
        <f t="shared" si="62"/>
        <v/>
      </c>
    </row>
    <row r="103" spans="1:58">
      <c r="A103" s="30">
        <v>89</v>
      </c>
      <c r="B103" s="179" t="s">
        <v>205</v>
      </c>
      <c r="C103" s="42"/>
      <c r="D103" s="42"/>
      <c r="E103" s="42"/>
      <c r="F103" s="131"/>
      <c r="G103" s="42"/>
      <c r="H103" s="43"/>
      <c r="I103" s="196"/>
      <c r="J103" s="175"/>
      <c r="K103" s="196"/>
      <c r="L103" s="118"/>
      <c r="M103" s="239"/>
      <c r="N103" s="232"/>
      <c r="O103" s="44"/>
      <c r="P103" s="44"/>
      <c r="W103" s="4" t="str">
        <f t="shared" si="63"/>
        <v/>
      </c>
      <c r="X103" s="4" t="str">
        <f t="shared" si="64"/>
        <v/>
      </c>
      <c r="Y103" s="4" t="str">
        <f t="shared" si="65"/>
        <v/>
      </c>
      <c r="Z103" s="4" t="str">
        <f t="shared" si="66"/>
        <v/>
      </c>
      <c r="AA103" s="4" t="str">
        <f t="shared" si="67"/>
        <v/>
      </c>
      <c r="AB103" s="6" t="str">
        <f>IF(G103="男",data_kyogisha!A90,"")</f>
        <v/>
      </c>
      <c r="AC103" s="4" t="str">
        <f t="shared" si="54"/>
        <v/>
      </c>
      <c r="AD103" s="4" t="str">
        <f t="shared" si="55"/>
        <v/>
      </c>
      <c r="AE103" s="4" t="str">
        <f t="shared" si="68"/>
        <v/>
      </c>
      <c r="AF103" s="4" t="str">
        <f t="shared" si="56"/>
        <v/>
      </c>
      <c r="AG103" s="4" t="str">
        <f t="shared" si="69"/>
        <v/>
      </c>
      <c r="AH103" s="4" t="str">
        <f>IF(G103="女",data_kyogisha!A90,"")</f>
        <v/>
      </c>
      <c r="AI103" s="1">
        <f t="shared" si="87"/>
        <v>0</v>
      </c>
      <c r="AJ103" s="1" t="str">
        <f t="shared" si="77"/>
        <v/>
      </c>
      <c r="AK103" s="1">
        <f t="shared" si="78"/>
        <v>0</v>
      </c>
      <c r="AL103" s="1" t="str">
        <f t="shared" si="70"/>
        <v/>
      </c>
      <c r="AM103" s="1">
        <f t="shared" si="79"/>
        <v>0</v>
      </c>
      <c r="AN103" s="1" t="str">
        <f t="shared" si="71"/>
        <v/>
      </c>
      <c r="AO103" s="1">
        <f t="shared" si="80"/>
        <v>0</v>
      </c>
      <c r="AP103" s="1" t="str">
        <f t="shared" si="72"/>
        <v/>
      </c>
      <c r="AQ103" s="1">
        <f t="shared" si="81"/>
        <v>0</v>
      </c>
      <c r="AR103" s="1" t="str">
        <f t="shared" si="57"/>
        <v/>
      </c>
      <c r="AS103" s="1">
        <f t="shared" si="82"/>
        <v>0</v>
      </c>
      <c r="AT103" s="1" t="str">
        <f t="shared" si="86"/>
        <v/>
      </c>
      <c r="AU103" s="1">
        <f t="shared" si="73"/>
        <v>0</v>
      </c>
      <c r="AV103" s="1" t="str">
        <f t="shared" si="58"/>
        <v/>
      </c>
      <c r="AW103" s="1">
        <f t="shared" si="74"/>
        <v>0</v>
      </c>
      <c r="AX103" s="1" t="str">
        <f t="shared" si="59"/>
        <v/>
      </c>
      <c r="AY103" s="1">
        <f t="shared" si="75"/>
        <v>0</v>
      </c>
      <c r="AZ103" s="1" t="str">
        <f t="shared" si="60"/>
        <v/>
      </c>
      <c r="BA103" s="1">
        <f t="shared" si="83"/>
        <v>0</v>
      </c>
      <c r="BB103" s="1" t="str">
        <f t="shared" si="76"/>
        <v/>
      </c>
      <c r="BC103" s="1">
        <f t="shared" si="84"/>
        <v>0</v>
      </c>
      <c r="BD103" s="1" t="str">
        <f t="shared" si="61"/>
        <v/>
      </c>
      <c r="BE103" s="1">
        <f t="shared" si="85"/>
        <v>0</v>
      </c>
      <c r="BF103" s="1" t="str">
        <f t="shared" si="62"/>
        <v/>
      </c>
    </row>
    <row r="104" spans="1:58" ht="14.25" thickBot="1">
      <c r="A104" s="19">
        <v>90</v>
      </c>
      <c r="B104" s="180" t="s">
        <v>205</v>
      </c>
      <c r="C104" s="45"/>
      <c r="D104" s="45"/>
      <c r="E104" s="45"/>
      <c r="F104" s="132"/>
      <c r="G104" s="45"/>
      <c r="H104" s="46"/>
      <c r="I104" s="197"/>
      <c r="J104" s="176"/>
      <c r="K104" s="197"/>
      <c r="L104" s="119"/>
      <c r="M104" s="240"/>
      <c r="N104" s="233"/>
      <c r="O104" s="47"/>
      <c r="P104" s="47"/>
      <c r="W104" s="77" t="str">
        <f t="shared" si="63"/>
        <v/>
      </c>
      <c r="X104" s="77" t="str">
        <f t="shared" si="64"/>
        <v/>
      </c>
      <c r="Y104" s="77" t="str">
        <f t="shared" si="65"/>
        <v/>
      </c>
      <c r="Z104" s="77" t="str">
        <f t="shared" si="66"/>
        <v/>
      </c>
      <c r="AA104" s="77" t="str">
        <f t="shared" si="67"/>
        <v/>
      </c>
      <c r="AB104" s="78" t="str">
        <f>IF(G104="男",data_kyogisha!A91,"")</f>
        <v/>
      </c>
      <c r="AC104" s="77" t="str">
        <f t="shared" si="54"/>
        <v/>
      </c>
      <c r="AD104" s="77" t="str">
        <f t="shared" si="55"/>
        <v/>
      </c>
      <c r="AE104" s="77" t="str">
        <f t="shared" si="68"/>
        <v/>
      </c>
      <c r="AF104" s="77" t="str">
        <f t="shared" si="56"/>
        <v/>
      </c>
      <c r="AG104" s="77" t="str">
        <f t="shared" si="69"/>
        <v/>
      </c>
      <c r="AH104" s="77" t="str">
        <f>IF(G104="女",data_kyogisha!A91,"")</f>
        <v/>
      </c>
      <c r="AI104" s="1">
        <f t="shared" si="87"/>
        <v>0</v>
      </c>
      <c r="AJ104" s="1" t="str">
        <f t="shared" si="77"/>
        <v/>
      </c>
      <c r="AK104" s="1">
        <f t="shared" si="78"/>
        <v>0</v>
      </c>
      <c r="AL104" s="1" t="str">
        <f t="shared" si="70"/>
        <v/>
      </c>
      <c r="AM104" s="1">
        <f t="shared" si="79"/>
        <v>0</v>
      </c>
      <c r="AN104" s="1" t="str">
        <f t="shared" si="71"/>
        <v/>
      </c>
      <c r="AO104" s="1">
        <f t="shared" si="80"/>
        <v>0</v>
      </c>
      <c r="AP104" s="1" t="str">
        <f t="shared" si="72"/>
        <v/>
      </c>
      <c r="AQ104" s="1">
        <f t="shared" si="81"/>
        <v>0</v>
      </c>
      <c r="AR104" s="1" t="str">
        <f t="shared" si="57"/>
        <v/>
      </c>
      <c r="AS104" s="1">
        <f t="shared" si="82"/>
        <v>0</v>
      </c>
      <c r="AT104" s="1" t="str">
        <f t="shared" si="86"/>
        <v/>
      </c>
      <c r="AU104" s="1">
        <f t="shared" si="73"/>
        <v>0</v>
      </c>
      <c r="AV104" s="1" t="str">
        <f t="shared" si="58"/>
        <v/>
      </c>
      <c r="AW104" s="1">
        <f t="shared" si="74"/>
        <v>0</v>
      </c>
      <c r="AX104" s="1" t="str">
        <f t="shared" si="59"/>
        <v/>
      </c>
      <c r="AY104" s="1">
        <f t="shared" si="75"/>
        <v>0</v>
      </c>
      <c r="AZ104" s="1" t="str">
        <f t="shared" si="60"/>
        <v/>
      </c>
      <c r="BA104" s="1">
        <f t="shared" si="83"/>
        <v>0</v>
      </c>
      <c r="BB104" s="1" t="str">
        <f t="shared" si="76"/>
        <v/>
      </c>
      <c r="BC104" s="1">
        <f t="shared" si="84"/>
        <v>0</v>
      </c>
      <c r="BD104" s="1" t="str">
        <f t="shared" si="61"/>
        <v/>
      </c>
      <c r="BE104" s="1">
        <f t="shared" si="85"/>
        <v>0</v>
      </c>
      <c r="BF104" s="1" t="str">
        <f t="shared" si="62"/>
        <v/>
      </c>
    </row>
    <row r="105" spans="1:58" hidden="1">
      <c r="B105" s="162"/>
      <c r="F105" s="11" t="s">
        <v>77</v>
      </c>
      <c r="G105" s="51">
        <f>IF(I105=0,0,I105)</f>
        <v>0</v>
      </c>
      <c r="I105" s="189">
        <f>COUNTA(I15:I104)</f>
        <v>0</v>
      </c>
    </row>
    <row r="106" spans="1:58" hidden="1">
      <c r="B106" s="162"/>
      <c r="F106" s="11" t="s">
        <v>80</v>
      </c>
      <c r="G106" s="51">
        <f>③リレー情報確認!F25+③リレー情報確認!L30+③リレー情報確認!X30</f>
        <v>0</v>
      </c>
    </row>
    <row r="107" spans="1:58" hidden="1">
      <c r="B107" s="162"/>
      <c r="F107" s="11" t="s">
        <v>82</v>
      </c>
      <c r="G107" s="51">
        <f>COUNTIF(G15:G104,"男")</f>
        <v>0</v>
      </c>
    </row>
    <row r="108" spans="1:58" hidden="1">
      <c r="F108" s="1" t="s">
        <v>83</v>
      </c>
      <c r="G108" s="1">
        <f>COUNTIF(G15:G104,"女")</f>
        <v>0</v>
      </c>
    </row>
    <row r="109" spans="1:58" hidden="1">
      <c r="G109" s="1">
        <f>SUM(G107:G108)</f>
        <v>0</v>
      </c>
    </row>
  </sheetData>
  <sheetProtection sheet="1" objects="1" scenarios="1" selectLockedCells="1"/>
  <mergeCells count="9">
    <mergeCell ref="N5:N6"/>
    <mergeCell ref="N7:N8"/>
    <mergeCell ref="N9:N10"/>
    <mergeCell ref="M3:P3"/>
    <mergeCell ref="M5:M6"/>
    <mergeCell ref="M7:M8"/>
    <mergeCell ref="M9:M10"/>
    <mergeCell ref="M4:N4"/>
    <mergeCell ref="O4:P4"/>
  </mergeCells>
  <phoneticPr fontId="5"/>
  <dataValidations count="10">
    <dataValidation type="list" allowBlank="1" showInputMessage="1" showErrorMessage="1" sqref="M15:M104">
      <formula1>IF(G15="","",IF(G15="男",$T$15:$T$34,$U$15:$U$33))</formula1>
    </dataValidation>
    <dataValidation imeMode="off" allowBlank="1" showInputMessage="1" showErrorMessage="1" sqref="N15:N104 N7 L15:L104 F15:F104 C105:C107 O5:O10 N9 P5:P11 N5 H15:H104"/>
    <dataValidation type="list" imeMode="on" allowBlank="1" showInputMessage="1" showErrorMessage="1" sqref="G15:G104">
      <formula1>$S$16:$S$17</formula1>
    </dataValidation>
    <dataValidation imeMode="on" allowBlank="1" showInputMessage="1" showErrorMessage="1" sqref="D15:D104"/>
    <dataValidation imeMode="halfKatakana" allowBlank="1" showInputMessage="1" showErrorMessage="1" sqref="F14 E14:E104"/>
    <dataValidation type="list" allowBlank="1" showInputMessage="1" showErrorMessage="1" sqref="K15:K104">
      <formula1>IF(G15="","",IF(G15="男",$T$15:$T$34,$U$15:$U$33))</formula1>
    </dataValidation>
    <dataValidation type="list" allowBlank="1" showInputMessage="1" showErrorMessage="1" sqref="I15:I104">
      <formula1>IF(G15="","",IF(G15="男",$T$15:$T$34,$U$15:$U$33))</formula1>
    </dataValidation>
    <dataValidation type="whole" imeMode="off" allowBlank="1" showInputMessage="1" showErrorMessage="1" error="．やｍを使用しないでください！_x000a_" sqref="J15:J104">
      <formula1>1</formula1>
      <formula2>9999999</formula2>
    </dataValidation>
    <dataValidation type="whole" imeMode="off" allowBlank="1" showInputMessage="1" showErrorMessage="1" error="数字しか入力できません" prompt="数字しか入力できません_x000a_" sqref="C15:C104">
      <formula1>1</formula1>
      <formula2>9999</formula2>
    </dataValidation>
    <dataValidation type="list" allowBlank="1" showInputMessage="1" showErrorMessage="1" sqref="O15:P104">
      <formula1>$V$16:$V$18</formula1>
    </dataValidation>
  </dataValidations>
  <pageMargins left="0.31496062992125984" right="0.31496062992125984"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249977111117893"/>
  </sheetPr>
  <dimension ref="A1:X30"/>
  <sheetViews>
    <sheetView zoomScaleNormal="100" workbookViewId="0">
      <selection activeCell="P18" sqref="P18:R20"/>
    </sheetView>
  </sheetViews>
  <sheetFormatPr defaultRowHeight="13.5"/>
  <cols>
    <col min="1" max="1" width="4.5" style="34" customWidth="1"/>
    <col min="2" max="2" width="3.75" style="34" customWidth="1"/>
    <col min="3" max="3" width="6.5" style="34" bestFit="1" customWidth="1"/>
    <col min="4" max="4" width="12.25" style="34" bestFit="1" customWidth="1"/>
    <col min="5" max="5" width="13.125" style="34" customWidth="1"/>
    <col min="6" max="6" width="8.5" style="34" bestFit="1" customWidth="1"/>
    <col min="7" max="7" width="5" style="35" customWidth="1"/>
    <col min="8" max="8" width="6.375" style="34" customWidth="1"/>
    <col min="9" max="9" width="6.5" style="34" customWidth="1"/>
    <col min="10" max="10" width="12.25" style="34" customWidth="1"/>
    <col min="11" max="11" width="9.5" style="34" bestFit="1" customWidth="1"/>
    <col min="12" max="12" width="8.5" style="34" bestFit="1" customWidth="1"/>
    <col min="13" max="13" width="5" style="37" customWidth="1"/>
    <col min="14" max="14" width="8" style="34" customWidth="1"/>
    <col min="15" max="15" width="6.5" style="34" bestFit="1" customWidth="1"/>
    <col min="16" max="16" width="12.25" style="34" customWidth="1"/>
    <col min="17" max="17" width="13.5" style="34" customWidth="1"/>
    <col min="18" max="18" width="8.5" style="34" bestFit="1" customWidth="1"/>
    <col min="19" max="19" width="5" style="37" customWidth="1"/>
    <col min="20" max="20" width="5" style="34" customWidth="1"/>
    <col min="21" max="21" width="6.5" style="34" bestFit="1" customWidth="1"/>
    <col min="22" max="22" width="12.25" style="34" customWidth="1"/>
    <col min="23" max="23" width="9.5" style="34" bestFit="1" customWidth="1"/>
    <col min="24" max="24" width="8.5" style="34" bestFit="1" customWidth="1"/>
    <col min="25" max="26" width="9" style="34"/>
    <col min="27" max="27" width="9" style="34" customWidth="1"/>
    <col min="28" max="16384" width="9" style="34"/>
  </cols>
  <sheetData>
    <row r="1" spans="1:24" ht="18" thickBot="1">
      <c r="A1" s="33" t="s">
        <v>72</v>
      </c>
      <c r="H1" s="36"/>
      <c r="I1" s="49" t="s">
        <v>28</v>
      </c>
      <c r="J1" s="391" t="str">
        <f>IF(①学校情報入力!D5="","",①学校情報入力!D5)</f>
        <v/>
      </c>
      <c r="K1" s="392"/>
      <c r="L1" s="393"/>
      <c r="M1" s="32"/>
      <c r="O1" s="49" t="s">
        <v>57</v>
      </c>
      <c r="P1" s="391" t="str">
        <f>IF(①学校情報入力!D6="","",①学校情報入力!D6)</f>
        <v/>
      </c>
      <c r="Q1" s="392"/>
      <c r="R1" s="393"/>
      <c r="T1" s="36"/>
      <c r="W1" s="85"/>
    </row>
    <row r="2" spans="1:24">
      <c r="H2" s="36"/>
      <c r="N2" s="36"/>
      <c r="T2" s="36"/>
    </row>
    <row r="3" spans="1:24" s="89" customFormat="1">
      <c r="A3" s="90"/>
      <c r="B3" s="86"/>
      <c r="C3" s="87" t="s">
        <v>71</v>
      </c>
      <c r="D3" s="88"/>
      <c r="E3" s="88"/>
      <c r="F3" s="88"/>
      <c r="G3" s="88"/>
      <c r="H3" s="88"/>
      <c r="I3" s="88"/>
      <c r="J3" s="88"/>
      <c r="K3" s="88"/>
      <c r="L3" s="88"/>
      <c r="M3" s="88"/>
      <c r="N3" s="88"/>
      <c r="O3" s="88"/>
      <c r="P3" s="96"/>
      <c r="Q3" s="96"/>
      <c r="R3" s="96"/>
      <c r="S3" s="96"/>
      <c r="T3" s="96"/>
      <c r="U3" s="96"/>
      <c r="V3" s="96"/>
      <c r="W3" s="96"/>
    </row>
    <row r="4" spans="1:24" s="89" customFormat="1">
      <c r="A4" s="90"/>
      <c r="B4" s="86"/>
      <c r="C4" s="87" t="s">
        <v>73</v>
      </c>
      <c r="D4" s="88"/>
      <c r="E4" s="88"/>
      <c r="F4" s="88"/>
      <c r="G4" s="88"/>
      <c r="H4" s="88"/>
      <c r="I4" s="88"/>
      <c r="J4" s="88"/>
      <c r="K4" s="88"/>
      <c r="L4" s="88"/>
      <c r="M4" s="88"/>
      <c r="N4" s="88"/>
      <c r="O4" s="88"/>
      <c r="P4" s="96"/>
      <c r="Q4" s="96"/>
      <c r="R4" s="96"/>
      <c r="S4" s="96"/>
      <c r="T4" s="96"/>
      <c r="U4" s="96"/>
      <c r="V4" s="96"/>
      <c r="W4" s="96"/>
    </row>
    <row r="5" spans="1:24" ht="14.25" thickBot="1">
      <c r="H5" s="90"/>
      <c r="N5" s="90"/>
      <c r="T5" s="90"/>
    </row>
    <row r="6" spans="1:24" s="91" customFormat="1" ht="14.25" thickTop="1">
      <c r="A6" s="375" t="s">
        <v>485</v>
      </c>
      <c r="B6" s="376"/>
      <c r="C6" s="376"/>
      <c r="D6" s="376"/>
      <c r="E6" s="376"/>
      <c r="F6" s="376"/>
      <c r="G6" s="394" t="s">
        <v>487</v>
      </c>
      <c r="H6" s="395"/>
      <c r="I6" s="395"/>
      <c r="J6" s="395"/>
      <c r="K6" s="395"/>
      <c r="L6" s="396"/>
      <c r="M6" s="375" t="s">
        <v>486</v>
      </c>
      <c r="N6" s="376"/>
      <c r="O6" s="376"/>
      <c r="P6" s="376"/>
      <c r="Q6" s="376"/>
      <c r="R6" s="376"/>
      <c r="S6" s="397" t="s">
        <v>488</v>
      </c>
      <c r="T6" s="398"/>
      <c r="U6" s="398"/>
      <c r="V6" s="398"/>
      <c r="W6" s="398"/>
      <c r="X6" s="399"/>
    </row>
    <row r="7" spans="1:24" ht="14.25" thickBot="1">
      <c r="A7" s="262"/>
      <c r="B7" s="201" t="s">
        <v>45</v>
      </c>
      <c r="C7" s="201" t="s">
        <v>0</v>
      </c>
      <c r="D7" s="201" t="s">
        <v>48</v>
      </c>
      <c r="E7" s="201" t="s">
        <v>66</v>
      </c>
      <c r="F7" s="266" t="s">
        <v>6</v>
      </c>
      <c r="G7" s="267"/>
      <c r="H7" s="200" t="s">
        <v>45</v>
      </c>
      <c r="I7" s="200" t="s">
        <v>0</v>
      </c>
      <c r="J7" s="200" t="s">
        <v>48</v>
      </c>
      <c r="K7" s="200" t="s">
        <v>66</v>
      </c>
      <c r="L7" s="268" t="s">
        <v>6</v>
      </c>
      <c r="M7" s="269"/>
      <c r="N7" s="199" t="s">
        <v>45</v>
      </c>
      <c r="O7" s="199" t="s">
        <v>0</v>
      </c>
      <c r="P7" s="202" t="s">
        <v>48</v>
      </c>
      <c r="Q7" s="202" t="s">
        <v>66</v>
      </c>
      <c r="R7" s="251" t="s">
        <v>6</v>
      </c>
      <c r="S7" s="269"/>
      <c r="T7" s="200" t="s">
        <v>45</v>
      </c>
      <c r="U7" s="200" t="s">
        <v>0</v>
      </c>
      <c r="V7" s="200" t="s">
        <v>48</v>
      </c>
      <c r="W7" s="200" t="s">
        <v>66</v>
      </c>
      <c r="X7" s="268" t="s">
        <v>6</v>
      </c>
    </row>
    <row r="8" spans="1:24">
      <c r="A8" s="377" t="s">
        <v>515</v>
      </c>
      <c r="B8" s="248">
        <v>1</v>
      </c>
      <c r="C8" s="243" t="str">
        <f>IF(②選手情報入力!$AJ$14&lt;1,"",VLOOKUP(B8,②選手情報入力!$AI$15:$AJ$104,2,FALSE))</f>
        <v/>
      </c>
      <c r="D8" s="244" t="str">
        <f>IF(C8="","",VLOOKUP(C8,②選手情報入力!$W$15:$X$104,2,FALSE))</f>
        <v/>
      </c>
      <c r="E8" s="244" t="str">
        <f>IF(C8="","",VLOOKUP(C8,②選手情報入力!$W$15:$AC$104,6,FALSE))</f>
        <v/>
      </c>
      <c r="F8" s="372" t="str">
        <f>IF(②選手情報入力!N5="","",②選手情報入力!N5)</f>
        <v/>
      </c>
      <c r="G8" s="377" t="s">
        <v>518</v>
      </c>
      <c r="H8" s="248">
        <v>1</v>
      </c>
      <c r="I8" s="243" t="str">
        <f>IF(②選手情報入力!$AL$14&lt;1,"",VLOOKUP(H8,②選手情報入力!$AK$15:$AL$104,2,FALSE))</f>
        <v/>
      </c>
      <c r="J8" s="244" t="str">
        <f>IF(I8="","",VLOOKUP(I8,②選手情報入力!$W$15:$X$104,2,FALSE))</f>
        <v/>
      </c>
      <c r="K8" s="244" t="str">
        <f>IF(I8="","",VLOOKUP(I8,②選手情報入力!$W$15:$AC$104,6,FALSE))</f>
        <v/>
      </c>
      <c r="L8" s="382" t="str">
        <f>IF(②選手情報入力!P5="","",②選手情報入力!P5)</f>
        <v/>
      </c>
      <c r="M8" s="377" t="s">
        <v>515</v>
      </c>
      <c r="N8" s="248">
        <v>1</v>
      </c>
      <c r="O8" s="243" t="str">
        <f>IF(②選手情報入力!$AN$14&lt;1,"",VLOOKUP(N8,②選手情報入力!$AM$15:$AN$104,2,FALSE))</f>
        <v/>
      </c>
      <c r="P8" s="244" t="str">
        <f>IF(O8="","",VLOOKUP(O8,②選手情報入力!$AC$15:$AD$104,2,FALSE))</f>
        <v/>
      </c>
      <c r="Q8" s="244" t="str">
        <f>IF(O8="","",VLOOKUP(O8,②選手情報入力!$AC$15:$AJ$104,6,FALSE))</f>
        <v/>
      </c>
      <c r="R8" s="372" t="str">
        <f>IF(F8="","",F8)</f>
        <v/>
      </c>
      <c r="S8" s="377" t="s">
        <v>518</v>
      </c>
      <c r="T8" s="258">
        <v>1</v>
      </c>
      <c r="U8" s="259" t="str">
        <f>IF(②選手情報入力!$AP$14&lt;1,"",VLOOKUP(T8,②選手情報入力!$AO$15:$AP$104,2,FALSE))</f>
        <v/>
      </c>
      <c r="V8" s="260" t="str">
        <f>IF(U8="","",VLOOKUP(U8,②選手情報入力!$AC$15:$AD$104,2,FALSE))</f>
        <v/>
      </c>
      <c r="W8" s="260" t="str">
        <f>IF(U8="","",VLOOKUP(U8,②選手情報入力!$AC$15:$AJ$104,6,FALSE))</f>
        <v/>
      </c>
      <c r="X8" s="386" t="str">
        <f>IF(②選手情報入力!P8="","",②選手情報入力!P8)</f>
        <v/>
      </c>
    </row>
    <row r="9" spans="1:24">
      <c r="A9" s="378"/>
      <c r="B9" s="249">
        <v>2</v>
      </c>
      <c r="C9" s="92" t="str">
        <f>IF(②選手情報入力!$AJ$14&lt;2,"",VLOOKUP(B9,②選手情報入力!$AI$15:$AJ$104,2,FALSE))</f>
        <v/>
      </c>
      <c r="D9" s="76" t="str">
        <f>IF(C9="","",VLOOKUP(C9,②選手情報入力!$W$15:$X$104,2,FALSE))</f>
        <v/>
      </c>
      <c r="E9" s="76" t="str">
        <f>IF(C9="","",VLOOKUP(C9,②選手情報入力!$W$15:$AC$104,6,FALSE))</f>
        <v/>
      </c>
      <c r="F9" s="373"/>
      <c r="G9" s="378"/>
      <c r="H9" s="249">
        <v>2</v>
      </c>
      <c r="I9" s="92" t="str">
        <f>IF(②選手情報入力!$AL$14&lt;2,"",VLOOKUP(H9,②選手情報入力!$AK$15:$AL$104,2,FALSE))</f>
        <v/>
      </c>
      <c r="J9" s="76" t="str">
        <f>IF(I9="","",VLOOKUP(I9,②選手情報入力!$W$15:$X$104,2,FALSE))</f>
        <v/>
      </c>
      <c r="K9" s="76" t="str">
        <f>IF(I9="","",VLOOKUP(I9,②選手情報入力!$W$15:$AC$104,6,FALSE))</f>
        <v/>
      </c>
      <c r="L9" s="383"/>
      <c r="M9" s="378"/>
      <c r="N9" s="249">
        <v>2</v>
      </c>
      <c r="O9" s="92" t="str">
        <f>IF(②選手情報入力!$AN$14&lt;2,"",VLOOKUP(N9,②選手情報入力!$AM$15:$AN$104,2,FALSE))</f>
        <v/>
      </c>
      <c r="P9" s="76" t="str">
        <f>IF(O9="","",VLOOKUP(O9,②選手情報入力!$AC$15:$AD$104,2,FALSE))</f>
        <v/>
      </c>
      <c r="Q9" s="76" t="str">
        <f>IF(O9="","",VLOOKUP(O9,②選手情報入力!$AC$15:$AJ$104,6,FALSE))</f>
        <v/>
      </c>
      <c r="R9" s="373"/>
      <c r="S9" s="378"/>
      <c r="T9" s="254">
        <v>2</v>
      </c>
      <c r="U9" s="199" t="str">
        <f>IF(②選手情報入力!$AP$14&lt;2,"",VLOOKUP(T9,②選手情報入力!$AO$15:$AP$104,2,FALSE))</f>
        <v/>
      </c>
      <c r="V9" s="181" t="str">
        <f>IF(U9="","",VLOOKUP(U9,②選手情報入力!$AC$15:$AD$104,2,FALSE))</f>
        <v/>
      </c>
      <c r="W9" s="181" t="str">
        <f>IF(U9="","",VLOOKUP(U9,②選手情報入力!$AC$15:$AJ$104,6,FALSE))</f>
        <v/>
      </c>
      <c r="X9" s="387"/>
    </row>
    <row r="10" spans="1:24" ht="14.25" thickBot="1">
      <c r="A10" s="379"/>
      <c r="B10" s="250">
        <v>3</v>
      </c>
      <c r="C10" s="245" t="str">
        <f>IF(②選手情報入力!$AJ$14&lt;3,"",VLOOKUP(B10,②選手情報入力!$AI$15:$AJ$104,2,FALSE))</f>
        <v/>
      </c>
      <c r="D10" s="246" t="str">
        <f>IF(C10="","",VLOOKUP(C10,②選手情報入力!$W$15:$X$104,2,FALSE))</f>
        <v/>
      </c>
      <c r="E10" s="246" t="str">
        <f>IF(C10="","",VLOOKUP(C10,②選手情報入力!$W$15:$AC$104,6,FALSE))</f>
        <v/>
      </c>
      <c r="F10" s="381"/>
      <c r="G10" s="378"/>
      <c r="H10" s="249">
        <v>3</v>
      </c>
      <c r="I10" s="92" t="str">
        <f>IF(②選手情報入力!$AL$14&lt;3,"",VLOOKUP(H10,②選手情報入力!$AK$15:$AL$104,2,FALSE))</f>
        <v/>
      </c>
      <c r="J10" s="76" t="str">
        <f>IF(I10="","",VLOOKUP(I10,②選手情報入力!$W$15:$X$104,2,FALSE))</f>
        <v/>
      </c>
      <c r="K10" s="76" t="str">
        <f>IF(I10="","",VLOOKUP(I10,②選手情報入力!$W$15:$AC$104,6,FALSE))</f>
        <v/>
      </c>
      <c r="L10" s="383"/>
      <c r="M10" s="379"/>
      <c r="N10" s="250">
        <v>3</v>
      </c>
      <c r="O10" s="245" t="str">
        <f>IF(②選手情報入力!$AN$14&lt;3,"",VLOOKUP(N10,②選手情報入力!$AM$15:$AN$104,2,FALSE))</f>
        <v/>
      </c>
      <c r="P10" s="246" t="str">
        <f>IF(O10="","",VLOOKUP(O10,②選手情報入力!$AC$15:$AD$104,2,FALSE))</f>
        <v/>
      </c>
      <c r="Q10" s="246" t="str">
        <f>IF(O10="","",VLOOKUP(O10,②選手情報入力!$AC$15:$AJ$104,6,FALSE))</f>
        <v/>
      </c>
      <c r="R10" s="381"/>
      <c r="S10" s="378"/>
      <c r="T10" s="254">
        <v>3</v>
      </c>
      <c r="U10" s="199" t="str">
        <f>IF(②選手情報入力!$AP$14&lt;3,"",VLOOKUP(T10,②選手情報入力!$AO$15:$AP$104,2,FALSE))</f>
        <v/>
      </c>
      <c r="V10" s="181" t="str">
        <f>IF(U10="","",VLOOKUP(U10,②選手情報入力!$AC$15:$AD$104,2,FALSE))</f>
        <v/>
      </c>
      <c r="W10" s="181" t="str">
        <f>IF(U10="","",VLOOKUP(U10,②選手情報入力!$AC$15:$AJ$104,6,FALSE))</f>
        <v/>
      </c>
      <c r="X10" s="387"/>
    </row>
    <row r="11" spans="1:24">
      <c r="A11" s="378" t="s">
        <v>516</v>
      </c>
      <c r="B11" s="248">
        <v>1</v>
      </c>
      <c r="C11" s="243" t="str">
        <f>IF(②選手情報入力!$AR$14&lt;1,"",VLOOKUP(B11,②選手情報入力!$AQ$15:$AR$104,2,FALSE))</f>
        <v/>
      </c>
      <c r="D11" s="244" t="str">
        <f>IF(C11="","",VLOOKUP(C11,②選手情報入力!$W$15:$X$104,2,FALSE))</f>
        <v/>
      </c>
      <c r="E11" s="244" t="str">
        <f>IF(C11="","",VLOOKUP(C11,②選手情報入力!$W$15:$AC$104,6,FALSE))</f>
        <v/>
      </c>
      <c r="F11" s="372" t="str">
        <f>IF(②選手情報入力!N7="","",②選手情報入力!N7)</f>
        <v/>
      </c>
      <c r="G11" s="378"/>
      <c r="H11" s="249">
        <v>4</v>
      </c>
      <c r="I11" s="92" t="str">
        <f>IF(②選手情報入力!$AL$14&lt;4,"",VLOOKUP(H11,②選手情報入力!$AK$15:$AL$104,2,FALSE))</f>
        <v/>
      </c>
      <c r="J11" s="76" t="str">
        <f>IF(I11="","",VLOOKUP(I11,②選手情報入力!$W$15:$X$104,2,FALSE))</f>
        <v/>
      </c>
      <c r="K11" s="76" t="str">
        <f>IF(I11="","",VLOOKUP(I11,②選手情報入力!$W$15:$AC$104,6,FALSE))</f>
        <v/>
      </c>
      <c r="L11" s="383"/>
      <c r="M11" s="377" t="s">
        <v>516</v>
      </c>
      <c r="N11" s="248">
        <v>1</v>
      </c>
      <c r="O11" s="243" t="str">
        <f>IF(②選手情報入力!$AV$14&lt;1,"",VLOOKUP(N11,②選手情報入力!$AU$15:$AV$104,2,FALSE))</f>
        <v/>
      </c>
      <c r="P11" s="244" t="str">
        <f>IF(O11="","",VLOOKUP(O11,②選手情報入力!$AC$15:$AD$104,2,FALSE))</f>
        <v/>
      </c>
      <c r="Q11" s="244" t="str">
        <f>IF(O11="","",VLOOKUP(O11,②選手情報入力!$AC$15:$AJ$104,6,FALSE))</f>
        <v/>
      </c>
      <c r="R11" s="372" t="str">
        <f>IF(F11="","",F11)</f>
        <v/>
      </c>
      <c r="S11" s="378"/>
      <c r="T11" s="254">
        <v>4</v>
      </c>
      <c r="U11" s="199" t="str">
        <f>IF(②選手情報入力!$AP$14&lt;4,"",VLOOKUP(T11,②選手情報入力!$AO$15:$AP$104,2,FALSE))</f>
        <v/>
      </c>
      <c r="V11" s="181" t="str">
        <f>IF(U11="","",VLOOKUP(U11,②選手情報入力!$AC$15:$AD$104,2,FALSE))</f>
        <v/>
      </c>
      <c r="W11" s="181" t="str">
        <f>IF(U11="","",VLOOKUP(U11,②選手情報入力!$AC$15:$AJ$104,6,FALSE))</f>
        <v/>
      </c>
      <c r="X11" s="387"/>
    </row>
    <row r="12" spans="1:24">
      <c r="A12" s="378"/>
      <c r="B12" s="249">
        <v>2</v>
      </c>
      <c r="C12" s="92" t="str">
        <f>IF(②選手情報入力!$AR$14&lt;1,"",VLOOKUP(B12,②選手情報入力!$AQ$15:$AR$104,2,FALSE))</f>
        <v/>
      </c>
      <c r="D12" s="76" t="str">
        <f>IF(C12="","",VLOOKUP(C12,②選手情報入力!$W$15:$X$104,2,FALSE))</f>
        <v/>
      </c>
      <c r="E12" s="76" t="str">
        <f>IF(C12="","",VLOOKUP(C12,②選手情報入力!$W$15:$AC$104,6,FALSE))</f>
        <v/>
      </c>
      <c r="F12" s="373"/>
      <c r="G12" s="378"/>
      <c r="H12" s="249">
        <v>5</v>
      </c>
      <c r="I12" s="92" t="str">
        <f>IF(②選手情報入力!$AL$14&lt;5,"",VLOOKUP(H12,②選手情報入力!$AK$15:$AL$104,2,FALSE))</f>
        <v/>
      </c>
      <c r="J12" s="76" t="str">
        <f>IF(I12="","",VLOOKUP(I12,②選手情報入力!$W$15:$X$104,2,FALSE))</f>
        <v/>
      </c>
      <c r="K12" s="76" t="str">
        <f>IF(I12="","",VLOOKUP(I12,②選手情報入力!$W$15:$AC$104,6,FALSE))</f>
        <v/>
      </c>
      <c r="L12" s="383"/>
      <c r="M12" s="378"/>
      <c r="N12" s="249">
        <v>2</v>
      </c>
      <c r="O12" s="92" t="str">
        <f>IF(②選手情報入力!$AV$14&lt;2,"",VLOOKUP(N12,②選手情報入力!$AU$15:$AV$104,2,FALSE))</f>
        <v/>
      </c>
      <c r="P12" s="76" t="str">
        <f>IF(O12="","",VLOOKUP(O12,②選手情報入力!$AC$15:$AD$104,2,FALSE))</f>
        <v/>
      </c>
      <c r="Q12" s="76" t="str">
        <f>IF(O12="","",VLOOKUP(O12,②選手情報入力!$AC$15:$AJ$104,6,FALSE))</f>
        <v/>
      </c>
      <c r="R12" s="373"/>
      <c r="S12" s="378"/>
      <c r="T12" s="254">
        <v>5</v>
      </c>
      <c r="U12" s="199" t="str">
        <f>IF(②選手情報入力!$AP$14&lt;5,"",VLOOKUP(T12,②選手情報入力!$AO$15:$AP$104,2,FALSE))</f>
        <v/>
      </c>
      <c r="V12" s="181" t="str">
        <f>IF(U12="","",VLOOKUP(U12,②選手情報入力!$AC$15:$AD$104,2,FALSE))</f>
        <v/>
      </c>
      <c r="W12" s="181" t="str">
        <f>IF(U12="","",VLOOKUP(U12,②選手情報入力!$AC$15:$AJ$104,6,FALSE))</f>
        <v/>
      </c>
      <c r="X12" s="387"/>
    </row>
    <row r="13" spans="1:24" ht="14.25" thickBot="1">
      <c r="A13" s="378"/>
      <c r="B13" s="250">
        <v>3</v>
      </c>
      <c r="C13" s="245" t="str">
        <f>IF(②選手情報入力!$AR$14&lt;1,"",VLOOKUP(B13,②選手情報入力!$AQ$15:$AR$104,2,FALSE))</f>
        <v/>
      </c>
      <c r="D13" s="246" t="str">
        <f>IF(C13="","",VLOOKUP(C13,②選手情報入力!$W$15:$X$104,2,FALSE))</f>
        <v/>
      </c>
      <c r="E13" s="246" t="str">
        <f>IF(C13="","",VLOOKUP(C13,②選手情報入力!$W$15:$AC$104,6,FALSE))</f>
        <v/>
      </c>
      <c r="F13" s="381"/>
      <c r="G13" s="379"/>
      <c r="H13" s="250">
        <v>6</v>
      </c>
      <c r="I13" s="245" t="str">
        <f>IF(②選手情報入力!$AL$14&lt;6,"",VLOOKUP(H13,②選手情報入力!$AK$15:$AL$104,2,FALSE))</f>
        <v/>
      </c>
      <c r="J13" s="246" t="str">
        <f>IF(I13="","",VLOOKUP(I13,②選手情報入力!$W$15:$X$104,2,FALSE))</f>
        <v/>
      </c>
      <c r="K13" s="246" t="str">
        <f>IF(I13="","",VLOOKUP(I13,②選手情報入力!$W$15:$AC$104,6,FALSE))</f>
        <v/>
      </c>
      <c r="L13" s="384"/>
      <c r="M13" s="379"/>
      <c r="N13" s="250">
        <v>3</v>
      </c>
      <c r="O13" s="245" t="str">
        <f>IF(②選手情報入力!$AV$14&lt;3,"",VLOOKUP(N13,②選手情報入力!$AU$15:$AV$104,2,FALSE))</f>
        <v/>
      </c>
      <c r="P13" s="246" t="str">
        <f>IF(O13="","",VLOOKUP(O13,②選手情報入力!$AC$15:$AD$104,2,FALSE))</f>
        <v/>
      </c>
      <c r="Q13" s="246" t="str">
        <f>IF(O13="","",VLOOKUP(O13,②選手情報入力!$AC$15:$AJ$104,6,FALSE))</f>
        <v/>
      </c>
      <c r="R13" s="381"/>
      <c r="S13" s="379"/>
      <c r="T13" s="255">
        <v>6</v>
      </c>
      <c r="U13" s="252" t="str">
        <f>IF(②選手情報入力!$AP$14&lt;6,"",VLOOKUP(T13,②選手情報入力!$AO$15:$AP$104,2,FALSE))</f>
        <v/>
      </c>
      <c r="V13" s="253" t="str">
        <f>IF(U13="","",VLOOKUP(U13,②選手情報入力!$AC$15:$AD$104,2,FALSE))</f>
        <v/>
      </c>
      <c r="W13" s="253" t="str">
        <f>IF(U13="","",VLOOKUP(U13,②選手情報入力!$AC$15:$AJ$104,6,FALSE))</f>
        <v/>
      </c>
      <c r="X13" s="388"/>
    </row>
    <row r="14" spans="1:24">
      <c r="A14" s="377" t="s">
        <v>517</v>
      </c>
      <c r="B14" s="248">
        <v>1</v>
      </c>
      <c r="C14" s="243" t="str">
        <f>IF(②選手情報入力!$AT$14&lt;1,"",VLOOKUP(B14,②選手情報入力!$AS$15:$AT$104,2,FALSE))</f>
        <v/>
      </c>
      <c r="D14" s="244" t="str">
        <f>IF(C14="","",VLOOKUP(C14,②選手情報入力!$W$15:$X$104,2,FALSE))</f>
        <v/>
      </c>
      <c r="E14" s="244" t="str">
        <f>IF(C14="","",VLOOKUP(C14,②選手情報入力!$W$15:$AC$104,6,FALSE))</f>
        <v/>
      </c>
      <c r="F14" s="372" t="str">
        <f>IF(②選手情報入力!N9="","",②選手情報入力!N9)</f>
        <v/>
      </c>
      <c r="G14" s="377" t="s">
        <v>490</v>
      </c>
      <c r="H14" s="248">
        <v>1</v>
      </c>
      <c r="I14" s="243" t="str">
        <f>IF(②選手情報入力!$AZ$14&lt;1,"",VLOOKUP(H14,②選手情報入力!$AY$15:$AZ$104,2,FALSE))</f>
        <v/>
      </c>
      <c r="J14" s="244" t="str">
        <f>IF(I14="","",VLOOKUP(I14,②選手情報入力!$W$15:$X$104,2,FALSE))</f>
        <v/>
      </c>
      <c r="K14" s="244" t="str">
        <f>IF(I14="","",VLOOKUP(I14,②選手情報入力!$W$15:$AC$104,6,FALSE))</f>
        <v/>
      </c>
      <c r="L14" s="382" t="str">
        <f>IF(②選手情報入力!P6="","",②選手情報入力!P6)</f>
        <v/>
      </c>
      <c r="M14" s="378" t="s">
        <v>517</v>
      </c>
      <c r="N14" s="248">
        <v>1</v>
      </c>
      <c r="O14" s="243" t="str">
        <f>IF(②選手情報入力!$AX$14&lt;1,"",VLOOKUP(N14,②選手情報入力!$AW$15:$AX$104,2,FALSE))</f>
        <v/>
      </c>
      <c r="P14" s="244" t="str">
        <f>IF(O14="","",VLOOKUP(O14,②選手情報入力!$AC$15:$AD$104,2,FALSE))</f>
        <v/>
      </c>
      <c r="Q14" s="244" t="str">
        <f>IF(O14="","",VLOOKUP(O14,②選手情報入力!$AC$15:$AJ$104,6,FALSE))</f>
        <v/>
      </c>
      <c r="R14" s="372" t="str">
        <f>IF(F14="","",F14)</f>
        <v/>
      </c>
      <c r="S14" s="377" t="s">
        <v>490</v>
      </c>
      <c r="T14" s="258">
        <v>1</v>
      </c>
      <c r="U14" s="259" t="str">
        <f>IF(②選手情報入力!$BD$14&lt;1,"",VLOOKUP(T14,②選手情報入力!$BC$15:$BD$104,2,FALSE))</f>
        <v/>
      </c>
      <c r="V14" s="260" t="str">
        <f>IF(U14="","",VLOOKUP(U14,②選手情報入力!$AC$15:$AD$104,2,FALSE))</f>
        <v/>
      </c>
      <c r="W14" s="260" t="str">
        <f>IF(U14="","",VLOOKUP(U14,②選手情報入力!$AC$15:$AJ$104,6,FALSE))</f>
        <v/>
      </c>
      <c r="X14" s="386" t="str">
        <f>IF(②選手情報入力!P9="","",②選手情報入力!P9)</f>
        <v/>
      </c>
    </row>
    <row r="15" spans="1:24">
      <c r="A15" s="378"/>
      <c r="B15" s="249">
        <v>2</v>
      </c>
      <c r="C15" s="92" t="str">
        <f>IF(②選手情報入力!$AT$14&lt;2,"",VLOOKUP(B15,②選手情報入力!$AS$15:$AT$104,2,FALSE))</f>
        <v/>
      </c>
      <c r="D15" s="76" t="str">
        <f>IF(C15="","",VLOOKUP(C15,②選手情報入力!$W$15:$X$104,2,FALSE))</f>
        <v/>
      </c>
      <c r="E15" s="76" t="str">
        <f>IF(C15="","",VLOOKUP(C15,②選手情報入力!$W$15:$AC$104,6,FALSE))</f>
        <v/>
      </c>
      <c r="F15" s="373"/>
      <c r="G15" s="378"/>
      <c r="H15" s="249">
        <v>2</v>
      </c>
      <c r="I15" s="92" t="str">
        <f>IF(②選手情報入力!$AZ$14&lt;2,"",VLOOKUP(H15,②選手情報入力!$AY$15:$AZ$104,2,FALSE))</f>
        <v/>
      </c>
      <c r="J15" s="76" t="str">
        <f>IF(I15="","",VLOOKUP(I15,②選手情報入力!$W$15:$X$104,2,FALSE))</f>
        <v/>
      </c>
      <c r="K15" s="76" t="str">
        <f>IF(I15="","",VLOOKUP(I15,②選手情報入力!$W$15:$AC$104,6,FALSE))</f>
        <v/>
      </c>
      <c r="L15" s="383"/>
      <c r="M15" s="378"/>
      <c r="N15" s="249">
        <v>2</v>
      </c>
      <c r="O15" s="92" t="str">
        <f>IF(②選手情報入力!$AX$14&lt;2,"",VLOOKUP(N15,②選手情報入力!$AW$15:$AX$104,2,FALSE))</f>
        <v/>
      </c>
      <c r="P15" s="76" t="str">
        <f>IF(O15="","",VLOOKUP(O15,②選手情報入力!$AC$15:$AD$104,2,FALSE))</f>
        <v/>
      </c>
      <c r="Q15" s="76" t="str">
        <f>IF(O15="","",VLOOKUP(O15,②選手情報入力!$AC$15:$AJ$104,6,FALSE))</f>
        <v/>
      </c>
      <c r="R15" s="373"/>
      <c r="S15" s="378"/>
      <c r="T15" s="254">
        <v>2</v>
      </c>
      <c r="U15" s="199" t="str">
        <f>IF(②選手情報入力!$BD$14&lt;2,"",VLOOKUP(T15,②選手情報入力!$BC$15:$BD$104,2,FALSE))</f>
        <v/>
      </c>
      <c r="V15" s="181" t="str">
        <f>IF(U15="","",VLOOKUP(U15,②選手情報入力!$AC$15:$AD$104,2,FALSE))</f>
        <v/>
      </c>
      <c r="W15" s="181" t="str">
        <f>IF(U15="","",VLOOKUP(U15,②選手情報入力!$AC$15:$AJ$104,6,FALSE))</f>
        <v/>
      </c>
      <c r="X15" s="387"/>
    </row>
    <row r="16" spans="1:24" ht="14.25" thickBot="1">
      <c r="A16" s="380"/>
      <c r="B16" s="263">
        <v>3</v>
      </c>
      <c r="C16" s="264" t="str">
        <f>IF(②選手情報入力!$AT$14&lt;3,"",VLOOKUP(B16,②選手情報入力!$AS$15:$AT$104,2,FALSE))</f>
        <v/>
      </c>
      <c r="D16" s="265" t="str">
        <f>IF(C16="","",VLOOKUP(C16,②選手情報入力!$W$15:$X$104,2,FALSE))</f>
        <v/>
      </c>
      <c r="E16" s="265" t="str">
        <f>IF(C16="","",VLOOKUP(C16,②選手情報入力!$W$15:$AC$104,6,FALSE))</f>
        <v/>
      </c>
      <c r="F16" s="374"/>
      <c r="G16" s="378"/>
      <c r="H16" s="249">
        <v>3</v>
      </c>
      <c r="I16" s="92" t="str">
        <f>IF(②選手情報入力!$AZ$14&lt;3,"",VLOOKUP(H16,②選手情報入力!$AY$15:$AZ$104,2,FALSE))</f>
        <v/>
      </c>
      <c r="J16" s="76" t="str">
        <f>IF(I16="","",VLOOKUP(I16,②選手情報入力!$W$15:$X$104,2,FALSE))</f>
        <v/>
      </c>
      <c r="K16" s="76" t="str">
        <f>IF(I16="","",VLOOKUP(I16,②選手情報入力!$W$15:$AC$104,6,FALSE))</f>
        <v/>
      </c>
      <c r="L16" s="383"/>
      <c r="M16" s="380"/>
      <c r="N16" s="263">
        <v>3</v>
      </c>
      <c r="O16" s="264" t="str">
        <f>IF(②選手情報入力!$AX$14&lt;3,"",VLOOKUP(N16,②選手情報入力!$AW$15:$AX$104,2,FALSE))</f>
        <v/>
      </c>
      <c r="P16" s="265" t="str">
        <f>IF(O16="","",VLOOKUP(O16,②選手情報入力!$AC$15:$AD$104,2,FALSE))</f>
        <v/>
      </c>
      <c r="Q16" s="265" t="str">
        <f>IF(O16="","",VLOOKUP(O16,②選手情報入力!$AC$15:$AJ$104,6,FALSE))</f>
        <v/>
      </c>
      <c r="R16" s="374"/>
      <c r="S16" s="378"/>
      <c r="T16" s="254">
        <v>3</v>
      </c>
      <c r="U16" s="199" t="str">
        <f>IF(②選手情報入力!$BD$14&lt;3,"",VLOOKUP(T16,②選手情報入力!$BC$15:$BD$104,2,FALSE))</f>
        <v/>
      </c>
      <c r="V16" s="181" t="str">
        <f>IF(U16="","",VLOOKUP(U16,②選手情報入力!$AC$15:$AD$104,2,FALSE))</f>
        <v/>
      </c>
      <c r="W16" s="181" t="str">
        <f>IF(U16="","",VLOOKUP(U16,②選手情報入力!$AC$15:$AJ$104,6,FALSE))</f>
        <v/>
      </c>
      <c r="X16" s="387"/>
    </row>
    <row r="17" spans="4:24" ht="14.25" thickTop="1">
      <c r="G17" s="378"/>
      <c r="H17" s="249">
        <v>4</v>
      </c>
      <c r="I17" s="92" t="str">
        <f>IF(②選手情報入力!$AZ$14&lt;4,"",VLOOKUP(H17,②選手情報入力!$AY$15:$AZ$104,2,FALSE))</f>
        <v/>
      </c>
      <c r="J17" s="76" t="str">
        <f>IF(I17="","",VLOOKUP(I17,②選手情報入力!$W$15:$X$104,2,FALSE))</f>
        <v/>
      </c>
      <c r="K17" s="76" t="str">
        <f>IF(I17="","",VLOOKUP(I17,②選手情報入力!$W$15:$AC$104,6,FALSE))</f>
        <v/>
      </c>
      <c r="L17" s="383"/>
      <c r="S17" s="378"/>
      <c r="T17" s="254">
        <v>4</v>
      </c>
      <c r="U17" s="199" t="str">
        <f>IF(②選手情報入力!$BD$14&lt;4,"",VLOOKUP(T17,②選手情報入力!$BC$15:$BD$104,2,FALSE))</f>
        <v/>
      </c>
      <c r="V17" s="181" t="str">
        <f>IF(U17="","",VLOOKUP(U17,②選手情報入力!$AC$15:$AD$104,2,FALSE))</f>
        <v/>
      </c>
      <c r="W17" s="181" t="str">
        <f>IF(U17="","",VLOOKUP(U17,②選手情報入力!$AC$15:$AJ$104,6,FALSE))</f>
        <v/>
      </c>
      <c r="X17" s="387"/>
    </row>
    <row r="18" spans="4:24">
      <c r="D18" s="273" t="s">
        <v>25</v>
      </c>
      <c r="E18" s="274" t="s">
        <v>506</v>
      </c>
      <c r="F18" s="275">
        <f>IF(②選手情報入力!AJ14&gt;=2,1,0)</f>
        <v>0</v>
      </c>
      <c r="G18" s="378"/>
      <c r="H18" s="249">
        <v>5</v>
      </c>
      <c r="I18" s="92" t="str">
        <f>IF(②選手情報入力!$AZ$14&lt;5,"",VLOOKUP(H18,②選手情報入力!$AY$15:$AZ$104,2,FALSE))</f>
        <v/>
      </c>
      <c r="J18" s="76" t="str">
        <f>IF(I18="","",VLOOKUP(I18,②選手情報入力!$W$15:$X$104,2,FALSE))</f>
        <v/>
      </c>
      <c r="K18" s="76" t="str">
        <f>IF(I18="","",VLOOKUP(I18,②選手情報入力!$W$15:$AC$104,6,FALSE))</f>
        <v/>
      </c>
      <c r="L18" s="383"/>
      <c r="P18" s="273" t="s">
        <v>25</v>
      </c>
      <c r="Q18" s="274" t="s">
        <v>506</v>
      </c>
      <c r="R18" s="275">
        <f>IF(②選手情報入力!AN14&gt;=2,1,0)</f>
        <v>0</v>
      </c>
      <c r="S18" s="378"/>
      <c r="T18" s="254">
        <v>5</v>
      </c>
      <c r="U18" s="199" t="str">
        <f>IF(②選手情報入力!$BD$14&lt;5,"",VLOOKUP(T18,②選手情報入力!$BC$15:$BD$104,2,FALSE))</f>
        <v/>
      </c>
      <c r="V18" s="181" t="str">
        <f>IF(U18="","",VLOOKUP(U18,②選手情報入力!$AC$15:$AD$104,2,FALSE))</f>
        <v/>
      </c>
      <c r="W18" s="181" t="str">
        <f>IF(U18="","",VLOOKUP(U18,②選手情報入力!$AC$15:$AJ$104,6,FALSE))</f>
        <v/>
      </c>
      <c r="X18" s="387"/>
    </row>
    <row r="19" spans="4:24" ht="14.25" thickBot="1">
      <c r="D19" s="273" t="s">
        <v>25</v>
      </c>
      <c r="E19" s="276" t="s">
        <v>507</v>
      </c>
      <c r="F19" s="275">
        <f>IF(②選手情報入力!AR14&gt;=2,1,0)</f>
        <v>0</v>
      </c>
      <c r="G19" s="379"/>
      <c r="H19" s="250">
        <v>6</v>
      </c>
      <c r="I19" s="245" t="str">
        <f>IF(②選手情報入力!$AZ$14&lt;6,"",VLOOKUP(H19,②選手情報入力!$AY$15:$AZ$104,2,FALSE))</f>
        <v/>
      </c>
      <c r="J19" s="246" t="str">
        <f>IF(I19="","",VLOOKUP(I19,②選手情報入力!$W$15:$X$104,2,FALSE))</f>
        <v/>
      </c>
      <c r="K19" s="246" t="str">
        <f>IF(I19="","",VLOOKUP(I19,②選手情報入力!$W$15:$AC$104,6,FALSE))</f>
        <v/>
      </c>
      <c r="L19" s="384"/>
      <c r="P19" s="273" t="s">
        <v>25</v>
      </c>
      <c r="Q19" s="276" t="s">
        <v>507</v>
      </c>
      <c r="R19" s="275">
        <f>IF(②選手情報入力!AV14&gt;=2,1,0)</f>
        <v>0</v>
      </c>
      <c r="S19" s="379"/>
      <c r="T19" s="255">
        <v>6</v>
      </c>
      <c r="U19" s="252" t="str">
        <f>IF(②選手情報入力!$BD$14&lt;6,"",VLOOKUP(T19,②選手情報入力!$BC$15:$BD$104,2,FALSE))</f>
        <v/>
      </c>
      <c r="V19" s="253" t="str">
        <f>IF(U19="","",VLOOKUP(U19,②選手情報入力!$AC$15:$AD$104,2,FALSE))</f>
        <v/>
      </c>
      <c r="W19" s="253" t="str">
        <f>IF(U19="","",VLOOKUP(U19,②選手情報入力!$AC$15:$AJ$104,6,FALSE))</f>
        <v/>
      </c>
      <c r="X19" s="388"/>
    </row>
    <row r="20" spans="4:24">
      <c r="D20" s="273" t="s">
        <v>25</v>
      </c>
      <c r="E20" s="276" t="s">
        <v>508</v>
      </c>
      <c r="F20" s="275">
        <f>IF(②選手情報入力!AS14&gt;=2,1,0)</f>
        <v>1</v>
      </c>
      <c r="G20" s="377" t="s">
        <v>491</v>
      </c>
      <c r="H20" s="248">
        <v>1</v>
      </c>
      <c r="I20" s="243" t="str">
        <f>IF(②選手情報入力!$BB$14&lt;1,"",VLOOKUP(H20,②選手情報入力!$BA$15:$BB$104,2,FALSE))</f>
        <v/>
      </c>
      <c r="J20" s="244" t="str">
        <f>IF(I20="","",VLOOKUP(I20,②選手情報入力!$W$15:$X$104,2,FALSE))</f>
        <v/>
      </c>
      <c r="K20" s="244" t="str">
        <f>IF(I20="","",VLOOKUP(I20,②選手情報入力!$W$15:$AC$104,6,FALSE))</f>
        <v/>
      </c>
      <c r="L20" s="382" t="str">
        <f>IF(②選手情報入力!P7="","",②選手情報入力!P7)</f>
        <v/>
      </c>
      <c r="P20" s="273" t="s">
        <v>25</v>
      </c>
      <c r="Q20" s="276" t="s">
        <v>508</v>
      </c>
      <c r="R20" s="275">
        <f>IF(②選手情報入力!AX14&gt;=2,1,0)</f>
        <v>0</v>
      </c>
      <c r="S20" s="378" t="s">
        <v>491</v>
      </c>
      <c r="T20" s="256">
        <v>1</v>
      </c>
      <c r="U20" s="202" t="str">
        <f>IF(②選手情報入力!$BF$14&lt;1,"",VLOOKUP(T20,②選手情報入力!$BE$15:$BF$104,2,FALSE))</f>
        <v/>
      </c>
      <c r="V20" s="257" t="str">
        <f>IF(U20="","",VLOOKUP(U20,②選手情報入力!$AC$15:$AD$104,2,FALSE))</f>
        <v/>
      </c>
      <c r="W20" s="257" t="str">
        <f>IF(U20="","",VLOOKUP(U20,②選手情報入力!$AC$15:$AJ$104,6,FALSE))</f>
        <v/>
      </c>
      <c r="X20" s="389" t="str">
        <f>IF(②選手情報入力!P10="","",②選手情報入力!P10)</f>
        <v/>
      </c>
    </row>
    <row r="21" spans="4:24">
      <c r="G21" s="378"/>
      <c r="H21" s="249">
        <v>2</v>
      </c>
      <c r="I21" s="92" t="str">
        <f>IF(②選手情報入力!$BB$14&lt;2,"",VLOOKUP(H21,②選手情報入力!$BA$15:$BB$104,2,FALSE))</f>
        <v/>
      </c>
      <c r="J21" s="76" t="str">
        <f>IF(I21="","",VLOOKUP(I21,②選手情報入力!$W$15:$X$104,2,FALSE))</f>
        <v/>
      </c>
      <c r="K21" s="76" t="str">
        <f>IF(I21="","",VLOOKUP(I21,②選手情報入力!$W$15:$AC$104,6,FALSE))</f>
        <v/>
      </c>
      <c r="L21" s="383"/>
      <c r="S21" s="378"/>
      <c r="T21" s="254">
        <v>2</v>
      </c>
      <c r="U21" s="199" t="str">
        <f>IF(②選手情報入力!$BF$14&lt;2,"",VLOOKUP(T21,②選手情報入力!$BE$15:$BF$104,2,FALSE))</f>
        <v/>
      </c>
      <c r="V21" s="181" t="str">
        <f>IF(U21="","",VLOOKUP(U21,②選手情報入力!$AC$15:$AD$104,2,FALSE))</f>
        <v/>
      </c>
      <c r="W21" s="181" t="str">
        <f>IF(U21="","",VLOOKUP(U21,②選手情報入力!$AC$15:$AJ$104,6,FALSE))</f>
        <v/>
      </c>
      <c r="X21" s="387"/>
    </row>
    <row r="22" spans="4:24">
      <c r="D22" s="93" t="s">
        <v>25</v>
      </c>
      <c r="E22" s="94" t="s">
        <v>506</v>
      </c>
      <c r="F22" s="34" t="str">
        <f>IF(F18+R18=2,1,"")</f>
        <v/>
      </c>
      <c r="G22" s="378"/>
      <c r="H22" s="249">
        <v>3</v>
      </c>
      <c r="I22" s="92" t="str">
        <f>IF(②選手情報入力!$BB$14&lt;3,"",VLOOKUP(H22,②選手情報入力!$BA$15:$BB$104,2,FALSE))</f>
        <v/>
      </c>
      <c r="J22" s="76" t="str">
        <f>IF(I22="","",VLOOKUP(I22,②選手情報入力!$W$15:$X$104,2,FALSE))</f>
        <v/>
      </c>
      <c r="K22" s="76" t="str">
        <f>IF(I22="","",VLOOKUP(I22,②選手情報入力!$W$15:$AC$104,6,FALSE))</f>
        <v/>
      </c>
      <c r="L22" s="383"/>
      <c r="S22" s="378"/>
      <c r="T22" s="254">
        <v>3</v>
      </c>
      <c r="U22" s="199" t="str">
        <f>IF(②選手情報入力!$BF$14&lt;3,"",VLOOKUP(T22,②選手情報入力!$BE$15:$BF$104,2,FALSE))</f>
        <v/>
      </c>
      <c r="V22" s="181" t="str">
        <f>IF(U22="","",VLOOKUP(U22,②選手情報入力!$AC$15:$AD$104,2,FALSE))</f>
        <v/>
      </c>
      <c r="W22" s="181" t="str">
        <f>IF(U22="","",VLOOKUP(U22,②選手情報入力!$AC$15:$AJ$104,6,FALSE))</f>
        <v/>
      </c>
      <c r="X22" s="387"/>
    </row>
    <row r="23" spans="4:24">
      <c r="D23" s="93" t="s">
        <v>25</v>
      </c>
      <c r="E23" s="34" t="s">
        <v>507</v>
      </c>
      <c r="F23" s="34" t="str">
        <f>IF(F19+R19=2,1,"")</f>
        <v/>
      </c>
      <c r="G23" s="378"/>
      <c r="H23" s="249">
        <v>4</v>
      </c>
      <c r="I23" s="92" t="str">
        <f>IF(②選手情報入力!$BB$14&lt;4,"",VLOOKUP(H23,②選手情報入力!$BA$15:$BB$104,2,FALSE))</f>
        <v/>
      </c>
      <c r="J23" s="76" t="str">
        <f>IF(I23="","",VLOOKUP(I23,②選手情報入力!$W$15:$X$104,2,FALSE))</f>
        <v/>
      </c>
      <c r="K23" s="76" t="str">
        <f>IF(I23="","",VLOOKUP(I23,②選手情報入力!$W$15:$AC$104,6,FALSE))</f>
        <v/>
      </c>
      <c r="L23" s="383"/>
      <c r="S23" s="378"/>
      <c r="T23" s="254">
        <v>4</v>
      </c>
      <c r="U23" s="199" t="str">
        <f>IF(②選手情報入力!$BF$14&lt;4,"",VLOOKUP(T23,②選手情報入力!$BE$15:$BF$104,2,FALSE))</f>
        <v/>
      </c>
      <c r="V23" s="181" t="str">
        <f>IF(U23="","",VLOOKUP(U23,②選手情報入力!$AC$15:$AD$104,2,FALSE))</f>
        <v/>
      </c>
      <c r="W23" s="181" t="str">
        <f>IF(U23="","",VLOOKUP(U23,②選手情報入力!$AC$15:$AJ$104,6,FALSE))</f>
        <v/>
      </c>
      <c r="X23" s="387"/>
    </row>
    <row r="24" spans="4:24">
      <c r="D24" s="93" t="s">
        <v>25</v>
      </c>
      <c r="E24" s="34" t="s">
        <v>508</v>
      </c>
      <c r="F24" s="34" t="str">
        <f>IF(F20+R20=2,1,"")</f>
        <v/>
      </c>
      <c r="G24" s="378"/>
      <c r="H24" s="249">
        <v>5</v>
      </c>
      <c r="I24" s="92" t="str">
        <f>IF(②選手情報入力!$BB$14&lt;5,"",VLOOKUP(H24,②選手情報入力!$BA$15:$BB$104,2,FALSE))</f>
        <v/>
      </c>
      <c r="J24" s="76" t="str">
        <f>IF(I24="","",VLOOKUP(I24,②選手情報入力!$W$15:$X$104,2,FALSE))</f>
        <v/>
      </c>
      <c r="K24" s="76" t="str">
        <f>IF(I24="","",VLOOKUP(I24,②選手情報入力!$W$15:$AC$104,6,FALSE))</f>
        <v/>
      </c>
      <c r="L24" s="383"/>
      <c r="S24" s="378"/>
      <c r="T24" s="254">
        <v>5</v>
      </c>
      <c r="U24" s="199" t="str">
        <f>IF(②選手情報入力!$BF$14&lt;5,"",VLOOKUP(T24,②選手情報入力!$BE$15:$BF$104,2,FALSE))</f>
        <v/>
      </c>
      <c r="V24" s="181" t="str">
        <f>IF(U24="","",VLOOKUP(U24,②選手情報入力!$AC$15:$AD$104,2,FALSE))</f>
        <v/>
      </c>
      <c r="W24" s="181" t="str">
        <f>IF(U24="","",VLOOKUP(U24,②選手情報入力!$AC$15:$AJ$104,6,FALSE))</f>
        <v/>
      </c>
      <c r="X24" s="387"/>
    </row>
    <row r="25" spans="4:24" ht="14.25" thickBot="1">
      <c r="F25" s="34">
        <f>SUM(F22:F24)</f>
        <v>0</v>
      </c>
      <c r="G25" s="380"/>
      <c r="H25" s="263">
        <v>6</v>
      </c>
      <c r="I25" s="264" t="str">
        <f>IF(②選手情報入力!$BB$14&lt;6,"",VLOOKUP(H25,②選手情報入力!$BA$15:$BB$104,2,FALSE))</f>
        <v/>
      </c>
      <c r="J25" s="265" t="str">
        <f>IF(I25="","",VLOOKUP(I25,②選手情報入力!$W$15:$X$104,2,FALSE))</f>
        <v/>
      </c>
      <c r="K25" s="265" t="str">
        <f>IF(I25="","",VLOOKUP(I25,②選手情報入力!$W$15:$AC$104,6,FALSE))</f>
        <v/>
      </c>
      <c r="L25" s="385"/>
      <c r="S25" s="380"/>
      <c r="T25" s="270">
        <v>6</v>
      </c>
      <c r="U25" s="271" t="str">
        <f>IF(②選手情報入力!$BF$14&lt;6,"",VLOOKUP(T25,②選手情報入力!$BE$15:$BF$104,2,FALSE))</f>
        <v/>
      </c>
      <c r="V25" s="272" t="str">
        <f>IF(U25="","",VLOOKUP(U25,②選手情報入力!$AC$15:$AD$104,2,FALSE))</f>
        <v/>
      </c>
      <c r="W25" s="272" t="str">
        <f>IF(U25="","",VLOOKUP(U25,②選手情報入力!$AC$15:$AJ$104,6,FALSE))</f>
        <v/>
      </c>
      <c r="X25" s="390"/>
    </row>
    <row r="26" spans="4:24" ht="14.25" thickTop="1"/>
    <row r="27" spans="4:24">
      <c r="J27" s="94" t="s">
        <v>25</v>
      </c>
      <c r="K27" s="94" t="s">
        <v>492</v>
      </c>
      <c r="L27" s="95">
        <f>IF(②選手情報入力!AL14&gt;=4,1,0)</f>
        <v>0</v>
      </c>
      <c r="V27" s="94" t="s">
        <v>25</v>
      </c>
      <c r="W27" s="94" t="s">
        <v>492</v>
      </c>
      <c r="X27" s="95">
        <f>IF(②選手情報入力!AP14&gt;=4,1,0)</f>
        <v>0</v>
      </c>
    </row>
    <row r="28" spans="4:24">
      <c r="J28" s="94" t="s">
        <v>25</v>
      </c>
      <c r="K28" s="34" t="s">
        <v>490</v>
      </c>
      <c r="L28" s="95">
        <f>IF(②選手情報入力!AZ14&gt;=4,1,0)</f>
        <v>0</v>
      </c>
      <c r="V28" s="94" t="s">
        <v>25</v>
      </c>
      <c r="W28" s="34" t="s">
        <v>490</v>
      </c>
      <c r="X28" s="95">
        <f>IF(②選手情報入力!BD14&gt;=4,1,0)</f>
        <v>0</v>
      </c>
    </row>
    <row r="29" spans="4:24">
      <c r="J29" s="94" t="s">
        <v>25</v>
      </c>
      <c r="K29" s="34" t="s">
        <v>491</v>
      </c>
      <c r="L29" s="95">
        <f>IF(②選手情報入力!BB14&gt;=4,1,0)</f>
        <v>0</v>
      </c>
      <c r="V29" s="94" t="s">
        <v>25</v>
      </c>
      <c r="W29" s="34" t="s">
        <v>491</v>
      </c>
      <c r="X29" s="95">
        <f>IF(②選手情報入力!BF14&gt;=4,1,0)</f>
        <v>0</v>
      </c>
    </row>
    <row r="30" spans="4:24">
      <c r="L30" s="34">
        <f>SUM(L27:L29)</f>
        <v>0</v>
      </c>
      <c r="X30" s="34">
        <f>SUM(X27:X29)</f>
        <v>0</v>
      </c>
    </row>
  </sheetData>
  <sheetProtection sheet="1" objects="1" scenarios="1" selectLockedCells="1" selectUnlockedCells="1"/>
  <mergeCells count="30">
    <mergeCell ref="J1:L1"/>
    <mergeCell ref="X8:X13"/>
    <mergeCell ref="L8:L13"/>
    <mergeCell ref="P1:R1"/>
    <mergeCell ref="G6:L6"/>
    <mergeCell ref="S6:X6"/>
    <mergeCell ref="R8:R10"/>
    <mergeCell ref="R11:R13"/>
    <mergeCell ref="G20:G25"/>
    <mergeCell ref="S8:S13"/>
    <mergeCell ref="S14:S19"/>
    <mergeCell ref="S20:S25"/>
    <mergeCell ref="F14:F16"/>
    <mergeCell ref="L20:L25"/>
    <mergeCell ref="X14:X19"/>
    <mergeCell ref="X20:X25"/>
    <mergeCell ref="M8:M10"/>
    <mergeCell ref="M11:M13"/>
    <mergeCell ref="M14:M16"/>
    <mergeCell ref="R14:R16"/>
    <mergeCell ref="A6:F6"/>
    <mergeCell ref="M6:R6"/>
    <mergeCell ref="A8:A10"/>
    <mergeCell ref="A11:A13"/>
    <mergeCell ref="A14:A16"/>
    <mergeCell ref="F8:F10"/>
    <mergeCell ref="F11:F13"/>
    <mergeCell ref="L14:L19"/>
    <mergeCell ref="G8:G13"/>
    <mergeCell ref="G14:G19"/>
  </mergeCells>
  <phoneticPr fontId="5"/>
  <dataValidations count="1">
    <dataValidation imeMode="off" allowBlank="1" showInputMessage="1" showErrorMessage="1" sqref="U8:X25 F14 I8:L25 C8:E16 F8 F11 O8:Q13 R8 R11"/>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N67"/>
  <sheetViews>
    <sheetView zoomScaleNormal="100" workbookViewId="0">
      <pane ySplit="11" topLeftCell="A43" activePane="bottomLeft" state="frozenSplit"/>
      <selection activeCell="Q2" sqref="Q2"/>
      <selection pane="bottomLeft" activeCell="C46" sqref="C46"/>
    </sheetView>
  </sheetViews>
  <sheetFormatPr defaultRowHeight="13.5"/>
  <cols>
    <col min="1" max="1" width="3.75" style="99" customWidth="1"/>
    <col min="2" max="2" width="26.25" style="99" customWidth="1"/>
    <col min="3" max="3" width="10" style="99" customWidth="1"/>
    <col min="4" max="4" width="4.875" style="99" customWidth="1"/>
    <col min="5" max="5" width="10.875" style="99" customWidth="1"/>
    <col min="6" max="6" width="26.25" style="99" customWidth="1"/>
    <col min="7" max="7" width="15.5" style="99" customWidth="1"/>
    <col min="8" max="8" width="3.75" style="99" customWidth="1"/>
    <col min="9" max="9" width="9" style="99"/>
    <col min="10" max="10" width="9" style="99" customWidth="1"/>
    <col min="11" max="14" width="9" style="99" hidden="1" customWidth="1"/>
    <col min="15" max="16" width="9" style="99" customWidth="1"/>
    <col min="17" max="16384" width="9" style="99"/>
  </cols>
  <sheetData>
    <row r="1" spans="1:14" ht="17.25">
      <c r="A1" s="33" t="s">
        <v>164</v>
      </c>
      <c r="B1" s="97"/>
      <c r="C1" s="98"/>
      <c r="D1" s="418" t="s">
        <v>140</v>
      </c>
      <c r="E1" s="418"/>
      <c r="F1" s="418"/>
      <c r="G1" s="418"/>
      <c r="H1" s="418"/>
    </row>
    <row r="2" spans="1:14" ht="24.75" customHeight="1">
      <c r="A2" s="419" t="s">
        <v>27</v>
      </c>
      <c r="B2" s="419"/>
      <c r="C2" s="419"/>
      <c r="D2" s="419"/>
      <c r="E2" s="419"/>
      <c r="F2" s="419"/>
      <c r="G2" s="419"/>
      <c r="H2" s="419"/>
    </row>
    <row r="3" spans="1:14" ht="15.75" customHeight="1">
      <c r="A3" s="423"/>
      <c r="B3" s="423"/>
      <c r="C3" s="423"/>
      <c r="D3" s="423"/>
      <c r="E3" s="423"/>
      <c r="G3" s="281" t="str">
        <f>IF(①学校情報入力!D4="","",①学校情報入力!D4)</f>
        <v/>
      </c>
      <c r="H3" s="100"/>
    </row>
    <row r="4" spans="1:14" ht="11.25" customHeight="1"/>
    <row r="5" spans="1:14" ht="18.75">
      <c r="A5" s="420" t="str">
        <f>注意事項!C3&amp;注意事項!F3</f>
        <v>陸上教室競技会</v>
      </c>
      <c r="B5" s="420"/>
      <c r="C5" s="420"/>
      <c r="D5" s="420"/>
      <c r="E5" s="420"/>
      <c r="F5" s="420"/>
      <c r="G5" s="420"/>
      <c r="H5" s="420"/>
    </row>
    <row r="6" spans="1:14" ht="19.5" thickBot="1">
      <c r="A6" s="421" t="s">
        <v>169</v>
      </c>
      <c r="B6" s="421"/>
      <c r="C6" s="421"/>
      <c r="D6" s="421"/>
      <c r="E6" s="421"/>
      <c r="F6" s="421"/>
      <c r="G6" s="421"/>
      <c r="H6" s="421"/>
    </row>
    <row r="7" spans="1:14" ht="19.5" customHeight="1" thickBot="1">
      <c r="A7" s="101"/>
      <c r="B7" s="133" t="s">
        <v>84</v>
      </c>
      <c r="C7" s="177" t="s">
        <v>170</v>
      </c>
      <c r="D7" s="427" t="str">
        <f>IF(①学校情報入力!D8="","",①学校情報入力!D8)</f>
        <v/>
      </c>
      <c r="E7" s="427"/>
      <c r="F7" s="428"/>
      <c r="G7" s="102" t="s">
        <v>8</v>
      </c>
      <c r="H7" s="98"/>
    </row>
    <row r="8" spans="1:14" ht="22.5" customHeight="1" thickBot="1">
      <c r="A8" s="98"/>
      <c r="B8" s="134" t="str">
        <f>IF(①学校情報入力!D7="","",①学校情報入力!D7)</f>
        <v/>
      </c>
      <c r="C8" s="178" t="s">
        <v>126</v>
      </c>
      <c r="D8" s="424" t="str">
        <f>IF(①学校情報入力!D5="","",①学校情報入力!D5)</f>
        <v/>
      </c>
      <c r="E8" s="425"/>
      <c r="F8" s="425"/>
      <c r="G8" s="426"/>
      <c r="H8" s="103"/>
    </row>
    <row r="9" spans="1:14" ht="16.5" customHeight="1">
      <c r="A9" s="98"/>
      <c r="B9" s="422"/>
      <c r="C9" s="422"/>
      <c r="D9" s="126"/>
      <c r="E9" s="104"/>
      <c r="F9" s="414"/>
      <c r="G9" s="414"/>
      <c r="H9" s="98"/>
    </row>
    <row r="10" spans="1:14" ht="16.5" customHeight="1">
      <c r="A10" s="98"/>
      <c r="B10" s="417" t="s">
        <v>139</v>
      </c>
      <c r="C10" s="417"/>
      <c r="D10" s="417"/>
      <c r="E10" s="417"/>
      <c r="F10" s="417"/>
      <c r="G10" s="417"/>
      <c r="H10" s="98"/>
      <c r="L10" s="98"/>
      <c r="N10" s="98"/>
    </row>
    <row r="11" spans="1:14" ht="21" customHeight="1">
      <c r="A11" s="105"/>
      <c r="B11" s="163"/>
      <c r="C11" s="400"/>
      <c r="D11" s="400"/>
      <c r="E11" s="106"/>
      <c r="F11" s="163"/>
      <c r="G11" s="164"/>
      <c r="H11" s="105"/>
      <c r="L11" s="107"/>
      <c r="N11" s="107"/>
    </row>
    <row r="12" spans="1:14" ht="21" customHeight="1">
      <c r="A12" s="105"/>
      <c r="B12" s="163"/>
      <c r="C12" s="164"/>
      <c r="D12" s="164"/>
      <c r="E12" s="106"/>
      <c r="F12" s="163"/>
      <c r="G12" s="164"/>
      <c r="H12" s="105"/>
      <c r="L12" s="107"/>
      <c r="N12" s="107"/>
    </row>
    <row r="13" spans="1:14" ht="21" customHeight="1">
      <c r="A13" s="105"/>
      <c r="B13" s="163"/>
      <c r="C13" s="164"/>
      <c r="D13" s="164"/>
      <c r="E13" s="106"/>
      <c r="F13" s="163"/>
      <c r="G13" s="164"/>
      <c r="H13" s="105"/>
      <c r="L13" s="107"/>
      <c r="N13" s="107"/>
    </row>
    <row r="14" spans="1:14" ht="21" customHeight="1">
      <c r="A14" s="105"/>
      <c r="B14" s="163"/>
      <c r="C14" s="164"/>
      <c r="D14" s="164"/>
      <c r="E14" s="106"/>
      <c r="F14" s="163"/>
      <c r="G14" s="164"/>
      <c r="H14" s="105"/>
      <c r="L14" s="107"/>
      <c r="N14" s="107"/>
    </row>
    <row r="15" spans="1:14" ht="21" customHeight="1">
      <c r="A15" s="105"/>
      <c r="B15" s="163"/>
      <c r="C15" s="164"/>
      <c r="D15" s="164"/>
      <c r="E15" s="106"/>
      <c r="F15" s="163"/>
      <c r="G15" s="164"/>
      <c r="H15" s="105"/>
      <c r="L15" s="107"/>
      <c r="N15" s="107"/>
    </row>
    <row r="16" spans="1:14" ht="21" customHeight="1">
      <c r="A16" s="105"/>
      <c r="B16" s="163"/>
      <c r="C16" s="164"/>
      <c r="D16" s="164"/>
      <c r="E16" s="106"/>
      <c r="F16" s="163"/>
      <c r="G16" s="164"/>
      <c r="H16" s="105"/>
      <c r="L16" s="107"/>
      <c r="N16" s="107"/>
    </row>
    <row r="17" spans="1:14" ht="21" customHeight="1">
      <c r="A17" s="105"/>
      <c r="B17" s="163"/>
      <c r="C17" s="164"/>
      <c r="D17" s="164"/>
      <c r="E17" s="106"/>
      <c r="F17" s="163"/>
      <c r="G17" s="164"/>
      <c r="H17" s="105"/>
      <c r="L17" s="107"/>
      <c r="N17" s="107"/>
    </row>
    <row r="18" spans="1:14" ht="21" customHeight="1">
      <c r="A18" s="105"/>
      <c r="B18" s="163"/>
      <c r="C18" s="164"/>
      <c r="D18" s="164"/>
      <c r="E18" s="106"/>
      <c r="F18" s="163"/>
      <c r="G18" s="164"/>
      <c r="H18" s="105"/>
      <c r="L18" s="107"/>
      <c r="N18" s="107"/>
    </row>
    <row r="19" spans="1:14" ht="21" customHeight="1">
      <c r="A19" s="105"/>
      <c r="B19" s="163"/>
      <c r="C19" s="164"/>
      <c r="D19" s="164"/>
      <c r="E19" s="106"/>
      <c r="F19" s="163"/>
      <c r="G19" s="164"/>
      <c r="H19" s="105"/>
      <c r="L19" s="107"/>
      <c r="N19" s="107"/>
    </row>
    <row r="20" spans="1:14" ht="21" customHeight="1">
      <c r="A20" s="105"/>
      <c r="B20" s="163"/>
      <c r="C20" s="164"/>
      <c r="D20" s="164"/>
      <c r="E20" s="106"/>
      <c r="F20" s="163"/>
      <c r="G20" s="164"/>
      <c r="H20" s="105"/>
      <c r="L20" s="107"/>
      <c r="N20" s="107"/>
    </row>
    <row r="21" spans="1:14" ht="21" customHeight="1">
      <c r="A21" s="105"/>
      <c r="B21" s="163"/>
      <c r="C21" s="164"/>
      <c r="D21" s="164"/>
      <c r="E21" s="106"/>
      <c r="F21" s="163"/>
      <c r="G21" s="164"/>
      <c r="H21" s="105"/>
      <c r="L21" s="107"/>
      <c r="N21" s="107"/>
    </row>
    <row r="22" spans="1:14" ht="21" customHeight="1">
      <c r="A22" s="105"/>
      <c r="B22" s="163"/>
      <c r="C22" s="400"/>
      <c r="D22" s="400"/>
      <c r="E22" s="106"/>
      <c r="F22" s="163"/>
      <c r="G22" s="164"/>
      <c r="H22" s="105"/>
      <c r="L22" s="107"/>
      <c r="N22" s="107"/>
    </row>
    <row r="23" spans="1:14" ht="21" customHeight="1">
      <c r="A23" s="105"/>
      <c r="B23" s="163"/>
      <c r="C23" s="400"/>
      <c r="D23" s="400"/>
      <c r="E23" s="106"/>
      <c r="F23" s="163"/>
      <c r="G23" s="164"/>
      <c r="H23" s="105"/>
      <c r="L23" s="107"/>
      <c r="N23" s="107"/>
    </row>
    <row r="24" spans="1:14" ht="21" customHeight="1">
      <c r="A24" s="105"/>
      <c r="B24" s="163"/>
      <c r="C24" s="400"/>
      <c r="D24" s="400"/>
      <c r="E24" s="106"/>
      <c r="F24" s="163"/>
      <c r="G24" s="164"/>
      <c r="H24" s="105"/>
      <c r="L24" s="107"/>
      <c r="N24" s="107"/>
    </row>
    <row r="25" spans="1:14" ht="21" customHeight="1">
      <c r="A25" s="105"/>
      <c r="B25" s="163"/>
      <c r="C25" s="400"/>
      <c r="D25" s="400"/>
      <c r="E25" s="106"/>
      <c r="F25" s="163"/>
      <c r="G25" s="164"/>
      <c r="H25" s="105"/>
      <c r="L25" s="107"/>
      <c r="N25" s="107"/>
    </row>
    <row r="26" spans="1:14" ht="21" customHeight="1">
      <c r="A26" s="105"/>
      <c r="B26" s="163"/>
      <c r="C26" s="400"/>
      <c r="D26" s="400"/>
      <c r="E26" s="106"/>
      <c r="F26" s="165"/>
      <c r="G26" s="164"/>
      <c r="H26" s="105"/>
      <c r="L26" s="107"/>
      <c r="N26" s="107"/>
    </row>
    <row r="27" spans="1:14" ht="21" customHeight="1">
      <c r="A27" s="105"/>
      <c r="B27" s="163"/>
      <c r="C27" s="400"/>
      <c r="D27" s="400"/>
      <c r="E27" s="106"/>
      <c r="F27" s="165"/>
      <c r="G27" s="164"/>
      <c r="H27" s="105"/>
      <c r="L27" s="107"/>
      <c r="N27" s="107"/>
    </row>
    <row r="28" spans="1:14" ht="21" hidden="1" customHeight="1">
      <c r="A28" s="105"/>
      <c r="B28" s="163"/>
      <c r="C28" s="400"/>
      <c r="D28" s="400"/>
      <c r="E28" s="106"/>
      <c r="F28" s="165"/>
      <c r="G28" s="164"/>
      <c r="H28" s="105"/>
      <c r="L28" s="107"/>
      <c r="N28" s="107"/>
    </row>
    <row r="29" spans="1:14" ht="21" hidden="1" customHeight="1">
      <c r="A29" s="105"/>
      <c r="B29" s="163"/>
      <c r="C29" s="400"/>
      <c r="D29" s="400"/>
      <c r="E29" s="106"/>
      <c r="F29" s="165"/>
      <c r="G29" s="164"/>
      <c r="H29" s="105"/>
      <c r="L29" s="107"/>
      <c r="N29" s="107"/>
    </row>
    <row r="30" spans="1:14" ht="21" hidden="1" customHeight="1">
      <c r="A30" s="105"/>
      <c r="B30" s="163"/>
      <c r="C30" s="400"/>
      <c r="D30" s="400"/>
      <c r="E30" s="106"/>
      <c r="F30" s="165"/>
      <c r="G30" s="164"/>
      <c r="H30" s="105"/>
      <c r="L30" s="107"/>
      <c r="N30" s="107"/>
    </row>
    <row r="31" spans="1:14" ht="21" hidden="1" customHeight="1">
      <c r="A31" s="105"/>
      <c r="B31" s="163"/>
      <c r="C31" s="400"/>
      <c r="D31" s="400"/>
      <c r="E31" s="106"/>
      <c r="F31" s="165"/>
      <c r="G31" s="164"/>
      <c r="H31" s="105"/>
      <c r="L31" s="107"/>
      <c r="N31" s="107"/>
    </row>
    <row r="32" spans="1:14" ht="21" hidden="1" customHeight="1">
      <c r="A32" s="105"/>
      <c r="B32" s="163"/>
      <c r="C32" s="400"/>
      <c r="D32" s="400"/>
      <c r="E32" s="106"/>
      <c r="F32" s="165"/>
      <c r="G32" s="164"/>
      <c r="H32" s="105"/>
      <c r="L32" s="107"/>
      <c r="N32" s="107"/>
    </row>
    <row r="33" spans="1:14" ht="21" hidden="1" customHeight="1">
      <c r="A33" s="105"/>
      <c r="B33" s="163"/>
      <c r="C33" s="400"/>
      <c r="D33" s="400"/>
      <c r="E33" s="106"/>
      <c r="F33" s="165"/>
      <c r="G33" s="164"/>
      <c r="H33" s="105"/>
      <c r="L33" s="107"/>
      <c r="N33" s="107"/>
    </row>
    <row r="34" spans="1:14" ht="21" hidden="1" customHeight="1">
      <c r="A34" s="105"/>
      <c r="B34" s="163"/>
      <c r="C34" s="400"/>
      <c r="D34" s="400"/>
      <c r="E34" s="106"/>
      <c r="F34" s="165"/>
      <c r="G34" s="164"/>
      <c r="H34" s="105"/>
      <c r="I34" s="125"/>
      <c r="L34" s="107"/>
      <c r="N34" s="107"/>
    </row>
    <row r="35" spans="1:14" ht="21" hidden="1" customHeight="1">
      <c r="A35" s="105"/>
      <c r="B35" s="163"/>
      <c r="C35" s="400"/>
      <c r="D35" s="400"/>
      <c r="E35" s="106"/>
      <c r="F35" s="165"/>
      <c r="G35" s="164"/>
      <c r="H35" s="105"/>
      <c r="L35" s="107"/>
      <c r="N35" s="107"/>
    </row>
    <row r="36" spans="1:14" ht="21" hidden="1" customHeight="1">
      <c r="A36" s="105"/>
      <c r="B36" s="165"/>
      <c r="C36" s="400"/>
      <c r="D36" s="400"/>
      <c r="E36" s="106"/>
      <c r="F36" s="165"/>
      <c r="G36" s="164"/>
      <c r="H36" s="105"/>
      <c r="L36" s="107"/>
      <c r="N36" s="107"/>
    </row>
    <row r="37" spans="1:14" ht="21" hidden="1" customHeight="1">
      <c r="A37" s="105"/>
      <c r="B37" s="165"/>
      <c r="C37" s="400"/>
      <c r="D37" s="400"/>
      <c r="E37" s="106"/>
      <c r="F37" s="165"/>
      <c r="G37" s="164"/>
      <c r="H37" s="105"/>
      <c r="L37" s="107"/>
      <c r="N37" s="107"/>
    </row>
    <row r="38" spans="1:14" ht="21" hidden="1" customHeight="1">
      <c r="A38" s="105"/>
      <c r="B38" s="163"/>
      <c r="C38" s="400"/>
      <c r="D38" s="400"/>
      <c r="E38" s="106"/>
      <c r="F38" s="163"/>
      <c r="G38" s="164"/>
      <c r="H38" s="105"/>
      <c r="L38" s="107"/>
      <c r="N38" s="107"/>
    </row>
    <row r="39" spans="1:14" ht="21" customHeight="1">
      <c r="A39" s="105"/>
      <c r="B39" s="165"/>
      <c r="C39" s="414"/>
      <c r="D39" s="414"/>
      <c r="E39" s="106"/>
      <c r="F39" s="108"/>
      <c r="G39" s="164"/>
      <c r="H39" s="105"/>
      <c r="L39" s="107"/>
      <c r="N39" s="107"/>
    </row>
    <row r="40" spans="1:14" ht="21" customHeight="1">
      <c r="A40" s="105"/>
      <c r="B40" s="166"/>
      <c r="C40" s="400"/>
      <c r="D40" s="400"/>
      <c r="E40" s="106"/>
      <c r="F40" s="166"/>
      <c r="G40" s="164"/>
      <c r="H40" s="105"/>
      <c r="L40" s="107"/>
      <c r="N40" s="107"/>
    </row>
    <row r="41" spans="1:14" ht="21" hidden="1" customHeight="1" thickBot="1">
      <c r="A41" s="105"/>
      <c r="B41" s="156" t="s">
        <v>9</v>
      </c>
      <c r="C41" s="415" t="str">
        <f>IF(③リレー情報確認!L27=0,"",③リレー情報確認!L27)</f>
        <v/>
      </c>
      <c r="D41" s="416"/>
      <c r="E41" s="106"/>
      <c r="F41" s="157" t="s">
        <v>9</v>
      </c>
      <c r="G41" s="158" t="str">
        <f>IF(③リレー情報確認!X27=0,"",③リレー情報確認!X27)</f>
        <v/>
      </c>
      <c r="H41" s="105"/>
      <c r="K41" s="99" t="e">
        <f>種目情報!#REF!</f>
        <v>#REF!</v>
      </c>
      <c r="L41" s="107">
        <f>COUNTIF(②選手情報入力!$I$15:$N$104,K41)</f>
        <v>0</v>
      </c>
      <c r="M41" s="99" t="e">
        <f>種目情報!#REF!</f>
        <v>#REF!</v>
      </c>
      <c r="N41" s="107">
        <f>COUNTIF(②選手情報入力!$I$15:$N$104,M41)</f>
        <v>0</v>
      </c>
    </row>
    <row r="42" spans="1:14" ht="21" customHeight="1">
      <c r="A42" s="98"/>
      <c r="B42" s="108"/>
      <c r="C42" s="109"/>
      <c r="D42" s="109"/>
      <c r="E42" s="106"/>
      <c r="H42" s="98"/>
      <c r="K42" s="99" t="e">
        <f>種目情報!#REF!</f>
        <v>#REF!</v>
      </c>
      <c r="L42" s="107">
        <f>COUNTIF(②選手情報入力!$I$15:$N$104,K42)</f>
        <v>0</v>
      </c>
      <c r="M42" s="99" t="e">
        <f>種目情報!#REF!</f>
        <v>#REF!</v>
      </c>
      <c r="N42" s="107">
        <f>COUNTIF(②選手情報入力!$I$15:$N$104,M42)</f>
        <v>0</v>
      </c>
    </row>
    <row r="43" spans="1:14" ht="21" customHeight="1" thickBot="1">
      <c r="B43" s="402" t="s">
        <v>76</v>
      </c>
      <c r="C43" s="414"/>
      <c r="D43" s="127"/>
      <c r="E43" s="106"/>
      <c r="F43" s="402"/>
      <c r="G43" s="402"/>
      <c r="H43" s="146"/>
    </row>
    <row r="44" spans="1:14" ht="21" customHeight="1">
      <c r="A44" s="98"/>
      <c r="B44" s="110" t="s">
        <v>78</v>
      </c>
      <c r="C44" s="405">
        <f>②選手情報入力!G105</f>
        <v>0</v>
      </c>
      <c r="D44" s="406"/>
      <c r="E44" s="106"/>
      <c r="F44" s="135" t="s">
        <v>757</v>
      </c>
      <c r="G44" s="136">
        <f>C44*500</f>
        <v>0</v>
      </c>
      <c r="H44" s="98"/>
    </row>
    <row r="45" spans="1:14" ht="21" customHeight="1" thickBot="1">
      <c r="A45" s="98"/>
      <c r="B45" s="111" t="s">
        <v>79</v>
      </c>
      <c r="C45" s="407">
        <f>②選手情報入力!G106</f>
        <v>0</v>
      </c>
      <c r="D45" s="408"/>
      <c r="E45" s="106"/>
      <c r="F45" s="138" t="s">
        <v>113</v>
      </c>
      <c r="G45" s="139">
        <f>C45*1000</f>
        <v>0</v>
      </c>
      <c r="H45" s="98"/>
    </row>
    <row r="46" spans="1:14" ht="21" customHeight="1" thickTop="1" thickBot="1">
      <c r="A46" s="98"/>
      <c r="B46" s="140" t="s">
        <v>115</v>
      </c>
      <c r="C46" s="144">
        <f>①学校情報入力!D10</f>
        <v>0</v>
      </c>
      <c r="D46" s="128" t="s">
        <v>81</v>
      </c>
      <c r="F46" s="167" t="s">
        <v>141</v>
      </c>
      <c r="G46" s="137">
        <f>C46*800</f>
        <v>0</v>
      </c>
      <c r="H46" s="98"/>
    </row>
    <row r="47" spans="1:14" ht="18.75" customHeight="1" thickBot="1">
      <c r="A47" s="98"/>
      <c r="F47" s="123" t="s">
        <v>114</v>
      </c>
      <c r="G47" s="124">
        <f>SUM(G44:G46)</f>
        <v>0</v>
      </c>
      <c r="H47" s="98"/>
    </row>
    <row r="48" spans="1:14" ht="18.75" customHeight="1" thickBot="1">
      <c r="A48" s="114"/>
      <c r="B48" s="409" t="s">
        <v>86</v>
      </c>
      <c r="C48" s="410"/>
      <c r="D48" s="410"/>
      <c r="E48" s="411"/>
      <c r="F48" s="123" t="s">
        <v>142</v>
      </c>
      <c r="G48" s="168" t="str">
        <f>IF(②選手情報入力!G109=0,"",②選手情報入力!G109)</f>
        <v/>
      </c>
      <c r="H48" s="114"/>
    </row>
    <row r="49" spans="1:8" ht="18.75" customHeight="1">
      <c r="A49" s="98"/>
      <c r="B49" s="141" t="str">
        <f>IF(①学校情報入力!B12="","",①学校情報入力!B12)</f>
        <v/>
      </c>
      <c r="C49" s="412" t="str">
        <f>IF(①学校情報入力!F12="","",①学校情報入力!F12)</f>
        <v/>
      </c>
      <c r="D49" s="412"/>
      <c r="E49" s="413"/>
      <c r="H49" s="98"/>
    </row>
    <row r="50" spans="1:8" ht="18.75" customHeight="1" thickBot="1">
      <c r="A50" s="98"/>
      <c r="B50" s="142" t="str">
        <f>IF(①学校情報入力!B13="","",①学校情報入力!B13)</f>
        <v/>
      </c>
      <c r="C50" s="403" t="str">
        <f>IF(①学校情報入力!F13="","",①学校情報入力!F13)</f>
        <v/>
      </c>
      <c r="D50" s="403"/>
      <c r="E50" s="404"/>
      <c r="F50" s="401">
        <f ca="1">TODAY()</f>
        <v>43472</v>
      </c>
      <c r="G50" s="401"/>
      <c r="H50" s="98"/>
    </row>
    <row r="51" spans="1:8" ht="17.25">
      <c r="A51" s="98"/>
      <c r="C51" s="146"/>
      <c r="D51" s="146"/>
      <c r="E51" s="146"/>
      <c r="F51" s="146"/>
      <c r="G51" s="146"/>
      <c r="H51" s="98"/>
    </row>
    <row r="52" spans="1:8" ht="15">
      <c r="A52" s="98"/>
      <c r="B52" s="113"/>
      <c r="C52" s="79"/>
      <c r="D52" s="79"/>
      <c r="E52" s="112"/>
      <c r="H52" s="98"/>
    </row>
    <row r="53" spans="1:8" ht="14.25">
      <c r="A53" s="98"/>
      <c r="C53" s="105"/>
      <c r="D53" s="105"/>
      <c r="E53" s="112"/>
      <c r="H53" s="98"/>
    </row>
    <row r="54" spans="1:8" ht="14.25">
      <c r="A54" s="98"/>
      <c r="E54" s="112"/>
      <c r="H54" s="98"/>
    </row>
    <row r="55" spans="1:8" ht="14.25">
      <c r="A55" s="98"/>
      <c r="B55" s="112"/>
      <c r="C55" s="112"/>
      <c r="D55" s="112"/>
      <c r="E55" s="112"/>
      <c r="H55" s="98"/>
    </row>
    <row r="56" spans="1:8" ht="14.25">
      <c r="A56" s="98"/>
      <c r="B56" s="114"/>
      <c r="C56" s="114"/>
      <c r="D56" s="114"/>
      <c r="E56" s="114"/>
      <c r="F56" s="114"/>
      <c r="G56" s="114"/>
      <c r="H56" s="98"/>
    </row>
    <row r="57" spans="1:8" ht="14.25">
      <c r="A57" s="98"/>
      <c r="B57" s="112"/>
      <c r="C57" s="112"/>
      <c r="D57" s="112"/>
      <c r="E57" s="112"/>
      <c r="H57" s="98"/>
    </row>
    <row r="58" spans="1:8" ht="18.75">
      <c r="A58" s="98"/>
      <c r="B58" s="115"/>
      <c r="C58" s="115"/>
      <c r="D58" s="115"/>
      <c r="E58" s="115"/>
      <c r="H58" s="98"/>
    </row>
    <row r="59" spans="1:8" ht="18.75">
      <c r="A59" s="98"/>
      <c r="B59" s="115"/>
      <c r="C59" s="115"/>
      <c r="D59" s="115"/>
      <c r="E59" s="115"/>
      <c r="F59" s="115"/>
      <c r="G59" s="115"/>
      <c r="H59" s="98"/>
    </row>
    <row r="60" spans="1:8" ht="14.25">
      <c r="B60" s="116"/>
      <c r="C60" s="112"/>
      <c r="D60" s="112"/>
      <c r="E60" s="112"/>
      <c r="F60" s="117"/>
      <c r="G60" s="112"/>
    </row>
    <row r="61" spans="1:8" ht="14.25">
      <c r="B61" s="116"/>
      <c r="C61" s="112"/>
      <c r="D61" s="112"/>
      <c r="E61" s="112"/>
      <c r="F61" s="117"/>
      <c r="G61" s="112"/>
    </row>
    <row r="62" spans="1:8" ht="14.25">
      <c r="B62" s="116"/>
      <c r="C62" s="112"/>
      <c r="D62" s="112"/>
      <c r="E62" s="112"/>
      <c r="F62" s="117"/>
      <c r="G62" s="112"/>
    </row>
    <row r="63" spans="1:8" ht="14.25">
      <c r="B63" s="116"/>
      <c r="C63" s="112"/>
      <c r="D63" s="112"/>
      <c r="E63" s="112"/>
      <c r="F63" s="117"/>
      <c r="G63" s="112"/>
    </row>
    <row r="64" spans="1:8" ht="14.25">
      <c r="B64" s="116"/>
      <c r="C64" s="112"/>
      <c r="D64" s="112"/>
      <c r="E64" s="112"/>
      <c r="F64" s="117"/>
      <c r="G64" s="112"/>
    </row>
    <row r="65" spans="2:7" ht="14.25">
      <c r="B65" s="116"/>
      <c r="C65" s="112"/>
      <c r="D65" s="112"/>
      <c r="E65" s="112"/>
      <c r="F65" s="117"/>
      <c r="G65" s="112"/>
    </row>
    <row r="66" spans="2:7" ht="14.25">
      <c r="B66" s="116"/>
      <c r="C66" s="112"/>
      <c r="D66" s="112"/>
      <c r="E66" s="112"/>
      <c r="F66" s="117"/>
      <c r="G66" s="112"/>
    </row>
    <row r="67" spans="2:7" ht="14.25">
      <c r="B67" s="116"/>
      <c r="C67" s="112"/>
      <c r="D67" s="112"/>
      <c r="E67" s="112"/>
      <c r="F67" s="117"/>
      <c r="G67" s="112"/>
    </row>
  </sheetData>
  <sheetProtection sheet="1" objects="1" scenarios="1" selectLockedCells="1"/>
  <mergeCells count="39">
    <mergeCell ref="D1:H1"/>
    <mergeCell ref="A2:H2"/>
    <mergeCell ref="A5:H5"/>
    <mergeCell ref="A6:H6"/>
    <mergeCell ref="B9:C9"/>
    <mergeCell ref="F9:G9"/>
    <mergeCell ref="A3:E3"/>
    <mergeCell ref="D8:G8"/>
    <mergeCell ref="D7:F7"/>
    <mergeCell ref="C25:D25"/>
    <mergeCell ref="C26:D26"/>
    <mergeCell ref="C27:D27"/>
    <mergeCell ref="C36:D36"/>
    <mergeCell ref="C37:D37"/>
    <mergeCell ref="C28:D28"/>
    <mergeCell ref="C29:D29"/>
    <mergeCell ref="C30:D30"/>
    <mergeCell ref="C31:D31"/>
    <mergeCell ref="C32:D32"/>
    <mergeCell ref="C33:D33"/>
    <mergeCell ref="C34:D34"/>
    <mergeCell ref="C35:D35"/>
    <mergeCell ref="C11:D11"/>
    <mergeCell ref="C22:D22"/>
    <mergeCell ref="C23:D23"/>
    <mergeCell ref="C24:D24"/>
    <mergeCell ref="B10:G10"/>
    <mergeCell ref="C38:D38"/>
    <mergeCell ref="F50:G50"/>
    <mergeCell ref="F43:G43"/>
    <mergeCell ref="C50:E50"/>
    <mergeCell ref="C44:D44"/>
    <mergeCell ref="C45:D45"/>
    <mergeCell ref="B48:E48"/>
    <mergeCell ref="C49:E49"/>
    <mergeCell ref="C39:D39"/>
    <mergeCell ref="B43:C43"/>
    <mergeCell ref="C41:D41"/>
    <mergeCell ref="C40:D40"/>
  </mergeCells>
  <phoneticPr fontId="5"/>
  <printOptions horizontalCentered="1"/>
  <pageMargins left="0.39370078740157483" right="0.39370078740157483" top="0.59055118110236227" bottom="0.59055118110236227"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3" sqref="A3"/>
    </sheetView>
  </sheetViews>
  <sheetFormatPr defaultRowHeight="13.5"/>
  <sheetData/>
  <sheetProtection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1"/>
  <sheetViews>
    <sheetView workbookViewId="0">
      <selection activeCell="J6" sqref="J6"/>
    </sheetView>
  </sheetViews>
  <sheetFormatPr defaultRowHeight="13.5"/>
  <cols>
    <col min="1" max="1" width="13.875" style="187" bestFit="1" customWidth="1"/>
    <col min="2" max="2" width="5.25" bestFit="1" customWidth="1"/>
    <col min="3" max="3" width="5.875" bestFit="1" customWidth="1"/>
    <col min="4" max="4" width="3.75" customWidth="1"/>
    <col min="5" max="5" width="13.875" style="187" bestFit="1" customWidth="1"/>
    <col min="6" max="6" width="6.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30" t="s">
        <v>136</v>
      </c>
      <c r="B1" s="159" t="s">
        <v>136</v>
      </c>
      <c r="C1" s="159" t="s">
        <v>6</v>
      </c>
      <c r="E1" s="430" t="s">
        <v>136</v>
      </c>
      <c r="F1" s="159" t="s">
        <v>136</v>
      </c>
      <c r="G1" s="159" t="s">
        <v>6</v>
      </c>
      <c r="I1" s="429" t="s">
        <v>136</v>
      </c>
      <c r="J1" s="159" t="s">
        <v>136</v>
      </c>
      <c r="K1" s="159" t="s">
        <v>6</v>
      </c>
      <c r="O1" s="52"/>
    </row>
    <row r="2" spans="1:15">
      <c r="A2" s="430"/>
      <c r="B2" s="159" t="s">
        <v>137</v>
      </c>
      <c r="C2" s="159" t="s">
        <v>138</v>
      </c>
      <c r="E2" s="430"/>
      <c r="F2" s="159" t="s">
        <v>137</v>
      </c>
      <c r="G2" s="159" t="s">
        <v>138</v>
      </c>
      <c r="I2" s="429"/>
      <c r="J2" s="159" t="s">
        <v>137</v>
      </c>
      <c r="K2" s="159" t="s">
        <v>138</v>
      </c>
      <c r="N2" s="429" t="s">
        <v>64</v>
      </c>
      <c r="O2" s="429"/>
    </row>
    <row r="3" spans="1:15" ht="14.25" thickBot="1">
      <c r="A3" t="s">
        <v>462</v>
      </c>
      <c r="B3" s="169" t="s">
        <v>463</v>
      </c>
      <c r="E3" t="s">
        <v>187</v>
      </c>
      <c r="F3" s="169" t="s">
        <v>463</v>
      </c>
      <c r="I3" t="s">
        <v>481</v>
      </c>
      <c r="J3" s="39">
        <v>60300</v>
      </c>
      <c r="N3" s="52"/>
      <c r="O3" s="52"/>
    </row>
    <row r="4" spans="1:15" ht="13.15" customHeight="1">
      <c r="A4" t="s">
        <v>465</v>
      </c>
      <c r="B4" s="169" t="s">
        <v>466</v>
      </c>
      <c r="E4" t="s">
        <v>470</v>
      </c>
      <c r="F4" s="169" t="s">
        <v>466</v>
      </c>
      <c r="I4" t="s">
        <v>482</v>
      </c>
      <c r="J4" s="39">
        <v>60300</v>
      </c>
      <c r="M4" s="150" t="s">
        <v>62</v>
      </c>
      <c r="N4" s="71" t="s">
        <v>181</v>
      </c>
      <c r="O4" s="53" t="s">
        <v>181</v>
      </c>
    </row>
    <row r="5" spans="1:15">
      <c r="A5" t="s">
        <v>182</v>
      </c>
      <c r="B5" s="169" t="s">
        <v>474</v>
      </c>
      <c r="E5" t="s">
        <v>473</v>
      </c>
      <c r="F5" s="169" t="s">
        <v>475</v>
      </c>
      <c r="I5" t="s">
        <v>483</v>
      </c>
      <c r="J5">
        <v>60340</v>
      </c>
      <c r="M5" s="151"/>
      <c r="N5" s="31" t="s">
        <v>464</v>
      </c>
      <c r="O5" s="54" t="s">
        <v>464</v>
      </c>
    </row>
    <row r="6" spans="1:15">
      <c r="A6" t="s">
        <v>183</v>
      </c>
      <c r="B6" s="169" t="s">
        <v>184</v>
      </c>
      <c r="E6" t="s">
        <v>188</v>
      </c>
      <c r="F6" s="169" t="s">
        <v>184</v>
      </c>
      <c r="J6" s="39"/>
      <c r="M6" s="151"/>
      <c r="N6" s="31" t="s">
        <v>198</v>
      </c>
      <c r="O6" s="54" t="s">
        <v>198</v>
      </c>
    </row>
    <row r="7" spans="1:15">
      <c r="A7" t="s">
        <v>185</v>
      </c>
      <c r="B7" s="169" t="s">
        <v>186</v>
      </c>
      <c r="E7" t="s">
        <v>189</v>
      </c>
      <c r="F7" s="169" t="s">
        <v>186</v>
      </c>
      <c r="M7" s="151"/>
      <c r="N7" s="31" t="s">
        <v>183</v>
      </c>
      <c r="O7" s="54" t="s">
        <v>183</v>
      </c>
    </row>
    <row r="8" spans="1:15">
      <c r="A8" t="s">
        <v>758</v>
      </c>
      <c r="B8" s="169" t="s">
        <v>759</v>
      </c>
      <c r="E8" t="s">
        <v>760</v>
      </c>
      <c r="F8" s="169" t="s">
        <v>761</v>
      </c>
      <c r="M8" s="151"/>
      <c r="N8" s="31" t="s">
        <v>185</v>
      </c>
      <c r="O8" s="54" t="s">
        <v>185</v>
      </c>
    </row>
    <row r="9" spans="1:15">
      <c r="A9"/>
      <c r="B9" s="169"/>
      <c r="E9"/>
      <c r="F9" s="169"/>
      <c r="M9" s="151"/>
      <c r="N9" t="s">
        <v>758</v>
      </c>
      <c r="O9" t="s">
        <v>758</v>
      </c>
    </row>
    <row r="10" spans="1:15">
      <c r="A10"/>
      <c r="B10" s="169"/>
      <c r="M10" s="151"/>
      <c r="N10" s="31"/>
      <c r="O10" s="54"/>
    </row>
    <row r="11" spans="1:15">
      <c r="A11" s="227"/>
      <c r="B11" s="228"/>
      <c r="C11" s="227"/>
      <c r="D11" s="227"/>
      <c r="E11" s="227"/>
      <c r="F11" s="228"/>
      <c r="M11" s="151"/>
      <c r="O11" s="54"/>
    </row>
    <row r="12" spans="1:15">
      <c r="A12" s="227"/>
      <c r="B12" s="228"/>
      <c r="C12" s="227"/>
      <c r="D12" s="227"/>
      <c r="E12" s="227"/>
      <c r="F12" s="228"/>
      <c r="M12" s="151"/>
      <c r="O12" s="54"/>
    </row>
    <row r="13" spans="1:15">
      <c r="A13" s="227"/>
      <c r="B13" s="228"/>
      <c r="C13" s="227"/>
      <c r="D13" s="227"/>
      <c r="E13" s="227"/>
      <c r="F13" s="228"/>
      <c r="M13" s="151"/>
      <c r="N13" s="31"/>
      <c r="O13" s="54"/>
    </row>
    <row r="14" spans="1:15">
      <c r="A14" s="229"/>
      <c r="B14" s="227"/>
      <c r="C14" s="227"/>
      <c r="D14" s="227"/>
      <c r="E14" s="227"/>
      <c r="F14" s="228"/>
      <c r="M14" s="151"/>
      <c r="N14" s="31"/>
      <c r="O14" s="54"/>
    </row>
    <row r="15" spans="1:15">
      <c r="A15" s="229"/>
      <c r="B15" s="227"/>
      <c r="C15" s="227"/>
      <c r="D15" s="227"/>
      <c r="E15" s="227"/>
      <c r="F15" s="228"/>
      <c r="M15" s="151"/>
      <c r="N15" s="31"/>
      <c r="O15" s="54"/>
    </row>
    <row r="16" spans="1:15">
      <c r="A16" s="229"/>
      <c r="B16" s="227"/>
      <c r="C16" s="227"/>
      <c r="D16" s="227"/>
      <c r="E16" s="227"/>
      <c r="F16" s="228"/>
      <c r="M16" s="151"/>
      <c r="N16" s="31"/>
      <c r="O16" s="54"/>
    </row>
    <row r="17" spans="1:15">
      <c r="A17" s="227"/>
      <c r="B17" s="228"/>
      <c r="C17" s="227"/>
      <c r="D17" s="227"/>
      <c r="E17" s="227"/>
      <c r="F17" s="228"/>
      <c r="M17" s="151"/>
      <c r="N17" s="31"/>
      <c r="O17" s="54"/>
    </row>
    <row r="18" spans="1:15">
      <c r="A18" s="229"/>
      <c r="B18" s="227"/>
      <c r="C18" s="227"/>
      <c r="D18" s="227"/>
      <c r="E18" s="227"/>
      <c r="F18" s="228"/>
      <c r="M18" s="151"/>
      <c r="N18" s="31"/>
      <c r="O18" s="54"/>
    </row>
    <row r="19" spans="1:15">
      <c r="A19" s="227"/>
      <c r="B19" s="228"/>
      <c r="C19" s="227"/>
      <c r="D19" s="227"/>
      <c r="E19" s="227"/>
      <c r="F19" s="228"/>
      <c r="M19" s="151"/>
      <c r="N19" s="31"/>
      <c r="O19" s="54"/>
    </row>
    <row r="20" spans="1:15">
      <c r="A20" s="227"/>
      <c r="B20" s="228"/>
      <c r="C20" s="227"/>
      <c r="D20" s="227"/>
      <c r="E20" s="227"/>
      <c r="F20" s="228"/>
      <c r="M20" s="151"/>
      <c r="N20" s="120"/>
      <c r="O20" s="54"/>
    </row>
    <row r="21" spans="1:15">
      <c r="E21"/>
      <c r="M21" s="151"/>
      <c r="N21" s="120"/>
      <c r="O21" s="54"/>
    </row>
    <row r="22" spans="1:15">
      <c r="M22" s="153"/>
      <c r="N22" s="31"/>
      <c r="O22" s="54"/>
    </row>
    <row r="23" spans="1:15">
      <c r="M23" s="73"/>
      <c r="N23" s="74"/>
      <c r="O23" s="75"/>
    </row>
    <row r="24" spans="1:15" ht="13.15" customHeight="1">
      <c r="M24" s="154" t="s">
        <v>63</v>
      </c>
      <c r="N24" s="31" t="s">
        <v>187</v>
      </c>
      <c r="O24" s="54" t="s">
        <v>187</v>
      </c>
    </row>
    <row r="25" spans="1:15">
      <c r="M25" s="151"/>
      <c r="N25" s="31" t="s">
        <v>470</v>
      </c>
      <c r="O25" s="54" t="s">
        <v>470</v>
      </c>
    </row>
    <row r="26" spans="1:15">
      <c r="M26" s="151"/>
      <c r="N26" s="31" t="s">
        <v>472</v>
      </c>
      <c r="O26" s="54" t="s">
        <v>472</v>
      </c>
    </row>
    <row r="27" spans="1:15">
      <c r="M27" s="151"/>
      <c r="N27" s="31" t="s">
        <v>188</v>
      </c>
      <c r="O27" s="54" t="s">
        <v>188</v>
      </c>
    </row>
    <row r="28" spans="1:15">
      <c r="M28" s="151"/>
      <c r="N28" s="31" t="s">
        <v>189</v>
      </c>
      <c r="O28" s="54" t="s">
        <v>189</v>
      </c>
    </row>
    <row r="29" spans="1:15">
      <c r="M29" s="151"/>
      <c r="N29" s="31" t="s">
        <v>476</v>
      </c>
      <c r="O29" s="54" t="s">
        <v>476</v>
      </c>
    </row>
    <row r="30" spans="1:15">
      <c r="M30" s="151"/>
      <c r="N30" s="31" t="s">
        <v>471</v>
      </c>
      <c r="O30" s="54" t="s">
        <v>471</v>
      </c>
    </row>
    <row r="31" spans="1:15" ht="13.15" customHeight="1">
      <c r="M31" s="151"/>
      <c r="N31" s="31"/>
      <c r="O31" s="54"/>
    </row>
    <row r="32" spans="1:15">
      <c r="M32" s="151"/>
      <c r="N32" s="31"/>
      <c r="O32" s="54"/>
    </row>
    <row r="33" spans="13:15">
      <c r="M33" s="151"/>
      <c r="N33" s="31"/>
      <c r="O33" s="54"/>
    </row>
    <row r="34" spans="13:15">
      <c r="M34" s="151"/>
      <c r="N34" s="31"/>
      <c r="O34" s="54"/>
    </row>
    <row r="35" spans="13:15">
      <c r="M35" s="151"/>
      <c r="N35" s="31"/>
      <c r="O35" s="54"/>
    </row>
    <row r="36" spans="13:15">
      <c r="M36" s="151"/>
      <c r="N36" s="31"/>
      <c r="O36" s="54"/>
    </row>
    <row r="37" spans="13:15">
      <c r="M37" s="151"/>
      <c r="N37" s="31"/>
      <c r="O37" s="54"/>
    </row>
    <row r="38" spans="13:15">
      <c r="M38" s="151"/>
      <c r="N38" s="31"/>
      <c r="O38" s="54"/>
    </row>
    <row r="39" spans="13:15">
      <c r="M39" s="151"/>
      <c r="N39" s="31"/>
      <c r="O39" s="54"/>
    </row>
    <row r="40" spans="13:15">
      <c r="M40" s="151"/>
      <c r="N40" s="31"/>
      <c r="O40" s="54"/>
    </row>
    <row r="41" spans="13:15" ht="14.25" thickBot="1">
      <c r="M41" s="152"/>
      <c r="N41" s="72"/>
      <c r="O41" s="55"/>
    </row>
  </sheetData>
  <sheetProtection selectLockedCells="1" selectUnlockedCells="1"/>
  <mergeCells count="4">
    <mergeCell ref="N2:O2"/>
    <mergeCell ref="A1:A2"/>
    <mergeCell ref="E1:E2"/>
    <mergeCell ref="I1:I2"/>
  </mergeCells>
  <phoneticPr fontId="26"/>
  <dataValidations count="1">
    <dataValidation imeMode="off" allowBlank="1" showInputMessage="1" showErrorMessage="1" sqref="B22:B1048576 B17 B1:B13 B19:B20 F1:F9 F1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92"/>
  <sheetViews>
    <sheetView workbookViewId="0">
      <pane ySplit="1" topLeftCell="A2" activePane="bottomLeft" state="frozen"/>
      <selection activeCell="M33" sqref="M33"/>
      <selection pane="bottomLeft" activeCell="E22" sqref="E22"/>
    </sheetView>
  </sheetViews>
  <sheetFormatPr defaultRowHeight="13.5"/>
  <cols>
    <col min="1" max="1" width="12.75" bestFit="1" customWidth="1"/>
    <col min="2" max="2" width="12.375" bestFit="1" customWidth="1"/>
    <col min="6" max="6" width="13.125" bestFit="1" customWidth="1"/>
    <col min="8" max="8" width="13.875" bestFit="1" customWidth="1"/>
    <col min="9" max="9" width="14.625" bestFit="1" customWidth="1"/>
    <col min="10" max="10" width="16.75" bestFit="1" customWidth="1"/>
    <col min="11" max="11" width="13.625" customWidth="1"/>
  </cols>
  <sheetData>
    <row r="1" spans="1:11">
      <c r="A1" t="s">
        <v>143</v>
      </c>
      <c r="B1" t="s">
        <v>144</v>
      </c>
      <c r="C1" t="s">
        <v>145</v>
      </c>
      <c r="D1" t="s">
        <v>146</v>
      </c>
      <c r="E1" t="s">
        <v>147</v>
      </c>
      <c r="F1" t="s">
        <v>148</v>
      </c>
      <c r="G1" t="s">
        <v>149</v>
      </c>
      <c r="H1" t="s">
        <v>150</v>
      </c>
      <c r="I1" t="s">
        <v>151</v>
      </c>
      <c r="J1" t="s">
        <v>153</v>
      </c>
      <c r="K1" t="s">
        <v>154</v>
      </c>
    </row>
    <row r="2" spans="1:11">
      <c r="A2" t="str">
        <f>IFERROR(Sheet5!A2,"")</f>
        <v/>
      </c>
      <c r="B2" t="str">
        <f>IF(H2="","",②選手情報入力!D15)</f>
        <v/>
      </c>
      <c r="C2" t="str">
        <f>IF(H2="","",②選手情報入力!E15)</f>
        <v/>
      </c>
      <c r="D2" t="str">
        <f>IF(H2="","",IF(②選手情報入力!G15="男",1,2))</f>
        <v/>
      </c>
      <c r="E2" t="str">
        <f>IF(H2="","",23)</f>
        <v/>
      </c>
      <c r="F2" t="str">
        <f>IF(H2="","",①学校情報入力!$D$4)</f>
        <v/>
      </c>
      <c r="G2" t="str">
        <f>IF(H2="","",①学校情報入力!$D$3)</f>
        <v/>
      </c>
      <c r="H2" t="str">
        <f>IF(②選手情報入力!C15="","",②選手情報入力!C15)</f>
        <v/>
      </c>
      <c r="I2" t="str">
        <f>IF(H2="","",IF(②選手情報入力!I15="","",IF(D2=1,VLOOKUP(②選手情報入力!I15,種目情報!$A$3:$B$20,2,FALSE),VLOOKUP(②選手情報入力!I15,種目情報!$E$3:$F$20,2,FALSE)))&amp;" "&amp;Sheet1!J2)</f>
        <v/>
      </c>
    </row>
    <row r="3" spans="1:11">
      <c r="A3" t="str">
        <f>IFERROR(Sheet5!A3,"")</f>
        <v/>
      </c>
      <c r="B3" t="str">
        <f>IF(H3="","",②選手情報入力!D16)</f>
        <v/>
      </c>
      <c r="C3" t="str">
        <f>IF(H3="","",②選手情報入力!E16)</f>
        <v/>
      </c>
      <c r="D3" t="str">
        <f>IF(H3="","",IF(②選手情報入力!G16="男",1,2))</f>
        <v/>
      </c>
      <c r="E3" t="str">
        <f t="shared" ref="E3:E66" si="0">IF(H3="","",23)</f>
        <v/>
      </c>
      <c r="F3" t="str">
        <f>IF(H3="","",①学校情報入力!$D$4)</f>
        <v/>
      </c>
      <c r="G3" t="str">
        <f>IF(H3="","",①学校情報入力!$D$3)</f>
        <v/>
      </c>
      <c r="H3" t="str">
        <f>IF(②選手情報入力!C16="","",②選手情報入力!C16)</f>
        <v/>
      </c>
      <c r="I3" t="str">
        <f>IF(H3="","",IF(②選手情報入力!I16="","",IF(D3=1,VLOOKUP(②選手情報入力!I16,種目情報!$A$3:$B$20,2,FALSE),VLOOKUP(②選手情報入力!I16,種目情報!$E$3:$F$20,2,FALSE)))&amp;" "&amp;Sheet1!J3)</f>
        <v/>
      </c>
    </row>
    <row r="4" spans="1:11">
      <c r="A4" t="str">
        <f>IFERROR(Sheet5!A4,"")</f>
        <v/>
      </c>
      <c r="B4" t="str">
        <f>IF(H4="","",②選手情報入力!D17)</f>
        <v/>
      </c>
      <c r="C4" t="str">
        <f>IF(H4="","",②選手情報入力!E17)</f>
        <v/>
      </c>
      <c r="D4" t="str">
        <f>IF(H4="","",IF(②選手情報入力!G17="男",1,2))</f>
        <v/>
      </c>
      <c r="E4" t="str">
        <f t="shared" si="0"/>
        <v/>
      </c>
      <c r="F4" t="str">
        <f>IF(H4="","",①学校情報入力!$D$4)</f>
        <v/>
      </c>
      <c r="G4" t="str">
        <f>IF(H4="","",①学校情報入力!$D$3)</f>
        <v/>
      </c>
      <c r="H4" t="str">
        <f>IF(②選手情報入力!C17="","",②選手情報入力!C17)</f>
        <v/>
      </c>
      <c r="I4" t="str">
        <f>IF(H4="","",IF(②選手情報入力!I17="","",IF(D4=1,VLOOKUP(②選手情報入力!I17,種目情報!$A$3:$B$20,2,FALSE),VLOOKUP(②選手情報入力!I17,種目情報!$E$3:$F$20,2,FALSE)))&amp;" "&amp;Sheet1!J4)</f>
        <v/>
      </c>
    </row>
    <row r="5" spans="1:11">
      <c r="A5" t="str">
        <f>IFERROR(Sheet5!A5,"")</f>
        <v/>
      </c>
      <c r="B5" t="str">
        <f>IF(H5="","",②選手情報入力!D18)</f>
        <v/>
      </c>
      <c r="C5" t="str">
        <f>IF(H5="","",②選手情報入力!E18)</f>
        <v/>
      </c>
      <c r="D5" t="str">
        <f>IF(H5="","",IF(②選手情報入力!G18="男",1,2))</f>
        <v/>
      </c>
      <c r="E5" t="str">
        <f t="shared" si="0"/>
        <v/>
      </c>
      <c r="F5" t="str">
        <f>IF(H5="","",①学校情報入力!$D$4)</f>
        <v/>
      </c>
      <c r="G5" t="str">
        <f>IF(H5="","",①学校情報入力!$D$3)</f>
        <v/>
      </c>
      <c r="H5" t="str">
        <f>IF(②選手情報入力!C18="","",②選手情報入力!C18)</f>
        <v/>
      </c>
      <c r="I5" t="str">
        <f>IF(H5="","",IF(②選手情報入力!I18="","",IF(D5=1,VLOOKUP(②選手情報入力!I18,種目情報!$A$3:$B$20,2,FALSE),VLOOKUP(②選手情報入力!I18,種目情報!$E$3:$F$20,2,FALSE)))&amp;" "&amp;Sheet1!J5)</f>
        <v/>
      </c>
    </row>
    <row r="6" spans="1:11">
      <c r="A6" t="str">
        <f>IFERROR(Sheet5!A6,"")</f>
        <v/>
      </c>
      <c r="B6" t="str">
        <f>IF(H6="","",②選手情報入力!D19)</f>
        <v/>
      </c>
      <c r="C6" t="str">
        <f>IF(H6="","",②選手情報入力!E19)</f>
        <v/>
      </c>
      <c r="D6" t="str">
        <f>IF(H6="","",IF(②選手情報入力!G19="男",1,2))</f>
        <v/>
      </c>
      <c r="E6" t="str">
        <f t="shared" si="0"/>
        <v/>
      </c>
      <c r="F6" t="str">
        <f>IF(H6="","",①学校情報入力!$D$4)</f>
        <v/>
      </c>
      <c r="G6" t="str">
        <f>IF(H6="","",①学校情報入力!$D$3)</f>
        <v/>
      </c>
      <c r="H6" t="str">
        <f>IF(②選手情報入力!C19="","",②選手情報入力!C19)</f>
        <v/>
      </c>
      <c r="I6" t="str">
        <f>IF(H6="","",IF(②選手情報入力!I19="","",IF(D6=1,VLOOKUP(②選手情報入力!I19,種目情報!$A$3:$B$20,2,FALSE),VLOOKUP(②選手情報入力!I19,種目情報!$E$3:$F$20,2,FALSE)))&amp;" "&amp;Sheet1!J6)</f>
        <v/>
      </c>
    </row>
    <row r="7" spans="1:11">
      <c r="A7" t="str">
        <f>IFERROR(Sheet5!A7,"")</f>
        <v/>
      </c>
      <c r="B7" t="str">
        <f>IF(H7="","",②選手情報入力!D20)</f>
        <v/>
      </c>
      <c r="C7" t="str">
        <f>IF(H7="","",②選手情報入力!E20)</f>
        <v/>
      </c>
      <c r="D7" t="str">
        <f>IF(H7="","",IF(②選手情報入力!G20="男",1,2))</f>
        <v/>
      </c>
      <c r="E7" t="str">
        <f t="shared" si="0"/>
        <v/>
      </c>
      <c r="F7" t="str">
        <f>IF(H7="","",①学校情報入力!$D$4)</f>
        <v/>
      </c>
      <c r="G7" t="str">
        <f>IF(H7="","",①学校情報入力!$D$3)</f>
        <v/>
      </c>
      <c r="H7" t="str">
        <f>IF(②選手情報入力!C20="","",②選手情報入力!C20)</f>
        <v/>
      </c>
      <c r="I7" t="str">
        <f>IF(H7="","",IF(②選手情報入力!I20="","",IF(D7=1,VLOOKUP(②選手情報入力!I20,種目情報!$A$3:$B$20,2,FALSE),VLOOKUP(②選手情報入力!I20,種目情報!$E$3:$F$20,2,FALSE)))&amp;" "&amp;Sheet1!J7)</f>
        <v/>
      </c>
    </row>
    <row r="8" spans="1:11">
      <c r="A8" t="str">
        <f>IFERROR(Sheet5!A8,"")</f>
        <v/>
      </c>
      <c r="B8" t="str">
        <f>IF(H8="","",②選手情報入力!D21)</f>
        <v/>
      </c>
      <c r="C8" t="str">
        <f>IF(H8="","",②選手情報入力!E21)</f>
        <v/>
      </c>
      <c r="D8" t="str">
        <f>IF(H8="","",IF(②選手情報入力!G21="男",1,2))</f>
        <v/>
      </c>
      <c r="E8" t="str">
        <f t="shared" si="0"/>
        <v/>
      </c>
      <c r="F8" t="str">
        <f>IF(H8="","",①学校情報入力!$D$4)</f>
        <v/>
      </c>
      <c r="G8" t="str">
        <f>IF(H8="","",①学校情報入力!$D$3)</f>
        <v/>
      </c>
      <c r="H8" t="str">
        <f>IF(②選手情報入力!C21="","",②選手情報入力!C21)</f>
        <v/>
      </c>
      <c r="I8" t="str">
        <f>IF(H8="","",IF(②選手情報入力!I21="","",IF(D8=1,VLOOKUP(②選手情報入力!I21,種目情報!$A$3:$B$20,2,FALSE),VLOOKUP(②選手情報入力!I21,種目情報!$E$3:$F$20,2,FALSE)))&amp;" "&amp;Sheet1!J8)</f>
        <v/>
      </c>
    </row>
    <row r="9" spans="1:11">
      <c r="A9" t="str">
        <f>IFERROR(Sheet5!A9,"")</f>
        <v/>
      </c>
      <c r="B9" t="str">
        <f>IF(H9="","",②選手情報入力!D22)</f>
        <v/>
      </c>
      <c r="C9" t="str">
        <f>IF(H9="","",②選手情報入力!E22)</f>
        <v/>
      </c>
      <c r="D9" t="str">
        <f>IF(H9="","",IF(②選手情報入力!G22="男",1,2))</f>
        <v/>
      </c>
      <c r="E9" t="str">
        <f t="shared" si="0"/>
        <v/>
      </c>
      <c r="F9" t="str">
        <f>IF(H9="","",①学校情報入力!$D$4)</f>
        <v/>
      </c>
      <c r="G9" t="str">
        <f>IF(H9="","",①学校情報入力!$D$3)</f>
        <v/>
      </c>
      <c r="H9" t="str">
        <f>IF(②選手情報入力!C22="","",②選手情報入力!C22)</f>
        <v/>
      </c>
      <c r="I9" t="str">
        <f>IF(H9="","",IF(②選手情報入力!I22="","",IF(D9=1,VLOOKUP(②選手情報入力!I22,種目情報!$A$3:$B$20,2,FALSE),VLOOKUP(②選手情報入力!I22,種目情報!$E$3:$F$20,2,FALSE)))&amp;" "&amp;Sheet1!J9)</f>
        <v/>
      </c>
    </row>
    <row r="10" spans="1:11">
      <c r="A10" t="str">
        <f>IFERROR(Sheet5!A10,"")</f>
        <v/>
      </c>
      <c r="B10" t="str">
        <f>IF(H10="","",②選手情報入力!D23)</f>
        <v/>
      </c>
      <c r="C10" t="str">
        <f>IF(H10="","",②選手情報入力!E23)</f>
        <v/>
      </c>
      <c r="D10" t="str">
        <f>IF(H10="","",IF(②選手情報入力!G23="男",1,2))</f>
        <v/>
      </c>
      <c r="E10" t="str">
        <f t="shared" si="0"/>
        <v/>
      </c>
      <c r="F10" t="str">
        <f>IF(H10="","",①学校情報入力!$D$4)</f>
        <v/>
      </c>
      <c r="G10" t="str">
        <f>IF(H10="","",①学校情報入力!$D$3)</f>
        <v/>
      </c>
      <c r="H10" t="str">
        <f>IF(②選手情報入力!C23="","",②選手情報入力!C23)</f>
        <v/>
      </c>
      <c r="I10" t="str">
        <f>IF(H10="","",IF(②選手情報入力!I23="","",IF(D10=1,VLOOKUP(②選手情報入力!I23,種目情報!$A$3:$B$20,2,FALSE),VLOOKUP(②選手情報入力!I23,種目情報!$E$3:$F$20,2,FALSE)))&amp;" "&amp;Sheet1!J10)</f>
        <v/>
      </c>
    </row>
    <row r="11" spans="1:11">
      <c r="A11" t="str">
        <f>IFERROR(Sheet5!A11,"")</f>
        <v/>
      </c>
      <c r="B11" t="str">
        <f>IF(H11="","",②選手情報入力!D24)</f>
        <v/>
      </c>
      <c r="C11" t="str">
        <f>IF(H11="","",②選手情報入力!E24)</f>
        <v/>
      </c>
      <c r="D11" t="str">
        <f>IF(H11="","",IF(②選手情報入力!G24="男",1,2))</f>
        <v/>
      </c>
      <c r="E11" t="str">
        <f t="shared" si="0"/>
        <v/>
      </c>
      <c r="F11" t="str">
        <f>IF(H11="","",①学校情報入力!$D$4)</f>
        <v/>
      </c>
      <c r="G11" t="str">
        <f>IF(H11="","",①学校情報入力!$D$3)</f>
        <v/>
      </c>
      <c r="H11" t="str">
        <f>IF(②選手情報入力!C24="","",②選手情報入力!C24)</f>
        <v/>
      </c>
      <c r="I11" t="str">
        <f>IF(H11="","",IF(②選手情報入力!I24="","",IF(D11=1,VLOOKUP(②選手情報入力!I24,種目情報!$A$3:$B$20,2,FALSE),VLOOKUP(②選手情報入力!I24,種目情報!$E$3:$F$20,2,FALSE)))&amp;" "&amp;Sheet1!J11)</f>
        <v/>
      </c>
    </row>
    <row r="12" spans="1:11">
      <c r="A12" t="str">
        <f>IFERROR(Sheet5!A12,"")</f>
        <v/>
      </c>
      <c r="B12" t="str">
        <f>IF(H12="","",②選手情報入力!D25)</f>
        <v/>
      </c>
      <c r="C12" t="str">
        <f>IF(H12="","",②選手情報入力!E25)</f>
        <v/>
      </c>
      <c r="D12" t="str">
        <f>IF(H12="","",IF(②選手情報入力!G25="男",1,2))</f>
        <v/>
      </c>
      <c r="E12" t="str">
        <f t="shared" si="0"/>
        <v/>
      </c>
      <c r="F12" t="str">
        <f>IF(H12="","",①学校情報入力!$D$4)</f>
        <v/>
      </c>
      <c r="G12" t="str">
        <f>IF(H12="","",①学校情報入力!$D$3)</f>
        <v/>
      </c>
      <c r="H12" t="str">
        <f>IF(②選手情報入力!C25="","",②選手情報入力!C25)</f>
        <v/>
      </c>
      <c r="I12" t="str">
        <f>IF(H12="","",IF(②選手情報入力!I25="","",IF(D12=1,VLOOKUP(②選手情報入力!I25,種目情報!$A$3:$B$20,2,FALSE),VLOOKUP(②選手情報入力!I25,種目情報!$E$3:$F$20,2,FALSE)))&amp;" "&amp;Sheet1!J12)</f>
        <v/>
      </c>
    </row>
    <row r="13" spans="1:11">
      <c r="A13" t="str">
        <f>IFERROR(Sheet5!A13,"")</f>
        <v/>
      </c>
      <c r="B13" t="str">
        <f>IF(H13="","",②選手情報入力!D26)</f>
        <v/>
      </c>
      <c r="C13" t="str">
        <f>IF(H13="","",②選手情報入力!E26)</f>
        <v/>
      </c>
      <c r="D13" t="str">
        <f>IF(H13="","",IF(②選手情報入力!G26="男",1,2))</f>
        <v/>
      </c>
      <c r="E13" t="str">
        <f t="shared" si="0"/>
        <v/>
      </c>
      <c r="F13" t="str">
        <f>IF(H13="","",①学校情報入力!$D$4)</f>
        <v/>
      </c>
      <c r="G13" t="str">
        <f>IF(H13="","",①学校情報入力!$D$3)</f>
        <v/>
      </c>
      <c r="H13" t="str">
        <f>IF(②選手情報入力!C26="","",②選手情報入力!C26)</f>
        <v/>
      </c>
      <c r="I13" t="str">
        <f>IF(H13="","",IF(②選手情報入力!I26="","",IF(D13=1,VLOOKUP(②選手情報入力!I26,種目情報!$A$3:$B$20,2,FALSE),VLOOKUP(②選手情報入力!I26,種目情報!$E$3:$F$20,2,FALSE)))&amp;" "&amp;Sheet1!J13)</f>
        <v/>
      </c>
    </row>
    <row r="14" spans="1:11">
      <c r="A14" t="str">
        <f>IFERROR(Sheet5!A14,"")</f>
        <v/>
      </c>
      <c r="B14" t="str">
        <f>IF(H14="","",②選手情報入力!D27)</f>
        <v/>
      </c>
      <c r="C14" t="str">
        <f>IF(H14="","",②選手情報入力!E27)</f>
        <v/>
      </c>
      <c r="D14" t="str">
        <f>IF(H14="","",IF(②選手情報入力!G27="男",1,2))</f>
        <v/>
      </c>
      <c r="E14" t="str">
        <f t="shared" si="0"/>
        <v/>
      </c>
      <c r="F14" t="str">
        <f>IF(H14="","",①学校情報入力!$D$4)</f>
        <v/>
      </c>
      <c r="G14" t="str">
        <f>IF(H14="","",①学校情報入力!$D$3)</f>
        <v/>
      </c>
      <c r="H14" t="str">
        <f>IF(②選手情報入力!C27="","",②選手情報入力!C27)</f>
        <v/>
      </c>
      <c r="I14" t="str">
        <f>IF(H14="","",IF(②選手情報入力!I27="","",IF(D14=1,VLOOKUP(②選手情報入力!I27,種目情報!$A$3:$B$20,2,FALSE),VLOOKUP(②選手情報入力!I27,種目情報!$E$3:$F$20,2,FALSE)))&amp;" "&amp;Sheet1!J14)</f>
        <v/>
      </c>
    </row>
    <row r="15" spans="1:11">
      <c r="A15" t="str">
        <f>IFERROR(Sheet5!A15,"")</f>
        <v/>
      </c>
      <c r="B15" t="str">
        <f>IF(H15="","",②選手情報入力!D28)</f>
        <v/>
      </c>
      <c r="C15" t="str">
        <f>IF(H15="","",②選手情報入力!E28)</f>
        <v/>
      </c>
      <c r="D15" t="str">
        <f>IF(H15="","",IF(②選手情報入力!G28="男",1,2))</f>
        <v/>
      </c>
      <c r="E15" t="str">
        <f t="shared" si="0"/>
        <v/>
      </c>
      <c r="F15" t="str">
        <f>IF(H15="","",①学校情報入力!$D$4)</f>
        <v/>
      </c>
      <c r="G15" t="str">
        <f>IF(H15="","",①学校情報入力!$D$3)</f>
        <v/>
      </c>
      <c r="H15" t="str">
        <f>IF(②選手情報入力!C28="","",②選手情報入力!C28)</f>
        <v/>
      </c>
      <c r="I15" t="str">
        <f>IF(H15="","",IF(②選手情報入力!I28="","",IF(D15=1,VLOOKUP(②選手情報入力!I28,種目情報!$A$3:$B$20,2,FALSE),VLOOKUP(②選手情報入力!I28,種目情報!$E$3:$F$20,2,FALSE)))&amp;" "&amp;Sheet1!J15)</f>
        <v/>
      </c>
    </row>
    <row r="16" spans="1:11">
      <c r="A16" t="str">
        <f>IFERROR(Sheet5!A16,"")</f>
        <v/>
      </c>
      <c r="B16" t="str">
        <f>IF(H16="","",②選手情報入力!D29)</f>
        <v/>
      </c>
      <c r="C16" t="str">
        <f>IF(H16="","",②選手情報入力!E29)</f>
        <v/>
      </c>
      <c r="D16" t="str">
        <f>IF(H16="","",IF(②選手情報入力!G29="男",1,2))</f>
        <v/>
      </c>
      <c r="E16" t="str">
        <f t="shared" si="0"/>
        <v/>
      </c>
      <c r="F16" t="str">
        <f>IF(H16="","",①学校情報入力!$D$4)</f>
        <v/>
      </c>
      <c r="G16" t="str">
        <f>IF(H16="","",①学校情報入力!$D$3)</f>
        <v/>
      </c>
      <c r="H16" t="str">
        <f>IF(②選手情報入力!C29="","",②選手情報入力!C29)</f>
        <v/>
      </c>
      <c r="I16" t="str">
        <f>IF(H16="","",IF(②選手情報入力!I29="","",IF(D16=1,VLOOKUP(②選手情報入力!I29,種目情報!$A$3:$B$20,2,FALSE),VLOOKUP(②選手情報入力!I29,種目情報!$E$3:$F$20,2,FALSE)))&amp;" "&amp;Sheet1!J16)</f>
        <v/>
      </c>
    </row>
    <row r="17" spans="1:9">
      <c r="A17" t="str">
        <f>IFERROR(Sheet5!A17,"")</f>
        <v/>
      </c>
      <c r="B17" t="str">
        <f>IF(H17="","",②選手情報入力!D30)</f>
        <v/>
      </c>
      <c r="C17" t="str">
        <f>IF(H17="","",②選手情報入力!E30)</f>
        <v/>
      </c>
      <c r="D17" t="str">
        <f>IF(H17="","",IF(②選手情報入力!G30="男",1,2))</f>
        <v/>
      </c>
      <c r="E17" t="str">
        <f t="shared" si="0"/>
        <v/>
      </c>
      <c r="F17" t="str">
        <f>IF(H17="","",①学校情報入力!$D$4)</f>
        <v/>
      </c>
      <c r="G17" t="str">
        <f>IF(H17="","",①学校情報入力!$D$3)</f>
        <v/>
      </c>
      <c r="H17" t="str">
        <f>IF(②選手情報入力!C30="","",②選手情報入力!C30)</f>
        <v/>
      </c>
      <c r="I17" t="str">
        <f>IF(H17="","",IF(②選手情報入力!I30="","",IF(D17=1,VLOOKUP(②選手情報入力!I30,種目情報!$A$3:$B$20,2,FALSE),VLOOKUP(②選手情報入力!I30,種目情報!$E$3:$F$20,2,FALSE)))&amp;" "&amp;Sheet1!J17)</f>
        <v/>
      </c>
    </row>
    <row r="18" spans="1:9">
      <c r="A18" t="str">
        <f>IFERROR(Sheet5!A18,"")</f>
        <v/>
      </c>
      <c r="B18" t="str">
        <f>IF(H18="","",②選手情報入力!D31)</f>
        <v/>
      </c>
      <c r="C18" t="str">
        <f>IF(H18="","",②選手情報入力!E31)</f>
        <v/>
      </c>
      <c r="D18" t="str">
        <f>IF(H18="","",IF(②選手情報入力!G31="男",1,2))</f>
        <v/>
      </c>
      <c r="E18" t="str">
        <f t="shared" si="0"/>
        <v/>
      </c>
      <c r="F18" t="str">
        <f>IF(H18="","",①学校情報入力!$D$4)</f>
        <v/>
      </c>
      <c r="G18" t="str">
        <f>IF(H18="","",①学校情報入力!$D$3)</f>
        <v/>
      </c>
      <c r="H18" t="str">
        <f>IF(②選手情報入力!C31="","",②選手情報入力!C31)</f>
        <v/>
      </c>
      <c r="I18" t="str">
        <f>IF(H18="","",IF(②選手情報入力!I31="","",IF(D18=1,VLOOKUP(②選手情報入力!I31,種目情報!$A$3:$B$20,2,FALSE),VLOOKUP(②選手情報入力!I31,種目情報!$E$3:$F$20,2,FALSE)))&amp;" "&amp;Sheet1!J18)</f>
        <v/>
      </c>
    </row>
    <row r="19" spans="1:9">
      <c r="A19" t="str">
        <f>IFERROR(Sheet5!A19,"")</f>
        <v/>
      </c>
      <c r="B19" t="str">
        <f>IF(H19="","",②選手情報入力!D32)</f>
        <v/>
      </c>
      <c r="C19" t="str">
        <f>IF(H19="","",②選手情報入力!E32)</f>
        <v/>
      </c>
      <c r="D19" t="str">
        <f>IF(H19="","",IF(②選手情報入力!G32="男",1,2))</f>
        <v/>
      </c>
      <c r="E19" t="str">
        <f t="shared" si="0"/>
        <v/>
      </c>
      <c r="F19" t="str">
        <f>IF(H19="","",①学校情報入力!$D$4)</f>
        <v/>
      </c>
      <c r="G19" t="str">
        <f>IF(H19="","",①学校情報入力!$D$3)</f>
        <v/>
      </c>
      <c r="H19" t="str">
        <f>IF(②選手情報入力!C32="","",②選手情報入力!C32)</f>
        <v/>
      </c>
      <c r="I19" t="str">
        <f>IF(H19="","",IF(②選手情報入力!I32="","",IF(D19=1,VLOOKUP(②選手情報入力!I32,種目情報!$A$3:$B$20,2,FALSE),VLOOKUP(②選手情報入力!I32,種目情報!$E$3:$F$20,2,FALSE)))&amp;" "&amp;Sheet1!J19)</f>
        <v/>
      </c>
    </row>
    <row r="20" spans="1:9">
      <c r="A20" t="str">
        <f>IFERROR(Sheet5!A20,"")</f>
        <v/>
      </c>
      <c r="B20" t="str">
        <f>IF(H20="","",②選手情報入力!D33)</f>
        <v/>
      </c>
      <c r="C20" t="str">
        <f>IF(H20="","",②選手情報入力!E33)</f>
        <v/>
      </c>
      <c r="D20" t="str">
        <f>IF(H20="","",IF(②選手情報入力!G33="男",1,2))</f>
        <v/>
      </c>
      <c r="E20" t="str">
        <f t="shared" si="0"/>
        <v/>
      </c>
      <c r="F20" t="str">
        <f>IF(H20="","",①学校情報入力!$D$4)</f>
        <v/>
      </c>
      <c r="G20" t="str">
        <f>IF(H20="","",①学校情報入力!$D$3)</f>
        <v/>
      </c>
      <c r="H20" t="str">
        <f>IF(②選手情報入力!C33="","",②選手情報入力!C33)</f>
        <v/>
      </c>
      <c r="I20" t="str">
        <f>IF(H20="","",IF(②選手情報入力!I33="","",IF(D20=1,VLOOKUP(②選手情報入力!I33,種目情報!$A$3:$B$20,2,FALSE),VLOOKUP(②選手情報入力!I33,種目情報!$E$3:$F$20,2,FALSE)))&amp;" "&amp;Sheet1!J20)</f>
        <v/>
      </c>
    </row>
    <row r="21" spans="1:9">
      <c r="A21" t="str">
        <f>IFERROR(Sheet5!A21,"")</f>
        <v/>
      </c>
      <c r="B21" t="str">
        <f>IF(H21="","",②選手情報入力!D34)</f>
        <v/>
      </c>
      <c r="C21" t="str">
        <f>IF(H21="","",②選手情報入力!E34)</f>
        <v/>
      </c>
      <c r="D21" t="str">
        <f>IF(H21="","",IF(②選手情報入力!G34="男",1,2))</f>
        <v/>
      </c>
      <c r="E21" t="str">
        <f t="shared" si="0"/>
        <v/>
      </c>
      <c r="F21" t="str">
        <f>IF(H21="","",①学校情報入力!$D$4)</f>
        <v/>
      </c>
      <c r="G21" t="str">
        <f>IF(H21="","",①学校情報入力!$D$3)</f>
        <v/>
      </c>
      <c r="H21" t="str">
        <f>IF(②選手情報入力!C34="","",②選手情報入力!C34)</f>
        <v/>
      </c>
      <c r="I21" t="str">
        <f>IF(H21="","",IF(②選手情報入力!I34="","",IF(D21=1,VLOOKUP(②選手情報入力!I34,種目情報!$A$3:$B$20,2,FALSE),VLOOKUP(②選手情報入力!I34,種目情報!$E$3:$F$20,2,FALSE)))&amp;" "&amp;Sheet1!J21)</f>
        <v/>
      </c>
    </row>
    <row r="22" spans="1:9">
      <c r="A22" t="str">
        <f>IFERROR(Sheet5!A22,"")</f>
        <v/>
      </c>
      <c r="B22" t="str">
        <f>IF(H22="","",②選手情報入力!D35)</f>
        <v/>
      </c>
      <c r="C22" t="str">
        <f>IF(H22="","",②選手情報入力!E35)</f>
        <v/>
      </c>
      <c r="D22" t="str">
        <f>IF(H22="","",IF(②選手情報入力!G35="男",1,2))</f>
        <v/>
      </c>
      <c r="E22" t="str">
        <f t="shared" si="0"/>
        <v/>
      </c>
      <c r="F22" t="str">
        <f>IF(H22="","",①学校情報入力!$D$4)</f>
        <v/>
      </c>
      <c r="G22" t="str">
        <f>IF(H22="","",①学校情報入力!$D$3)</f>
        <v/>
      </c>
      <c r="H22" t="str">
        <f>IF(②選手情報入力!C35="","",②選手情報入力!C35)</f>
        <v/>
      </c>
      <c r="I22" t="str">
        <f>IF(H22="","",IF(②選手情報入力!I35="","",IF(D22=1,VLOOKUP(②選手情報入力!I35,種目情報!$A$3:$B$20,2,FALSE),VLOOKUP(②選手情報入力!I35,種目情報!$E$3:$F$20,2,FALSE)))&amp;" "&amp;Sheet1!J22)</f>
        <v/>
      </c>
    </row>
    <row r="23" spans="1:9">
      <c r="A23" t="str">
        <f>IFERROR(Sheet5!A23,"")</f>
        <v/>
      </c>
      <c r="B23" t="str">
        <f>IF(H23="","",②選手情報入力!D36)</f>
        <v/>
      </c>
      <c r="C23" t="str">
        <f>IF(H23="","",②選手情報入力!E36)</f>
        <v/>
      </c>
      <c r="D23" t="str">
        <f>IF(H23="","",IF(②選手情報入力!G36="男",1,2))</f>
        <v/>
      </c>
      <c r="E23" t="str">
        <f t="shared" si="0"/>
        <v/>
      </c>
      <c r="F23" t="str">
        <f>IF(H23="","",①学校情報入力!$D$4)</f>
        <v/>
      </c>
      <c r="G23" t="str">
        <f>IF(H23="","",①学校情報入力!$D$3)</f>
        <v/>
      </c>
      <c r="H23" t="str">
        <f>IF(②選手情報入力!C36="","",②選手情報入力!C36)</f>
        <v/>
      </c>
      <c r="I23" t="str">
        <f>IF(H23="","",IF(②選手情報入力!I36="","",IF(D23=1,VLOOKUP(②選手情報入力!I36,種目情報!$A$3:$B$20,2,FALSE),VLOOKUP(②選手情報入力!I36,種目情報!$E$3:$F$20,2,FALSE)))&amp;" "&amp;Sheet1!J23)</f>
        <v/>
      </c>
    </row>
    <row r="24" spans="1:9">
      <c r="A24" t="str">
        <f>IFERROR(Sheet5!A24,"")</f>
        <v/>
      </c>
      <c r="B24" t="str">
        <f>IF(H24="","",②選手情報入力!D37)</f>
        <v/>
      </c>
      <c r="C24" t="str">
        <f>IF(H24="","",②選手情報入力!E37)</f>
        <v/>
      </c>
      <c r="D24" t="str">
        <f>IF(H24="","",IF(②選手情報入力!G37="男",1,2))</f>
        <v/>
      </c>
      <c r="E24" t="str">
        <f t="shared" si="0"/>
        <v/>
      </c>
      <c r="F24" t="str">
        <f>IF(H24="","",①学校情報入力!$D$4)</f>
        <v/>
      </c>
      <c r="G24" t="str">
        <f>IF(H24="","",①学校情報入力!$D$3)</f>
        <v/>
      </c>
      <c r="H24" t="str">
        <f>IF(②選手情報入力!C37="","",②選手情報入力!C37)</f>
        <v/>
      </c>
      <c r="I24" t="str">
        <f>IF(H24="","",IF(②選手情報入力!I37="","",IF(D24=1,VLOOKUP(②選手情報入力!I37,種目情報!$A$3:$B$20,2,FALSE),VLOOKUP(②選手情報入力!I37,種目情報!$E$3:$F$20,2,FALSE)))&amp;" "&amp;Sheet1!J24)</f>
        <v/>
      </c>
    </row>
    <row r="25" spans="1:9">
      <c r="A25" t="str">
        <f>IFERROR(Sheet5!A25,"")</f>
        <v/>
      </c>
      <c r="B25" t="str">
        <f>IF(H25="","",②選手情報入力!D38)</f>
        <v/>
      </c>
      <c r="C25" t="str">
        <f>IF(H25="","",②選手情報入力!E38)</f>
        <v/>
      </c>
      <c r="D25" t="str">
        <f>IF(H25="","",IF(②選手情報入力!G38="男",1,2))</f>
        <v/>
      </c>
      <c r="E25" t="str">
        <f t="shared" si="0"/>
        <v/>
      </c>
      <c r="F25" t="str">
        <f>IF(H25="","",①学校情報入力!$D$4)</f>
        <v/>
      </c>
      <c r="G25" t="str">
        <f>IF(H25="","",①学校情報入力!$D$3)</f>
        <v/>
      </c>
      <c r="H25" t="str">
        <f>IF(②選手情報入力!C38="","",②選手情報入力!C38)</f>
        <v/>
      </c>
      <c r="I25" t="str">
        <f>IF(H25="","",IF(②選手情報入力!I38="","",IF(D25=1,VLOOKUP(②選手情報入力!I38,種目情報!$A$3:$B$20,2,FALSE),VLOOKUP(②選手情報入力!I38,種目情報!$E$3:$F$20,2,FALSE)))&amp;" "&amp;Sheet1!J25)</f>
        <v/>
      </c>
    </row>
    <row r="26" spans="1:9">
      <c r="A26" t="str">
        <f>IFERROR(Sheet5!A26,"")</f>
        <v/>
      </c>
      <c r="B26" t="str">
        <f>IF(H26="","",②選手情報入力!D39)</f>
        <v/>
      </c>
      <c r="C26" t="str">
        <f>IF(H26="","",②選手情報入力!E39)</f>
        <v/>
      </c>
      <c r="D26" t="str">
        <f>IF(H26="","",IF(②選手情報入力!G39="男",1,2))</f>
        <v/>
      </c>
      <c r="E26" t="str">
        <f t="shared" si="0"/>
        <v/>
      </c>
      <c r="F26" t="str">
        <f>IF(H26="","",①学校情報入力!$D$4)</f>
        <v/>
      </c>
      <c r="G26" t="str">
        <f>IF(H26="","",①学校情報入力!$D$3)</f>
        <v/>
      </c>
      <c r="H26" t="str">
        <f>IF(②選手情報入力!C39="","",②選手情報入力!C39)</f>
        <v/>
      </c>
      <c r="I26" t="str">
        <f>IF(H26="","",IF(②選手情報入力!I39="","",IF(D26=1,VLOOKUP(②選手情報入力!I39,種目情報!$A$3:$B$20,2,FALSE),VLOOKUP(②選手情報入力!I39,種目情報!$E$3:$F$20,2,FALSE)))&amp;" "&amp;Sheet1!J26)</f>
        <v/>
      </c>
    </row>
    <row r="27" spans="1:9">
      <c r="A27" t="str">
        <f>IFERROR(Sheet5!A27,"")</f>
        <v/>
      </c>
      <c r="B27" t="str">
        <f>IF(H27="","",②選手情報入力!D40)</f>
        <v/>
      </c>
      <c r="C27" t="str">
        <f>IF(H27="","",②選手情報入力!E40)</f>
        <v/>
      </c>
      <c r="D27" t="str">
        <f>IF(H27="","",IF(②選手情報入力!G40="男",1,2))</f>
        <v/>
      </c>
      <c r="E27" t="str">
        <f t="shared" si="0"/>
        <v/>
      </c>
      <c r="F27" t="str">
        <f>IF(H27="","",①学校情報入力!$D$4)</f>
        <v/>
      </c>
      <c r="G27" t="str">
        <f>IF(H27="","",①学校情報入力!$D$3)</f>
        <v/>
      </c>
      <c r="H27" t="str">
        <f>IF(②選手情報入力!C40="","",②選手情報入力!C40)</f>
        <v/>
      </c>
      <c r="I27" t="str">
        <f>IF(H27="","",IF(②選手情報入力!I40="","",IF(D27=1,VLOOKUP(②選手情報入力!I40,種目情報!$A$3:$B$20,2,FALSE),VLOOKUP(②選手情報入力!I40,種目情報!$E$3:$F$20,2,FALSE)))&amp;" "&amp;Sheet1!J27)</f>
        <v/>
      </c>
    </row>
    <row r="28" spans="1:9">
      <c r="A28" t="str">
        <f>IFERROR(Sheet5!A28,"")</f>
        <v/>
      </c>
      <c r="B28" t="str">
        <f>IF(H28="","",②選手情報入力!D41)</f>
        <v/>
      </c>
      <c r="C28" t="str">
        <f>IF(H28="","",②選手情報入力!E41)</f>
        <v/>
      </c>
      <c r="D28" t="str">
        <f>IF(H28="","",IF(②選手情報入力!G41="男",1,2))</f>
        <v/>
      </c>
      <c r="E28" t="str">
        <f t="shared" si="0"/>
        <v/>
      </c>
      <c r="F28" t="str">
        <f>IF(H28="","",①学校情報入力!$D$4)</f>
        <v/>
      </c>
      <c r="G28" t="str">
        <f>IF(H28="","",①学校情報入力!$D$3)</f>
        <v/>
      </c>
      <c r="H28" t="str">
        <f>IF(②選手情報入力!C41="","",②選手情報入力!C41)</f>
        <v/>
      </c>
      <c r="I28" t="str">
        <f>IF(H28="","",IF(②選手情報入力!I41="","",IF(D28=1,VLOOKUP(②選手情報入力!I41,種目情報!$A$3:$B$20,2,FALSE),VLOOKUP(②選手情報入力!I41,種目情報!$E$3:$F$20,2,FALSE)))&amp;" "&amp;Sheet1!J28)</f>
        <v/>
      </c>
    </row>
    <row r="29" spans="1:9">
      <c r="A29" t="str">
        <f>IFERROR(Sheet5!A29,"")</f>
        <v/>
      </c>
      <c r="B29" t="str">
        <f>IF(H29="","",②選手情報入力!D42)</f>
        <v/>
      </c>
      <c r="C29" t="str">
        <f>IF(H29="","",②選手情報入力!E42)</f>
        <v/>
      </c>
      <c r="D29" t="str">
        <f>IF(H29="","",IF(②選手情報入力!G42="男",1,2))</f>
        <v/>
      </c>
      <c r="E29" t="str">
        <f t="shared" si="0"/>
        <v/>
      </c>
      <c r="F29" t="str">
        <f>IF(H29="","",①学校情報入力!$D$4)</f>
        <v/>
      </c>
      <c r="G29" t="str">
        <f>IF(H29="","",①学校情報入力!$D$3)</f>
        <v/>
      </c>
      <c r="H29" t="str">
        <f>IF(②選手情報入力!C42="","",②選手情報入力!C42)</f>
        <v/>
      </c>
      <c r="I29" t="str">
        <f>IF(H29="","",IF(②選手情報入力!I42="","",IF(D29=1,VLOOKUP(②選手情報入力!I42,種目情報!$A$3:$B$20,2,FALSE),VLOOKUP(②選手情報入力!I42,種目情報!$E$3:$F$20,2,FALSE)))&amp;" "&amp;Sheet1!J29)</f>
        <v/>
      </c>
    </row>
    <row r="30" spans="1:9">
      <c r="A30" t="str">
        <f>IFERROR(Sheet5!A30,"")</f>
        <v/>
      </c>
      <c r="B30" t="str">
        <f>IF(H30="","",②選手情報入力!D43)</f>
        <v/>
      </c>
      <c r="C30" t="str">
        <f>IF(H30="","",②選手情報入力!E43)</f>
        <v/>
      </c>
      <c r="D30" t="str">
        <f>IF(H30="","",IF(②選手情報入力!G43="男",1,2))</f>
        <v/>
      </c>
      <c r="E30" t="str">
        <f t="shared" si="0"/>
        <v/>
      </c>
      <c r="F30" t="str">
        <f>IF(H30="","",①学校情報入力!$D$4)</f>
        <v/>
      </c>
      <c r="G30" t="str">
        <f>IF(H30="","",①学校情報入力!$D$3)</f>
        <v/>
      </c>
      <c r="H30" t="str">
        <f>IF(②選手情報入力!C43="","",②選手情報入力!C43)</f>
        <v/>
      </c>
      <c r="I30" t="str">
        <f>IF(H30="","",IF(②選手情報入力!I43="","",IF(D30=1,VLOOKUP(②選手情報入力!I43,種目情報!$A$3:$B$20,2,FALSE),VLOOKUP(②選手情報入力!I43,種目情報!$E$3:$F$20,2,FALSE)))&amp;" "&amp;Sheet1!J30)</f>
        <v/>
      </c>
    </row>
    <row r="31" spans="1:9">
      <c r="A31" t="str">
        <f>IFERROR(Sheet5!A31,"")</f>
        <v/>
      </c>
      <c r="B31" t="str">
        <f>IF(H31="","",②選手情報入力!D44)</f>
        <v/>
      </c>
      <c r="C31" t="str">
        <f>IF(H31="","",②選手情報入力!E44)</f>
        <v/>
      </c>
      <c r="D31" t="str">
        <f>IF(H31="","",IF(②選手情報入力!G44="男",1,2))</f>
        <v/>
      </c>
      <c r="E31" t="str">
        <f t="shared" si="0"/>
        <v/>
      </c>
      <c r="F31" t="str">
        <f>IF(H31="","",①学校情報入力!$D$4)</f>
        <v/>
      </c>
      <c r="G31" t="str">
        <f>IF(H31="","",①学校情報入力!$D$3)</f>
        <v/>
      </c>
      <c r="H31" t="str">
        <f>IF(②選手情報入力!C44="","",②選手情報入力!C44)</f>
        <v/>
      </c>
      <c r="I31" t="str">
        <f>IF(H31="","",IF(②選手情報入力!I44="","",IF(D31=1,VLOOKUP(②選手情報入力!I44,種目情報!$A$3:$B$20,2,FALSE),VLOOKUP(②選手情報入力!I44,種目情報!$E$3:$F$20,2,FALSE)))&amp;" "&amp;Sheet1!J31)</f>
        <v/>
      </c>
    </row>
    <row r="32" spans="1:9">
      <c r="A32" t="str">
        <f>IFERROR(Sheet5!A32,"")</f>
        <v/>
      </c>
      <c r="B32" t="str">
        <f>IF(H32="","",②選手情報入力!D45)</f>
        <v/>
      </c>
      <c r="C32" t="str">
        <f>IF(H32="","",②選手情報入力!E45)</f>
        <v/>
      </c>
      <c r="D32" t="str">
        <f>IF(H32="","",IF(②選手情報入力!G45="男",1,2))</f>
        <v/>
      </c>
      <c r="E32" t="str">
        <f t="shared" si="0"/>
        <v/>
      </c>
      <c r="F32" t="str">
        <f>IF(H32="","",①学校情報入力!$D$4)</f>
        <v/>
      </c>
      <c r="G32" t="str">
        <f>IF(H32="","",①学校情報入力!$D$3)</f>
        <v/>
      </c>
      <c r="H32" t="str">
        <f>IF(②選手情報入力!C45="","",②選手情報入力!C45)</f>
        <v/>
      </c>
      <c r="I32" t="str">
        <f>IF(H32="","",IF(②選手情報入力!I45="","",IF(D32=1,VLOOKUP(②選手情報入力!I45,種目情報!$A$3:$B$20,2,FALSE),VLOOKUP(②選手情報入力!I45,種目情報!$E$3:$F$20,2,FALSE)))&amp;" "&amp;Sheet1!J32)</f>
        <v/>
      </c>
    </row>
    <row r="33" spans="1:9">
      <c r="A33" t="str">
        <f>IFERROR(Sheet5!A33,"")</f>
        <v/>
      </c>
      <c r="B33" t="str">
        <f>IF(H33="","",②選手情報入力!D46)</f>
        <v/>
      </c>
      <c r="C33" t="str">
        <f>IF(H33="","",②選手情報入力!E46)</f>
        <v/>
      </c>
      <c r="D33" t="str">
        <f>IF(H33="","",IF(②選手情報入力!G46="男",1,2))</f>
        <v/>
      </c>
      <c r="E33" t="str">
        <f t="shared" si="0"/>
        <v/>
      </c>
      <c r="F33" t="str">
        <f>IF(H33="","",①学校情報入力!$D$4)</f>
        <v/>
      </c>
      <c r="G33" t="str">
        <f>IF(H33="","",①学校情報入力!$D$3)</f>
        <v/>
      </c>
      <c r="H33" t="str">
        <f>IF(②選手情報入力!C46="","",②選手情報入力!C46)</f>
        <v/>
      </c>
      <c r="I33" t="str">
        <f>IF(H33="","",IF(②選手情報入力!I46="","",IF(D33=1,VLOOKUP(②選手情報入力!I46,種目情報!$A$3:$B$20,2,FALSE),VLOOKUP(②選手情報入力!I46,種目情報!$E$3:$F$20,2,FALSE)))&amp;" "&amp;Sheet1!J33)</f>
        <v/>
      </c>
    </row>
    <row r="34" spans="1:9">
      <c r="A34" t="str">
        <f>IFERROR(Sheet5!A34,"")</f>
        <v/>
      </c>
      <c r="B34" t="str">
        <f>IF(H34="","",②選手情報入力!D47)</f>
        <v/>
      </c>
      <c r="C34" t="str">
        <f>IF(H34="","",②選手情報入力!E47)</f>
        <v/>
      </c>
      <c r="D34" t="str">
        <f>IF(H34="","",IF(②選手情報入力!G47="男",1,2))</f>
        <v/>
      </c>
      <c r="E34" t="str">
        <f t="shared" si="0"/>
        <v/>
      </c>
      <c r="F34" t="str">
        <f>IF(H34="","",①学校情報入力!$D$4)</f>
        <v/>
      </c>
      <c r="G34" t="str">
        <f>IF(H34="","",①学校情報入力!$D$3)</f>
        <v/>
      </c>
      <c r="H34" t="str">
        <f>IF(②選手情報入力!C47="","",②選手情報入力!C47)</f>
        <v/>
      </c>
      <c r="I34" t="str">
        <f>IF(H34="","",IF(②選手情報入力!I47="","",IF(D34=1,VLOOKUP(②選手情報入力!I47,種目情報!$A$3:$B$20,2,FALSE),VLOOKUP(②選手情報入力!I47,種目情報!$E$3:$F$20,2,FALSE)))&amp;" "&amp;Sheet1!J34)</f>
        <v/>
      </c>
    </row>
    <row r="35" spans="1:9">
      <c r="A35" t="str">
        <f>IFERROR(Sheet5!A35,"")</f>
        <v/>
      </c>
      <c r="B35" t="str">
        <f>IF(H35="","",②選手情報入力!D48)</f>
        <v/>
      </c>
      <c r="C35" t="str">
        <f>IF(H35="","",②選手情報入力!E48)</f>
        <v/>
      </c>
      <c r="D35" t="str">
        <f>IF(H35="","",IF(②選手情報入力!G48="男",1,2))</f>
        <v/>
      </c>
      <c r="E35" t="str">
        <f t="shared" si="0"/>
        <v/>
      </c>
      <c r="F35" t="str">
        <f>IF(H35="","",①学校情報入力!$D$4)</f>
        <v/>
      </c>
      <c r="G35" t="str">
        <f>IF(H35="","",①学校情報入力!$D$3)</f>
        <v/>
      </c>
      <c r="H35" t="str">
        <f>IF(②選手情報入力!C48="","",②選手情報入力!C48)</f>
        <v/>
      </c>
      <c r="I35" t="str">
        <f>IF(H35="","",IF(②選手情報入力!I48="","",IF(D35=1,VLOOKUP(②選手情報入力!I48,種目情報!$A$3:$B$20,2,FALSE),VLOOKUP(②選手情報入力!I48,種目情報!$E$3:$F$20,2,FALSE)))&amp;" "&amp;Sheet1!J35)</f>
        <v/>
      </c>
    </row>
    <row r="36" spans="1:9">
      <c r="A36" t="str">
        <f>IFERROR(Sheet5!A36,"")</f>
        <v/>
      </c>
      <c r="B36" t="str">
        <f>IF(H36="","",②選手情報入力!D49)</f>
        <v/>
      </c>
      <c r="C36" t="str">
        <f>IF(H36="","",②選手情報入力!E49)</f>
        <v/>
      </c>
      <c r="D36" t="str">
        <f>IF(H36="","",IF(②選手情報入力!G49="男",1,2))</f>
        <v/>
      </c>
      <c r="E36" t="str">
        <f t="shared" si="0"/>
        <v/>
      </c>
      <c r="F36" t="str">
        <f>IF(H36="","",①学校情報入力!$D$4)</f>
        <v/>
      </c>
      <c r="G36" t="str">
        <f>IF(H36="","",①学校情報入力!$D$3)</f>
        <v/>
      </c>
      <c r="H36" t="str">
        <f>IF(②選手情報入力!C49="","",②選手情報入力!C49)</f>
        <v/>
      </c>
      <c r="I36" t="str">
        <f>IF(H36="","",IF(②選手情報入力!I49="","",IF(D36=1,VLOOKUP(②選手情報入力!I49,種目情報!$A$3:$B$20,2,FALSE),VLOOKUP(②選手情報入力!I49,種目情報!$E$3:$F$20,2,FALSE)))&amp;" "&amp;Sheet1!J36)</f>
        <v/>
      </c>
    </row>
    <row r="37" spans="1:9">
      <c r="A37" t="str">
        <f>IFERROR(Sheet5!A37,"")</f>
        <v/>
      </c>
      <c r="B37" t="str">
        <f>IF(H37="","",②選手情報入力!D50)</f>
        <v/>
      </c>
      <c r="C37" t="str">
        <f>IF(H37="","",②選手情報入力!E50)</f>
        <v/>
      </c>
      <c r="D37" t="str">
        <f>IF(H37="","",IF(②選手情報入力!G50="男",1,2))</f>
        <v/>
      </c>
      <c r="E37" t="str">
        <f t="shared" si="0"/>
        <v/>
      </c>
      <c r="F37" t="str">
        <f>IF(H37="","",①学校情報入力!$D$4)</f>
        <v/>
      </c>
      <c r="G37" t="str">
        <f>IF(H37="","",①学校情報入力!$D$3)</f>
        <v/>
      </c>
      <c r="H37" t="str">
        <f>IF(②選手情報入力!C50="","",②選手情報入力!C50)</f>
        <v/>
      </c>
      <c r="I37" t="str">
        <f>IF(H37="","",IF(②選手情報入力!I50="","",IF(D37=1,VLOOKUP(②選手情報入力!I50,種目情報!$A$3:$B$20,2,FALSE),VLOOKUP(②選手情報入力!I50,種目情報!$E$3:$F$20,2,FALSE)))&amp;" "&amp;Sheet1!J37)</f>
        <v/>
      </c>
    </row>
    <row r="38" spans="1:9">
      <c r="A38" t="str">
        <f>IFERROR(Sheet5!A38,"")</f>
        <v/>
      </c>
      <c r="B38" t="str">
        <f>IF(H38="","",②選手情報入力!D51)</f>
        <v/>
      </c>
      <c r="C38" t="str">
        <f>IF(H38="","",②選手情報入力!E51)</f>
        <v/>
      </c>
      <c r="D38" t="str">
        <f>IF(H38="","",IF(②選手情報入力!G51="男",1,2))</f>
        <v/>
      </c>
      <c r="E38" t="str">
        <f t="shared" si="0"/>
        <v/>
      </c>
      <c r="F38" t="str">
        <f>IF(H38="","",①学校情報入力!$D$4)</f>
        <v/>
      </c>
      <c r="G38" t="str">
        <f>IF(H38="","",①学校情報入力!$D$3)</f>
        <v/>
      </c>
      <c r="H38" t="str">
        <f>IF(②選手情報入力!C51="","",②選手情報入力!C51)</f>
        <v/>
      </c>
      <c r="I38" t="str">
        <f>IF(H38="","",IF(②選手情報入力!I51="","",IF(D38=1,VLOOKUP(②選手情報入力!I51,種目情報!$A$3:$B$20,2,FALSE),VLOOKUP(②選手情報入力!I51,種目情報!$E$3:$F$20,2,FALSE)))&amp;" "&amp;Sheet1!J38)</f>
        <v/>
      </c>
    </row>
    <row r="39" spans="1:9">
      <c r="A39" t="str">
        <f>IFERROR(Sheet5!A39,"")</f>
        <v/>
      </c>
      <c r="B39" t="str">
        <f>IF(H39="","",②選手情報入力!D52)</f>
        <v/>
      </c>
      <c r="C39" t="str">
        <f>IF(H39="","",②選手情報入力!E52)</f>
        <v/>
      </c>
      <c r="D39" t="str">
        <f>IF(H39="","",IF(②選手情報入力!G52="男",1,2))</f>
        <v/>
      </c>
      <c r="E39" t="str">
        <f t="shared" si="0"/>
        <v/>
      </c>
      <c r="F39" t="str">
        <f>IF(H39="","",①学校情報入力!$D$4)</f>
        <v/>
      </c>
      <c r="G39" t="str">
        <f>IF(H39="","",①学校情報入力!$D$3)</f>
        <v/>
      </c>
      <c r="H39" t="str">
        <f>IF(②選手情報入力!C52="","",②選手情報入力!C52)</f>
        <v/>
      </c>
      <c r="I39" t="str">
        <f>IF(H39="","",IF(②選手情報入力!I52="","",IF(D39=1,VLOOKUP(②選手情報入力!I52,種目情報!$A$3:$B$20,2,FALSE),VLOOKUP(②選手情報入力!I52,種目情報!$E$3:$F$20,2,FALSE)))&amp;" "&amp;Sheet1!J39)</f>
        <v/>
      </c>
    </row>
    <row r="40" spans="1:9">
      <c r="A40" t="str">
        <f>IFERROR(Sheet5!A40,"")</f>
        <v/>
      </c>
      <c r="B40" t="str">
        <f>IF(H40="","",②選手情報入力!D53)</f>
        <v/>
      </c>
      <c r="C40" t="str">
        <f>IF(H40="","",②選手情報入力!E53)</f>
        <v/>
      </c>
      <c r="D40" t="str">
        <f>IF(H40="","",IF(②選手情報入力!G53="男",1,2))</f>
        <v/>
      </c>
      <c r="E40" t="str">
        <f t="shared" si="0"/>
        <v/>
      </c>
      <c r="F40" t="str">
        <f>IF(H40="","",①学校情報入力!$D$4)</f>
        <v/>
      </c>
      <c r="G40" t="str">
        <f>IF(H40="","",①学校情報入力!$D$3)</f>
        <v/>
      </c>
      <c r="H40" t="str">
        <f>IF(②選手情報入力!C53="","",②選手情報入力!C53)</f>
        <v/>
      </c>
      <c r="I40" t="str">
        <f>IF(H40="","",IF(②選手情報入力!I53="","",IF(D40=1,VLOOKUP(②選手情報入力!I53,種目情報!$A$3:$B$20,2,FALSE),VLOOKUP(②選手情報入力!I53,種目情報!$E$3:$F$20,2,FALSE)))&amp;" "&amp;Sheet1!J40)</f>
        <v/>
      </c>
    </row>
    <row r="41" spans="1:9">
      <c r="A41" t="str">
        <f>IFERROR(Sheet5!A41,"")</f>
        <v/>
      </c>
      <c r="B41" t="str">
        <f>IF(H41="","",②選手情報入力!D54)</f>
        <v/>
      </c>
      <c r="C41" t="str">
        <f>IF(H41="","",②選手情報入力!E54)</f>
        <v/>
      </c>
      <c r="D41" t="str">
        <f>IF(H41="","",IF(②選手情報入力!G54="男",1,2))</f>
        <v/>
      </c>
      <c r="E41" t="str">
        <f t="shared" si="0"/>
        <v/>
      </c>
      <c r="F41" t="str">
        <f>IF(H41="","",①学校情報入力!$D$4)</f>
        <v/>
      </c>
      <c r="G41" t="str">
        <f>IF(H41="","",①学校情報入力!$D$3)</f>
        <v/>
      </c>
      <c r="H41" t="str">
        <f>IF(②選手情報入力!C54="","",②選手情報入力!C54)</f>
        <v/>
      </c>
      <c r="I41" t="str">
        <f>IF(H41="","",IF(②選手情報入力!I54="","",IF(D41=1,VLOOKUP(②選手情報入力!I54,種目情報!$A$3:$B$20,2,FALSE),VLOOKUP(②選手情報入力!I54,種目情報!$E$3:$F$20,2,FALSE)))&amp;" "&amp;Sheet1!J41)</f>
        <v/>
      </c>
    </row>
    <row r="42" spans="1:9">
      <c r="A42" t="str">
        <f>IFERROR(Sheet5!A42,"")</f>
        <v/>
      </c>
      <c r="B42" t="str">
        <f>IF(H42="","",②選手情報入力!D55)</f>
        <v/>
      </c>
      <c r="C42" t="str">
        <f>IF(H42="","",②選手情報入力!E55)</f>
        <v/>
      </c>
      <c r="D42" t="str">
        <f>IF(H42="","",IF(②選手情報入力!G55="男",1,2))</f>
        <v/>
      </c>
      <c r="E42" t="str">
        <f t="shared" si="0"/>
        <v/>
      </c>
      <c r="F42" t="str">
        <f>IF(H42="","",①学校情報入力!$D$4)</f>
        <v/>
      </c>
      <c r="G42" t="str">
        <f>IF(H42="","",①学校情報入力!$D$3)</f>
        <v/>
      </c>
      <c r="H42" t="str">
        <f>IF(②選手情報入力!C55="","",②選手情報入力!C55)</f>
        <v/>
      </c>
      <c r="I42" t="str">
        <f>IF(H42="","",IF(②選手情報入力!I55="","",IF(D42=1,VLOOKUP(②選手情報入力!I55,種目情報!$A$3:$B$20,2,FALSE),VLOOKUP(②選手情報入力!I55,種目情報!$E$3:$F$20,2,FALSE)))&amp;" "&amp;Sheet1!J42)</f>
        <v/>
      </c>
    </row>
    <row r="43" spans="1:9">
      <c r="A43" t="str">
        <f>IFERROR(Sheet5!A43,"")</f>
        <v/>
      </c>
      <c r="B43" t="str">
        <f>IF(H43="","",②選手情報入力!D56)</f>
        <v/>
      </c>
      <c r="C43" t="str">
        <f>IF(H43="","",②選手情報入力!E56)</f>
        <v/>
      </c>
      <c r="D43" t="str">
        <f>IF(H43="","",IF(②選手情報入力!G56="男",1,2))</f>
        <v/>
      </c>
      <c r="E43" t="str">
        <f t="shared" si="0"/>
        <v/>
      </c>
      <c r="F43" t="str">
        <f>IF(H43="","",①学校情報入力!$D$4)</f>
        <v/>
      </c>
      <c r="G43" t="str">
        <f>IF(H43="","",①学校情報入力!$D$3)</f>
        <v/>
      </c>
      <c r="H43" t="str">
        <f>IF(②選手情報入力!C56="","",②選手情報入力!C56)</f>
        <v/>
      </c>
      <c r="I43" t="str">
        <f>IF(H43="","",IF(②選手情報入力!I56="","",IF(D43=1,VLOOKUP(②選手情報入力!I56,種目情報!$A$3:$B$20,2,FALSE),VLOOKUP(②選手情報入力!I56,種目情報!$E$3:$F$20,2,FALSE)))&amp;" "&amp;Sheet1!J43)</f>
        <v/>
      </c>
    </row>
    <row r="44" spans="1:9">
      <c r="A44" t="str">
        <f>IFERROR(Sheet5!A44,"")</f>
        <v/>
      </c>
      <c r="B44" t="str">
        <f>IF(H44="","",②選手情報入力!D57)</f>
        <v/>
      </c>
      <c r="C44" t="str">
        <f>IF(H44="","",②選手情報入力!E57)</f>
        <v/>
      </c>
      <c r="D44" t="str">
        <f>IF(H44="","",IF(②選手情報入力!G57="男",1,2))</f>
        <v/>
      </c>
      <c r="E44" t="str">
        <f t="shared" si="0"/>
        <v/>
      </c>
      <c r="F44" t="str">
        <f>IF(H44="","",①学校情報入力!$D$4)</f>
        <v/>
      </c>
      <c r="G44" t="str">
        <f>IF(H44="","",①学校情報入力!$D$3)</f>
        <v/>
      </c>
      <c r="H44" t="str">
        <f>IF(②選手情報入力!C57="","",②選手情報入力!C57)</f>
        <v/>
      </c>
      <c r="I44" t="str">
        <f>IF(H44="","",IF(②選手情報入力!I57="","",IF(D44=1,VLOOKUP(②選手情報入力!I57,種目情報!$A$3:$B$20,2,FALSE),VLOOKUP(②選手情報入力!I57,種目情報!$E$3:$F$20,2,FALSE)))&amp;" "&amp;Sheet1!J44)</f>
        <v/>
      </c>
    </row>
    <row r="45" spans="1:9">
      <c r="A45" t="str">
        <f>IFERROR(Sheet5!A45,"")</f>
        <v/>
      </c>
      <c r="B45" t="str">
        <f>IF(H45="","",②選手情報入力!D58)</f>
        <v/>
      </c>
      <c r="C45" t="str">
        <f>IF(H45="","",②選手情報入力!E58)</f>
        <v/>
      </c>
      <c r="D45" t="str">
        <f>IF(H45="","",IF(②選手情報入力!G58="男",1,2))</f>
        <v/>
      </c>
      <c r="E45" t="str">
        <f t="shared" si="0"/>
        <v/>
      </c>
      <c r="F45" t="str">
        <f>IF(H45="","",①学校情報入力!$D$4)</f>
        <v/>
      </c>
      <c r="G45" t="str">
        <f>IF(H45="","",①学校情報入力!$D$3)</f>
        <v/>
      </c>
      <c r="H45" t="str">
        <f>IF(②選手情報入力!C58="","",②選手情報入力!C58)</f>
        <v/>
      </c>
      <c r="I45" t="str">
        <f>IF(H45="","",IF(②選手情報入力!I58="","",IF(D45=1,VLOOKUP(②選手情報入力!I58,種目情報!$A$3:$B$20,2,FALSE),VLOOKUP(②選手情報入力!I58,種目情報!$E$3:$F$20,2,FALSE)))&amp;" "&amp;Sheet1!J45)</f>
        <v/>
      </c>
    </row>
    <row r="46" spans="1:9">
      <c r="A46" t="str">
        <f>IFERROR(Sheet5!A46,"")</f>
        <v/>
      </c>
      <c r="B46" t="str">
        <f>IF(H46="","",②選手情報入力!D59)</f>
        <v/>
      </c>
      <c r="C46" t="str">
        <f>IF(H46="","",②選手情報入力!E59)</f>
        <v/>
      </c>
      <c r="D46" t="str">
        <f>IF(H46="","",IF(②選手情報入力!G59="男",1,2))</f>
        <v/>
      </c>
      <c r="E46" t="str">
        <f t="shared" si="0"/>
        <v/>
      </c>
      <c r="F46" t="str">
        <f>IF(H46="","",①学校情報入力!$D$4)</f>
        <v/>
      </c>
      <c r="G46" t="str">
        <f>IF(H46="","",①学校情報入力!$D$3)</f>
        <v/>
      </c>
      <c r="H46" t="str">
        <f>IF(②選手情報入力!C59="","",②選手情報入力!C59)</f>
        <v/>
      </c>
      <c r="I46" t="str">
        <f>IF(H46="","",IF(②選手情報入力!I59="","",IF(D46=1,VLOOKUP(②選手情報入力!I59,種目情報!$A$3:$B$20,2,FALSE),VLOOKUP(②選手情報入力!I59,種目情報!$E$3:$F$20,2,FALSE)))&amp;" "&amp;Sheet1!J46)</f>
        <v/>
      </c>
    </row>
    <row r="47" spans="1:9">
      <c r="A47" t="str">
        <f>IFERROR(Sheet5!A47,"")</f>
        <v/>
      </c>
      <c r="B47" t="str">
        <f>IF(H47="","",②選手情報入力!D60)</f>
        <v/>
      </c>
      <c r="C47" t="str">
        <f>IF(H47="","",②選手情報入力!E60)</f>
        <v/>
      </c>
      <c r="D47" t="str">
        <f>IF(H47="","",IF(②選手情報入力!G60="男",1,2))</f>
        <v/>
      </c>
      <c r="E47" t="str">
        <f t="shared" si="0"/>
        <v/>
      </c>
      <c r="F47" t="str">
        <f>IF(H47="","",①学校情報入力!$D$4)</f>
        <v/>
      </c>
      <c r="G47" t="str">
        <f>IF(H47="","",①学校情報入力!$D$3)</f>
        <v/>
      </c>
      <c r="H47" t="str">
        <f>IF(②選手情報入力!C60="","",②選手情報入力!C60)</f>
        <v/>
      </c>
      <c r="I47" t="str">
        <f>IF(H47="","",IF(②選手情報入力!I60="","",IF(D47=1,VLOOKUP(②選手情報入力!I60,種目情報!$A$3:$B$20,2,FALSE),VLOOKUP(②選手情報入力!I60,種目情報!$E$3:$F$20,2,FALSE)))&amp;" "&amp;Sheet1!J47)</f>
        <v/>
      </c>
    </row>
    <row r="48" spans="1:9">
      <c r="A48" t="str">
        <f>IFERROR(Sheet5!A48,"")</f>
        <v/>
      </c>
      <c r="B48" t="str">
        <f>IF(H48="","",②選手情報入力!D61)</f>
        <v/>
      </c>
      <c r="C48" t="str">
        <f>IF(H48="","",②選手情報入力!E61)</f>
        <v/>
      </c>
      <c r="D48" t="str">
        <f>IF(H48="","",IF(②選手情報入力!G61="男",1,2))</f>
        <v/>
      </c>
      <c r="E48" t="str">
        <f t="shared" si="0"/>
        <v/>
      </c>
      <c r="F48" t="str">
        <f>IF(H48="","",①学校情報入力!$D$4)</f>
        <v/>
      </c>
      <c r="G48" t="str">
        <f>IF(H48="","",①学校情報入力!$D$3)</f>
        <v/>
      </c>
      <c r="H48" t="str">
        <f>IF(②選手情報入力!C61="","",②選手情報入力!C61)</f>
        <v/>
      </c>
      <c r="I48" t="str">
        <f>IF(H48="","",IF(②選手情報入力!I61="","",IF(D48=1,VLOOKUP(②選手情報入力!I61,種目情報!$A$3:$B$20,2,FALSE),VLOOKUP(②選手情報入力!I61,種目情報!$E$3:$F$20,2,FALSE)))&amp;" "&amp;Sheet1!J48)</f>
        <v/>
      </c>
    </row>
    <row r="49" spans="1:9">
      <c r="A49" t="str">
        <f>IFERROR(Sheet5!A49,"")</f>
        <v/>
      </c>
      <c r="B49" t="str">
        <f>IF(H49="","",②選手情報入力!D62)</f>
        <v/>
      </c>
      <c r="C49" t="str">
        <f>IF(H49="","",②選手情報入力!E62)</f>
        <v/>
      </c>
      <c r="D49" t="str">
        <f>IF(H49="","",IF(②選手情報入力!G62="男",1,2))</f>
        <v/>
      </c>
      <c r="E49" t="str">
        <f t="shared" si="0"/>
        <v/>
      </c>
      <c r="F49" t="str">
        <f>IF(H49="","",①学校情報入力!$D$4)</f>
        <v/>
      </c>
      <c r="G49" t="str">
        <f>IF(H49="","",①学校情報入力!$D$3)</f>
        <v/>
      </c>
      <c r="H49" t="str">
        <f>IF(②選手情報入力!C62="","",②選手情報入力!C62)</f>
        <v/>
      </c>
      <c r="I49" t="str">
        <f>IF(H49="","",IF(②選手情報入力!I62="","",IF(D49=1,VLOOKUP(②選手情報入力!I62,種目情報!$A$3:$B$20,2,FALSE),VLOOKUP(②選手情報入力!I62,種目情報!$E$3:$F$20,2,FALSE)))&amp;" "&amp;Sheet1!J49)</f>
        <v/>
      </c>
    </row>
    <row r="50" spans="1:9">
      <c r="A50" t="str">
        <f>IFERROR(Sheet5!A50,"")</f>
        <v/>
      </c>
      <c r="B50" t="str">
        <f>IF(H50="","",②選手情報入力!D63)</f>
        <v/>
      </c>
      <c r="C50" t="str">
        <f>IF(H50="","",②選手情報入力!E63)</f>
        <v/>
      </c>
      <c r="D50" t="str">
        <f>IF(H50="","",IF(②選手情報入力!G63="男",1,2))</f>
        <v/>
      </c>
      <c r="E50" t="str">
        <f t="shared" si="0"/>
        <v/>
      </c>
      <c r="F50" t="str">
        <f>IF(H50="","",①学校情報入力!$D$4)</f>
        <v/>
      </c>
      <c r="G50" t="str">
        <f>IF(H50="","",①学校情報入力!$D$3)</f>
        <v/>
      </c>
      <c r="H50" t="str">
        <f>IF(②選手情報入力!C63="","",②選手情報入力!C63)</f>
        <v/>
      </c>
      <c r="I50" t="str">
        <f>IF(H50="","",IF(②選手情報入力!I63="","",IF(D50=1,VLOOKUP(②選手情報入力!I63,種目情報!$A$3:$B$20,2,FALSE),VLOOKUP(②選手情報入力!I63,種目情報!$E$3:$F$20,2,FALSE)))&amp;" "&amp;Sheet1!J50)</f>
        <v/>
      </c>
    </row>
    <row r="51" spans="1:9">
      <c r="A51" t="str">
        <f>IFERROR(Sheet5!A51,"")</f>
        <v/>
      </c>
      <c r="B51" t="str">
        <f>IF(H51="","",②選手情報入力!D64)</f>
        <v/>
      </c>
      <c r="C51" t="str">
        <f>IF(H51="","",②選手情報入力!E64)</f>
        <v/>
      </c>
      <c r="D51" t="str">
        <f>IF(H51="","",IF(②選手情報入力!G64="男",1,2))</f>
        <v/>
      </c>
      <c r="E51" t="str">
        <f t="shared" si="0"/>
        <v/>
      </c>
      <c r="F51" t="str">
        <f>IF(H51="","",①学校情報入力!$D$4)</f>
        <v/>
      </c>
      <c r="G51" t="str">
        <f>IF(H51="","",①学校情報入力!$D$3)</f>
        <v/>
      </c>
      <c r="H51" t="str">
        <f>IF(②選手情報入力!C64="","",②選手情報入力!C64)</f>
        <v/>
      </c>
      <c r="I51" t="str">
        <f>IF(H51="","",IF(②選手情報入力!I64="","",IF(D51=1,VLOOKUP(②選手情報入力!I64,種目情報!$A$3:$B$20,2,FALSE),VLOOKUP(②選手情報入力!I64,種目情報!$E$3:$F$20,2,FALSE)))&amp;" "&amp;Sheet1!J51)</f>
        <v/>
      </c>
    </row>
    <row r="52" spans="1:9">
      <c r="A52" t="str">
        <f>IFERROR(Sheet5!A52,"")</f>
        <v/>
      </c>
      <c r="B52" t="str">
        <f>IF(H52="","",②選手情報入力!D65)</f>
        <v/>
      </c>
      <c r="C52" t="str">
        <f>IF(H52="","",②選手情報入力!E65)</f>
        <v/>
      </c>
      <c r="D52" t="str">
        <f>IF(H52="","",IF(②選手情報入力!G65="男",1,2))</f>
        <v/>
      </c>
      <c r="E52" t="str">
        <f t="shared" si="0"/>
        <v/>
      </c>
      <c r="F52" t="str">
        <f>IF(H52="","",①学校情報入力!$D$4)</f>
        <v/>
      </c>
      <c r="G52" t="str">
        <f>IF(H52="","",①学校情報入力!$D$3)</f>
        <v/>
      </c>
      <c r="H52" t="str">
        <f>IF(②選手情報入力!C65="","",②選手情報入力!C65)</f>
        <v/>
      </c>
      <c r="I52" t="str">
        <f>IF(H52="","",IF(②選手情報入力!I65="","",IF(D52=1,VLOOKUP(②選手情報入力!I65,種目情報!$A$3:$B$20,2,FALSE),VLOOKUP(②選手情報入力!I65,種目情報!$E$3:$F$20,2,FALSE)))&amp;" "&amp;Sheet1!J52)</f>
        <v/>
      </c>
    </row>
    <row r="53" spans="1:9">
      <c r="A53" t="str">
        <f>IFERROR(Sheet5!A53,"")</f>
        <v/>
      </c>
      <c r="B53" t="str">
        <f>IF(H53="","",②選手情報入力!D66)</f>
        <v/>
      </c>
      <c r="C53" t="str">
        <f>IF(H53="","",②選手情報入力!E66)</f>
        <v/>
      </c>
      <c r="D53" t="str">
        <f>IF(H53="","",IF(②選手情報入力!G66="男",1,2))</f>
        <v/>
      </c>
      <c r="E53" t="str">
        <f t="shared" si="0"/>
        <v/>
      </c>
      <c r="F53" t="str">
        <f>IF(H53="","",①学校情報入力!$D$4)</f>
        <v/>
      </c>
      <c r="G53" t="str">
        <f>IF(H53="","",①学校情報入力!$D$3)</f>
        <v/>
      </c>
      <c r="H53" t="str">
        <f>IF(②選手情報入力!C66="","",②選手情報入力!C66)</f>
        <v/>
      </c>
      <c r="I53" t="str">
        <f>IF(H53="","",IF(②選手情報入力!I66="","",IF(D53=1,VLOOKUP(②選手情報入力!I66,種目情報!$A$3:$B$20,2,FALSE),VLOOKUP(②選手情報入力!I66,種目情報!$E$3:$F$20,2,FALSE)))&amp;" "&amp;Sheet1!J53)</f>
        <v/>
      </c>
    </row>
    <row r="54" spans="1:9">
      <c r="A54" t="str">
        <f>IFERROR(Sheet5!A54,"")</f>
        <v/>
      </c>
      <c r="B54" t="str">
        <f>IF(H54="","",②選手情報入力!D67)</f>
        <v/>
      </c>
      <c r="C54" t="str">
        <f>IF(H54="","",②選手情報入力!E67)</f>
        <v/>
      </c>
      <c r="D54" t="str">
        <f>IF(H54="","",IF(②選手情報入力!G67="男",1,2))</f>
        <v/>
      </c>
      <c r="E54" t="str">
        <f t="shared" si="0"/>
        <v/>
      </c>
      <c r="F54" t="str">
        <f>IF(H54="","",①学校情報入力!$D$4)</f>
        <v/>
      </c>
      <c r="G54" t="str">
        <f>IF(H54="","",①学校情報入力!$D$3)</f>
        <v/>
      </c>
      <c r="H54" t="str">
        <f>IF(②選手情報入力!C67="","",②選手情報入力!C67)</f>
        <v/>
      </c>
      <c r="I54" t="str">
        <f>IF(H54="","",IF(②選手情報入力!I67="","",IF(D54=1,VLOOKUP(②選手情報入力!I67,種目情報!$A$3:$B$20,2,FALSE),VLOOKUP(②選手情報入力!I67,種目情報!$E$3:$F$20,2,FALSE)))&amp;" "&amp;Sheet1!J54)</f>
        <v/>
      </c>
    </row>
    <row r="55" spans="1:9">
      <c r="A55" t="str">
        <f>IFERROR(Sheet5!A55,"")</f>
        <v/>
      </c>
      <c r="B55" t="str">
        <f>IF(H55="","",②選手情報入力!D68)</f>
        <v/>
      </c>
      <c r="C55" t="str">
        <f>IF(H55="","",②選手情報入力!E68)</f>
        <v/>
      </c>
      <c r="D55" t="str">
        <f>IF(H55="","",IF(②選手情報入力!G68="男",1,2))</f>
        <v/>
      </c>
      <c r="E55" t="str">
        <f t="shared" si="0"/>
        <v/>
      </c>
      <c r="F55" t="str">
        <f>IF(H55="","",①学校情報入力!$D$4)</f>
        <v/>
      </c>
      <c r="G55" t="str">
        <f>IF(H55="","",①学校情報入力!$D$3)</f>
        <v/>
      </c>
      <c r="H55" t="str">
        <f>IF(②選手情報入力!C68="","",②選手情報入力!C68)</f>
        <v/>
      </c>
      <c r="I55" t="str">
        <f>IF(H55="","",IF(②選手情報入力!I68="","",IF(D55=1,VLOOKUP(②選手情報入力!I68,種目情報!$A$3:$B$20,2,FALSE),VLOOKUP(②選手情報入力!I68,種目情報!$E$3:$F$20,2,FALSE)))&amp;" "&amp;Sheet1!J55)</f>
        <v/>
      </c>
    </row>
    <row r="56" spans="1:9">
      <c r="A56" t="str">
        <f>IFERROR(Sheet5!A56,"")</f>
        <v/>
      </c>
      <c r="B56" t="str">
        <f>IF(H56="","",②選手情報入力!D69)</f>
        <v/>
      </c>
      <c r="C56" t="str">
        <f>IF(H56="","",②選手情報入力!E69)</f>
        <v/>
      </c>
      <c r="D56" t="str">
        <f>IF(H56="","",IF(②選手情報入力!G69="男",1,2))</f>
        <v/>
      </c>
      <c r="E56" t="str">
        <f t="shared" si="0"/>
        <v/>
      </c>
      <c r="F56" t="str">
        <f>IF(H56="","",①学校情報入力!$D$4)</f>
        <v/>
      </c>
      <c r="G56" t="str">
        <f>IF(H56="","",①学校情報入力!$D$3)</f>
        <v/>
      </c>
      <c r="H56" t="str">
        <f>IF(②選手情報入力!C69="","",②選手情報入力!C69)</f>
        <v/>
      </c>
      <c r="I56" t="str">
        <f>IF(H56="","",IF(②選手情報入力!I69="","",IF(D56=1,VLOOKUP(②選手情報入力!I69,種目情報!$A$3:$B$20,2,FALSE),VLOOKUP(②選手情報入力!I69,種目情報!$E$3:$F$20,2,FALSE)))&amp;" "&amp;Sheet1!J56)</f>
        <v/>
      </c>
    </row>
    <row r="57" spans="1:9">
      <c r="A57" t="str">
        <f>IFERROR(Sheet5!A57,"")</f>
        <v/>
      </c>
      <c r="B57" t="str">
        <f>IF(H57="","",②選手情報入力!D70)</f>
        <v/>
      </c>
      <c r="C57" t="str">
        <f>IF(H57="","",②選手情報入力!E70)</f>
        <v/>
      </c>
      <c r="D57" t="str">
        <f>IF(H57="","",IF(②選手情報入力!G70="男",1,2))</f>
        <v/>
      </c>
      <c r="E57" t="str">
        <f t="shared" si="0"/>
        <v/>
      </c>
      <c r="F57" t="str">
        <f>IF(H57="","",①学校情報入力!$D$4)</f>
        <v/>
      </c>
      <c r="G57" t="str">
        <f>IF(H57="","",①学校情報入力!$D$3)</f>
        <v/>
      </c>
      <c r="H57" t="str">
        <f>IF(②選手情報入力!C70="","",②選手情報入力!C70)</f>
        <v/>
      </c>
      <c r="I57" t="str">
        <f>IF(H57="","",IF(②選手情報入力!I70="","",IF(D57=1,VLOOKUP(②選手情報入力!I70,種目情報!$A$3:$B$20,2,FALSE),VLOOKUP(②選手情報入力!I70,種目情報!$E$3:$F$20,2,FALSE)))&amp;" "&amp;Sheet1!J57)</f>
        <v/>
      </c>
    </row>
    <row r="58" spans="1:9">
      <c r="A58" t="str">
        <f>IFERROR(Sheet5!A58,"")</f>
        <v/>
      </c>
      <c r="B58" t="str">
        <f>IF(H58="","",②選手情報入力!D71)</f>
        <v/>
      </c>
      <c r="C58" t="str">
        <f>IF(H58="","",②選手情報入力!E71)</f>
        <v/>
      </c>
      <c r="D58" t="str">
        <f>IF(H58="","",IF(②選手情報入力!G71="男",1,2))</f>
        <v/>
      </c>
      <c r="E58" t="str">
        <f t="shared" si="0"/>
        <v/>
      </c>
      <c r="F58" t="str">
        <f>IF(H58="","",①学校情報入力!$D$4)</f>
        <v/>
      </c>
      <c r="G58" t="str">
        <f>IF(H58="","",①学校情報入力!$D$3)</f>
        <v/>
      </c>
      <c r="H58" t="str">
        <f>IF(②選手情報入力!C71="","",②選手情報入力!C71)</f>
        <v/>
      </c>
      <c r="I58" t="str">
        <f>IF(H58="","",IF(②選手情報入力!I71="","",IF(D58=1,VLOOKUP(②選手情報入力!I71,種目情報!$A$3:$B$20,2,FALSE),VLOOKUP(②選手情報入力!I71,種目情報!$E$3:$F$20,2,FALSE)))&amp;" "&amp;Sheet1!J58)</f>
        <v/>
      </c>
    </row>
    <row r="59" spans="1:9">
      <c r="A59" t="str">
        <f>IFERROR(Sheet5!A59,"")</f>
        <v/>
      </c>
      <c r="B59" t="str">
        <f>IF(H59="","",②選手情報入力!D72)</f>
        <v/>
      </c>
      <c r="C59" t="str">
        <f>IF(H59="","",②選手情報入力!E72)</f>
        <v/>
      </c>
      <c r="D59" t="str">
        <f>IF(H59="","",IF(②選手情報入力!G72="男",1,2))</f>
        <v/>
      </c>
      <c r="E59" t="str">
        <f t="shared" si="0"/>
        <v/>
      </c>
      <c r="F59" t="str">
        <f>IF(H59="","",①学校情報入力!$D$4)</f>
        <v/>
      </c>
      <c r="G59" t="str">
        <f>IF(H59="","",①学校情報入力!$D$3)</f>
        <v/>
      </c>
      <c r="H59" t="str">
        <f>IF(②選手情報入力!C72="","",②選手情報入力!C72)</f>
        <v/>
      </c>
      <c r="I59" t="str">
        <f>IF(H59="","",IF(②選手情報入力!I72="","",IF(D59=1,VLOOKUP(②選手情報入力!I72,種目情報!$A$3:$B$20,2,FALSE),VLOOKUP(②選手情報入力!I72,種目情報!$E$3:$F$20,2,FALSE)))&amp;" "&amp;Sheet1!J59)</f>
        <v/>
      </c>
    </row>
    <row r="60" spans="1:9">
      <c r="A60" t="str">
        <f>IFERROR(Sheet5!A60,"")</f>
        <v/>
      </c>
      <c r="B60" t="str">
        <f>IF(H60="","",②選手情報入力!D73)</f>
        <v/>
      </c>
      <c r="C60" t="str">
        <f>IF(H60="","",②選手情報入力!E73)</f>
        <v/>
      </c>
      <c r="D60" t="str">
        <f>IF(H60="","",IF(②選手情報入力!G73="男",1,2))</f>
        <v/>
      </c>
      <c r="E60" t="str">
        <f t="shared" si="0"/>
        <v/>
      </c>
      <c r="F60" t="str">
        <f>IF(H60="","",①学校情報入力!$D$4)</f>
        <v/>
      </c>
      <c r="G60" t="str">
        <f>IF(H60="","",①学校情報入力!$D$3)</f>
        <v/>
      </c>
      <c r="H60" t="str">
        <f>IF(②選手情報入力!C73="","",②選手情報入力!C73)</f>
        <v/>
      </c>
      <c r="I60" t="str">
        <f>IF(H60="","",IF(②選手情報入力!I73="","",IF(D60=1,VLOOKUP(②選手情報入力!I73,種目情報!$A$3:$B$20,2,FALSE),VLOOKUP(②選手情報入力!I73,種目情報!$E$3:$F$20,2,FALSE)))&amp;" "&amp;Sheet1!J60)</f>
        <v/>
      </c>
    </row>
    <row r="61" spans="1:9">
      <c r="A61" t="str">
        <f>IFERROR(Sheet5!A61,"")</f>
        <v/>
      </c>
      <c r="B61" t="str">
        <f>IF(H61="","",②選手情報入力!D74)</f>
        <v/>
      </c>
      <c r="C61" t="str">
        <f>IF(H61="","",②選手情報入力!E74)</f>
        <v/>
      </c>
      <c r="D61" t="str">
        <f>IF(H61="","",IF(②選手情報入力!G74="男",1,2))</f>
        <v/>
      </c>
      <c r="E61" t="str">
        <f t="shared" si="0"/>
        <v/>
      </c>
      <c r="F61" t="str">
        <f>IF(H61="","",①学校情報入力!$D$4)</f>
        <v/>
      </c>
      <c r="G61" t="str">
        <f>IF(H61="","",①学校情報入力!$D$3)</f>
        <v/>
      </c>
      <c r="H61" t="str">
        <f>IF(②選手情報入力!C74="","",②選手情報入力!C74)</f>
        <v/>
      </c>
      <c r="I61" t="str">
        <f>IF(H61="","",IF(②選手情報入力!I74="","",IF(D61=1,VLOOKUP(②選手情報入力!I74,種目情報!$A$3:$B$20,2,FALSE),VLOOKUP(②選手情報入力!I74,種目情報!$E$3:$F$20,2,FALSE)))&amp;" "&amp;Sheet1!J61)</f>
        <v/>
      </c>
    </row>
    <row r="62" spans="1:9">
      <c r="A62" t="str">
        <f>IFERROR(Sheet5!A62,"")</f>
        <v/>
      </c>
      <c r="B62" t="str">
        <f>IF(H62="","",②選手情報入力!D75)</f>
        <v/>
      </c>
      <c r="C62" t="str">
        <f>IF(H62="","",②選手情報入力!E75)</f>
        <v/>
      </c>
      <c r="D62" t="str">
        <f>IF(H62="","",IF(②選手情報入力!G75="男",1,2))</f>
        <v/>
      </c>
      <c r="E62" t="str">
        <f t="shared" si="0"/>
        <v/>
      </c>
      <c r="F62" t="str">
        <f>IF(H62="","",①学校情報入力!$D$4)</f>
        <v/>
      </c>
      <c r="G62" t="str">
        <f>IF(H62="","",①学校情報入力!$D$3)</f>
        <v/>
      </c>
      <c r="H62" t="str">
        <f>IF(②選手情報入力!C75="","",②選手情報入力!C75)</f>
        <v/>
      </c>
      <c r="I62" t="str">
        <f>IF(H62="","",IF(②選手情報入力!I75="","",IF(D62=1,VLOOKUP(②選手情報入力!I75,種目情報!$A$3:$B$20,2,FALSE),VLOOKUP(②選手情報入力!I75,種目情報!$E$3:$F$20,2,FALSE)))&amp;" "&amp;Sheet1!J62)</f>
        <v/>
      </c>
    </row>
    <row r="63" spans="1:9">
      <c r="A63" t="str">
        <f>IFERROR(Sheet5!A63,"")</f>
        <v/>
      </c>
      <c r="B63" t="str">
        <f>IF(H63="","",②選手情報入力!D76)</f>
        <v/>
      </c>
      <c r="C63" t="str">
        <f>IF(H63="","",②選手情報入力!E76)</f>
        <v/>
      </c>
      <c r="D63" t="str">
        <f>IF(H63="","",IF(②選手情報入力!G76="男",1,2))</f>
        <v/>
      </c>
      <c r="E63" t="str">
        <f t="shared" si="0"/>
        <v/>
      </c>
      <c r="F63" t="str">
        <f>IF(H63="","",①学校情報入力!$D$4)</f>
        <v/>
      </c>
      <c r="G63" t="str">
        <f>IF(H63="","",①学校情報入力!$D$3)</f>
        <v/>
      </c>
      <c r="H63" t="str">
        <f>IF(②選手情報入力!C76="","",②選手情報入力!C76)</f>
        <v/>
      </c>
      <c r="I63" t="str">
        <f>IF(H63="","",IF(②選手情報入力!I76="","",IF(D63=1,VLOOKUP(②選手情報入力!I76,種目情報!$A$3:$B$20,2,FALSE),VLOOKUP(②選手情報入力!I76,種目情報!$E$3:$F$20,2,FALSE)))&amp;" "&amp;Sheet1!J63)</f>
        <v/>
      </c>
    </row>
    <row r="64" spans="1:9">
      <c r="A64" t="str">
        <f>IFERROR(Sheet5!A64,"")</f>
        <v/>
      </c>
      <c r="B64" t="str">
        <f>IF(H64="","",②選手情報入力!D77)</f>
        <v/>
      </c>
      <c r="C64" t="str">
        <f>IF(H64="","",②選手情報入力!E77)</f>
        <v/>
      </c>
      <c r="D64" t="str">
        <f>IF(H64="","",IF(②選手情報入力!G77="男",1,2))</f>
        <v/>
      </c>
      <c r="E64" t="str">
        <f t="shared" si="0"/>
        <v/>
      </c>
      <c r="F64" t="str">
        <f>IF(H64="","",①学校情報入力!$D$4)</f>
        <v/>
      </c>
      <c r="G64" t="str">
        <f>IF(H64="","",①学校情報入力!$D$3)</f>
        <v/>
      </c>
      <c r="H64" t="str">
        <f>IF(②選手情報入力!C77="","",②選手情報入力!C77)</f>
        <v/>
      </c>
      <c r="I64" t="str">
        <f>IF(H64="","",IF(②選手情報入力!I77="","",IF(D64=1,VLOOKUP(②選手情報入力!I77,種目情報!$A$3:$B$20,2,FALSE),VLOOKUP(②選手情報入力!I77,種目情報!$E$3:$F$20,2,FALSE)))&amp;" "&amp;Sheet1!J64)</f>
        <v/>
      </c>
    </row>
    <row r="65" spans="1:9">
      <c r="A65" t="str">
        <f>IFERROR(Sheet5!A65,"")</f>
        <v/>
      </c>
      <c r="B65" t="str">
        <f>IF(H65="","",②選手情報入力!D78)</f>
        <v/>
      </c>
      <c r="C65" t="str">
        <f>IF(H65="","",②選手情報入力!E78)</f>
        <v/>
      </c>
      <c r="D65" t="str">
        <f>IF(H65="","",IF(②選手情報入力!G78="男",1,2))</f>
        <v/>
      </c>
      <c r="E65" t="str">
        <f t="shared" si="0"/>
        <v/>
      </c>
      <c r="F65" t="str">
        <f>IF(H65="","",①学校情報入力!$D$4)</f>
        <v/>
      </c>
      <c r="G65" t="str">
        <f>IF(H65="","",①学校情報入力!$D$3)</f>
        <v/>
      </c>
      <c r="H65" t="str">
        <f>IF(②選手情報入力!C78="","",②選手情報入力!C78)</f>
        <v/>
      </c>
      <c r="I65" t="str">
        <f>IF(H65="","",IF(②選手情報入力!I78="","",IF(D65=1,VLOOKUP(②選手情報入力!I78,種目情報!$A$3:$B$20,2,FALSE),VLOOKUP(②選手情報入力!I78,種目情報!$E$3:$F$20,2,FALSE)))&amp;" "&amp;Sheet1!J65)</f>
        <v/>
      </c>
    </row>
    <row r="66" spans="1:9">
      <c r="A66" t="str">
        <f>IFERROR(Sheet5!A66,"")</f>
        <v/>
      </c>
      <c r="B66" t="str">
        <f>IF(H66="","",②選手情報入力!D79)</f>
        <v/>
      </c>
      <c r="C66" t="str">
        <f>IF(H66="","",②選手情報入力!E79)</f>
        <v/>
      </c>
      <c r="D66" t="str">
        <f>IF(H66="","",IF(②選手情報入力!G79="男",1,2))</f>
        <v/>
      </c>
      <c r="E66" t="str">
        <f t="shared" si="0"/>
        <v/>
      </c>
      <c r="F66" t="str">
        <f>IF(H66="","",①学校情報入力!$D$4)</f>
        <v/>
      </c>
      <c r="G66" t="str">
        <f>IF(H66="","",①学校情報入力!$D$3)</f>
        <v/>
      </c>
      <c r="H66" t="str">
        <f>IF(②選手情報入力!C79="","",②選手情報入力!C79)</f>
        <v/>
      </c>
      <c r="I66" t="str">
        <f>IF(H66="","",IF(②選手情報入力!I79="","",IF(D66=1,VLOOKUP(②選手情報入力!I79,種目情報!$A$3:$B$20,2,FALSE),VLOOKUP(②選手情報入力!I79,種目情報!$E$3:$F$20,2,FALSE)))&amp;" "&amp;Sheet1!J66)</f>
        <v/>
      </c>
    </row>
    <row r="67" spans="1:9">
      <c r="A67" t="str">
        <f>IFERROR(Sheet5!A67,"")</f>
        <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IF(H67="","",①学校情報入力!$D$3)</f>
        <v/>
      </c>
      <c r="H67" t="str">
        <f>IF(②選手情報入力!C80="","",②選手情報入力!C80)</f>
        <v/>
      </c>
      <c r="I67" t="str">
        <f>IF(H67="","",IF(②選手情報入力!I80="","",IF(D67=1,VLOOKUP(②選手情報入力!I80,種目情報!$A$3:$B$20,2,FALSE),VLOOKUP(②選手情報入力!I80,種目情報!$E$3:$F$20,2,FALSE)))&amp;" "&amp;Sheet1!J67)</f>
        <v/>
      </c>
    </row>
    <row r="68" spans="1:9">
      <c r="A68" t="str">
        <f>IFERROR(Sheet5!A68,"")</f>
        <v/>
      </c>
      <c r="B68" t="str">
        <f>IF(H68="","",②選手情報入力!D81)</f>
        <v/>
      </c>
      <c r="C68" t="str">
        <f>IF(H68="","",②選手情報入力!E81)</f>
        <v/>
      </c>
      <c r="D68" t="str">
        <f>IF(H68="","",IF(②選手情報入力!G81="男",1,2))</f>
        <v/>
      </c>
      <c r="E68" t="str">
        <f t="shared" si="1"/>
        <v/>
      </c>
      <c r="F68" t="str">
        <f>IF(H68="","",①学校情報入力!$D$4)</f>
        <v/>
      </c>
      <c r="G68" t="str">
        <f>IF(H68="","",①学校情報入力!$D$3)</f>
        <v/>
      </c>
      <c r="H68" t="str">
        <f>IF(②選手情報入力!C81="","",②選手情報入力!C81)</f>
        <v/>
      </c>
      <c r="I68" t="str">
        <f>IF(H68="","",IF(②選手情報入力!I81="","",IF(D68=1,VLOOKUP(②選手情報入力!I81,種目情報!$A$3:$B$20,2,FALSE),VLOOKUP(②選手情報入力!I81,種目情報!$E$3:$F$20,2,FALSE)))&amp;" "&amp;Sheet1!J68)</f>
        <v/>
      </c>
    </row>
    <row r="69" spans="1:9">
      <c r="A69" t="str">
        <f>IFERROR(Sheet5!A69,"")</f>
        <v/>
      </c>
      <c r="B69" t="str">
        <f>IF(H69="","",②選手情報入力!D82)</f>
        <v/>
      </c>
      <c r="C69" t="str">
        <f>IF(H69="","",②選手情報入力!E82)</f>
        <v/>
      </c>
      <c r="D69" t="str">
        <f>IF(H69="","",IF(②選手情報入力!G82="男",1,2))</f>
        <v/>
      </c>
      <c r="E69" t="str">
        <f t="shared" si="1"/>
        <v/>
      </c>
      <c r="F69" t="str">
        <f>IF(H69="","",①学校情報入力!$D$4)</f>
        <v/>
      </c>
      <c r="G69" t="str">
        <f>IF(H69="","",①学校情報入力!$D$3)</f>
        <v/>
      </c>
      <c r="H69" t="str">
        <f>IF(②選手情報入力!C82="","",②選手情報入力!C82)</f>
        <v/>
      </c>
      <c r="I69" t="str">
        <f>IF(H69="","",IF(②選手情報入力!I82="","",IF(D69=1,VLOOKUP(②選手情報入力!I82,種目情報!$A$3:$B$20,2,FALSE),VLOOKUP(②選手情報入力!I82,種目情報!$E$3:$F$20,2,FALSE)))&amp;" "&amp;Sheet1!J69)</f>
        <v/>
      </c>
    </row>
    <row r="70" spans="1:9">
      <c r="A70" t="str">
        <f>IFERROR(Sheet5!A70,"")</f>
        <v/>
      </c>
      <c r="B70" t="str">
        <f>IF(H70="","",②選手情報入力!D83)</f>
        <v/>
      </c>
      <c r="C70" t="str">
        <f>IF(H70="","",②選手情報入力!E83)</f>
        <v/>
      </c>
      <c r="D70" t="str">
        <f>IF(H70="","",IF(②選手情報入力!G83="男",1,2))</f>
        <v/>
      </c>
      <c r="E70" t="str">
        <f t="shared" si="1"/>
        <v/>
      </c>
      <c r="F70" t="str">
        <f>IF(H70="","",①学校情報入力!$D$4)</f>
        <v/>
      </c>
      <c r="G70" t="str">
        <f>IF(H70="","",①学校情報入力!$D$3)</f>
        <v/>
      </c>
      <c r="H70" t="str">
        <f>IF(②選手情報入力!C83="","",②選手情報入力!C83)</f>
        <v/>
      </c>
      <c r="I70" t="str">
        <f>IF(H70="","",IF(②選手情報入力!I83="","",IF(D70=1,VLOOKUP(②選手情報入力!I83,種目情報!$A$3:$B$20,2,FALSE),VLOOKUP(②選手情報入力!I83,種目情報!$E$3:$F$20,2,FALSE)))&amp;" "&amp;Sheet1!J70)</f>
        <v/>
      </c>
    </row>
    <row r="71" spans="1:9">
      <c r="A71" t="str">
        <f>IFERROR(Sheet5!A71,"")</f>
        <v/>
      </c>
      <c r="B71" t="str">
        <f>IF(H71="","",②選手情報入力!D84)</f>
        <v/>
      </c>
      <c r="C71" t="str">
        <f>IF(H71="","",②選手情報入力!E84)</f>
        <v/>
      </c>
      <c r="D71" t="str">
        <f>IF(H71="","",IF(②選手情報入力!G84="男",1,2))</f>
        <v/>
      </c>
      <c r="E71" t="str">
        <f t="shared" si="1"/>
        <v/>
      </c>
      <c r="F71" t="str">
        <f>IF(H71="","",①学校情報入力!$D$4)</f>
        <v/>
      </c>
      <c r="G71" t="str">
        <f>IF(H71="","",①学校情報入力!$D$3)</f>
        <v/>
      </c>
      <c r="H71" t="str">
        <f>IF(②選手情報入力!C84="","",②選手情報入力!C84)</f>
        <v/>
      </c>
      <c r="I71" t="str">
        <f>IF(H71="","",IF(②選手情報入力!I84="","",IF(D71=1,VLOOKUP(②選手情報入力!I84,種目情報!$A$3:$B$20,2,FALSE),VLOOKUP(②選手情報入力!I84,種目情報!$E$3:$F$20,2,FALSE)))&amp;" "&amp;Sheet1!J71)</f>
        <v/>
      </c>
    </row>
    <row r="72" spans="1:9">
      <c r="A72" t="str">
        <f>IFERROR(Sheet5!A72,"")</f>
        <v/>
      </c>
      <c r="B72" t="str">
        <f>IF(H72="","",②選手情報入力!D85)</f>
        <v/>
      </c>
      <c r="C72" t="str">
        <f>IF(H72="","",②選手情報入力!E85)</f>
        <v/>
      </c>
      <c r="D72" t="str">
        <f>IF(H72="","",IF(②選手情報入力!G85="男",1,2))</f>
        <v/>
      </c>
      <c r="E72" t="str">
        <f t="shared" si="1"/>
        <v/>
      </c>
      <c r="F72" t="str">
        <f>IF(H72="","",①学校情報入力!$D$4)</f>
        <v/>
      </c>
      <c r="G72" t="str">
        <f>IF(H72="","",①学校情報入力!$D$3)</f>
        <v/>
      </c>
      <c r="H72" t="str">
        <f>IF(②選手情報入力!C85="","",②選手情報入力!C85)</f>
        <v/>
      </c>
      <c r="I72" t="str">
        <f>IF(H72="","",IF(②選手情報入力!I85="","",IF(D72=1,VLOOKUP(②選手情報入力!I85,種目情報!$A$3:$B$20,2,FALSE),VLOOKUP(②選手情報入力!I85,種目情報!$E$3:$F$20,2,FALSE)))&amp;" "&amp;Sheet1!J72)</f>
        <v/>
      </c>
    </row>
    <row r="73" spans="1:9">
      <c r="A73" t="str">
        <f>IFERROR(Sheet5!A73,"")</f>
        <v/>
      </c>
      <c r="B73" t="str">
        <f>IF(H73="","",②選手情報入力!D86)</f>
        <v/>
      </c>
      <c r="C73" t="str">
        <f>IF(H73="","",②選手情報入力!E86)</f>
        <v/>
      </c>
      <c r="D73" t="str">
        <f>IF(H73="","",IF(②選手情報入力!G86="男",1,2))</f>
        <v/>
      </c>
      <c r="E73" t="str">
        <f t="shared" si="1"/>
        <v/>
      </c>
      <c r="F73" t="str">
        <f>IF(H73="","",①学校情報入力!$D$4)</f>
        <v/>
      </c>
      <c r="G73" t="str">
        <f>IF(H73="","",①学校情報入力!$D$3)</f>
        <v/>
      </c>
      <c r="H73" t="str">
        <f>IF(②選手情報入力!C86="","",②選手情報入力!C86)</f>
        <v/>
      </c>
      <c r="I73" t="str">
        <f>IF(H73="","",IF(②選手情報入力!I86="","",IF(D73=1,VLOOKUP(②選手情報入力!I86,種目情報!$A$3:$B$20,2,FALSE),VLOOKUP(②選手情報入力!I86,種目情報!$E$3:$F$20,2,FALSE)))&amp;" "&amp;Sheet1!J73)</f>
        <v/>
      </c>
    </row>
    <row r="74" spans="1:9">
      <c r="A74" t="str">
        <f>IFERROR(Sheet5!A74,"")</f>
        <v/>
      </c>
      <c r="B74" t="str">
        <f>IF(H74="","",②選手情報入力!D87)</f>
        <v/>
      </c>
      <c r="C74" t="str">
        <f>IF(H74="","",②選手情報入力!E87)</f>
        <v/>
      </c>
      <c r="D74" t="str">
        <f>IF(H74="","",IF(②選手情報入力!G87="男",1,2))</f>
        <v/>
      </c>
      <c r="E74" t="str">
        <f t="shared" si="1"/>
        <v/>
      </c>
      <c r="F74" t="str">
        <f>IF(H74="","",①学校情報入力!$D$4)</f>
        <v/>
      </c>
      <c r="G74" t="str">
        <f>IF(H74="","",①学校情報入力!$D$3)</f>
        <v/>
      </c>
      <c r="H74" t="str">
        <f>IF(②選手情報入力!C87="","",②選手情報入力!C87)</f>
        <v/>
      </c>
      <c r="I74" t="str">
        <f>IF(H74="","",IF(②選手情報入力!I87="","",IF(D74=1,VLOOKUP(②選手情報入力!I87,種目情報!$A$3:$B$20,2,FALSE),VLOOKUP(②選手情報入力!I87,種目情報!$E$3:$F$20,2,FALSE)))&amp;" "&amp;Sheet1!J74)</f>
        <v/>
      </c>
    </row>
    <row r="75" spans="1:9">
      <c r="A75" t="str">
        <f>IFERROR(Sheet5!A75,"")</f>
        <v/>
      </c>
      <c r="B75" t="str">
        <f>IF(H75="","",②選手情報入力!D88)</f>
        <v/>
      </c>
      <c r="C75" t="str">
        <f>IF(H75="","",②選手情報入力!E88)</f>
        <v/>
      </c>
      <c r="D75" t="str">
        <f>IF(H75="","",IF(②選手情報入力!G88="男",1,2))</f>
        <v/>
      </c>
      <c r="E75" t="str">
        <f t="shared" si="1"/>
        <v/>
      </c>
      <c r="F75" t="str">
        <f>IF(H75="","",①学校情報入力!$D$4)</f>
        <v/>
      </c>
      <c r="G75" t="str">
        <f>IF(H75="","",①学校情報入力!$D$3)</f>
        <v/>
      </c>
      <c r="H75" t="str">
        <f>IF(②選手情報入力!C88="","",②選手情報入力!C88)</f>
        <v/>
      </c>
      <c r="I75" t="str">
        <f>IF(H75="","",IF(②選手情報入力!I88="","",IF(D75=1,VLOOKUP(②選手情報入力!I88,種目情報!$A$3:$B$20,2,FALSE),VLOOKUP(②選手情報入力!I88,種目情報!$E$3:$F$20,2,FALSE)))&amp;" "&amp;Sheet1!J75)</f>
        <v/>
      </c>
    </row>
    <row r="76" spans="1:9">
      <c r="A76" t="str">
        <f>IFERROR(Sheet5!A76,"")</f>
        <v/>
      </c>
      <c r="B76" t="str">
        <f>IF(H76="","",②選手情報入力!D89)</f>
        <v/>
      </c>
      <c r="C76" t="str">
        <f>IF(H76="","",②選手情報入力!E89)</f>
        <v/>
      </c>
      <c r="D76" t="str">
        <f>IF(H76="","",IF(②選手情報入力!G89="男",1,2))</f>
        <v/>
      </c>
      <c r="E76" t="str">
        <f t="shared" si="1"/>
        <v/>
      </c>
      <c r="F76" t="str">
        <f>IF(H76="","",①学校情報入力!$D$4)</f>
        <v/>
      </c>
      <c r="G76" t="str">
        <f>IF(H76="","",①学校情報入力!$D$3)</f>
        <v/>
      </c>
      <c r="H76" t="str">
        <f>IF(②選手情報入力!C89="","",②選手情報入力!C89)</f>
        <v/>
      </c>
      <c r="I76" t="str">
        <f>IF(H76="","",IF(②選手情報入力!I89="","",IF(D76=1,VLOOKUP(②選手情報入力!I89,種目情報!$A$3:$B$20,2,FALSE),VLOOKUP(②選手情報入力!I89,種目情報!$E$3:$F$20,2,FALSE)))&amp;" "&amp;Sheet1!J76)</f>
        <v/>
      </c>
    </row>
    <row r="77" spans="1:9">
      <c r="A77" t="str">
        <f>IFERROR(Sheet5!A77,"")</f>
        <v/>
      </c>
      <c r="B77" t="str">
        <f>IF(H77="","",②選手情報入力!D90)</f>
        <v/>
      </c>
      <c r="C77" t="str">
        <f>IF(H77="","",②選手情報入力!E90)</f>
        <v/>
      </c>
      <c r="D77" t="str">
        <f>IF(H77="","",IF(②選手情報入力!G90="男",1,2))</f>
        <v/>
      </c>
      <c r="E77" t="str">
        <f t="shared" si="1"/>
        <v/>
      </c>
      <c r="F77" t="str">
        <f>IF(H77="","",①学校情報入力!$D$4)</f>
        <v/>
      </c>
      <c r="G77" t="str">
        <f>IF(H77="","",①学校情報入力!$D$3)</f>
        <v/>
      </c>
      <c r="H77" t="str">
        <f>IF(②選手情報入力!C90="","",②選手情報入力!C90)</f>
        <v/>
      </c>
      <c r="I77" t="str">
        <f>IF(H77="","",IF(②選手情報入力!I90="","",IF(D77=1,VLOOKUP(②選手情報入力!I90,種目情報!$A$3:$B$20,2,FALSE),VLOOKUP(②選手情報入力!I90,種目情報!$E$3:$F$20,2,FALSE)))&amp;" "&amp;Sheet1!J77)</f>
        <v/>
      </c>
    </row>
    <row r="78" spans="1:9">
      <c r="A78" t="str">
        <f>IFERROR(Sheet5!A78,"")</f>
        <v/>
      </c>
      <c r="B78" t="str">
        <f>IF(H78="","",②選手情報入力!D91)</f>
        <v/>
      </c>
      <c r="C78" t="str">
        <f>IF(H78="","",②選手情報入力!E91)</f>
        <v/>
      </c>
      <c r="D78" t="str">
        <f>IF(H78="","",IF(②選手情報入力!G91="男",1,2))</f>
        <v/>
      </c>
      <c r="E78" t="str">
        <f t="shared" si="1"/>
        <v/>
      </c>
      <c r="F78" t="str">
        <f>IF(H78="","",①学校情報入力!$D$4)</f>
        <v/>
      </c>
      <c r="G78" t="str">
        <f>IF(H78="","",①学校情報入力!$D$3)</f>
        <v/>
      </c>
      <c r="H78" t="str">
        <f>IF(②選手情報入力!C91="","",②選手情報入力!C91)</f>
        <v/>
      </c>
      <c r="I78" t="str">
        <f>IF(H78="","",IF(②選手情報入力!I91="","",IF(D78=1,VLOOKUP(②選手情報入力!I91,種目情報!$A$3:$B$20,2,FALSE),VLOOKUP(②選手情報入力!I91,種目情報!$E$3:$F$20,2,FALSE)))&amp;" "&amp;Sheet1!J78)</f>
        <v/>
      </c>
    </row>
    <row r="79" spans="1:9">
      <c r="A79" t="str">
        <f>IFERROR(Sheet5!A79,"")</f>
        <v/>
      </c>
      <c r="B79" t="str">
        <f>IF(H79="","",②選手情報入力!D92)</f>
        <v/>
      </c>
      <c r="C79" t="str">
        <f>IF(H79="","",②選手情報入力!E92)</f>
        <v/>
      </c>
      <c r="D79" t="str">
        <f>IF(H79="","",IF(②選手情報入力!G92="男",1,2))</f>
        <v/>
      </c>
      <c r="E79" t="str">
        <f t="shared" si="1"/>
        <v/>
      </c>
      <c r="F79" t="str">
        <f>IF(H79="","",①学校情報入力!$D$4)</f>
        <v/>
      </c>
      <c r="G79" t="str">
        <f>IF(H79="","",①学校情報入力!$D$3)</f>
        <v/>
      </c>
      <c r="H79" t="str">
        <f>IF(②選手情報入力!C92="","",②選手情報入力!C92)</f>
        <v/>
      </c>
      <c r="I79" t="str">
        <f>IF(H79="","",IF(②選手情報入力!I92="","",IF(D79=1,VLOOKUP(②選手情報入力!I92,種目情報!$A$3:$B$20,2,FALSE),VLOOKUP(②選手情報入力!I92,種目情報!$E$3:$F$20,2,FALSE)))&amp;" "&amp;Sheet1!J79)</f>
        <v/>
      </c>
    </row>
    <row r="80" spans="1:9">
      <c r="A80" t="str">
        <f>IFERROR(Sheet5!A80,"")</f>
        <v/>
      </c>
      <c r="B80" t="str">
        <f>IF(H80="","",②選手情報入力!D93)</f>
        <v/>
      </c>
      <c r="C80" t="str">
        <f>IF(H80="","",②選手情報入力!E93)</f>
        <v/>
      </c>
      <c r="D80" t="str">
        <f>IF(H80="","",IF(②選手情報入力!G93="男",1,2))</f>
        <v/>
      </c>
      <c r="E80" t="str">
        <f t="shared" si="1"/>
        <v/>
      </c>
      <c r="F80" t="str">
        <f>IF(H80="","",①学校情報入力!$D$4)</f>
        <v/>
      </c>
      <c r="G80" t="str">
        <f>IF(H80="","",①学校情報入力!$D$3)</f>
        <v/>
      </c>
      <c r="H80" t="str">
        <f>IF(②選手情報入力!C93="","",②選手情報入力!C93)</f>
        <v/>
      </c>
      <c r="I80" t="str">
        <f>IF(H80="","",IF(②選手情報入力!I93="","",IF(D80=1,VLOOKUP(②選手情報入力!I93,種目情報!$A$3:$B$20,2,FALSE),VLOOKUP(②選手情報入力!I93,種目情報!$E$3:$F$20,2,FALSE)))&amp;" "&amp;Sheet1!J80)</f>
        <v/>
      </c>
    </row>
    <row r="81" spans="1:11">
      <c r="A81" t="str">
        <f>IFERROR(Sheet5!A81,"")</f>
        <v/>
      </c>
      <c r="B81" t="str">
        <f>IF(H81="","",②選手情報入力!D94)</f>
        <v/>
      </c>
      <c r="C81" t="str">
        <f>IF(H81="","",②選手情報入力!E94)</f>
        <v/>
      </c>
      <c r="D81" t="str">
        <f>IF(H81="","",IF(②選手情報入力!G94="男",1,2))</f>
        <v/>
      </c>
      <c r="E81" t="str">
        <f t="shared" si="1"/>
        <v/>
      </c>
      <c r="F81" t="str">
        <f>IF(H81="","",①学校情報入力!$D$4)</f>
        <v/>
      </c>
      <c r="G81" t="str">
        <f>IF(H81="","",①学校情報入力!$D$3)</f>
        <v/>
      </c>
      <c r="H81" t="str">
        <f>IF(②選手情報入力!C94="","",②選手情報入力!C94)</f>
        <v/>
      </c>
      <c r="I81" t="str">
        <f>IF(H81="","",IF(②選手情報入力!I94="","",IF(D81=1,VLOOKUP(②選手情報入力!I94,種目情報!$A$3:$B$20,2,FALSE),VLOOKUP(②選手情報入力!I94,種目情報!$E$3:$F$20,2,FALSE)))&amp;" "&amp;Sheet1!J81)</f>
        <v/>
      </c>
    </row>
    <row r="82" spans="1:11">
      <c r="A82" t="str">
        <f>IFERROR(Sheet5!A82,"")</f>
        <v/>
      </c>
      <c r="B82" t="str">
        <f>IF(H82="","",②選手情報入力!D95)</f>
        <v/>
      </c>
      <c r="C82" t="str">
        <f>IF(H82="","",②選手情報入力!E95)</f>
        <v/>
      </c>
      <c r="D82" t="str">
        <f>IF(H82="","",IF(②選手情報入力!G95="男",1,2))</f>
        <v/>
      </c>
      <c r="E82" t="str">
        <f t="shared" si="1"/>
        <v/>
      </c>
      <c r="F82" t="str">
        <f>IF(H82="","",①学校情報入力!$D$4)</f>
        <v/>
      </c>
      <c r="G82" t="str">
        <f>IF(H82="","",①学校情報入力!$D$3)</f>
        <v/>
      </c>
      <c r="H82" t="str">
        <f>IF(②選手情報入力!C95="","",②選手情報入力!C95)</f>
        <v/>
      </c>
      <c r="I82" t="str">
        <f>IF(H82="","",IF(②選手情報入力!I95="","",IF(D82=1,VLOOKUP(②選手情報入力!I95,種目情報!$A$3:$B$20,2,FALSE),VLOOKUP(②選手情報入力!I95,種目情報!$E$3:$F$20,2,FALSE)))&amp;" "&amp;Sheet1!J82)</f>
        <v/>
      </c>
    </row>
    <row r="83" spans="1:11">
      <c r="A83" t="str">
        <f>IFERROR(Sheet5!A83,"")</f>
        <v/>
      </c>
      <c r="B83" t="str">
        <f>IF(H83="","",②選手情報入力!D96)</f>
        <v/>
      </c>
      <c r="C83" t="str">
        <f>IF(H83="","",②選手情報入力!E96)</f>
        <v/>
      </c>
      <c r="D83" t="str">
        <f>IF(H83="","",IF(②選手情報入力!G96="男",1,2))</f>
        <v/>
      </c>
      <c r="E83" t="str">
        <f t="shared" si="1"/>
        <v/>
      </c>
      <c r="F83" t="str">
        <f>IF(H83="","",①学校情報入力!$D$4)</f>
        <v/>
      </c>
      <c r="G83" t="str">
        <f>IF(H83="","",①学校情報入力!$D$3)</f>
        <v/>
      </c>
      <c r="H83" t="str">
        <f>IF(②選手情報入力!C96="","",②選手情報入力!C96)</f>
        <v/>
      </c>
      <c r="I83" t="str">
        <f>IF(H83="","",IF(②選手情報入力!I96="","",IF(D83=1,VLOOKUP(②選手情報入力!I96,種目情報!$A$3:$B$20,2,FALSE),VLOOKUP(②選手情報入力!I96,種目情報!$E$3:$F$20,2,FALSE)))&amp;" "&amp;Sheet1!J83)</f>
        <v/>
      </c>
    </row>
    <row r="84" spans="1:11">
      <c r="A84" t="str">
        <f>IFERROR(Sheet5!A84,"")</f>
        <v/>
      </c>
      <c r="B84" t="str">
        <f>IF(H84="","",②選手情報入力!D97)</f>
        <v/>
      </c>
      <c r="C84" t="str">
        <f>IF(H84="","",②選手情報入力!E97)</f>
        <v/>
      </c>
      <c r="D84" t="str">
        <f>IF(H84="","",IF(②選手情報入力!G97="男",1,2))</f>
        <v/>
      </c>
      <c r="E84" t="str">
        <f t="shared" si="1"/>
        <v/>
      </c>
      <c r="F84" t="str">
        <f>IF(H84="","",①学校情報入力!$D$4)</f>
        <v/>
      </c>
      <c r="G84" t="str">
        <f>IF(H84="","",①学校情報入力!$D$3)</f>
        <v/>
      </c>
      <c r="H84" t="str">
        <f>IF(②選手情報入力!C97="","",②選手情報入力!C97)</f>
        <v/>
      </c>
      <c r="I84" t="str">
        <f>IF(H84="","",IF(②選手情報入力!I97="","",IF(D84=1,VLOOKUP(②選手情報入力!I97,種目情報!$A$3:$B$20,2,FALSE),VLOOKUP(②選手情報入力!I97,種目情報!$E$3:$F$20,2,FALSE)))&amp;" "&amp;Sheet1!J84)</f>
        <v/>
      </c>
    </row>
    <row r="85" spans="1:11">
      <c r="A85" t="str">
        <f>IFERROR(Sheet5!A85,"")</f>
        <v/>
      </c>
      <c r="B85" t="str">
        <f>IF(H85="","",②選手情報入力!D98)</f>
        <v/>
      </c>
      <c r="C85" t="str">
        <f>IF(H85="","",②選手情報入力!E98)</f>
        <v/>
      </c>
      <c r="D85" t="str">
        <f>IF(H85="","",IF(②選手情報入力!G98="男",1,2))</f>
        <v/>
      </c>
      <c r="E85" t="str">
        <f t="shared" si="1"/>
        <v/>
      </c>
      <c r="F85" t="str">
        <f>IF(H85="","",①学校情報入力!$D$4)</f>
        <v/>
      </c>
      <c r="G85" t="str">
        <f>IF(H85="","",①学校情報入力!$D$3)</f>
        <v/>
      </c>
      <c r="H85" t="str">
        <f>IF(②選手情報入力!C98="","",②選手情報入力!C98)</f>
        <v/>
      </c>
      <c r="I85" t="str">
        <f>IF(H85="","",IF(②選手情報入力!I98="","",IF(D85=1,VLOOKUP(②選手情報入力!I98,種目情報!$A$3:$B$20,2,FALSE),VLOOKUP(②選手情報入力!I98,種目情報!$E$3:$F$20,2,FALSE)))&amp;" "&amp;Sheet1!J85)</f>
        <v/>
      </c>
    </row>
    <row r="86" spans="1:11">
      <c r="A86" t="str">
        <f>IFERROR(Sheet5!A86,"")</f>
        <v/>
      </c>
      <c r="B86" t="str">
        <f>IF(H86="","",②選手情報入力!D99)</f>
        <v/>
      </c>
      <c r="C86" t="str">
        <f>IF(H86="","",②選手情報入力!E99)</f>
        <v/>
      </c>
      <c r="D86" t="str">
        <f>IF(H86="","",IF(②選手情報入力!G99="男",1,2))</f>
        <v/>
      </c>
      <c r="E86" t="str">
        <f t="shared" si="1"/>
        <v/>
      </c>
      <c r="F86" t="str">
        <f>IF(H86="","",①学校情報入力!$D$4)</f>
        <v/>
      </c>
      <c r="G86" t="str">
        <f>IF(H86="","",①学校情報入力!$D$3)</f>
        <v/>
      </c>
      <c r="H86" t="str">
        <f>IF(②選手情報入力!C99="","",②選手情報入力!C99)</f>
        <v/>
      </c>
      <c r="I86" t="str">
        <f>IF(H86="","",IF(②選手情報入力!I99="","",IF(D86=1,VLOOKUP(②選手情報入力!I99,種目情報!$A$3:$B$20,2,FALSE),VLOOKUP(②選手情報入力!I99,種目情報!$E$3:$F$20,2,FALSE)))&amp;" "&amp;Sheet1!J86)</f>
        <v/>
      </c>
    </row>
    <row r="87" spans="1:11">
      <c r="A87" t="str">
        <f>IFERROR(Sheet5!A87,"")</f>
        <v/>
      </c>
      <c r="B87" t="str">
        <f>IF(H87="","",②選手情報入力!D100)</f>
        <v/>
      </c>
      <c r="C87" t="str">
        <f>IF(H87="","",②選手情報入力!E100)</f>
        <v/>
      </c>
      <c r="D87" t="str">
        <f>IF(H87="","",IF(②選手情報入力!G100="男",1,2))</f>
        <v/>
      </c>
      <c r="E87" t="str">
        <f t="shared" si="1"/>
        <v/>
      </c>
      <c r="F87" t="str">
        <f>IF(H87="","",①学校情報入力!$D$4)</f>
        <v/>
      </c>
      <c r="G87" t="str">
        <f>IF(H87="","",①学校情報入力!$D$3)</f>
        <v/>
      </c>
      <c r="H87" t="str">
        <f>IF(②選手情報入力!C100="","",②選手情報入力!C100)</f>
        <v/>
      </c>
      <c r="I87" t="str">
        <f>IF(H87="","",IF(②選手情報入力!I100="","",IF(D87=1,VLOOKUP(②選手情報入力!I100,種目情報!$A$3:$B$20,2,FALSE),VLOOKUP(②選手情報入力!I100,種目情報!$E$3:$F$20,2,FALSE)))&amp;" "&amp;Sheet1!J87)</f>
        <v/>
      </c>
    </row>
    <row r="88" spans="1:11">
      <c r="A88" t="str">
        <f>IFERROR(Sheet5!A88,"")</f>
        <v/>
      </c>
      <c r="B88" t="str">
        <f>IF(H88="","",②選手情報入力!D101)</f>
        <v/>
      </c>
      <c r="C88" t="str">
        <f>IF(H88="","",②選手情報入力!E101)</f>
        <v/>
      </c>
      <c r="D88" t="str">
        <f>IF(H88="","",IF(②選手情報入力!G101="男",1,2))</f>
        <v/>
      </c>
      <c r="E88" t="str">
        <f t="shared" si="1"/>
        <v/>
      </c>
      <c r="F88" t="str">
        <f>IF(H88="","",①学校情報入力!$D$4)</f>
        <v/>
      </c>
      <c r="G88" t="str">
        <f>IF(H88="","",①学校情報入力!$D$3)</f>
        <v/>
      </c>
      <c r="H88" t="str">
        <f>IF(②選手情報入力!C101="","",②選手情報入力!C101)</f>
        <v/>
      </c>
      <c r="I88" t="str">
        <f>IF(H88="","",IF(②選手情報入力!I101="","",IF(D88=1,VLOOKUP(②選手情報入力!I101,種目情報!$A$3:$B$20,2,FALSE),VLOOKUP(②選手情報入力!I101,種目情報!$E$3:$F$20,2,FALSE)))&amp;" "&amp;Sheet1!J88)</f>
        <v/>
      </c>
    </row>
    <row r="89" spans="1:11">
      <c r="A89" t="str">
        <f>IFERROR(Sheet5!A89,"")</f>
        <v/>
      </c>
      <c r="B89" t="str">
        <f>IF(H89="","",②選手情報入力!D102)</f>
        <v/>
      </c>
      <c r="C89" t="str">
        <f>IF(H89="","",②選手情報入力!E102)</f>
        <v/>
      </c>
      <c r="D89" t="str">
        <f>IF(H89="","",IF(②選手情報入力!G102="男",1,2))</f>
        <v/>
      </c>
      <c r="E89" t="str">
        <f t="shared" si="1"/>
        <v/>
      </c>
      <c r="F89" t="str">
        <f>IF(H89="","",①学校情報入力!$D$4)</f>
        <v/>
      </c>
      <c r="G89" t="str">
        <f>IF(H89="","",①学校情報入力!$D$3)</f>
        <v/>
      </c>
      <c r="H89" t="str">
        <f>IF(②選手情報入力!C102="","",②選手情報入力!C102)</f>
        <v/>
      </c>
      <c r="I89" t="str">
        <f>IF(H89="","",IF(②選手情報入力!I102="","",IF(D89=1,VLOOKUP(②選手情報入力!I102,種目情報!$A$3:$B$20,2,FALSE),VLOOKUP(②選手情報入力!I102,種目情報!$E$3:$F$20,2,FALSE)))&amp;" "&amp;Sheet1!J89)</f>
        <v/>
      </c>
      <c r="J89" t="str">
        <f>IF(H89="","",IF(②選手情報入力!K102="","",IF(D89=1,VLOOKUP(②選手情報入力!K102,種目情報!$A$3:$B$20,2,FALSE),VLOOKUP(②選手情報入力!K102,種目情報!$E$3:$F$20,2,FALSE)))&amp;" "&amp;Sheet1!P89)</f>
        <v/>
      </c>
      <c r="K89" t="str">
        <f>IF(H89="","",IF(②選手情報入力!M102="","",IF(D89=1,VLOOKUP(②選手情報入力!M102,種目情報!$A$3:$B$20,2,FALSE),VLOOKUP(②選手情報入力!M102,種目情報!$E$3:$F$20,2,FALSE)))&amp;" "&amp;Sheet1!T89)</f>
        <v/>
      </c>
    </row>
    <row r="90" spans="1:11">
      <c r="A90" t="str">
        <f>IFERROR(Sheet5!A90,"")</f>
        <v/>
      </c>
      <c r="B90" t="str">
        <f>IF(H90="","",②選手情報入力!D103)</f>
        <v/>
      </c>
      <c r="C90" t="str">
        <f>IF(H90="","",②選手情報入力!E103)</f>
        <v/>
      </c>
      <c r="D90" t="str">
        <f>IF(H90="","",IF(②選手情報入力!G103="男",1,2))</f>
        <v/>
      </c>
      <c r="E90" t="str">
        <f t="shared" si="1"/>
        <v/>
      </c>
      <c r="F90" t="str">
        <f>IF(H90="","",①学校情報入力!$D$4)</f>
        <v/>
      </c>
      <c r="G90" t="str">
        <f>IF(H90="","",①学校情報入力!$D$3)</f>
        <v/>
      </c>
      <c r="H90" t="str">
        <f>IF(②選手情報入力!C103="","",②選手情報入力!C103)</f>
        <v/>
      </c>
      <c r="I90" t="str">
        <f>IF(H90="","",IF(②選手情報入力!I103="","",IF(D90=1,VLOOKUP(②選手情報入力!I103,種目情報!$A$3:$B$20,2,FALSE),VLOOKUP(②選手情報入力!I103,種目情報!$E$3:$F$20,2,FALSE)))&amp;" "&amp;Sheet1!J90)</f>
        <v/>
      </c>
      <c r="J90" t="str">
        <f>IF(H90="","",IF(②選手情報入力!K103="","",IF(D90=1,VLOOKUP(②選手情報入力!K103,種目情報!$A$3:$B$20,2,FALSE),VLOOKUP(②選手情報入力!K103,種目情報!$E$3:$F$20,2,FALSE)))&amp;" "&amp;Sheet1!P90)</f>
        <v/>
      </c>
      <c r="K90" t="str">
        <f>IF(H90="","",IF(②選手情報入力!M103="","",IF(D90=1,VLOOKUP(②選手情報入力!M103,種目情報!$A$3:$B$20,2,FALSE),VLOOKUP(②選手情報入力!M103,種目情報!$E$3:$F$20,2,FALSE)))&amp;" "&amp;Sheet1!T90)</f>
        <v/>
      </c>
    </row>
    <row r="91" spans="1:11">
      <c r="A91" t="str">
        <f>IFERROR(Sheet5!A91,"")</f>
        <v/>
      </c>
      <c r="B91" t="str">
        <f>IF(H91="","",②選手情報入力!D104)</f>
        <v/>
      </c>
      <c r="C91" t="str">
        <f>IF(H91="","",②選手情報入力!E104)</f>
        <v/>
      </c>
      <c r="D91" t="str">
        <f>IF(H91="","",IF(②選手情報入力!G104="男",1,2))</f>
        <v/>
      </c>
      <c r="E91" t="str">
        <f t="shared" si="1"/>
        <v/>
      </c>
      <c r="F91" t="str">
        <f>IF(H91="","",①学校情報入力!$D$4)</f>
        <v/>
      </c>
      <c r="G91" t="str">
        <f>IF(H91="","",①学校情報入力!$D$3)</f>
        <v/>
      </c>
      <c r="H91" t="str">
        <f>IF(②選手情報入力!C104="","",②選手情報入力!C104)</f>
        <v/>
      </c>
      <c r="I91" t="str">
        <f>IF(H91="","",IF(②選手情報入力!I104="","",IF(D91=1,VLOOKUP(②選手情報入力!I104,種目情報!$A$3:$B$20,2,FALSE),VLOOKUP(②選手情報入力!I104,種目情報!$E$3:$F$20,2,FALSE)))&amp;" "&amp;Sheet1!J91)</f>
        <v/>
      </c>
      <c r="J91" t="str">
        <f>IF(H91="","",IF(②選手情報入力!K104="","",IF(D91=1,VLOOKUP(②選手情報入力!K104,種目情報!$A$3:$B$20,2,FALSE),VLOOKUP(②選手情報入力!K104,種目情報!$E$3:$F$20,2,FALSE)))&amp;" "&amp;Sheet1!P91)</f>
        <v/>
      </c>
      <c r="K91" t="str">
        <f>IF(H91="","",IF(②選手情報入力!M104="","",IF(D91=1,VLOOKUP(②選手情報入力!M104,種目情報!$A$3:$B$20,2,FALSE),VLOOKUP(②選手情報入力!M104,種目情報!$E$3:$F$20,2,FALSE)))&amp;" "&amp;Sheet1!T91)</f>
        <v/>
      </c>
    </row>
    <row r="92" spans="1:11">
      <c r="A92" s="22"/>
      <c r="B92" s="22"/>
      <c r="C92" s="22"/>
      <c r="D92" s="22"/>
      <c r="E92" s="22"/>
      <c r="F92" s="22"/>
      <c r="G92" s="22"/>
      <c r="H92" s="22"/>
      <c r="I92" s="22"/>
      <c r="J92" t="str">
        <f>IF(H92="","",IF(②選手情報入力!K105="","",IF(D92=1,VLOOKUP(②選手情報入力!K105,種目情報!$A$3:$B$20,2,FALSE),VLOOKUP(②選手情報入力!K105,種目情報!$E$3:$F$20,2,FALSE)))&amp;" "&amp;Sheet1!P92)</f>
        <v/>
      </c>
    </row>
  </sheetData>
  <phoneticPr fontId="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Sheet5</vt:lpstr>
      <vt:lpstr>MW16R</vt:lpstr>
      <vt:lpstr>W4R</vt:lpstr>
      <vt:lpstr>M16R</vt:lpstr>
      <vt:lpstr>W16R</vt:lpstr>
      <vt:lpstr>Sheet1</vt:lpstr>
      <vt:lpstr>Sheet6</vt:lpstr>
      <vt:lpstr>data_team</vt:lpstr>
      <vt:lpstr>②選手情報入力!Print_Area</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2019-01-05T19:47:39Z</cp:lastPrinted>
  <dcterms:created xsi:type="dcterms:W3CDTF">2013-01-03T14:12:28Z</dcterms:created>
  <dcterms:modified xsi:type="dcterms:W3CDTF">2019-01-06T19:12:52Z</dcterms:modified>
</cp:coreProperties>
</file>