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Desktop\2018市スポ\申込ファイル\"/>
    </mc:Choice>
  </mc:AlternateContent>
  <bookViews>
    <workbookView xWindow="0" yWindow="15600" windowWidth="23040" windowHeight="9555" tabRatio="925"/>
  </bookViews>
  <sheets>
    <sheet name="注意事項" sheetId="4" r:id="rId1"/>
    <sheet name="①学校情報入力" sheetId="7" r:id="rId2"/>
    <sheet name="②選手情報入力" sheetId="3" r:id="rId3"/>
    <sheet name="　　　　　　　　" sheetId="5" state="hidden" r:id="rId4"/>
    <sheet name="④種目別人数" sheetId="17" r:id="rId5"/>
    <sheet name="⑤申込一覧表" sheetId="21" r:id="rId6"/>
    <sheet name="　　　　　" sheetId="14" r:id="rId7"/>
    <sheet name="種目情報" sheetId="18" r:id="rId8"/>
    <sheet name="data_kyogisha" sheetId="2" r:id="rId9"/>
    <sheet name="data_team" sheetId="22" r:id="rId10"/>
    <sheet name="Sheet6" sheetId="24" r:id="rId11"/>
  </sheets>
  <externalReferences>
    <externalReference r:id="rId12"/>
    <externalReference r:id="rId13"/>
    <externalReference r:id="rId14"/>
  </externalReferences>
  <definedNames>
    <definedName name="otoko" localSheetId="10">[1]一覧表!#REF!</definedName>
    <definedName name="otoko">[1]一覧表!#REF!</definedName>
    <definedName name="_xlnm.Print_Area" localSheetId="4">④種目別人数!$A$1:$H$27</definedName>
    <definedName name="_xlnm.Print_Area" localSheetId="5">⑤申込一覧表!$A$1:$M$97</definedName>
    <definedName name="_xlnm.Print_Titles" localSheetId="5">⑤申込一覧表!$1:$3</definedName>
    <definedName name="sin" localSheetId="10">[1]一覧表!#REF!</definedName>
    <definedName name="sin">[1]一覧表!#REF!</definedName>
    <definedName name="X" localSheetId="10">[1]一覧表!#REF!</definedName>
    <definedName name="X">[1]一覧表!#REF!</definedName>
    <definedName name="おもて" localSheetId="10">[1]一覧表!#REF!</definedName>
    <definedName name="おもて">[1]一覧表!#REF!</definedName>
    <definedName name="リレー">[2]一覧表!$R$13</definedName>
    <definedName name="女子種目">[3]一覧表!$U$13:$U$28</definedName>
    <definedName name="小" localSheetId="10">[1]一覧表!#REF!</definedName>
    <definedName name="小">[1]一覧表!#REF!</definedName>
    <definedName name="小リレー" localSheetId="10">[1]一覧表!#REF!</definedName>
    <definedName name="小リレー">[1]一覧表!#REF!</definedName>
    <definedName name="小学校" localSheetId="10">[1]一覧表!#REF!</definedName>
    <definedName name="小学校">[1]一覧表!#REF!</definedName>
    <definedName name="小学生" localSheetId="10">[1]一覧表!#REF!</definedName>
    <definedName name="小学生">[1]一覧表!#REF!</definedName>
    <definedName name="性別">[2]一覧表!$S$13:$S$14</definedName>
    <definedName name="団体カテゴリー" localSheetId="10">[1]一覧表!#REF!</definedName>
    <definedName name="団体カテゴリー">[1]一覧表!#REF!</definedName>
    <definedName name="団体申し込み" localSheetId="10">[1]一覧表!#REF!</definedName>
    <definedName name="団体申し込み">[1]一覧表!#REF!</definedName>
    <definedName name="男子種目">[2]一覧表!$T$13:$T$32</definedName>
    <definedName name="男種目">[3]一覧表!$T$13:$T$32</definedName>
  </definedNames>
  <calcPr calcId="152511"/>
</workbook>
</file>

<file path=xl/calcChain.xml><?xml version="1.0" encoding="utf-8"?>
<calcChain xmlns="http://schemas.openxmlformats.org/spreadsheetml/2006/main">
  <c r="E3" i="2" l="1"/>
  <c r="D3" i="2" s="1"/>
  <c r="E4" i="2"/>
  <c r="E5" i="2"/>
  <c r="E6" i="2"/>
  <c r="D6" i="2" s="1"/>
  <c r="E7" i="2"/>
  <c r="E8" i="2"/>
  <c r="E9" i="2"/>
  <c r="E10" i="2"/>
  <c r="D10" i="2" s="1"/>
  <c r="E11" i="2"/>
  <c r="E12" i="2"/>
  <c r="E13" i="2"/>
  <c r="E14" i="2"/>
  <c r="D14" i="2" s="1"/>
  <c r="E15" i="2"/>
  <c r="E16" i="2"/>
  <c r="E17" i="2"/>
  <c r="E18" i="2"/>
  <c r="D18" i="2" s="1"/>
  <c r="E19" i="2"/>
  <c r="E20" i="2"/>
  <c r="E21" i="2"/>
  <c r="E22" i="2"/>
  <c r="D22" i="2" s="1"/>
  <c r="E23" i="2"/>
  <c r="E24" i="2"/>
  <c r="E25" i="2"/>
  <c r="E26" i="2"/>
  <c r="D26" i="2" s="1"/>
  <c r="E27" i="2"/>
  <c r="E28" i="2"/>
  <c r="E29" i="2"/>
  <c r="E30" i="2"/>
  <c r="D30" i="2" s="1"/>
  <c r="E31" i="2"/>
  <c r="E32" i="2"/>
  <c r="E33" i="2"/>
  <c r="E34" i="2"/>
  <c r="D34" i="2" s="1"/>
  <c r="E35" i="2"/>
  <c r="E36" i="2"/>
  <c r="E37" i="2"/>
  <c r="E38" i="2"/>
  <c r="D38" i="2" s="1"/>
  <c r="E39" i="2"/>
  <c r="E40" i="2"/>
  <c r="E41" i="2"/>
  <c r="E42" i="2"/>
  <c r="D42" i="2" s="1"/>
  <c r="E43" i="2"/>
  <c r="E44" i="2"/>
  <c r="E45" i="2"/>
  <c r="E46" i="2"/>
  <c r="D46" i="2" s="1"/>
  <c r="E47" i="2"/>
  <c r="E48" i="2"/>
  <c r="E49" i="2"/>
  <c r="E50" i="2"/>
  <c r="D50" i="2" s="1"/>
  <c r="E51" i="2"/>
  <c r="E52" i="2"/>
  <c r="E53" i="2"/>
  <c r="E54" i="2"/>
  <c r="D54" i="2" s="1"/>
  <c r="E55" i="2"/>
  <c r="E56" i="2"/>
  <c r="E57" i="2"/>
  <c r="E58" i="2"/>
  <c r="D58" i="2" s="1"/>
  <c r="E59" i="2"/>
  <c r="E60" i="2"/>
  <c r="E61" i="2"/>
  <c r="E62" i="2"/>
  <c r="D62" i="2" s="1"/>
  <c r="E63" i="2"/>
  <c r="E64" i="2"/>
  <c r="E65" i="2"/>
  <c r="E66" i="2"/>
  <c r="D66" i="2" s="1"/>
  <c r="E67" i="2"/>
  <c r="E68" i="2"/>
  <c r="E69" i="2"/>
  <c r="E70" i="2"/>
  <c r="D70" i="2" s="1"/>
  <c r="E71" i="2"/>
  <c r="E72" i="2"/>
  <c r="E73" i="2"/>
  <c r="E74" i="2"/>
  <c r="D74" i="2" s="1"/>
  <c r="E75" i="2"/>
  <c r="E76" i="2"/>
  <c r="E77" i="2"/>
  <c r="E78" i="2"/>
  <c r="D78" i="2" s="1"/>
  <c r="E79" i="2"/>
  <c r="E80" i="2"/>
  <c r="E81" i="2"/>
  <c r="E82" i="2"/>
  <c r="D82" i="2" s="1"/>
  <c r="E83" i="2"/>
  <c r="E84" i="2"/>
  <c r="E85" i="2"/>
  <c r="E86" i="2"/>
  <c r="D86" i="2" s="1"/>
  <c r="E87" i="2"/>
  <c r="E88" i="2"/>
  <c r="E89" i="2"/>
  <c r="E90" i="2"/>
  <c r="D90" i="2" s="1"/>
  <c r="E91" i="2"/>
  <c r="E2" i="2"/>
  <c r="D2" i="2" s="1"/>
  <c r="D4" i="2"/>
  <c r="D5" i="2"/>
  <c r="D7" i="2"/>
  <c r="D8" i="2"/>
  <c r="D9" i="2"/>
  <c r="D11" i="2"/>
  <c r="D12" i="2"/>
  <c r="D13" i="2"/>
  <c r="D15" i="2"/>
  <c r="D16" i="2"/>
  <c r="D17" i="2"/>
  <c r="D19" i="2"/>
  <c r="D20" i="2"/>
  <c r="D21" i="2"/>
  <c r="D23" i="2"/>
  <c r="D24" i="2"/>
  <c r="D25" i="2"/>
  <c r="D27" i="2"/>
  <c r="D28" i="2"/>
  <c r="D29" i="2"/>
  <c r="D31" i="2"/>
  <c r="D32" i="2"/>
  <c r="D33" i="2"/>
  <c r="D35" i="2"/>
  <c r="D36" i="2"/>
  <c r="D37" i="2"/>
  <c r="D39" i="2"/>
  <c r="D40" i="2"/>
  <c r="D41" i="2"/>
  <c r="D43" i="2"/>
  <c r="D44" i="2"/>
  <c r="D45" i="2"/>
  <c r="D47" i="2"/>
  <c r="D48" i="2"/>
  <c r="D49" i="2"/>
  <c r="D51" i="2"/>
  <c r="D52" i="2"/>
  <c r="D53" i="2"/>
  <c r="D55" i="2"/>
  <c r="D56" i="2"/>
  <c r="D57" i="2"/>
  <c r="D59" i="2"/>
  <c r="D60" i="2"/>
  <c r="D61" i="2"/>
  <c r="D63" i="2"/>
  <c r="D64" i="2"/>
  <c r="D65" i="2"/>
  <c r="D67" i="2"/>
  <c r="D68" i="2"/>
  <c r="D69" i="2"/>
  <c r="D71" i="2"/>
  <c r="D72" i="2"/>
  <c r="D73" i="2"/>
  <c r="D75" i="2"/>
  <c r="D76" i="2"/>
  <c r="D77" i="2"/>
  <c r="D79" i="2"/>
  <c r="D80" i="2"/>
  <c r="D81" i="2"/>
  <c r="D83" i="2"/>
  <c r="D84" i="2"/>
  <c r="D85" i="2"/>
  <c r="D87" i="2"/>
  <c r="D88" i="2"/>
  <c r="D89" i="2"/>
  <c r="D91" i="2"/>
  <c r="C6" i="7" l="1"/>
  <c r="C4" i="7"/>
  <c r="N2" i="7"/>
  <c r="O3" i="7"/>
  <c r="O4" i="7"/>
  <c r="N5" i="7" s="1"/>
  <c r="N4" i="7"/>
  <c r="N3" i="7"/>
  <c r="C5" i="7"/>
  <c r="L25" i="22"/>
  <c r="L23" i="22"/>
  <c r="L21" i="22"/>
  <c r="L19" i="22"/>
  <c r="L17" i="22"/>
  <c r="L15" i="22"/>
  <c r="L13" i="22"/>
  <c r="L11" i="22"/>
  <c r="L9" i="22"/>
  <c r="A2" i="2"/>
  <c r="F102" i="3"/>
  <c r="F103" i="3"/>
  <c r="F104" i="3"/>
  <c r="G24" i="17"/>
  <c r="C22" i="17"/>
  <c r="G22" i="17"/>
  <c r="P1" i="5"/>
  <c r="J1" i="5"/>
  <c r="B8" i="17"/>
  <c r="C7" i="17"/>
  <c r="C1" i="7"/>
  <c r="C25" i="17"/>
  <c r="B25" i="17"/>
  <c r="D5" i="21"/>
  <c r="D4" i="21"/>
  <c r="L100" i="3"/>
  <c r="J100" i="3"/>
  <c r="H100" i="3"/>
  <c r="F100" i="3"/>
  <c r="C20" i="17"/>
  <c r="AI99" i="3"/>
  <c r="AI98" i="3"/>
  <c r="AI97" i="3"/>
  <c r="AI96" i="3"/>
  <c r="AI95" i="3"/>
  <c r="AI94" i="3"/>
  <c r="AI93" i="3"/>
  <c r="AI92" i="3"/>
  <c r="AI91" i="3"/>
  <c r="AI90" i="3"/>
  <c r="AI89" i="3"/>
  <c r="AI88" i="3"/>
  <c r="AI87" i="3"/>
  <c r="AI86" i="3"/>
  <c r="AI85" i="3"/>
  <c r="AI84" i="3"/>
  <c r="AI83" i="3"/>
  <c r="AI82" i="3"/>
  <c r="AI81" i="3"/>
  <c r="AI80" i="3"/>
  <c r="AI79" i="3"/>
  <c r="AI78" i="3"/>
  <c r="AI77" i="3"/>
  <c r="AI76" i="3"/>
  <c r="AI75" i="3"/>
  <c r="AI74" i="3"/>
  <c r="AI73" i="3"/>
  <c r="AI72" i="3"/>
  <c r="AI71" i="3"/>
  <c r="AI70" i="3"/>
  <c r="AI69" i="3"/>
  <c r="AI68" i="3"/>
  <c r="AI67" i="3"/>
  <c r="AI66" i="3"/>
  <c r="AI65" i="3"/>
  <c r="AI64" i="3"/>
  <c r="AI63" i="3"/>
  <c r="AI62" i="3"/>
  <c r="AI61" i="3"/>
  <c r="AI60" i="3"/>
  <c r="AI59" i="3"/>
  <c r="AI58" i="3"/>
  <c r="AI57" i="3"/>
  <c r="AI56" i="3"/>
  <c r="AI55" i="3"/>
  <c r="AI54" i="3"/>
  <c r="AI53" i="3"/>
  <c r="AI52" i="3"/>
  <c r="AI51" i="3"/>
  <c r="AI50" i="3"/>
  <c r="AI49" i="3"/>
  <c r="AI48" i="3"/>
  <c r="AI47" i="3"/>
  <c r="AI46" i="3"/>
  <c r="AI45" i="3"/>
  <c r="AI44" i="3"/>
  <c r="AI43" i="3"/>
  <c r="AI42" i="3"/>
  <c r="AI41" i="3"/>
  <c r="AI40" i="3"/>
  <c r="AI39" i="3"/>
  <c r="AI38" i="3"/>
  <c r="AI37" i="3"/>
  <c r="AI36" i="3"/>
  <c r="AI35" i="3"/>
  <c r="AI34" i="3"/>
  <c r="AI33" i="3"/>
  <c r="AI32" i="3"/>
  <c r="AI31" i="3"/>
  <c r="AI30" i="3"/>
  <c r="AI29" i="3"/>
  <c r="AI28" i="3"/>
  <c r="AI27" i="3"/>
  <c r="AI26" i="3"/>
  <c r="AI25" i="3"/>
  <c r="AI24" i="3"/>
  <c r="AI23" i="3"/>
  <c r="AI22" i="3"/>
  <c r="AI21" i="3"/>
  <c r="AI20" i="3"/>
  <c r="AI19" i="3"/>
  <c r="AI18" i="3"/>
  <c r="AI17" i="3"/>
  <c r="X8" i="5"/>
  <c r="R8" i="5"/>
  <c r="L8" i="5"/>
  <c r="F8" i="5"/>
  <c r="AO99" i="3"/>
  <c r="AO98" i="3"/>
  <c r="AO97" i="3"/>
  <c r="AO96" i="3"/>
  <c r="AO95" i="3"/>
  <c r="AO94" i="3"/>
  <c r="AO93" i="3"/>
  <c r="AO92" i="3"/>
  <c r="AO91" i="3"/>
  <c r="AO90" i="3"/>
  <c r="AO89" i="3"/>
  <c r="AO88" i="3"/>
  <c r="AO87" i="3"/>
  <c r="AO86" i="3"/>
  <c r="AO85" i="3"/>
  <c r="AO84" i="3"/>
  <c r="AO83" i="3"/>
  <c r="AO82" i="3"/>
  <c r="AO81" i="3"/>
  <c r="AO80" i="3"/>
  <c r="AO79" i="3"/>
  <c r="AO78" i="3"/>
  <c r="AO77" i="3"/>
  <c r="AO76" i="3"/>
  <c r="AO75" i="3"/>
  <c r="AO74" i="3"/>
  <c r="AO73" i="3"/>
  <c r="AO72" i="3"/>
  <c r="AO71" i="3"/>
  <c r="AO70" i="3"/>
  <c r="AO69" i="3"/>
  <c r="AO68" i="3"/>
  <c r="AO67" i="3"/>
  <c r="AO66" i="3"/>
  <c r="AO65" i="3"/>
  <c r="AO64" i="3"/>
  <c r="AO63" i="3"/>
  <c r="AO62" i="3"/>
  <c r="AO61" i="3"/>
  <c r="AO60" i="3"/>
  <c r="AO59" i="3"/>
  <c r="AO58" i="3"/>
  <c r="AO57" i="3"/>
  <c r="AO56" i="3"/>
  <c r="AO55" i="3"/>
  <c r="AO54" i="3"/>
  <c r="AO53" i="3"/>
  <c r="AO52" i="3"/>
  <c r="AO51" i="3"/>
  <c r="AO50" i="3"/>
  <c r="AO49" i="3"/>
  <c r="AO48" i="3"/>
  <c r="AO47" i="3"/>
  <c r="AO46" i="3"/>
  <c r="AO45" i="3"/>
  <c r="AO44" i="3"/>
  <c r="AO43" i="3"/>
  <c r="AO42" i="3"/>
  <c r="AO41" i="3"/>
  <c r="AO40" i="3"/>
  <c r="AO39" i="3"/>
  <c r="AO38" i="3"/>
  <c r="AO37" i="3"/>
  <c r="AO36" i="3"/>
  <c r="AO35" i="3"/>
  <c r="AO34" i="3"/>
  <c r="AO33" i="3"/>
  <c r="AO32" i="3"/>
  <c r="AO31" i="3"/>
  <c r="AO30" i="3"/>
  <c r="AO29" i="3"/>
  <c r="AO28" i="3"/>
  <c r="AO27" i="3"/>
  <c r="AO26" i="3"/>
  <c r="AO25" i="3"/>
  <c r="AO24" i="3"/>
  <c r="AO23" i="3"/>
  <c r="AO22" i="3"/>
  <c r="AO21" i="3"/>
  <c r="AO20" i="3"/>
  <c r="AO19" i="3"/>
  <c r="AO18" i="3"/>
  <c r="AO17" i="3"/>
  <c r="AO16" i="3"/>
  <c r="AO15" i="3"/>
  <c r="AO14" i="3"/>
  <c r="AO13" i="3"/>
  <c r="AO12" i="3"/>
  <c r="AO11" i="3"/>
  <c r="AK11" i="3"/>
  <c r="AO10" i="3"/>
  <c r="AK10" i="3"/>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J10" i="3"/>
  <c r="AJ11" i="3"/>
  <c r="AM99" i="3"/>
  <c r="AM98" i="3"/>
  <c r="AM97" i="3"/>
  <c r="AM96" i="3"/>
  <c r="AM95" i="3"/>
  <c r="AM94" i="3"/>
  <c r="AM93" i="3"/>
  <c r="AM92" i="3"/>
  <c r="AM91" i="3"/>
  <c r="AM90" i="3"/>
  <c r="AM89" i="3"/>
  <c r="AM88" i="3"/>
  <c r="AM87" i="3"/>
  <c r="AM86" i="3"/>
  <c r="AM85" i="3"/>
  <c r="AM84" i="3"/>
  <c r="AM83" i="3"/>
  <c r="AM82" i="3"/>
  <c r="AM81" i="3"/>
  <c r="AM80" i="3"/>
  <c r="AM79" i="3"/>
  <c r="AM78" i="3"/>
  <c r="AM77" i="3"/>
  <c r="AM76" i="3"/>
  <c r="AM75" i="3"/>
  <c r="AM74" i="3"/>
  <c r="AM73" i="3"/>
  <c r="AM72" i="3"/>
  <c r="AM71" i="3"/>
  <c r="AM70" i="3"/>
  <c r="AM69" i="3"/>
  <c r="AM68" i="3"/>
  <c r="AM67" i="3"/>
  <c r="AM66" i="3"/>
  <c r="AM65" i="3"/>
  <c r="AM64" i="3"/>
  <c r="AM63" i="3"/>
  <c r="AM62" i="3"/>
  <c r="AM61" i="3"/>
  <c r="AM60" i="3"/>
  <c r="AM59" i="3"/>
  <c r="AM58" i="3"/>
  <c r="AM57" i="3"/>
  <c r="AM56" i="3"/>
  <c r="AM55" i="3"/>
  <c r="AM54" i="3"/>
  <c r="AM53" i="3"/>
  <c r="AM52" i="3"/>
  <c r="AM51" i="3"/>
  <c r="AM50" i="3"/>
  <c r="AM49" i="3"/>
  <c r="AM48" i="3"/>
  <c r="AM47" i="3"/>
  <c r="AM46" i="3"/>
  <c r="AM45" i="3"/>
  <c r="AM44" i="3"/>
  <c r="AM43" i="3"/>
  <c r="AM42" i="3"/>
  <c r="AM41" i="3"/>
  <c r="AM40" i="3"/>
  <c r="AM39" i="3"/>
  <c r="AM38" i="3"/>
  <c r="AM37" i="3"/>
  <c r="AM36" i="3"/>
  <c r="AM35" i="3"/>
  <c r="AM34" i="3"/>
  <c r="AM33" i="3"/>
  <c r="AM32" i="3"/>
  <c r="AM31" i="3"/>
  <c r="AM30" i="3"/>
  <c r="AM29" i="3"/>
  <c r="AM28" i="3"/>
  <c r="AM27" i="3"/>
  <c r="AM26" i="3"/>
  <c r="AM25" i="3"/>
  <c r="AM24" i="3"/>
  <c r="AM23" i="3"/>
  <c r="AM22" i="3"/>
  <c r="AM21" i="3"/>
  <c r="AM20" i="3"/>
  <c r="AM19" i="3"/>
  <c r="AM18" i="3"/>
  <c r="AM17" i="3"/>
  <c r="AM16" i="3"/>
  <c r="AM15" i="3"/>
  <c r="AM14" i="3"/>
  <c r="AM13" i="3"/>
  <c r="AM12" i="3"/>
  <c r="AM11" i="3"/>
  <c r="AM10" i="3"/>
  <c r="AI10" i="3"/>
  <c r="AL10" i="3"/>
  <c r="AL11" i="3"/>
  <c r="AK99" i="3"/>
  <c r="AK98" i="3"/>
  <c r="AK97" i="3"/>
  <c r="AK96" i="3"/>
  <c r="AK95" i="3"/>
  <c r="AK94" i="3"/>
  <c r="AK93" i="3"/>
  <c r="AK92" i="3"/>
  <c r="AK91" i="3"/>
  <c r="AK90" i="3"/>
  <c r="AK89" i="3"/>
  <c r="AK88" i="3"/>
  <c r="AK87" i="3"/>
  <c r="AK86" i="3"/>
  <c r="AK85" i="3"/>
  <c r="AK84" i="3"/>
  <c r="AK83" i="3"/>
  <c r="AK82" i="3"/>
  <c r="AK81" i="3"/>
  <c r="AK80" i="3"/>
  <c r="AK79" i="3"/>
  <c r="AK78" i="3"/>
  <c r="AK77" i="3"/>
  <c r="AK76" i="3"/>
  <c r="AK75" i="3"/>
  <c r="AK74" i="3"/>
  <c r="AK73" i="3"/>
  <c r="AK72" i="3"/>
  <c r="AK71" i="3"/>
  <c r="AK70" i="3"/>
  <c r="AK69" i="3"/>
  <c r="AK68" i="3"/>
  <c r="AK67" i="3"/>
  <c r="AK66" i="3"/>
  <c r="AK65" i="3"/>
  <c r="AK64" i="3"/>
  <c r="AK63" i="3"/>
  <c r="AK62" i="3"/>
  <c r="AK61" i="3"/>
  <c r="AK60" i="3"/>
  <c r="AK59" i="3"/>
  <c r="AK58" i="3"/>
  <c r="AK57" i="3"/>
  <c r="AK56" i="3"/>
  <c r="AK55" i="3"/>
  <c r="AK54" i="3"/>
  <c r="AK53" i="3"/>
  <c r="AK52" i="3"/>
  <c r="AK51" i="3"/>
  <c r="AK50" i="3"/>
  <c r="AK49" i="3"/>
  <c r="AK48" i="3"/>
  <c r="AK47" i="3"/>
  <c r="AK46" i="3"/>
  <c r="AK45" i="3"/>
  <c r="AK44" i="3"/>
  <c r="AK43" i="3"/>
  <c r="AK42" i="3"/>
  <c r="AK41" i="3"/>
  <c r="AK40" i="3"/>
  <c r="AK39" i="3"/>
  <c r="AK38" i="3"/>
  <c r="AK37" i="3"/>
  <c r="AK36" i="3"/>
  <c r="AK35" i="3"/>
  <c r="AK34" i="3"/>
  <c r="AK33" i="3"/>
  <c r="AK32" i="3"/>
  <c r="AK31" i="3"/>
  <c r="AK30" i="3"/>
  <c r="AK29" i="3"/>
  <c r="AK28" i="3"/>
  <c r="AK27" i="3"/>
  <c r="AK26" i="3"/>
  <c r="AK25" i="3"/>
  <c r="AK24" i="3"/>
  <c r="AK23" i="3"/>
  <c r="AK22" i="3"/>
  <c r="AK21" i="3"/>
  <c r="AK20" i="3"/>
  <c r="AK19" i="3"/>
  <c r="AK18" i="3"/>
  <c r="AK17" i="3"/>
  <c r="AK16" i="3"/>
  <c r="AK15" i="3"/>
  <c r="AK14" i="3"/>
  <c r="AK13" i="3"/>
  <c r="AK9" i="3" s="1"/>
  <c r="AK12" i="3"/>
  <c r="AH10" i="3"/>
  <c r="AH11" i="3"/>
  <c r="AM9" i="3"/>
  <c r="R14" i="5" s="1"/>
  <c r="G16" i="17" s="1"/>
  <c r="AO9" i="3"/>
  <c r="U9" i="5" s="1"/>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I16" i="3"/>
  <c r="AI15" i="3"/>
  <c r="AI14" i="3"/>
  <c r="AI13" i="3"/>
  <c r="AI12" i="3"/>
  <c r="AI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O8" i="5"/>
  <c r="O11" i="5"/>
  <c r="O10" i="5"/>
  <c r="O9" i="5"/>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AA30" i="3"/>
  <c r="AA29" i="3"/>
  <c r="AA28" i="3"/>
  <c r="AA27" i="3"/>
  <c r="AA26" i="3"/>
  <c r="AA25" i="3"/>
  <c r="AA24" i="3"/>
  <c r="AA23" i="3"/>
  <c r="AA22" i="3"/>
  <c r="D2" i="21"/>
  <c r="A5" i="17"/>
  <c r="G3" i="17"/>
  <c r="T19" i="3"/>
  <c r="T20" i="3"/>
  <c r="T21" i="3"/>
  <c r="T22" i="3"/>
  <c r="T23" i="3"/>
  <c r="T24" i="3"/>
  <c r="T25" i="3"/>
  <c r="T26" i="3"/>
  <c r="T27" i="3"/>
  <c r="T28" i="3"/>
  <c r="M13" i="17"/>
  <c r="M14" i="17"/>
  <c r="M15" i="17"/>
  <c r="M16" i="17"/>
  <c r="M17" i="17"/>
  <c r="M18" i="17"/>
  <c r="M19" i="17"/>
  <c r="M20" i="17"/>
  <c r="M21" i="17"/>
  <c r="M22" i="17"/>
  <c r="M23" i="17"/>
  <c r="M25" i="17"/>
  <c r="M26" i="17"/>
  <c r="L8" i="21"/>
  <c r="M8" i="21"/>
  <c r="L9" i="21"/>
  <c r="M9" i="21"/>
  <c r="L10" i="21"/>
  <c r="M10" i="21"/>
  <c r="L11" i="21"/>
  <c r="M11" i="21"/>
  <c r="L12" i="21"/>
  <c r="M12" i="21"/>
  <c r="L13" i="21"/>
  <c r="M13" i="21"/>
  <c r="L14" i="21"/>
  <c r="M14" i="21"/>
  <c r="L15" i="21"/>
  <c r="M15" i="21"/>
  <c r="L16" i="21"/>
  <c r="M16" i="21"/>
  <c r="L17" i="21"/>
  <c r="M17" i="21"/>
  <c r="L18" i="21"/>
  <c r="M18" i="21"/>
  <c r="L19" i="21"/>
  <c r="M19" i="21"/>
  <c r="L20" i="21"/>
  <c r="M20" i="21"/>
  <c r="L21" i="21"/>
  <c r="M21" i="21"/>
  <c r="L22" i="21"/>
  <c r="M22" i="21"/>
  <c r="L23" i="21"/>
  <c r="M23" i="21"/>
  <c r="L24" i="21"/>
  <c r="M24" i="21"/>
  <c r="L25" i="21"/>
  <c r="M25" i="21"/>
  <c r="L26" i="21"/>
  <c r="M26" i="21"/>
  <c r="L27" i="21"/>
  <c r="M27" i="21"/>
  <c r="L28" i="21"/>
  <c r="M28" i="21"/>
  <c r="L29" i="21"/>
  <c r="M29" i="21"/>
  <c r="L30" i="21"/>
  <c r="M30" i="21"/>
  <c r="L31" i="21"/>
  <c r="M31" i="21"/>
  <c r="L32" i="21"/>
  <c r="M32" i="21"/>
  <c r="L33" i="21"/>
  <c r="M33" i="21"/>
  <c r="L34" i="21"/>
  <c r="M34" i="21"/>
  <c r="L35" i="21"/>
  <c r="M35" i="21"/>
  <c r="L36" i="21"/>
  <c r="M36" i="21"/>
  <c r="L37" i="21"/>
  <c r="M37" i="21"/>
  <c r="L38" i="21"/>
  <c r="M38" i="21"/>
  <c r="L39" i="21"/>
  <c r="M39" i="21"/>
  <c r="L40" i="21"/>
  <c r="M40" i="21"/>
  <c r="L41" i="21"/>
  <c r="M41" i="21"/>
  <c r="L42" i="21"/>
  <c r="M42" i="21"/>
  <c r="L43" i="21"/>
  <c r="M43" i="21"/>
  <c r="L44" i="21"/>
  <c r="M44" i="21"/>
  <c r="L45" i="21"/>
  <c r="M45" i="21"/>
  <c r="L46" i="21"/>
  <c r="M46" i="21"/>
  <c r="L47" i="21"/>
  <c r="M47" i="21"/>
  <c r="L48" i="21"/>
  <c r="M48" i="21"/>
  <c r="L49" i="21"/>
  <c r="M49" i="21"/>
  <c r="L50" i="21"/>
  <c r="M50" i="21"/>
  <c r="L51" i="21"/>
  <c r="M51" i="21"/>
  <c r="L52" i="21"/>
  <c r="M52" i="21"/>
  <c r="L53" i="21"/>
  <c r="M53" i="21"/>
  <c r="L54" i="21"/>
  <c r="M54" i="21"/>
  <c r="L55" i="21"/>
  <c r="M55" i="21"/>
  <c r="L56" i="21"/>
  <c r="M56" i="21"/>
  <c r="L57" i="21"/>
  <c r="M57" i="21"/>
  <c r="L58" i="21"/>
  <c r="M58" i="21"/>
  <c r="L59" i="21"/>
  <c r="M59" i="21"/>
  <c r="L60" i="21"/>
  <c r="M60" i="21"/>
  <c r="L61" i="21"/>
  <c r="M61" i="21"/>
  <c r="L62" i="21"/>
  <c r="M62" i="21"/>
  <c r="L63" i="21"/>
  <c r="M63" i="21"/>
  <c r="L64" i="21"/>
  <c r="M64" i="21"/>
  <c r="L65" i="21"/>
  <c r="M65" i="21"/>
  <c r="L66" i="21"/>
  <c r="M66" i="21"/>
  <c r="L67" i="21"/>
  <c r="M67" i="21"/>
  <c r="L68" i="21"/>
  <c r="M68" i="21"/>
  <c r="L69" i="21"/>
  <c r="M69" i="21"/>
  <c r="L70" i="21"/>
  <c r="M70" i="21"/>
  <c r="L71" i="21"/>
  <c r="M71" i="21"/>
  <c r="L72" i="21"/>
  <c r="M72" i="21"/>
  <c r="L73" i="21"/>
  <c r="M73" i="21"/>
  <c r="L74" i="21"/>
  <c r="M74" i="21"/>
  <c r="L75" i="21"/>
  <c r="M75" i="21"/>
  <c r="L76" i="21"/>
  <c r="M76" i="21"/>
  <c r="L77" i="21"/>
  <c r="M77" i="21"/>
  <c r="L78" i="21"/>
  <c r="M78" i="21"/>
  <c r="L79" i="21"/>
  <c r="M79" i="21"/>
  <c r="L80" i="21"/>
  <c r="M80" i="21"/>
  <c r="L81" i="21"/>
  <c r="M81" i="21"/>
  <c r="L82" i="21"/>
  <c r="M82" i="21"/>
  <c r="L83" i="21"/>
  <c r="M83" i="21"/>
  <c r="L84" i="21"/>
  <c r="M84" i="21"/>
  <c r="L85" i="21"/>
  <c r="M85" i="21"/>
  <c r="L86" i="21"/>
  <c r="M86" i="21"/>
  <c r="L87" i="21"/>
  <c r="M87" i="21"/>
  <c r="L88" i="21"/>
  <c r="M88" i="21"/>
  <c r="L89" i="21"/>
  <c r="M89" i="21"/>
  <c r="L90" i="21"/>
  <c r="M90" i="21"/>
  <c r="L91" i="21"/>
  <c r="M91" i="21"/>
  <c r="L92" i="21"/>
  <c r="M92" i="21"/>
  <c r="L93" i="21"/>
  <c r="M93" i="21"/>
  <c r="L94" i="21"/>
  <c r="M94" i="21"/>
  <c r="L95" i="21"/>
  <c r="M95" i="21"/>
  <c r="L96" i="21"/>
  <c r="M96" i="21"/>
  <c r="L97" i="21"/>
  <c r="M97" i="21"/>
  <c r="E97" i="2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E12" i="21"/>
  <c r="D12" i="21"/>
  <c r="E11" i="21"/>
  <c r="D11" i="21"/>
  <c r="E10" i="21"/>
  <c r="D10" i="21"/>
  <c r="E9" i="21"/>
  <c r="D9" i="21"/>
  <c r="E8" i="21"/>
  <c r="D8" i="21"/>
  <c r="K2" i="21"/>
  <c r="B9" i="21"/>
  <c r="C9" i="21"/>
  <c r="F9" i="21"/>
  <c r="G9" i="21"/>
  <c r="H9" i="21"/>
  <c r="I9" i="21"/>
  <c r="J9" i="21"/>
  <c r="K9" i="21"/>
  <c r="B10" i="21"/>
  <c r="C10" i="21"/>
  <c r="F10" i="21"/>
  <c r="G10" i="21"/>
  <c r="H10" i="21"/>
  <c r="I10" i="21"/>
  <c r="J10" i="21"/>
  <c r="K10" i="21"/>
  <c r="B11" i="21"/>
  <c r="C11" i="21"/>
  <c r="F11" i="21"/>
  <c r="G11" i="21"/>
  <c r="H11" i="21"/>
  <c r="I11" i="21"/>
  <c r="J11" i="21"/>
  <c r="K11" i="21"/>
  <c r="B12" i="21"/>
  <c r="C12" i="21"/>
  <c r="F12" i="21"/>
  <c r="G12" i="21"/>
  <c r="H12" i="21"/>
  <c r="I12" i="21"/>
  <c r="J12" i="21"/>
  <c r="K12" i="21"/>
  <c r="B13" i="21"/>
  <c r="C13" i="21"/>
  <c r="F13" i="21"/>
  <c r="G13" i="21"/>
  <c r="H13" i="21"/>
  <c r="I13" i="21"/>
  <c r="J13" i="21"/>
  <c r="K13" i="21"/>
  <c r="B14" i="21"/>
  <c r="C14" i="21"/>
  <c r="F14" i="21"/>
  <c r="G14" i="21"/>
  <c r="H14" i="21"/>
  <c r="I14" i="21"/>
  <c r="J14" i="21"/>
  <c r="K14" i="21"/>
  <c r="B15" i="21"/>
  <c r="C15" i="21"/>
  <c r="F15" i="21"/>
  <c r="G15" i="21"/>
  <c r="H15" i="21"/>
  <c r="I15" i="21"/>
  <c r="J15" i="21"/>
  <c r="K15" i="21"/>
  <c r="B16" i="21"/>
  <c r="C16" i="21"/>
  <c r="F16" i="21"/>
  <c r="G16" i="21"/>
  <c r="H16" i="21"/>
  <c r="I16" i="21"/>
  <c r="J16" i="21"/>
  <c r="K16" i="21"/>
  <c r="B17" i="21"/>
  <c r="C17" i="21"/>
  <c r="F17" i="21"/>
  <c r="G17" i="21"/>
  <c r="H17" i="21"/>
  <c r="I17" i="21"/>
  <c r="J17" i="21"/>
  <c r="K17" i="21"/>
  <c r="B18" i="21"/>
  <c r="C18" i="21"/>
  <c r="F18" i="21"/>
  <c r="G18" i="21"/>
  <c r="H18" i="21"/>
  <c r="I18" i="21"/>
  <c r="J18" i="21"/>
  <c r="K18" i="21"/>
  <c r="B19" i="21"/>
  <c r="C19" i="21"/>
  <c r="F19" i="21"/>
  <c r="G19" i="21"/>
  <c r="H19" i="21"/>
  <c r="I19" i="21"/>
  <c r="J19" i="21"/>
  <c r="K19" i="21"/>
  <c r="B20" i="21"/>
  <c r="C20" i="21"/>
  <c r="F20" i="21"/>
  <c r="G20" i="21"/>
  <c r="H20" i="21"/>
  <c r="I20" i="21"/>
  <c r="J20" i="21"/>
  <c r="K20" i="21"/>
  <c r="B21" i="21"/>
  <c r="C21" i="21"/>
  <c r="F21" i="21"/>
  <c r="G21" i="21"/>
  <c r="H21" i="21"/>
  <c r="I21" i="21"/>
  <c r="J21" i="21"/>
  <c r="K21" i="21"/>
  <c r="B22" i="21"/>
  <c r="C22" i="21"/>
  <c r="F22" i="21"/>
  <c r="G22" i="21"/>
  <c r="H22" i="21"/>
  <c r="I22" i="21"/>
  <c r="J22" i="21"/>
  <c r="K22" i="21"/>
  <c r="B23" i="21"/>
  <c r="C23" i="21"/>
  <c r="F23" i="21"/>
  <c r="G23" i="21"/>
  <c r="H23" i="21"/>
  <c r="I23" i="21"/>
  <c r="J23" i="21"/>
  <c r="K23" i="21"/>
  <c r="B24" i="21"/>
  <c r="C24" i="21"/>
  <c r="F24" i="21"/>
  <c r="G24" i="21"/>
  <c r="H24" i="21"/>
  <c r="I24" i="21"/>
  <c r="J24" i="21"/>
  <c r="K24" i="21"/>
  <c r="B25" i="21"/>
  <c r="C25" i="21"/>
  <c r="F25" i="21"/>
  <c r="G25" i="21"/>
  <c r="H25" i="21"/>
  <c r="I25" i="21"/>
  <c r="J25" i="21"/>
  <c r="K25" i="21"/>
  <c r="B26" i="21"/>
  <c r="C26" i="21"/>
  <c r="F26" i="21"/>
  <c r="G26" i="21"/>
  <c r="H26" i="21"/>
  <c r="I26" i="21"/>
  <c r="J26" i="21"/>
  <c r="K26" i="21"/>
  <c r="B27" i="21"/>
  <c r="C27" i="21"/>
  <c r="F27" i="21"/>
  <c r="G27" i="21"/>
  <c r="H27" i="21"/>
  <c r="I27" i="21"/>
  <c r="J27" i="21"/>
  <c r="K27" i="21"/>
  <c r="B28" i="21"/>
  <c r="C28" i="21"/>
  <c r="F28" i="21"/>
  <c r="G28" i="21"/>
  <c r="H28" i="21"/>
  <c r="I28" i="21"/>
  <c r="J28" i="21"/>
  <c r="K28" i="21"/>
  <c r="B29" i="21"/>
  <c r="C29" i="21"/>
  <c r="F29" i="21"/>
  <c r="G29" i="21"/>
  <c r="H29" i="21"/>
  <c r="I29" i="21"/>
  <c r="J29" i="21"/>
  <c r="K29" i="21"/>
  <c r="B30" i="21"/>
  <c r="C30" i="21"/>
  <c r="F30" i="21"/>
  <c r="G30" i="21"/>
  <c r="H30" i="21"/>
  <c r="I30" i="21"/>
  <c r="J30" i="21"/>
  <c r="K30" i="21"/>
  <c r="B31" i="21"/>
  <c r="C31" i="21"/>
  <c r="F31" i="21"/>
  <c r="G31" i="21"/>
  <c r="H31" i="21"/>
  <c r="I31" i="21"/>
  <c r="J31" i="21"/>
  <c r="K31" i="21"/>
  <c r="B32" i="21"/>
  <c r="C32" i="21"/>
  <c r="F32" i="21"/>
  <c r="G32" i="21"/>
  <c r="H32" i="21"/>
  <c r="I32" i="21"/>
  <c r="J32" i="21"/>
  <c r="K32" i="21"/>
  <c r="B33" i="21"/>
  <c r="C33" i="21"/>
  <c r="F33" i="21"/>
  <c r="G33" i="21"/>
  <c r="H33" i="21"/>
  <c r="I33" i="21"/>
  <c r="J33" i="21"/>
  <c r="K33" i="21"/>
  <c r="B34" i="21"/>
  <c r="C34" i="21"/>
  <c r="F34" i="21"/>
  <c r="G34" i="21"/>
  <c r="H34" i="21"/>
  <c r="I34" i="21"/>
  <c r="J34" i="21"/>
  <c r="K34" i="21"/>
  <c r="B35" i="21"/>
  <c r="C35" i="21"/>
  <c r="F35" i="21"/>
  <c r="G35" i="21"/>
  <c r="H35" i="21"/>
  <c r="I35" i="21"/>
  <c r="J35" i="21"/>
  <c r="K35" i="21"/>
  <c r="B36" i="21"/>
  <c r="C36" i="21"/>
  <c r="F36" i="21"/>
  <c r="G36" i="21"/>
  <c r="H36" i="21"/>
  <c r="I36" i="21"/>
  <c r="J36" i="21"/>
  <c r="K36" i="21"/>
  <c r="B37" i="21"/>
  <c r="C37" i="21"/>
  <c r="F37" i="21"/>
  <c r="G37" i="21"/>
  <c r="H37" i="21"/>
  <c r="I37" i="21"/>
  <c r="J37" i="21"/>
  <c r="K37" i="21"/>
  <c r="B38" i="21"/>
  <c r="C38" i="21"/>
  <c r="F38" i="21"/>
  <c r="G38" i="21"/>
  <c r="H38" i="21"/>
  <c r="I38" i="21"/>
  <c r="J38" i="21"/>
  <c r="K38" i="21"/>
  <c r="B39" i="21"/>
  <c r="C39" i="21"/>
  <c r="F39" i="21"/>
  <c r="G39" i="21"/>
  <c r="H39" i="21"/>
  <c r="I39" i="21"/>
  <c r="J39" i="21"/>
  <c r="K39" i="21"/>
  <c r="B40" i="21"/>
  <c r="C40" i="21"/>
  <c r="F40" i="21"/>
  <c r="G40" i="21"/>
  <c r="H40" i="21"/>
  <c r="I40" i="21"/>
  <c r="J40" i="21"/>
  <c r="K40" i="21"/>
  <c r="B41" i="21"/>
  <c r="C41" i="21"/>
  <c r="F41" i="21"/>
  <c r="G41" i="21"/>
  <c r="H41" i="21"/>
  <c r="I41" i="21"/>
  <c r="J41" i="21"/>
  <c r="K41" i="21"/>
  <c r="B42" i="21"/>
  <c r="C42" i="21"/>
  <c r="F42" i="21"/>
  <c r="G42" i="21"/>
  <c r="H42" i="21"/>
  <c r="I42" i="21"/>
  <c r="J42" i="21"/>
  <c r="K42" i="21"/>
  <c r="B43" i="21"/>
  <c r="C43" i="21"/>
  <c r="F43" i="21"/>
  <c r="G43" i="21"/>
  <c r="H43" i="21"/>
  <c r="I43" i="21"/>
  <c r="J43" i="21"/>
  <c r="K43" i="21"/>
  <c r="B44" i="21"/>
  <c r="C44" i="21"/>
  <c r="F44" i="21"/>
  <c r="G44" i="21"/>
  <c r="H44" i="21"/>
  <c r="I44" i="21"/>
  <c r="J44" i="21"/>
  <c r="K44" i="21"/>
  <c r="B45" i="21"/>
  <c r="C45" i="21"/>
  <c r="F45" i="21"/>
  <c r="G45" i="21"/>
  <c r="H45" i="21"/>
  <c r="I45" i="21"/>
  <c r="J45" i="21"/>
  <c r="K45" i="21"/>
  <c r="B46" i="21"/>
  <c r="C46" i="21"/>
  <c r="F46" i="21"/>
  <c r="G46" i="21"/>
  <c r="H46" i="21"/>
  <c r="I46" i="21"/>
  <c r="J46" i="21"/>
  <c r="K46" i="21"/>
  <c r="B47" i="21"/>
  <c r="C47" i="21"/>
  <c r="F47" i="21"/>
  <c r="G47" i="21"/>
  <c r="H47" i="21"/>
  <c r="I47" i="21"/>
  <c r="J47" i="21"/>
  <c r="K47" i="21"/>
  <c r="B48" i="21"/>
  <c r="C48" i="21"/>
  <c r="F48" i="21"/>
  <c r="G48" i="21"/>
  <c r="H48" i="21"/>
  <c r="I48" i="21"/>
  <c r="J48" i="21"/>
  <c r="K48" i="21"/>
  <c r="B49" i="21"/>
  <c r="C49" i="21"/>
  <c r="F49" i="21"/>
  <c r="G49" i="21"/>
  <c r="H49" i="21"/>
  <c r="I49" i="21"/>
  <c r="J49" i="21"/>
  <c r="K49" i="21"/>
  <c r="B50" i="21"/>
  <c r="C50" i="21"/>
  <c r="F50" i="21"/>
  <c r="G50" i="21"/>
  <c r="H50" i="21"/>
  <c r="I50" i="21"/>
  <c r="J50" i="21"/>
  <c r="K50" i="21"/>
  <c r="B51" i="21"/>
  <c r="C51" i="21"/>
  <c r="F51" i="21"/>
  <c r="G51" i="21"/>
  <c r="H51" i="21"/>
  <c r="I51" i="21"/>
  <c r="J51" i="21"/>
  <c r="K51" i="21"/>
  <c r="B52" i="21"/>
  <c r="C52" i="21"/>
  <c r="F52" i="21"/>
  <c r="G52" i="21"/>
  <c r="H52" i="21"/>
  <c r="I52" i="21"/>
  <c r="J52" i="21"/>
  <c r="K52" i="21"/>
  <c r="B53" i="21"/>
  <c r="C53" i="21"/>
  <c r="F53" i="21"/>
  <c r="G53" i="21"/>
  <c r="H53" i="21"/>
  <c r="I53" i="21"/>
  <c r="J53" i="21"/>
  <c r="K53" i="21"/>
  <c r="B54" i="21"/>
  <c r="C54" i="21"/>
  <c r="F54" i="21"/>
  <c r="G54" i="21"/>
  <c r="H54" i="21"/>
  <c r="I54" i="21"/>
  <c r="J54" i="21"/>
  <c r="K54" i="21"/>
  <c r="B55" i="21"/>
  <c r="C55" i="21"/>
  <c r="F55" i="21"/>
  <c r="G55" i="21"/>
  <c r="H55" i="21"/>
  <c r="I55" i="21"/>
  <c r="J55" i="21"/>
  <c r="K55" i="21"/>
  <c r="B56" i="21"/>
  <c r="C56" i="21"/>
  <c r="F56" i="21"/>
  <c r="G56" i="21"/>
  <c r="H56" i="21"/>
  <c r="I56" i="21"/>
  <c r="J56" i="21"/>
  <c r="K56" i="21"/>
  <c r="B57" i="21"/>
  <c r="C57" i="21"/>
  <c r="F57" i="21"/>
  <c r="G57" i="21"/>
  <c r="H57" i="21"/>
  <c r="I57" i="21"/>
  <c r="J57" i="21"/>
  <c r="K57" i="21"/>
  <c r="B58" i="21"/>
  <c r="C58" i="21"/>
  <c r="F58" i="21"/>
  <c r="G58" i="21"/>
  <c r="H58" i="21"/>
  <c r="I58" i="21"/>
  <c r="J58" i="21"/>
  <c r="K58" i="21"/>
  <c r="B59" i="21"/>
  <c r="C59" i="21"/>
  <c r="F59" i="21"/>
  <c r="G59" i="21"/>
  <c r="H59" i="21"/>
  <c r="I59" i="21"/>
  <c r="J59" i="21"/>
  <c r="K59" i="21"/>
  <c r="B60" i="21"/>
  <c r="C60" i="21"/>
  <c r="F60" i="21"/>
  <c r="G60" i="21"/>
  <c r="H60" i="21"/>
  <c r="I60" i="21"/>
  <c r="J60" i="21"/>
  <c r="K60" i="21"/>
  <c r="B61" i="21"/>
  <c r="C61" i="21"/>
  <c r="F61" i="21"/>
  <c r="G61" i="21"/>
  <c r="H61" i="21"/>
  <c r="I61" i="21"/>
  <c r="J61" i="21"/>
  <c r="K61" i="21"/>
  <c r="B62" i="21"/>
  <c r="C62" i="21"/>
  <c r="F62" i="21"/>
  <c r="G62" i="21"/>
  <c r="H62" i="21"/>
  <c r="I62" i="21"/>
  <c r="J62" i="21"/>
  <c r="K62" i="21"/>
  <c r="B63" i="21"/>
  <c r="C63" i="21"/>
  <c r="F63" i="21"/>
  <c r="G63" i="21"/>
  <c r="H63" i="21"/>
  <c r="I63" i="21"/>
  <c r="J63" i="21"/>
  <c r="K63" i="21"/>
  <c r="B64" i="21"/>
  <c r="C64" i="21"/>
  <c r="F64" i="21"/>
  <c r="G64" i="21"/>
  <c r="H64" i="21"/>
  <c r="I64" i="21"/>
  <c r="J64" i="21"/>
  <c r="K64" i="21"/>
  <c r="B65" i="21"/>
  <c r="C65" i="21"/>
  <c r="F65" i="21"/>
  <c r="G65" i="21"/>
  <c r="H65" i="21"/>
  <c r="I65" i="21"/>
  <c r="J65" i="21"/>
  <c r="K65" i="21"/>
  <c r="B66" i="21"/>
  <c r="C66" i="21"/>
  <c r="F66" i="21"/>
  <c r="G66" i="21"/>
  <c r="H66" i="21"/>
  <c r="I66" i="21"/>
  <c r="J66" i="21"/>
  <c r="K66" i="21"/>
  <c r="B67" i="21"/>
  <c r="C67" i="21"/>
  <c r="F67" i="21"/>
  <c r="G67" i="21"/>
  <c r="H67" i="21"/>
  <c r="I67" i="21"/>
  <c r="J67" i="21"/>
  <c r="K67" i="21"/>
  <c r="B68" i="21"/>
  <c r="C68" i="21"/>
  <c r="F68" i="21"/>
  <c r="G68" i="21"/>
  <c r="H68" i="21"/>
  <c r="I68" i="21"/>
  <c r="J68" i="21"/>
  <c r="K68" i="21"/>
  <c r="B69" i="21"/>
  <c r="C69" i="21"/>
  <c r="F69" i="21"/>
  <c r="G69" i="21"/>
  <c r="H69" i="21"/>
  <c r="I69" i="21"/>
  <c r="J69" i="21"/>
  <c r="K69" i="21"/>
  <c r="B70" i="21"/>
  <c r="C70" i="21"/>
  <c r="F70" i="21"/>
  <c r="G70" i="21"/>
  <c r="H70" i="21"/>
  <c r="I70" i="21"/>
  <c r="J70" i="21"/>
  <c r="K70" i="21"/>
  <c r="B71" i="21"/>
  <c r="C71" i="21"/>
  <c r="F71" i="21"/>
  <c r="G71" i="21"/>
  <c r="H71" i="21"/>
  <c r="I71" i="21"/>
  <c r="J71" i="21"/>
  <c r="K71" i="21"/>
  <c r="B72" i="21"/>
  <c r="C72" i="21"/>
  <c r="F72" i="21"/>
  <c r="G72" i="21"/>
  <c r="H72" i="21"/>
  <c r="I72" i="21"/>
  <c r="J72" i="21"/>
  <c r="K72" i="21"/>
  <c r="B73" i="21"/>
  <c r="C73" i="21"/>
  <c r="F73" i="21"/>
  <c r="G73" i="21"/>
  <c r="H73" i="21"/>
  <c r="I73" i="21"/>
  <c r="J73" i="21"/>
  <c r="K73" i="21"/>
  <c r="B74" i="21"/>
  <c r="C74" i="21"/>
  <c r="F74" i="21"/>
  <c r="G74" i="21"/>
  <c r="H74" i="21"/>
  <c r="I74" i="21"/>
  <c r="J74" i="21"/>
  <c r="K74" i="21"/>
  <c r="B75" i="21"/>
  <c r="C75" i="21"/>
  <c r="F75" i="21"/>
  <c r="G75" i="21"/>
  <c r="H75" i="21"/>
  <c r="I75" i="21"/>
  <c r="J75" i="21"/>
  <c r="K75" i="21"/>
  <c r="B76" i="21"/>
  <c r="C76" i="21"/>
  <c r="F76" i="21"/>
  <c r="G76" i="21"/>
  <c r="H76" i="21"/>
  <c r="I76" i="21"/>
  <c r="J76" i="21"/>
  <c r="K76" i="21"/>
  <c r="B77" i="21"/>
  <c r="C77" i="21"/>
  <c r="F77" i="21"/>
  <c r="G77" i="21"/>
  <c r="H77" i="21"/>
  <c r="I77" i="21"/>
  <c r="J77" i="21"/>
  <c r="K77" i="21"/>
  <c r="B78" i="21"/>
  <c r="C78" i="21"/>
  <c r="F78" i="21"/>
  <c r="G78" i="21"/>
  <c r="H78" i="21"/>
  <c r="I78" i="21"/>
  <c r="J78" i="21"/>
  <c r="K78" i="21"/>
  <c r="B79" i="21"/>
  <c r="C79" i="21"/>
  <c r="F79" i="21"/>
  <c r="G79" i="21"/>
  <c r="H79" i="21"/>
  <c r="I79" i="21"/>
  <c r="J79" i="21"/>
  <c r="K79" i="21"/>
  <c r="B80" i="21"/>
  <c r="C80" i="21"/>
  <c r="F80" i="21"/>
  <c r="G80" i="21"/>
  <c r="H80" i="21"/>
  <c r="I80" i="21"/>
  <c r="J80" i="21"/>
  <c r="K80" i="21"/>
  <c r="B81" i="21"/>
  <c r="C81" i="21"/>
  <c r="F81" i="21"/>
  <c r="G81" i="21"/>
  <c r="H81" i="21"/>
  <c r="I81" i="21"/>
  <c r="J81" i="21"/>
  <c r="K81" i="21"/>
  <c r="B82" i="21"/>
  <c r="C82" i="21"/>
  <c r="F82" i="21"/>
  <c r="G82" i="21"/>
  <c r="H82" i="21"/>
  <c r="I82" i="21"/>
  <c r="J82" i="21"/>
  <c r="K82" i="21"/>
  <c r="B83" i="21"/>
  <c r="C83" i="21"/>
  <c r="F83" i="21"/>
  <c r="G83" i="21"/>
  <c r="H83" i="21"/>
  <c r="I83" i="21"/>
  <c r="J83" i="21"/>
  <c r="K83" i="21"/>
  <c r="B84" i="21"/>
  <c r="C84" i="21"/>
  <c r="F84" i="21"/>
  <c r="G84" i="21"/>
  <c r="H84" i="21"/>
  <c r="I84" i="21"/>
  <c r="J84" i="21"/>
  <c r="K84" i="21"/>
  <c r="B85" i="21"/>
  <c r="C85" i="21"/>
  <c r="F85" i="21"/>
  <c r="G85" i="21"/>
  <c r="H85" i="21"/>
  <c r="I85" i="21"/>
  <c r="J85" i="21"/>
  <c r="K85" i="21"/>
  <c r="B86" i="21"/>
  <c r="C86" i="21"/>
  <c r="F86" i="21"/>
  <c r="G86" i="21"/>
  <c r="H86" i="21"/>
  <c r="I86" i="21"/>
  <c r="J86" i="21"/>
  <c r="K86" i="21"/>
  <c r="B87" i="21"/>
  <c r="C87" i="21"/>
  <c r="F87" i="21"/>
  <c r="G87" i="21"/>
  <c r="H87" i="21"/>
  <c r="I87" i="21"/>
  <c r="J87" i="21"/>
  <c r="K87" i="21"/>
  <c r="B88" i="21"/>
  <c r="C88" i="21"/>
  <c r="F88" i="21"/>
  <c r="G88" i="21"/>
  <c r="H88" i="21"/>
  <c r="I88" i="21"/>
  <c r="J88" i="21"/>
  <c r="K88" i="21"/>
  <c r="B89" i="21"/>
  <c r="C89" i="21"/>
  <c r="F89" i="21"/>
  <c r="G89" i="21"/>
  <c r="H89" i="21"/>
  <c r="I89" i="21"/>
  <c r="J89" i="21"/>
  <c r="K89" i="21"/>
  <c r="B90" i="21"/>
  <c r="C90" i="21"/>
  <c r="F90" i="21"/>
  <c r="G90" i="21"/>
  <c r="H90" i="21"/>
  <c r="I90" i="21"/>
  <c r="J90" i="21"/>
  <c r="K90" i="21"/>
  <c r="B91" i="21"/>
  <c r="C91" i="21"/>
  <c r="F91" i="21"/>
  <c r="G91" i="21"/>
  <c r="H91" i="21"/>
  <c r="I91" i="21"/>
  <c r="J91" i="21"/>
  <c r="K91" i="21"/>
  <c r="B92" i="21"/>
  <c r="C92" i="21"/>
  <c r="F92" i="21"/>
  <c r="G92" i="21"/>
  <c r="H92" i="21"/>
  <c r="I92" i="21"/>
  <c r="J92" i="21"/>
  <c r="K92" i="21"/>
  <c r="B93" i="21"/>
  <c r="C93" i="21"/>
  <c r="F93" i="21"/>
  <c r="G93" i="21"/>
  <c r="H93" i="21"/>
  <c r="I93" i="21"/>
  <c r="J93" i="21"/>
  <c r="K93" i="21"/>
  <c r="B94" i="21"/>
  <c r="C94" i="21"/>
  <c r="F94" i="21"/>
  <c r="G94" i="21"/>
  <c r="H94" i="21"/>
  <c r="I94" i="21"/>
  <c r="J94" i="21"/>
  <c r="K94" i="21"/>
  <c r="B95" i="21"/>
  <c r="C95" i="21"/>
  <c r="F95" i="21"/>
  <c r="G95" i="21"/>
  <c r="H95" i="21"/>
  <c r="I95" i="21"/>
  <c r="J95" i="21"/>
  <c r="K95" i="21"/>
  <c r="B96" i="21"/>
  <c r="C96" i="21"/>
  <c r="F96" i="21"/>
  <c r="G96" i="21"/>
  <c r="H96" i="21"/>
  <c r="I96" i="21"/>
  <c r="J96" i="21"/>
  <c r="K96" i="21"/>
  <c r="B97" i="21"/>
  <c r="C97" i="21"/>
  <c r="F97" i="21"/>
  <c r="G97" i="21"/>
  <c r="H97" i="21"/>
  <c r="I97" i="21"/>
  <c r="J97" i="21"/>
  <c r="K97" i="21"/>
  <c r="G8" i="21"/>
  <c r="H8" i="21"/>
  <c r="I8" i="21"/>
  <c r="J8" i="21"/>
  <c r="K8" i="21"/>
  <c r="F8" i="21"/>
  <c r="C8" i="21"/>
  <c r="B8" i="21"/>
  <c r="A6" i="2"/>
  <c r="A7" i="2"/>
  <c r="A10" i="2"/>
  <c r="A11" i="2"/>
  <c r="A14" i="2"/>
  <c r="A15" i="2"/>
  <c r="A18" i="2"/>
  <c r="A19" i="2"/>
  <c r="A22" i="2"/>
  <c r="A23" i="2"/>
  <c r="A26" i="2"/>
  <c r="A27" i="2"/>
  <c r="A30" i="2"/>
  <c r="A31" i="2"/>
  <c r="A34" i="2"/>
  <c r="A35" i="2"/>
  <c r="A38" i="2"/>
  <c r="A39" i="2"/>
  <c r="A42" i="2"/>
  <c r="A43" i="2"/>
  <c r="A46" i="2"/>
  <c r="A47" i="2"/>
  <c r="A50" i="2"/>
  <c r="A51" i="2"/>
  <c r="A54" i="2"/>
  <c r="A55" i="2"/>
  <c r="A58" i="2"/>
  <c r="A59" i="2"/>
  <c r="A62" i="2"/>
  <c r="A63" i="2"/>
  <c r="A66" i="2"/>
  <c r="A67" i="2"/>
  <c r="A70" i="2"/>
  <c r="A71" i="2"/>
  <c r="A74" i="2"/>
  <c r="A75" i="2"/>
  <c r="A78" i="2"/>
  <c r="A79" i="2"/>
  <c r="A82" i="2"/>
  <c r="A83" i="2"/>
  <c r="A86" i="2"/>
  <c r="A87" i="2"/>
  <c r="A90" i="2"/>
  <c r="A91" i="2"/>
  <c r="F26" i="17"/>
  <c r="M12" i="17"/>
  <c r="N12" i="17" s="1"/>
  <c r="G12" i="17" s="1"/>
  <c r="N13" i="17"/>
  <c r="G13" i="17" s="1"/>
  <c r="N14" i="17"/>
  <c r="N15" i="17"/>
  <c r="G15" i="17"/>
  <c r="N16" i="17"/>
  <c r="N17" i="17"/>
  <c r="N18" i="17"/>
  <c r="N19" i="17"/>
  <c r="N20" i="17"/>
  <c r="N21" i="17"/>
  <c r="N22" i="17"/>
  <c r="N23" i="17"/>
  <c r="N25" i="17"/>
  <c r="N26" i="17"/>
  <c r="K23" i="17"/>
  <c r="L23" i="17"/>
  <c r="K25" i="17"/>
  <c r="L25" i="17"/>
  <c r="K26" i="17"/>
  <c r="L26" i="17"/>
  <c r="K19" i="17"/>
  <c r="L19" i="17"/>
  <c r="K20" i="17"/>
  <c r="L20" i="17"/>
  <c r="K21" i="17"/>
  <c r="L21" i="17"/>
  <c r="K22" i="17"/>
  <c r="L22" i="17"/>
  <c r="K12" i="17"/>
  <c r="L12" i="17" s="1"/>
  <c r="C12" i="17" s="1"/>
  <c r="K13" i="17"/>
  <c r="L13" i="17" s="1"/>
  <c r="C13" i="17" s="1"/>
  <c r="K14" i="17"/>
  <c r="L14" i="17"/>
  <c r="C14" i="17"/>
  <c r="K15" i="17"/>
  <c r="L15" i="17"/>
  <c r="K16" i="17"/>
  <c r="L16" i="17"/>
  <c r="K17" i="17"/>
  <c r="L17" i="17"/>
  <c r="K18" i="17"/>
  <c r="L18" i="17"/>
  <c r="T12" i="3"/>
  <c r="T13" i="3"/>
  <c r="T14" i="3"/>
  <c r="T15" i="3"/>
  <c r="T16" i="3"/>
  <c r="T17" i="3"/>
  <c r="T18" i="3"/>
  <c r="T29" i="3"/>
  <c r="T30" i="3"/>
  <c r="T31" i="3"/>
  <c r="T32" i="3"/>
  <c r="T33" i="3"/>
  <c r="T34" i="3"/>
  <c r="T35" i="3"/>
  <c r="T36" i="3"/>
  <c r="T11" i="3"/>
  <c r="S12" i="3"/>
  <c r="S13" i="3"/>
  <c r="S14" i="3"/>
  <c r="S15" i="3"/>
  <c r="S16" i="3"/>
  <c r="S17" i="3"/>
  <c r="S18" i="3"/>
  <c r="S19" i="3"/>
  <c r="S20" i="3"/>
  <c r="S21" i="3"/>
  <c r="S22" i="3"/>
  <c r="S23" i="3"/>
  <c r="S24" i="3"/>
  <c r="S25" i="3"/>
  <c r="S26" i="3"/>
  <c r="S27" i="3"/>
  <c r="S28" i="3"/>
  <c r="S29" i="3"/>
  <c r="S30" i="3"/>
  <c r="S31" i="3"/>
  <c r="S32" i="3"/>
  <c r="S33" i="3"/>
  <c r="S34" i="3"/>
  <c r="S35" i="3"/>
  <c r="S36"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E18" i="2"/>
  <c r="AA18" i="2"/>
  <c r="AE14" i="2"/>
  <c r="AA14" i="2"/>
  <c r="AA10" i="2"/>
  <c r="AE10" i="2"/>
  <c r="AE6"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17" i="2"/>
  <c r="AA17" i="2"/>
  <c r="AE13" i="2"/>
  <c r="AA13" i="2"/>
  <c r="AE9" i="2"/>
  <c r="AA9" i="2"/>
  <c r="AE5"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A20" i="2"/>
  <c r="AE16" i="2"/>
  <c r="AA16" i="2"/>
  <c r="AE12" i="2"/>
  <c r="AA12" i="2"/>
  <c r="AE8" i="2"/>
  <c r="AA8" i="2"/>
  <c r="AE4"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AE19" i="2"/>
  <c r="AA19" i="2"/>
  <c r="AE15" i="2"/>
  <c r="AA15" i="2"/>
  <c r="AE11" i="2"/>
  <c r="AA11" i="2"/>
  <c r="AE7" i="2"/>
  <c r="AA7" i="2"/>
  <c r="T3" i="2"/>
  <c r="AE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F17" i="2"/>
  <c r="AB17" i="2"/>
  <c r="AF9"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B16" i="2"/>
  <c r="AF16" i="2"/>
  <c r="AF4"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F19" i="2"/>
  <c r="AB19" i="2"/>
  <c r="AF15" i="2"/>
  <c r="AB15"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AB18" i="2"/>
  <c r="AF18" i="2"/>
  <c r="AF10" i="2"/>
  <c r="AF6" i="2"/>
  <c r="W23" i="2"/>
  <c r="O70" i="2"/>
  <c r="Y47" i="2"/>
  <c r="L37" i="2"/>
  <c r="R23" i="2"/>
  <c r="I21" i="2"/>
  <c r="AG29" i="3"/>
  <c r="W37" i="2"/>
  <c r="Q23" i="2"/>
  <c r="Z23" i="2"/>
  <c r="O88" i="2"/>
  <c r="AG88" i="2"/>
  <c r="AC88" i="2"/>
  <c r="AH88" i="2"/>
  <c r="AD88" i="2"/>
  <c r="AA96" i="3"/>
  <c r="AH81" i="2"/>
  <c r="AC81" i="2"/>
  <c r="AD81" i="2"/>
  <c r="AG81" i="2"/>
  <c r="AD74" i="2"/>
  <c r="AH74" i="2"/>
  <c r="AC74" i="2"/>
  <c r="AG74" i="2"/>
  <c r="AG68" i="2"/>
  <c r="AH68" i="2"/>
  <c r="AC68" i="2"/>
  <c r="AD68" i="2"/>
  <c r="O63" i="2"/>
  <c r="AC63" i="2"/>
  <c r="AG63" i="2"/>
  <c r="AD63" i="2"/>
  <c r="AH63" i="2"/>
  <c r="G44" i="2"/>
  <c r="AG44" i="2"/>
  <c r="AD44" i="2"/>
  <c r="AC44" i="2"/>
  <c r="AH44" i="2"/>
  <c r="G41" i="2"/>
  <c r="AH41" i="2"/>
  <c r="AG41" i="2"/>
  <c r="AD41" i="2"/>
  <c r="AC41" i="2"/>
  <c r="G36" i="2"/>
  <c r="AG36" i="2"/>
  <c r="AD36" i="2"/>
  <c r="AH36" i="2"/>
  <c r="AC36" i="2"/>
  <c r="I28" i="2"/>
  <c r="AG28" i="2"/>
  <c r="AD28" i="2"/>
  <c r="AH28" i="2"/>
  <c r="AC28" i="2"/>
  <c r="AG24" i="2"/>
  <c r="AC24" i="2"/>
  <c r="AD24" i="2"/>
  <c r="AH24" i="2"/>
  <c r="I22" i="2"/>
  <c r="AG30" i="3"/>
  <c r="AD22" i="2"/>
  <c r="AH22" i="2"/>
  <c r="AG22" i="2"/>
  <c r="AC22" i="2"/>
  <c r="O16" i="2"/>
  <c r="AG16" i="2"/>
  <c r="AH16" i="2"/>
  <c r="AC16" i="2"/>
  <c r="AD16" i="2"/>
  <c r="AH9" i="2"/>
  <c r="AG9" i="2"/>
  <c r="AC9" i="2"/>
  <c r="AD9" i="2"/>
  <c r="AG76" i="2"/>
  <c r="AD76" i="2"/>
  <c r="AH76" i="2"/>
  <c r="AC76" i="2"/>
  <c r="AA84" i="3"/>
  <c r="Q58" i="2"/>
  <c r="AD58" i="2"/>
  <c r="AG58" i="2"/>
  <c r="AC58" i="2"/>
  <c r="AH58" i="2"/>
  <c r="AH53" i="2"/>
  <c r="AD53" i="2"/>
  <c r="AG53" i="2"/>
  <c r="AC53" i="2"/>
  <c r="V47" i="2"/>
  <c r="W46" i="2"/>
  <c r="AD46" i="2"/>
  <c r="AH46" i="2"/>
  <c r="AG46" i="2"/>
  <c r="AC46" i="2"/>
  <c r="S40" i="2"/>
  <c r="AG40" i="2"/>
  <c r="AH40" i="2"/>
  <c r="AD40" i="2"/>
  <c r="AC40" i="2"/>
  <c r="V35" i="2"/>
  <c r="AC35" i="2"/>
  <c r="AH35" i="2"/>
  <c r="AD35" i="2"/>
  <c r="AG35" i="2"/>
  <c r="O27" i="2"/>
  <c r="AG27" i="2"/>
  <c r="AD27" i="2"/>
  <c r="AH27" i="2"/>
  <c r="AC27" i="2"/>
  <c r="AA35" i="3"/>
  <c r="F19" i="2"/>
  <c r="AC19" i="2"/>
  <c r="AH19" i="2"/>
  <c r="AD19" i="2"/>
  <c r="AG19" i="2"/>
  <c r="AH15" i="2"/>
  <c r="AC15" i="2"/>
  <c r="AG15" i="2"/>
  <c r="AD15" i="2"/>
  <c r="AG8" i="2"/>
  <c r="AH8" i="2"/>
  <c r="AC8" i="2"/>
  <c r="AD8" i="2"/>
  <c r="I90" i="2"/>
  <c r="AD90" i="2"/>
  <c r="AC90" i="2"/>
  <c r="AG90" i="2"/>
  <c r="AH90" i="2"/>
  <c r="AA98" i="3"/>
  <c r="AD86" i="2"/>
  <c r="AH86" i="2"/>
  <c r="AG86" i="2"/>
  <c r="AC86" i="2"/>
  <c r="AC83" i="2"/>
  <c r="AH83" i="2"/>
  <c r="AG83" i="2"/>
  <c r="AD83" i="2"/>
  <c r="J79" i="2"/>
  <c r="AC79" i="2"/>
  <c r="AH79" i="2"/>
  <c r="AD79" i="2"/>
  <c r="AG79" i="2"/>
  <c r="O72" i="2"/>
  <c r="AG72" i="2"/>
  <c r="AH72" i="2"/>
  <c r="AD72" i="2"/>
  <c r="AC72" i="2"/>
  <c r="L70" i="2"/>
  <c r="AD70" i="2"/>
  <c r="AG70" i="2"/>
  <c r="AH70" i="2"/>
  <c r="AC70" i="2"/>
  <c r="Q66" i="2"/>
  <c r="AD66" i="2"/>
  <c r="AG66" i="2"/>
  <c r="AC66" i="2"/>
  <c r="AH66" i="2"/>
  <c r="I64" i="2"/>
  <c r="AG64" i="2"/>
  <c r="AH64" i="2"/>
  <c r="AD64" i="2"/>
  <c r="AC64" i="2"/>
  <c r="AH61" i="2"/>
  <c r="AG61" i="2"/>
  <c r="AD61" i="2"/>
  <c r="AC61" i="2"/>
  <c r="Q55" i="2"/>
  <c r="AH55" i="2"/>
  <c r="AC55" i="2"/>
  <c r="AG55" i="2"/>
  <c r="AD55" i="2"/>
  <c r="W52" i="2"/>
  <c r="AG52" i="2"/>
  <c r="AH52" i="2"/>
  <c r="AC52" i="2"/>
  <c r="AD52" i="2"/>
  <c r="AH49" i="2"/>
  <c r="AG49" i="2"/>
  <c r="AC49" i="2"/>
  <c r="AD49" i="2"/>
  <c r="F39" i="2"/>
  <c r="AH39" i="2"/>
  <c r="AC39" i="2"/>
  <c r="AG39" i="2"/>
  <c r="AD39" i="2"/>
  <c r="W34" i="2"/>
  <c r="AD34" i="2"/>
  <c r="AG34" i="2"/>
  <c r="AH34" i="2"/>
  <c r="AC34" i="2"/>
  <c r="O30" i="2"/>
  <c r="AD30" i="2"/>
  <c r="AH30" i="2"/>
  <c r="AG30" i="2"/>
  <c r="AC30" i="2"/>
  <c r="S26" i="2"/>
  <c r="AD26" i="2"/>
  <c r="AH26" i="2"/>
  <c r="AG26" i="2"/>
  <c r="AC26" i="2"/>
  <c r="AG34" i="3"/>
  <c r="AG18" i="2"/>
  <c r="AD18" i="2"/>
  <c r="AC18" i="2"/>
  <c r="AH18" i="2"/>
  <c r="AH14" i="2"/>
  <c r="AD14" i="2"/>
  <c r="AG14" i="2"/>
  <c r="AC14" i="2"/>
  <c r="AG11" i="2"/>
  <c r="AC11" i="2"/>
  <c r="AH11" i="2"/>
  <c r="AD11" i="2"/>
  <c r="AH7" i="2"/>
  <c r="AD7" i="2"/>
  <c r="AC7" i="2"/>
  <c r="AG7" i="2"/>
  <c r="AG84" i="2"/>
  <c r="AH84" i="2"/>
  <c r="AD84" i="2"/>
  <c r="AC84" i="2"/>
  <c r="G77" i="2"/>
  <c r="AH77" i="2"/>
  <c r="AG77" i="2"/>
  <c r="AD77" i="2"/>
  <c r="AC77" i="2"/>
  <c r="I65" i="2"/>
  <c r="AH65" i="2"/>
  <c r="AG65" i="2"/>
  <c r="AD65" i="2"/>
  <c r="AC65" i="2"/>
  <c r="L59" i="2"/>
  <c r="AG59" i="2"/>
  <c r="AD59" i="2"/>
  <c r="AC59" i="2"/>
  <c r="AH59" i="2"/>
  <c r="L54" i="2"/>
  <c r="AD54" i="2"/>
  <c r="AH54" i="2"/>
  <c r="AG54" i="2"/>
  <c r="AC54" i="2"/>
  <c r="AC51" i="2"/>
  <c r="AG51" i="2"/>
  <c r="AD51" i="2"/>
  <c r="AH51" i="2"/>
  <c r="AC47" i="2"/>
  <c r="AD47" i="2"/>
  <c r="AH47" i="2"/>
  <c r="AG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G99" i="3"/>
  <c r="F87" i="2"/>
  <c r="AH87" i="2"/>
  <c r="AC87" i="2"/>
  <c r="AD87" i="2"/>
  <c r="AG87" i="2"/>
  <c r="AA95" i="3"/>
  <c r="G80" i="2"/>
  <c r="AG80" i="2"/>
  <c r="AH80" i="2"/>
  <c r="AD80" i="2"/>
  <c r="AC80" i="2"/>
  <c r="O73" i="2"/>
  <c r="AH73" i="2"/>
  <c r="AG73" i="2"/>
  <c r="AC73" i="2"/>
  <c r="AD73" i="2"/>
  <c r="O67" i="2"/>
  <c r="AC67" i="2"/>
  <c r="AH67" i="2"/>
  <c r="AD67" i="2"/>
  <c r="AG67" i="2"/>
  <c r="O62" i="2"/>
  <c r="AD62" i="2"/>
  <c r="AH62" i="2"/>
  <c r="AG62" i="2"/>
  <c r="AC62" i="2"/>
  <c r="AG56" i="2"/>
  <c r="AD56" i="2"/>
  <c r="AC56" i="2"/>
  <c r="AH56" i="2"/>
  <c r="W50" i="2"/>
  <c r="AD50" i="2"/>
  <c r="AG50" i="2"/>
  <c r="AC50" i="2"/>
  <c r="AH50" i="2"/>
  <c r="U43" i="2"/>
  <c r="AG43" i="2"/>
  <c r="AD43" i="2"/>
  <c r="AC43" i="2"/>
  <c r="AH43" i="2"/>
  <c r="AC31" i="2"/>
  <c r="AH31" i="2"/>
  <c r="AG31" i="2"/>
  <c r="AD31" i="2"/>
  <c r="AG4" i="2"/>
  <c r="AC4" i="2"/>
  <c r="AH4" i="2"/>
  <c r="AD4" i="2"/>
  <c r="AH89" i="2"/>
  <c r="AG89" i="2"/>
  <c r="AD89" i="2"/>
  <c r="AC89" i="2"/>
  <c r="AA97" i="3"/>
  <c r="O85" i="2"/>
  <c r="AH85" i="2"/>
  <c r="AD85" i="2"/>
  <c r="AC85" i="2"/>
  <c r="AG85" i="2"/>
  <c r="W82" i="2"/>
  <c r="AD82" i="2"/>
  <c r="AG82" i="2"/>
  <c r="AH82" i="2"/>
  <c r="AC82" i="2"/>
  <c r="AD78" i="2"/>
  <c r="AH78" i="2"/>
  <c r="AC78" i="2"/>
  <c r="AG78" i="2"/>
  <c r="F75" i="2"/>
  <c r="AG75" i="2"/>
  <c r="AD75" i="2"/>
  <c r="AC75" i="2"/>
  <c r="AH75" i="2"/>
  <c r="AH71" i="2"/>
  <c r="AC71" i="2"/>
  <c r="AG71" i="2"/>
  <c r="AD71" i="2"/>
  <c r="AH69" i="2"/>
  <c r="AD69" i="2"/>
  <c r="AC69" i="2"/>
  <c r="AG69" i="2"/>
  <c r="T65" i="2"/>
  <c r="Q63" i="2"/>
  <c r="W60" i="2"/>
  <c r="AG60" i="2"/>
  <c r="AH60" i="2"/>
  <c r="AC60" i="2"/>
  <c r="AD60" i="2"/>
  <c r="F57" i="2"/>
  <c r="AH57" i="2"/>
  <c r="AG57" i="2"/>
  <c r="AD57" i="2"/>
  <c r="AC57" i="2"/>
  <c r="S54" i="2"/>
  <c r="W51" i="2"/>
  <c r="S48" i="2"/>
  <c r="AG48" i="2"/>
  <c r="AH48" i="2"/>
  <c r="AD48" i="2"/>
  <c r="AC48" i="2"/>
  <c r="I47" i="2"/>
  <c r="L45" i="2"/>
  <c r="AH45" i="2"/>
  <c r="AC45" i="2"/>
  <c r="AG45" i="2"/>
  <c r="AD45" i="2"/>
  <c r="O42" i="2"/>
  <c r="AD42" i="2"/>
  <c r="AC42" i="2"/>
  <c r="AH42" i="2"/>
  <c r="AG42" i="2"/>
  <c r="G38" i="2"/>
  <c r="AD38" i="2"/>
  <c r="AC38" i="2"/>
  <c r="AH38" i="2"/>
  <c r="AG38" i="2"/>
  <c r="I37" i="2"/>
  <c r="AH37" i="2"/>
  <c r="AD37" i="2"/>
  <c r="AC37" i="2"/>
  <c r="AG37" i="2"/>
  <c r="G33" i="2"/>
  <c r="AH33" i="2"/>
  <c r="AG33" i="2"/>
  <c r="AD33" i="2"/>
  <c r="AC33" i="2"/>
  <c r="U29" i="2"/>
  <c r="AH29" i="2"/>
  <c r="AD29" i="2"/>
  <c r="AG29" i="2"/>
  <c r="AC29" i="2"/>
  <c r="W25" i="2"/>
  <c r="AH25" i="2"/>
  <c r="AG25" i="2"/>
  <c r="AC25" i="2"/>
  <c r="AD25" i="2"/>
  <c r="F23" i="2"/>
  <c r="H23" i="2"/>
  <c r="AH23" i="2"/>
  <c r="AD23" i="2"/>
  <c r="AC23" i="2"/>
  <c r="AG23" i="2"/>
  <c r="AG31" i="3"/>
  <c r="G21" i="2"/>
  <c r="AH21" i="2"/>
  <c r="AD21" i="2"/>
  <c r="AG21" i="2"/>
  <c r="AC21" i="2"/>
  <c r="G17" i="2"/>
  <c r="AH17" i="2"/>
  <c r="AD17" i="2"/>
  <c r="AG17" i="2"/>
  <c r="AC17" i="2"/>
  <c r="AH13" i="2"/>
  <c r="AG13" i="2"/>
  <c r="AD13" i="2"/>
  <c r="AC13" i="2"/>
  <c r="AD10" i="2"/>
  <c r="AH10" i="2"/>
  <c r="AG10" i="2"/>
  <c r="AC10" i="2"/>
  <c r="Z6" i="2"/>
  <c r="AD6" i="2"/>
  <c r="AG6" i="2"/>
  <c r="AH6" i="2"/>
  <c r="AC6" i="2"/>
  <c r="AH3" i="2"/>
  <c r="AC3" i="2"/>
  <c r="AG3" i="2"/>
  <c r="AD3" i="2"/>
  <c r="O14" i="2"/>
  <c r="I14" i="2"/>
  <c r="AG22" i="3"/>
  <c r="U13" i="2"/>
  <c r="O12" i="2"/>
  <c r="I11" i="2"/>
  <c r="S10" i="2"/>
  <c r="I9" i="2"/>
  <c r="W9" i="2"/>
  <c r="F7" i="2"/>
  <c r="H7" i="2"/>
  <c r="X4" i="2"/>
  <c r="G2" i="2"/>
  <c r="P11" i="5"/>
  <c r="G8" i="2"/>
  <c r="B5" i="2"/>
  <c r="B3" i="2"/>
  <c r="W84" i="2"/>
  <c r="U75" i="2"/>
  <c r="L75" i="2"/>
  <c r="O75" i="2"/>
  <c r="S84" i="2"/>
  <c r="Z75" i="2"/>
  <c r="R75" i="2"/>
  <c r="I75" i="2"/>
  <c r="S21" i="2"/>
  <c r="Q85" i="2"/>
  <c r="L84" i="2"/>
  <c r="W75" i="2"/>
  <c r="Q75" i="2"/>
  <c r="H75" i="2"/>
  <c r="T57" i="2"/>
  <c r="V53" i="2"/>
  <c r="S41" i="2"/>
  <c r="O21" i="2"/>
  <c r="S12" i="2"/>
  <c r="R7" i="2"/>
  <c r="V91" i="2"/>
  <c r="U89" i="2"/>
  <c r="U33" i="2"/>
  <c r="R19" i="2"/>
  <c r="Q9" i="2"/>
  <c r="O91" i="2"/>
  <c r="S89" i="2"/>
  <c r="S70" i="2"/>
  <c r="W69" i="2"/>
  <c r="Y66" i="2"/>
  <c r="W47" i="2"/>
  <c r="M47" i="2"/>
  <c r="Y37" i="2"/>
  <c r="O37" i="2"/>
  <c r="S33" i="2"/>
  <c r="H19" i="2"/>
  <c r="O9" i="2"/>
  <c r="V7" i="2"/>
  <c r="W65" i="2"/>
  <c r="W61" i="2"/>
  <c r="W58" i="2"/>
  <c r="W54" i="2"/>
  <c r="M53" i="2"/>
  <c r="S51" i="2"/>
  <c r="R47" i="2"/>
  <c r="G47" i="2"/>
  <c r="U37" i="2"/>
  <c r="G37" i="2"/>
  <c r="O28" i="2"/>
  <c r="V23" i="2"/>
  <c r="I23" i="2"/>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U23" i="2"/>
  <c r="L23" i="2"/>
  <c r="S22" i="2"/>
  <c r="V19" i="2"/>
  <c r="W14" i="2"/>
  <c r="Y11" i="2"/>
  <c r="G11" i="2"/>
  <c r="X9" i="2"/>
  <c r="S9" i="2"/>
  <c r="G9" i="2"/>
  <c r="W91" i="2"/>
  <c r="Q91" i="2"/>
  <c r="H91" i="2"/>
  <c r="W83" i="2"/>
  <c r="G83" i="2"/>
  <c r="O78" i="2"/>
  <c r="Y69" i="2"/>
  <c r="G69" i="2"/>
  <c r="S67" i="2"/>
  <c r="O59" i="2"/>
  <c r="W53" i="2"/>
  <c r="Q53" i="2"/>
  <c r="G53" i="2"/>
  <c r="U41" i="2"/>
  <c r="I41" i="2"/>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G91" i="2"/>
  <c r="O87" i="2"/>
  <c r="V83" i="2"/>
  <c r="Q83" i="2"/>
  <c r="I83" i="2"/>
  <c r="B83" i="2"/>
  <c r="S81" i="2"/>
  <c r="W77" i="2"/>
  <c r="S76" i="2"/>
  <c r="Y75" i="2"/>
  <c r="S75" i="2"/>
  <c r="M75" i="2"/>
  <c r="G75" i="2"/>
  <c r="W72" i="2"/>
  <c r="V69" i="2"/>
  <c r="Q69" i="2"/>
  <c r="I69" i="2"/>
  <c r="B69" i="2"/>
  <c r="L67" i="2"/>
  <c r="W62" i="2"/>
  <c r="Z61" i="2"/>
  <c r="U61" i="2"/>
  <c r="O61" i="2"/>
  <c r="H61" i="2"/>
  <c r="W55" i="2"/>
  <c r="U51" i="2"/>
  <c r="I51" i="2"/>
  <c r="W42" i="2"/>
  <c r="Y41" i="2"/>
  <c r="Q41" i="2"/>
  <c r="Y39" i="2"/>
  <c r="R39" i="2"/>
  <c r="I39" i="2"/>
  <c r="Z35" i="2"/>
  <c r="S30" i="2"/>
  <c r="W27" i="2"/>
  <c r="O25" i="2"/>
  <c r="Y23" i="2"/>
  <c r="S23" i="2"/>
  <c r="M23" i="2"/>
  <c r="G23" i="2"/>
  <c r="Y21" i="2"/>
  <c r="Q21" i="2"/>
  <c r="O17" i="2"/>
  <c r="I12" i="2"/>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G61" i="2"/>
  <c r="W56" i="2"/>
  <c r="O44" i="2"/>
  <c r="S42" i="2"/>
  <c r="W39" i="2"/>
  <c r="Q39" i="2"/>
  <c r="G39" i="2"/>
  <c r="W36" i="2"/>
  <c r="M35" i="2"/>
  <c r="I30" i="2"/>
  <c r="W28" i="2"/>
  <c r="I17" i="2"/>
  <c r="AG25" i="3"/>
  <c r="S11" i="2"/>
  <c r="W8" i="2"/>
  <c r="X5" i="2"/>
  <c r="G74" i="2"/>
  <c r="W74" i="2"/>
  <c r="G71" i="2"/>
  <c r="Q71" i="2"/>
  <c r="F27" i="2"/>
  <c r="J27" i="2"/>
  <c r="P27" i="2"/>
  <c r="T27" i="2"/>
  <c r="X27" i="2"/>
  <c r="H27" i="2"/>
  <c r="M27" i="2"/>
  <c r="R27" i="2"/>
  <c r="V27" i="2"/>
  <c r="Z27" i="2"/>
  <c r="G24" i="2"/>
  <c r="O24" i="2"/>
  <c r="I24" i="2"/>
  <c r="AG32" i="3"/>
  <c r="U24" i="2"/>
  <c r="I15" i="2"/>
  <c r="AG23" i="3"/>
  <c r="W15" i="2"/>
  <c r="O15" i="2"/>
  <c r="W89" i="2"/>
  <c r="L89" i="2"/>
  <c r="Q88" i="2"/>
  <c r="T87" i="2"/>
  <c r="J87" i="2"/>
  <c r="W86" i="2"/>
  <c r="W85" i="2"/>
  <c r="U84" i="2"/>
  <c r="I84" i="2"/>
  <c r="O81" i="2"/>
  <c r="W80" i="2"/>
  <c r="W79" i="2"/>
  <c r="S78" i="2"/>
  <c r="Q77" i="2"/>
  <c r="U76" i="2"/>
  <c r="I76" i="2"/>
  <c r="I72" i="2"/>
  <c r="S72" i="2"/>
  <c r="I70" i="2"/>
  <c r="U70" i="2"/>
  <c r="W66" i="2"/>
  <c r="G63" i="2"/>
  <c r="G59" i="2"/>
  <c r="I59" i="2"/>
  <c r="U59" i="2"/>
  <c r="I54" i="2"/>
  <c r="U54" i="2"/>
  <c r="O54" i="2"/>
  <c r="G48" i="2"/>
  <c r="O48" i="2"/>
  <c r="W48" i="2"/>
  <c r="F41" i="2"/>
  <c r="J41" i="2"/>
  <c r="P41" i="2"/>
  <c r="T41" i="2"/>
  <c r="X41" i="2"/>
  <c r="H41" i="2"/>
  <c r="M41" i="2"/>
  <c r="R41" i="2"/>
  <c r="V41" i="2"/>
  <c r="Z41" i="2"/>
  <c r="G29" i="2"/>
  <c r="L29" i="2"/>
  <c r="U27" i="2"/>
  <c r="L27" i="2"/>
  <c r="W24" i="2"/>
  <c r="G20" i="2"/>
  <c r="L20" i="2"/>
  <c r="W16" i="2"/>
  <c r="F11" i="2"/>
  <c r="H11" i="2"/>
  <c r="J11" i="2"/>
  <c r="P11" i="2"/>
  <c r="T11" i="2"/>
  <c r="X11" i="2"/>
  <c r="M11" i="2"/>
  <c r="R11" i="2"/>
  <c r="V11" i="2"/>
  <c r="Z11" i="2"/>
  <c r="I6" i="2"/>
  <c r="S6" i="2"/>
  <c r="S87" i="2"/>
  <c r="I87" i="2"/>
  <c r="S86" i="2"/>
  <c r="W81" i="2"/>
  <c r="L81" i="2"/>
  <c r="Q80" i="2"/>
  <c r="Q74" i="2"/>
  <c r="J73" i="2"/>
  <c r="W73" i="2"/>
  <c r="W71" i="2"/>
  <c r="O66" i="2"/>
  <c r="I45" i="2"/>
  <c r="U45" i="2"/>
  <c r="O45" i="2"/>
  <c r="L43" i="2"/>
  <c r="G28" i="2"/>
  <c r="Q28" i="2"/>
  <c r="Y28" i="2"/>
  <c r="L28" i="2"/>
  <c r="U28" i="2"/>
  <c r="S27" i="2"/>
  <c r="I27" i="2"/>
  <c r="I26" i="2"/>
  <c r="O26" i="2"/>
  <c r="W26" i="2"/>
  <c r="S24" i="2"/>
  <c r="G13" i="2"/>
  <c r="L13" i="2"/>
  <c r="W90" i="2"/>
  <c r="X87" i="2"/>
  <c r="P87" i="2"/>
  <c r="O86" i="2"/>
  <c r="O84" i="2"/>
  <c r="U81" i="2"/>
  <c r="I81" i="2"/>
  <c r="O80" i="2"/>
  <c r="O76" i="2"/>
  <c r="O74" i="2"/>
  <c r="O71" i="2"/>
  <c r="G67" i="2"/>
  <c r="I67" i="2"/>
  <c r="U67" i="2"/>
  <c r="G66" i="2"/>
  <c r="W63" i="2"/>
  <c r="I62" i="2"/>
  <c r="U62" i="2"/>
  <c r="S49" i="2"/>
  <c r="W49" i="2"/>
  <c r="W45" i="2"/>
  <c r="G42" i="2"/>
  <c r="Q42" i="2"/>
  <c r="Y42" i="2"/>
  <c r="L42" i="2"/>
  <c r="U42" i="2"/>
  <c r="G40" i="2"/>
  <c r="O40" i="2"/>
  <c r="W40" i="2"/>
  <c r="F35" i="2"/>
  <c r="R35" i="2"/>
  <c r="H35" i="2"/>
  <c r="W35" i="2"/>
  <c r="S31" i="2"/>
  <c r="W31" i="2"/>
  <c r="S28" i="2"/>
  <c r="Y27" i="2"/>
  <c r="Q27" i="2"/>
  <c r="G27" i="2"/>
  <c r="L24" i="2"/>
  <c r="S15" i="2"/>
  <c r="G12" i="2"/>
  <c r="Q12" i="2"/>
  <c r="Y12" i="2"/>
  <c r="L12" i="2"/>
  <c r="U12" i="2"/>
  <c r="I10" i="2"/>
  <c r="O10" i="2"/>
  <c r="W10" i="2"/>
  <c r="W57" i="2"/>
  <c r="J57" i="2"/>
  <c r="S56" i="2"/>
  <c r="Z53" i="2"/>
  <c r="U53" i="2"/>
  <c r="O53" i="2"/>
  <c r="H53" i="2"/>
  <c r="Z47" i="2"/>
  <c r="U47" i="2"/>
  <c r="O47" i="2"/>
  <c r="H47" i="2"/>
  <c r="W44" i="2"/>
  <c r="Z39" i="2"/>
  <c r="U39" i="2"/>
  <c r="O39" i="2"/>
  <c r="H39" i="2"/>
  <c r="S37" i="2"/>
  <c r="U36" i="2"/>
  <c r="W33" i="2"/>
  <c r="L33" i="2"/>
  <c r="Z19" i="2"/>
  <c r="M19" i="2"/>
  <c r="W17" i="2"/>
  <c r="L17" i="2"/>
  <c r="Z9" i="2"/>
  <c r="V9" i="2"/>
  <c r="R9" i="2"/>
  <c r="U8" i="2"/>
  <c r="T5" i="2"/>
  <c r="P10" i="5"/>
  <c r="U5" i="2"/>
  <c r="L5" i="2"/>
  <c r="P9" i="5"/>
  <c r="P8" i="5"/>
  <c r="P5" i="2"/>
  <c r="J5" i="2"/>
  <c r="W5" i="2"/>
  <c r="S5" i="2"/>
  <c r="I5" i="2"/>
  <c r="Z5" i="2"/>
  <c r="V5" i="2"/>
  <c r="M5" i="2"/>
  <c r="G5" i="2"/>
  <c r="G87" i="2"/>
  <c r="L87" i="2"/>
  <c r="Q87" i="2"/>
  <c r="U87" i="2"/>
  <c r="Y87" i="2"/>
  <c r="B87" i="2"/>
  <c r="H87" i="2"/>
  <c r="M87" i="2"/>
  <c r="R87" i="2"/>
  <c r="V87" i="2"/>
  <c r="Z87" i="2"/>
  <c r="O82" i="2"/>
  <c r="S82" i="2"/>
  <c r="I66" i="2"/>
  <c r="S66" i="2"/>
  <c r="L66" i="2"/>
  <c r="U66" i="2"/>
  <c r="I63" i="2"/>
  <c r="S63" i="2"/>
  <c r="L63" i="2"/>
  <c r="U63" i="2"/>
  <c r="F52" i="2"/>
  <c r="O52" i="2"/>
  <c r="I52" i="2"/>
  <c r="S52" i="2"/>
  <c r="O34" i="2"/>
  <c r="I34" i="2"/>
  <c r="S34" i="2"/>
  <c r="I25" i="2"/>
  <c r="S25" i="2"/>
  <c r="Y25" i="2"/>
  <c r="L25" i="2"/>
  <c r="U25" i="2"/>
  <c r="G25" i="2"/>
  <c r="Q25" i="2"/>
  <c r="I16" i="2"/>
  <c r="AG24" i="3"/>
  <c r="S16" i="2"/>
  <c r="Y16" i="2"/>
  <c r="Q16" i="2"/>
  <c r="L16" i="2"/>
  <c r="U16" i="2"/>
  <c r="G16" i="2"/>
  <c r="Y80" i="2"/>
  <c r="T79" i="2"/>
  <c r="Y77" i="2"/>
  <c r="Y74" i="2"/>
  <c r="T73" i="2"/>
  <c r="Y71" i="2"/>
  <c r="S65" i="2"/>
  <c r="X57" i="2"/>
  <c r="P57" i="2"/>
  <c r="P4" i="2"/>
  <c r="P2" i="2"/>
  <c r="L2" i="2"/>
  <c r="G79" i="2"/>
  <c r="L79" i="2"/>
  <c r="Q79" i="2"/>
  <c r="U79" i="2"/>
  <c r="Y79" i="2"/>
  <c r="B79" i="2"/>
  <c r="H79" i="2"/>
  <c r="M79" i="2"/>
  <c r="R79" i="2"/>
  <c r="V79" i="2"/>
  <c r="Z79" i="2"/>
  <c r="G73" i="2"/>
  <c r="L73" i="2"/>
  <c r="Q73" i="2"/>
  <c r="U73" i="2"/>
  <c r="Y73" i="2"/>
  <c r="B73" i="2"/>
  <c r="H73" i="2"/>
  <c r="M73" i="2"/>
  <c r="R73" i="2"/>
  <c r="V73" i="2"/>
  <c r="Z73" i="2"/>
  <c r="O68" i="2"/>
  <c r="S68" i="2"/>
  <c r="I58" i="2"/>
  <c r="S58" i="2"/>
  <c r="L58" i="2"/>
  <c r="U58" i="2"/>
  <c r="I55" i="2"/>
  <c r="S55" i="2"/>
  <c r="L55" i="2"/>
  <c r="U55" i="2"/>
  <c r="G49" i="2"/>
  <c r="L49" i="2"/>
  <c r="Q49" i="2"/>
  <c r="U49" i="2"/>
  <c r="Y49" i="2"/>
  <c r="F49" i="2"/>
  <c r="J49" i="2"/>
  <c r="T49" i="2"/>
  <c r="X49" i="2"/>
  <c r="B49" i="2"/>
  <c r="H49" i="2"/>
  <c r="M49" i="2"/>
  <c r="R49" i="2"/>
  <c r="V49" i="2"/>
  <c r="Z49" i="2"/>
  <c r="P49" i="2"/>
  <c r="G31" i="2"/>
  <c r="L31" i="2"/>
  <c r="Q31" i="2"/>
  <c r="U31" i="2"/>
  <c r="Y31" i="2"/>
  <c r="F31" i="2"/>
  <c r="P31" i="2"/>
  <c r="H31" i="2"/>
  <c r="M31" i="2"/>
  <c r="R31" i="2"/>
  <c r="V31" i="2"/>
  <c r="Z31" i="2"/>
  <c r="J31" i="2"/>
  <c r="T31" i="2"/>
  <c r="X31" i="2"/>
  <c r="I88" i="2"/>
  <c r="S88" i="2"/>
  <c r="L88" i="2"/>
  <c r="U88" i="2"/>
  <c r="I85" i="2"/>
  <c r="S85" i="2"/>
  <c r="L85" i="2"/>
  <c r="U85" i="2"/>
  <c r="G65" i="2"/>
  <c r="L65" i="2"/>
  <c r="Q65" i="2"/>
  <c r="U65" i="2"/>
  <c r="Y65" i="2"/>
  <c r="B65" i="2"/>
  <c r="H65" i="2"/>
  <c r="M65" i="2"/>
  <c r="R65" i="2"/>
  <c r="V65" i="2"/>
  <c r="Z65" i="2"/>
  <c r="O60" i="2"/>
  <c r="S60" i="2"/>
  <c r="I50" i="2"/>
  <c r="S50" i="2"/>
  <c r="G50" i="2"/>
  <c r="Y50" i="2"/>
  <c r="L50" i="2"/>
  <c r="U50" i="2"/>
  <c r="Q50" i="2"/>
  <c r="I32" i="2"/>
  <c r="S32" i="2"/>
  <c r="G32" i="2"/>
  <c r="Q32" i="2"/>
  <c r="L32" i="2"/>
  <c r="U32" i="2"/>
  <c r="Y32" i="2"/>
  <c r="O18" i="2"/>
  <c r="I18" i="2"/>
  <c r="AG26" i="3"/>
  <c r="S18" i="2"/>
  <c r="X79" i="2"/>
  <c r="P79" i="2"/>
  <c r="F79" i="2"/>
  <c r="X73" i="2"/>
  <c r="P73" i="2"/>
  <c r="F73" i="2"/>
  <c r="I68" i="2"/>
  <c r="Y58" i="2"/>
  <c r="G58" i="2"/>
  <c r="Y55" i="2"/>
  <c r="G55" i="2"/>
  <c r="I49" i="2"/>
  <c r="I31" i="2"/>
  <c r="O90" i="2"/>
  <c r="S90" i="2"/>
  <c r="I80" i="2"/>
  <c r="S80" i="2"/>
  <c r="L80" i="2"/>
  <c r="U80" i="2"/>
  <c r="I77" i="2"/>
  <c r="S77" i="2"/>
  <c r="L77" i="2"/>
  <c r="U77" i="2"/>
  <c r="I74" i="2"/>
  <c r="S74" i="2"/>
  <c r="L74" i="2"/>
  <c r="U74" i="2"/>
  <c r="I71" i="2"/>
  <c r="S71" i="2"/>
  <c r="L71" i="2"/>
  <c r="U71" i="2"/>
  <c r="G57" i="2"/>
  <c r="L57" i="2"/>
  <c r="Q57" i="2"/>
  <c r="U57" i="2"/>
  <c r="Y57" i="2"/>
  <c r="B57" i="2"/>
  <c r="H57" i="2"/>
  <c r="M57" i="2"/>
  <c r="R57" i="2"/>
  <c r="V57" i="2"/>
  <c r="Z57" i="2"/>
  <c r="G46" i="2"/>
  <c r="O46" i="2"/>
  <c r="S46" i="2"/>
  <c r="I46" i="2"/>
  <c r="G15" i="2"/>
  <c r="L15" i="2"/>
  <c r="Q15" i="2"/>
  <c r="U15" i="2"/>
  <c r="Y15" i="2"/>
  <c r="T15" i="2"/>
  <c r="F15" i="2"/>
  <c r="J15" i="2"/>
  <c r="P15" i="2"/>
  <c r="X15" i="2"/>
  <c r="H15" i="2"/>
  <c r="M15" i="2"/>
  <c r="R15" i="2"/>
  <c r="V15" i="2"/>
  <c r="Z15" i="2"/>
  <c r="B4" i="2"/>
  <c r="M4" i="2"/>
  <c r="V4" i="2"/>
  <c r="Z4" i="2"/>
  <c r="Q4" i="2"/>
  <c r="U4" i="2"/>
  <c r="Y4" i="2"/>
  <c r="J4" i="2"/>
  <c r="W4" i="2"/>
  <c r="Y88" i="2"/>
  <c r="G88" i="2"/>
  <c r="Y85" i="2"/>
  <c r="G85" i="2"/>
  <c r="S79" i="2"/>
  <c r="I79" i="2"/>
  <c r="S73" i="2"/>
  <c r="I73" i="2"/>
  <c r="W68" i="2"/>
  <c r="X65" i="2"/>
  <c r="P65" i="2"/>
  <c r="F65" i="2"/>
  <c r="I60" i="2"/>
  <c r="O58" i="2"/>
  <c r="O55" i="2"/>
  <c r="O50" i="2"/>
  <c r="O49" i="2"/>
  <c r="O32" i="2"/>
  <c r="O31" i="2"/>
  <c r="W18" i="2"/>
  <c r="S19" i="2"/>
  <c r="I19" i="2"/>
  <c r="AG27" i="3"/>
  <c r="O8" i="2"/>
  <c r="S7" i="2"/>
  <c r="X91" i="2"/>
  <c r="T91" i="2"/>
  <c r="P91" i="2"/>
  <c r="J91" i="2"/>
  <c r="F91" i="2"/>
  <c r="Y89" i="2"/>
  <c r="Q89" i="2"/>
  <c r="G89" i="2"/>
  <c r="I86" i="2"/>
  <c r="Y84" i="2"/>
  <c r="Q84" i="2"/>
  <c r="G84" i="2"/>
  <c r="X83" i="2"/>
  <c r="T83" i="2"/>
  <c r="P83" i="2"/>
  <c r="J83" i="2"/>
  <c r="F83" i="2"/>
  <c r="Y81" i="2"/>
  <c r="Q81" i="2"/>
  <c r="G81" i="2"/>
  <c r="I78" i="2"/>
  <c r="Y76" i="2"/>
  <c r="Q76" i="2"/>
  <c r="G76" i="2"/>
  <c r="X75" i="2"/>
  <c r="T75" i="2"/>
  <c r="P75" i="2"/>
  <c r="J75" i="2"/>
  <c r="Y70" i="2"/>
  <c r="Q70" i="2"/>
  <c r="G70" i="2"/>
  <c r="X69" i="2"/>
  <c r="T69" i="2"/>
  <c r="P69" i="2"/>
  <c r="J69" i="2"/>
  <c r="F69" i="2"/>
  <c r="Y67" i="2"/>
  <c r="Q67" i="2"/>
  <c r="Y62" i="2"/>
  <c r="Q62" i="2"/>
  <c r="G62" i="2"/>
  <c r="X61" i="2"/>
  <c r="T61" i="2"/>
  <c r="P61" i="2"/>
  <c r="J61" i="2"/>
  <c r="F61" i="2"/>
  <c r="Y59" i="2"/>
  <c r="Q59" i="2"/>
  <c r="I56" i="2"/>
  <c r="Y54" i="2"/>
  <c r="Q54" i="2"/>
  <c r="G54" i="2"/>
  <c r="X53" i="2"/>
  <c r="T53" i="2"/>
  <c r="P53" i="2"/>
  <c r="J53" i="2"/>
  <c r="F53" i="2"/>
  <c r="Y51" i="2"/>
  <c r="Q51" i="2"/>
  <c r="G51" i="2"/>
  <c r="I48" i="2"/>
  <c r="X47" i="2"/>
  <c r="T47" i="2"/>
  <c r="P47" i="2"/>
  <c r="J47" i="2"/>
  <c r="F47" i="2"/>
  <c r="Y45" i="2"/>
  <c r="Q45" i="2"/>
  <c r="G45" i="2"/>
  <c r="S43" i="2"/>
  <c r="I43" i="2"/>
  <c r="I40" i="2"/>
  <c r="X39" i="2"/>
  <c r="T39" i="2"/>
  <c r="P39" i="2"/>
  <c r="J39" i="2"/>
  <c r="O38" i="2"/>
  <c r="S36" i="2"/>
  <c r="I36" i="2"/>
  <c r="Y35" i="2"/>
  <c r="U35" i="2"/>
  <c r="Q35" i="2"/>
  <c r="L35" i="2"/>
  <c r="G35" i="2"/>
  <c r="Y33" i="2"/>
  <c r="Q33" i="2"/>
  <c r="S29" i="2"/>
  <c r="I29" i="2"/>
  <c r="Y24" i="2"/>
  <c r="Q24" i="2"/>
  <c r="X23" i="2"/>
  <c r="T23" i="2"/>
  <c r="P23" i="2"/>
  <c r="J23" i="2"/>
  <c r="O22" i="2"/>
  <c r="S20" i="2"/>
  <c r="I20" i="2"/>
  <c r="AG28" i="3"/>
  <c r="Y19" i="2"/>
  <c r="U19" i="2"/>
  <c r="Q19" i="2"/>
  <c r="L19" i="2"/>
  <c r="G19" i="2"/>
  <c r="Y17" i="2"/>
  <c r="Q17" i="2"/>
  <c r="S13" i="2"/>
  <c r="I13" i="2"/>
  <c r="S8" i="2"/>
  <c r="I8" i="2"/>
  <c r="Y7" i="2"/>
  <c r="U7" i="2"/>
  <c r="Q7" i="2"/>
  <c r="L7" i="2"/>
  <c r="G7" i="2"/>
  <c r="Y6" i="2"/>
  <c r="O6" i="2"/>
  <c r="X3" i="2"/>
  <c r="P3" i="2"/>
  <c r="W43" i="2"/>
  <c r="O43" i="2"/>
  <c r="W38" i="2"/>
  <c r="O36" i="2"/>
  <c r="W29" i="2"/>
  <c r="O29" i="2"/>
  <c r="W22" i="2"/>
  <c r="W20" i="2"/>
  <c r="O20" i="2"/>
  <c r="O19" i="2"/>
  <c r="W13" i="2"/>
  <c r="O13" i="2"/>
  <c r="S35" i="2"/>
  <c r="O35" i="2"/>
  <c r="I35" i="2"/>
  <c r="W7" i="2"/>
  <c r="O7" i="2"/>
  <c r="I7" i="2"/>
  <c r="W6" i="2"/>
  <c r="Y43" i="2"/>
  <c r="Q43" i="2"/>
  <c r="G43" i="2"/>
  <c r="I38" i="2"/>
  <c r="Y36" i="2"/>
  <c r="Q36" i="2"/>
  <c r="X35" i="2"/>
  <c r="T35" i="2"/>
  <c r="P35" i="2"/>
  <c r="J35" i="2"/>
  <c r="Y29" i="2"/>
  <c r="Q29" i="2"/>
  <c r="Y20" i="2"/>
  <c r="Q20" i="2"/>
  <c r="X19" i="2"/>
  <c r="T19" i="2"/>
  <c r="P19" i="2"/>
  <c r="J19" i="2"/>
  <c r="Y13" i="2"/>
  <c r="Q13" i="2"/>
  <c r="Y8" i="2"/>
  <c r="Q8" i="2"/>
  <c r="X7" i="2"/>
  <c r="T7" i="2"/>
  <c r="P7" i="2"/>
  <c r="J7" i="2"/>
  <c r="X6" i="2"/>
  <c r="I2" i="2"/>
  <c r="J2" i="2"/>
  <c r="Y3" i="2"/>
  <c r="U3" i="2"/>
  <c r="Q3" i="2"/>
  <c r="I3" i="2"/>
  <c r="V3" i="2"/>
  <c r="C21" i="17"/>
  <c r="Z3" i="2"/>
  <c r="L3" i="2"/>
  <c r="B41" i="2"/>
  <c r="B39" i="2"/>
  <c r="B35" i="2"/>
  <c r="B31" i="2"/>
  <c r="B27" i="2"/>
  <c r="B23" i="2"/>
  <c r="B19" i="2"/>
  <c r="B15" i="2"/>
  <c r="B11" i="2"/>
  <c r="B7" i="2"/>
  <c r="B75" i="2"/>
  <c r="G72" i="2"/>
  <c r="L72" i="2"/>
  <c r="Q72" i="2"/>
  <c r="U72" i="2"/>
  <c r="Y72" i="2"/>
  <c r="B71" i="2"/>
  <c r="F71" i="2"/>
  <c r="H71" i="2"/>
  <c r="J71" i="2"/>
  <c r="M71" i="2"/>
  <c r="P71" i="2"/>
  <c r="R71" i="2"/>
  <c r="T71" i="2"/>
  <c r="V71" i="2"/>
  <c r="X71" i="2"/>
  <c r="Z71" i="2"/>
  <c r="G68" i="2"/>
  <c r="L68" i="2"/>
  <c r="Q68" i="2"/>
  <c r="U68" i="2"/>
  <c r="Y68" i="2"/>
  <c r="B67" i="2"/>
  <c r="F67" i="2"/>
  <c r="H67" i="2"/>
  <c r="J67" i="2"/>
  <c r="M67" i="2"/>
  <c r="P67" i="2"/>
  <c r="R67" i="2"/>
  <c r="T67" i="2"/>
  <c r="V67" i="2"/>
  <c r="X67" i="2"/>
  <c r="Z67" i="2"/>
  <c r="G64" i="2"/>
  <c r="L64" i="2"/>
  <c r="Q64" i="2"/>
  <c r="U64" i="2"/>
  <c r="Y64" i="2"/>
  <c r="B63" i="2"/>
  <c r="F63" i="2"/>
  <c r="H63" i="2"/>
  <c r="J63" i="2"/>
  <c r="M63" i="2"/>
  <c r="P63" i="2"/>
  <c r="R63" i="2"/>
  <c r="T63" i="2"/>
  <c r="V63" i="2"/>
  <c r="X63" i="2"/>
  <c r="Z63" i="2"/>
  <c r="G60" i="2"/>
  <c r="L60" i="2"/>
  <c r="Q60" i="2"/>
  <c r="U60" i="2"/>
  <c r="Y60" i="2"/>
  <c r="B59" i="2"/>
  <c r="F59" i="2"/>
  <c r="H59" i="2"/>
  <c r="J59" i="2"/>
  <c r="M59" i="2"/>
  <c r="P59" i="2"/>
  <c r="R59" i="2"/>
  <c r="T59" i="2"/>
  <c r="V59" i="2"/>
  <c r="X59" i="2"/>
  <c r="Z59" i="2"/>
  <c r="Y90" i="2"/>
  <c r="U90" i="2"/>
  <c r="Q90" i="2"/>
  <c r="L90" i="2"/>
  <c r="G90" i="2"/>
  <c r="Z89" i="2"/>
  <c r="X89" i="2"/>
  <c r="V89" i="2"/>
  <c r="T89" i="2"/>
  <c r="R89" i="2"/>
  <c r="P89" i="2"/>
  <c r="M89" i="2"/>
  <c r="J89" i="2"/>
  <c r="H89" i="2"/>
  <c r="F89" i="2"/>
  <c r="B89" i="2"/>
  <c r="Y86" i="2"/>
  <c r="U86" i="2"/>
  <c r="Q86" i="2"/>
  <c r="L86" i="2"/>
  <c r="G86" i="2"/>
  <c r="Z85" i="2"/>
  <c r="X85" i="2"/>
  <c r="V85" i="2"/>
  <c r="T85" i="2"/>
  <c r="R85" i="2"/>
  <c r="P85" i="2"/>
  <c r="M85" i="2"/>
  <c r="J85" i="2"/>
  <c r="H85" i="2"/>
  <c r="F85" i="2"/>
  <c r="B85" i="2"/>
  <c r="Y82" i="2"/>
  <c r="U82" i="2"/>
  <c r="Q82" i="2"/>
  <c r="L82" i="2"/>
  <c r="G82" i="2"/>
  <c r="Z81" i="2"/>
  <c r="X81" i="2"/>
  <c r="V81" i="2"/>
  <c r="T81" i="2"/>
  <c r="R81" i="2"/>
  <c r="P81" i="2"/>
  <c r="M81" i="2"/>
  <c r="J81" i="2"/>
  <c r="H81" i="2"/>
  <c r="F81" i="2"/>
  <c r="B81" i="2"/>
  <c r="Y78" i="2"/>
  <c r="U78" i="2"/>
  <c r="Q78" i="2"/>
  <c r="L78" i="2"/>
  <c r="G78" i="2"/>
  <c r="Z77" i="2"/>
  <c r="X77" i="2"/>
  <c r="V77" i="2"/>
  <c r="T77" i="2"/>
  <c r="R77" i="2"/>
  <c r="P77" i="2"/>
  <c r="M77" i="2"/>
  <c r="J77" i="2"/>
  <c r="H77" i="2"/>
  <c r="F77" i="2"/>
  <c r="B77" i="2"/>
  <c r="Y56" i="2"/>
  <c r="U56" i="2"/>
  <c r="Q56" i="2"/>
  <c r="L56" i="2"/>
  <c r="G56" i="2"/>
  <c r="Z55" i="2"/>
  <c r="X55" i="2"/>
  <c r="V55" i="2"/>
  <c r="T55" i="2"/>
  <c r="R55" i="2"/>
  <c r="P55" i="2"/>
  <c r="M55" i="2"/>
  <c r="J55" i="2"/>
  <c r="H55" i="2"/>
  <c r="F55" i="2"/>
  <c r="B55" i="2"/>
  <c r="Y52" i="2"/>
  <c r="U52" i="2"/>
  <c r="Q52" i="2"/>
  <c r="L52" i="2"/>
  <c r="G52" i="2"/>
  <c r="Z51" i="2"/>
  <c r="X51" i="2"/>
  <c r="V51" i="2"/>
  <c r="T51" i="2"/>
  <c r="R51" i="2"/>
  <c r="P51" i="2"/>
  <c r="M51" i="2"/>
  <c r="J51" i="2"/>
  <c r="H51" i="2"/>
  <c r="F51" i="2"/>
  <c r="B51" i="2"/>
  <c r="Y46" i="2"/>
  <c r="U46" i="2"/>
  <c r="Q46" i="2"/>
  <c r="L46" i="2"/>
  <c r="Z45" i="2"/>
  <c r="X45" i="2"/>
  <c r="V45" i="2"/>
  <c r="T45" i="2"/>
  <c r="R45" i="2"/>
  <c r="P45" i="2"/>
  <c r="M45" i="2"/>
  <c r="J45" i="2"/>
  <c r="H45" i="2"/>
  <c r="F45" i="2"/>
  <c r="B45" i="2"/>
  <c r="S44" i="2"/>
  <c r="I44" i="2"/>
  <c r="Z43" i="2"/>
  <c r="X43" i="2"/>
  <c r="V43" i="2"/>
  <c r="T43" i="2"/>
  <c r="R43" i="2"/>
  <c r="P43" i="2"/>
  <c r="M43" i="2"/>
  <c r="J43" i="2"/>
  <c r="H43" i="2"/>
  <c r="F43" i="2"/>
  <c r="B43" i="2"/>
  <c r="Y38" i="2"/>
  <c r="U38" i="2"/>
  <c r="Q38" i="2"/>
  <c r="L38" i="2"/>
  <c r="Z37" i="2"/>
  <c r="X37" i="2"/>
  <c r="V37" i="2"/>
  <c r="T37" i="2"/>
  <c r="R37" i="2"/>
  <c r="P37" i="2"/>
  <c r="M37" i="2"/>
  <c r="J37" i="2"/>
  <c r="F37" i="2"/>
  <c r="H37" i="2"/>
  <c r="B37" i="2"/>
  <c r="Y34" i="2"/>
  <c r="U34" i="2"/>
  <c r="Q34" i="2"/>
  <c r="L34" i="2"/>
  <c r="G34" i="2"/>
  <c r="Z33" i="2"/>
  <c r="X33" i="2"/>
  <c r="V33" i="2"/>
  <c r="T33" i="2"/>
  <c r="R33" i="2"/>
  <c r="P33" i="2"/>
  <c r="M33" i="2"/>
  <c r="J33" i="2"/>
  <c r="F33" i="2"/>
  <c r="H33" i="2"/>
  <c r="B33" i="2"/>
  <c r="Y30" i="2"/>
  <c r="U30" i="2"/>
  <c r="Q30" i="2"/>
  <c r="L30" i="2"/>
  <c r="G30" i="2"/>
  <c r="Z29" i="2"/>
  <c r="X29" i="2"/>
  <c r="V29" i="2"/>
  <c r="T29" i="2"/>
  <c r="R29" i="2"/>
  <c r="P29" i="2"/>
  <c r="M29" i="2"/>
  <c r="J29" i="2"/>
  <c r="F29" i="2"/>
  <c r="H29" i="2"/>
  <c r="B29" i="2"/>
  <c r="Y26" i="2"/>
  <c r="U26" i="2"/>
  <c r="Q26" i="2"/>
  <c r="L26" i="2"/>
  <c r="G26" i="2"/>
  <c r="Z25" i="2"/>
  <c r="X25" i="2"/>
  <c r="V25" i="2"/>
  <c r="T25" i="2"/>
  <c r="R25" i="2"/>
  <c r="P25" i="2"/>
  <c r="M25" i="2"/>
  <c r="J25" i="2"/>
  <c r="F25" i="2"/>
  <c r="H25" i="2"/>
  <c r="B25" i="2"/>
  <c r="Y22" i="2"/>
  <c r="U22" i="2"/>
  <c r="Q22" i="2"/>
  <c r="L22" i="2"/>
  <c r="G22" i="2"/>
  <c r="Z21" i="2"/>
  <c r="X21" i="2"/>
  <c r="V21" i="2"/>
  <c r="T21" i="2"/>
  <c r="R21" i="2"/>
  <c r="P21" i="2"/>
  <c r="M21" i="2"/>
  <c r="J21" i="2"/>
  <c r="F21" i="2"/>
  <c r="H21" i="2"/>
  <c r="B21" i="2"/>
  <c r="Y18" i="2"/>
  <c r="U18" i="2"/>
  <c r="Q18" i="2"/>
  <c r="L18" i="2"/>
  <c r="G18" i="2"/>
  <c r="Z17" i="2"/>
  <c r="X17" i="2"/>
  <c r="V17" i="2"/>
  <c r="T17" i="2"/>
  <c r="R17" i="2"/>
  <c r="P17" i="2"/>
  <c r="M17" i="2"/>
  <c r="J17" i="2"/>
  <c r="F17" i="2"/>
  <c r="H17" i="2"/>
  <c r="B17" i="2"/>
  <c r="Y14" i="2"/>
  <c r="U14" i="2"/>
  <c r="Q14" i="2"/>
  <c r="L14" i="2"/>
  <c r="G14" i="2"/>
  <c r="Z13" i="2"/>
  <c r="X13" i="2"/>
  <c r="V13" i="2"/>
  <c r="T13" i="2"/>
  <c r="R13" i="2"/>
  <c r="P13" i="2"/>
  <c r="M13" i="2"/>
  <c r="J13" i="2"/>
  <c r="F13" i="2"/>
  <c r="H13" i="2"/>
  <c r="B13" i="2"/>
  <c r="Y10" i="2"/>
  <c r="U10" i="2"/>
  <c r="Q10" i="2"/>
  <c r="L10" i="2"/>
  <c r="G10" i="2"/>
  <c r="P9" i="2"/>
  <c r="M9" i="2"/>
  <c r="J9" i="2"/>
  <c r="F9" i="2"/>
  <c r="H9" i="2"/>
  <c r="B9" i="2"/>
  <c r="U6" i="2"/>
  <c r="Q6" i="2"/>
  <c r="L6" i="2"/>
  <c r="G6" i="2"/>
  <c r="F5" i="2"/>
  <c r="H5" i="2"/>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c r="B36" i="2"/>
  <c r="Z34" i="2"/>
  <c r="X34" i="2"/>
  <c r="V34" i="2"/>
  <c r="T34" i="2"/>
  <c r="R34" i="2"/>
  <c r="P34" i="2"/>
  <c r="M34" i="2"/>
  <c r="J34" i="2"/>
  <c r="F34" i="2"/>
  <c r="H34" i="2"/>
  <c r="B34" i="2"/>
  <c r="Z32" i="2"/>
  <c r="X32" i="2"/>
  <c r="V32" i="2"/>
  <c r="T32" i="2"/>
  <c r="R32" i="2"/>
  <c r="P32" i="2"/>
  <c r="M32" i="2"/>
  <c r="J32" i="2"/>
  <c r="F32" i="2"/>
  <c r="H32" i="2"/>
  <c r="B32" i="2"/>
  <c r="Z30" i="2"/>
  <c r="X30" i="2"/>
  <c r="V30" i="2"/>
  <c r="T30" i="2"/>
  <c r="R30" i="2"/>
  <c r="P30" i="2"/>
  <c r="M30" i="2"/>
  <c r="J30" i="2"/>
  <c r="F30" i="2"/>
  <c r="H30" i="2"/>
  <c r="B30" i="2"/>
  <c r="Z28" i="2"/>
  <c r="X28" i="2"/>
  <c r="V28" i="2"/>
  <c r="T28" i="2"/>
  <c r="R28" i="2"/>
  <c r="P28" i="2"/>
  <c r="M28" i="2"/>
  <c r="J28" i="2"/>
  <c r="F28" i="2"/>
  <c r="H28" i="2"/>
  <c r="B28" i="2"/>
  <c r="Z26" i="2"/>
  <c r="X26" i="2"/>
  <c r="V26" i="2"/>
  <c r="T26" i="2"/>
  <c r="R26" i="2"/>
  <c r="P26" i="2"/>
  <c r="M26" i="2"/>
  <c r="J26" i="2"/>
  <c r="F26" i="2"/>
  <c r="H26" i="2"/>
  <c r="B26" i="2"/>
  <c r="Z24" i="2"/>
  <c r="X24" i="2"/>
  <c r="V24" i="2"/>
  <c r="T24" i="2"/>
  <c r="R24" i="2"/>
  <c r="P24" i="2"/>
  <c r="M24" i="2"/>
  <c r="J24" i="2"/>
  <c r="F24" i="2"/>
  <c r="H24" i="2"/>
  <c r="B24" i="2"/>
  <c r="Z22" i="2"/>
  <c r="X22" i="2"/>
  <c r="V22" i="2"/>
  <c r="T22" i="2"/>
  <c r="R22" i="2"/>
  <c r="P22" i="2"/>
  <c r="M22" i="2"/>
  <c r="J22" i="2"/>
  <c r="F22" i="2"/>
  <c r="H22" i="2"/>
  <c r="B22" i="2"/>
  <c r="Z20" i="2"/>
  <c r="X20" i="2"/>
  <c r="V20" i="2"/>
  <c r="T20" i="2"/>
  <c r="R20" i="2"/>
  <c r="P20" i="2"/>
  <c r="M20" i="2"/>
  <c r="J20" i="2"/>
  <c r="F20" i="2"/>
  <c r="H20" i="2"/>
  <c r="B20" i="2"/>
  <c r="Z18" i="2"/>
  <c r="X18" i="2"/>
  <c r="V18" i="2"/>
  <c r="T18" i="2"/>
  <c r="R18" i="2"/>
  <c r="P18" i="2"/>
  <c r="M18" i="2"/>
  <c r="J18" i="2"/>
  <c r="F18" i="2"/>
  <c r="H18" i="2"/>
  <c r="B18" i="2"/>
  <c r="Z16" i="2"/>
  <c r="X16" i="2"/>
  <c r="V16" i="2"/>
  <c r="T16" i="2"/>
  <c r="R16" i="2"/>
  <c r="P16" i="2"/>
  <c r="M16" i="2"/>
  <c r="J16" i="2"/>
  <c r="F16" i="2"/>
  <c r="H16" i="2"/>
  <c r="B16" i="2"/>
  <c r="Z14" i="2"/>
  <c r="X14" i="2"/>
  <c r="V14" i="2"/>
  <c r="T14" i="2"/>
  <c r="R14" i="2"/>
  <c r="P14" i="2"/>
  <c r="M14" i="2"/>
  <c r="J14" i="2"/>
  <c r="F14" i="2"/>
  <c r="H14" i="2"/>
  <c r="B14" i="2"/>
  <c r="Z12" i="2"/>
  <c r="X12" i="2"/>
  <c r="V12" i="2"/>
  <c r="T12" i="2"/>
  <c r="R12" i="2"/>
  <c r="P12" i="2"/>
  <c r="M12" i="2"/>
  <c r="J12" i="2"/>
  <c r="F12" i="2"/>
  <c r="H12" i="2"/>
  <c r="B12" i="2"/>
  <c r="Z10" i="2"/>
  <c r="X10" i="2"/>
  <c r="V10" i="2"/>
  <c r="T10" i="2"/>
  <c r="R10" i="2"/>
  <c r="P10" i="2"/>
  <c r="M10" i="2"/>
  <c r="J10" i="2"/>
  <c r="F10" i="2"/>
  <c r="H10" i="2"/>
  <c r="B10" i="2"/>
  <c r="Z8" i="2"/>
  <c r="X8" i="2"/>
  <c r="V8" i="2"/>
  <c r="T8" i="2"/>
  <c r="R8" i="2"/>
  <c r="P8" i="2"/>
  <c r="M8" i="2"/>
  <c r="J8" i="2"/>
  <c r="F8" i="2"/>
  <c r="H8" i="2"/>
  <c r="B8" i="2"/>
  <c r="V6" i="2"/>
  <c r="T6" i="2"/>
  <c r="R6" i="2"/>
  <c r="P6" i="2"/>
  <c r="M6" i="2"/>
  <c r="J6" i="2"/>
  <c r="F6" i="2"/>
  <c r="H6" i="2"/>
  <c r="B6" i="2"/>
  <c r="L4" i="2"/>
  <c r="I4" i="2"/>
  <c r="R4" i="2"/>
  <c r="G4" i="2"/>
  <c r="G3" i="2"/>
  <c r="J2" i="21"/>
  <c r="F4" i="2"/>
  <c r="H4" i="2"/>
  <c r="M3" i="2"/>
  <c r="J3" i="2"/>
  <c r="F3" i="2"/>
  <c r="H3" i="2" s="1"/>
  <c r="B2" i="2"/>
  <c r="Q2" i="2"/>
  <c r="U2" i="2"/>
  <c r="W2" i="2"/>
  <c r="X2" i="2"/>
  <c r="M2" i="2"/>
  <c r="T2" i="2"/>
  <c r="Y2" i="2"/>
  <c r="D8" i="17"/>
  <c r="G14" i="17"/>
  <c r="F2" i="2"/>
  <c r="H2" i="2"/>
  <c r="C15" i="17"/>
  <c r="AA17" i="3"/>
  <c r="AG17" i="3"/>
  <c r="AB6" i="2"/>
  <c r="AA6" i="2"/>
  <c r="AA5" i="2"/>
  <c r="O4" i="2"/>
  <c r="AA4" i="2"/>
  <c r="AA3" i="2"/>
  <c r="AG33" i="3"/>
  <c r="AA33" i="3"/>
  <c r="Z2" i="2"/>
  <c r="AG83" i="3"/>
  <c r="AA83" i="3"/>
  <c r="AA81" i="3"/>
  <c r="AG81" i="3"/>
  <c r="W3" i="2"/>
  <c r="AE2" i="2"/>
  <c r="AA2" i="2"/>
  <c r="AB12" i="2"/>
  <c r="AG18" i="3"/>
  <c r="AA18" i="3"/>
  <c r="AF11" i="2"/>
  <c r="AA21" i="3"/>
  <c r="AG21" i="3"/>
  <c r="AA20" i="3"/>
  <c r="AG20" i="3"/>
  <c r="AB14" i="2"/>
  <c r="AF14" i="2"/>
  <c r="AF12" i="2"/>
  <c r="AB10" i="2"/>
  <c r="AB7" i="2"/>
  <c r="AF7" i="2"/>
  <c r="AB4" i="2"/>
  <c r="AB3" i="2"/>
  <c r="AF3" i="2"/>
  <c r="AB11" i="2"/>
  <c r="R2" i="2"/>
  <c r="AB8" i="2"/>
  <c r="AB5" i="2"/>
  <c r="AB13" i="2"/>
  <c r="AB2" i="2"/>
  <c r="AF8" i="2"/>
  <c r="AF5" i="2"/>
  <c r="AF13" i="2"/>
  <c r="AF2" i="2"/>
  <c r="AB9" i="2"/>
  <c r="AG16" i="3"/>
  <c r="AA12" i="3"/>
  <c r="AA14" i="3"/>
  <c r="AG14" i="3"/>
  <c r="AA15" i="3"/>
  <c r="AG15" i="3"/>
  <c r="AG13" i="3"/>
  <c r="AA13" i="3"/>
  <c r="AG10" i="3"/>
  <c r="AA10" i="3"/>
  <c r="O2" i="2"/>
  <c r="V2" i="2"/>
  <c r="S2" i="2"/>
  <c r="R5" i="2"/>
  <c r="O5" i="2"/>
  <c r="S4" i="2"/>
  <c r="O3" i="2"/>
  <c r="S3" i="2"/>
  <c r="R3" i="2"/>
  <c r="AA16" i="3"/>
  <c r="AA19" i="3"/>
  <c r="AG19" i="3"/>
  <c r="AG12" i="3"/>
  <c r="Q10" i="5"/>
  <c r="Q11" i="5"/>
  <c r="AA11" i="3"/>
  <c r="AG11" i="3"/>
  <c r="Q8" i="5"/>
  <c r="Q9" i="5"/>
  <c r="O13" i="5" l="1"/>
  <c r="AI9" i="3"/>
  <c r="C8" i="5" s="1"/>
  <c r="U11" i="5"/>
  <c r="O12" i="5"/>
  <c r="U8" i="5"/>
  <c r="A3" i="2"/>
  <c r="U13" i="5"/>
  <c r="F14" i="5"/>
  <c r="C16" i="17" s="1"/>
  <c r="C12" i="5"/>
  <c r="W9" i="5"/>
  <c r="V9" i="5"/>
  <c r="I9" i="5"/>
  <c r="I8" i="5"/>
  <c r="I11" i="5"/>
  <c r="L14" i="5"/>
  <c r="I12" i="5"/>
  <c r="I13" i="5"/>
  <c r="I10" i="5"/>
  <c r="A89" i="2"/>
  <c r="A85" i="2"/>
  <c r="A81" i="2"/>
  <c r="A77" i="2"/>
  <c r="A73" i="2"/>
  <c r="A69" i="2"/>
  <c r="A65" i="2"/>
  <c r="A61" i="2"/>
  <c r="A57" i="2"/>
  <c r="A53" i="2"/>
  <c r="A49" i="2"/>
  <c r="A45" i="2"/>
  <c r="A41" i="2"/>
  <c r="A37" i="2"/>
  <c r="A33" i="2"/>
  <c r="A29" i="2"/>
  <c r="A25" i="2"/>
  <c r="A21" i="2"/>
  <c r="A17" i="2"/>
  <c r="A13" i="2"/>
  <c r="A9" i="2"/>
  <c r="A5" i="2"/>
  <c r="U10" i="5"/>
  <c r="U12" i="5"/>
  <c r="A88" i="2"/>
  <c r="A84" i="2"/>
  <c r="A80" i="2"/>
  <c r="A76" i="2"/>
  <c r="A72" i="2"/>
  <c r="A68" i="2"/>
  <c r="A64" i="2"/>
  <c r="A60" i="2"/>
  <c r="A56" i="2"/>
  <c r="A52" i="2"/>
  <c r="A48" i="2"/>
  <c r="A44" i="2"/>
  <c r="A40" i="2"/>
  <c r="A36" i="2"/>
  <c r="A32" i="2"/>
  <c r="A28" i="2"/>
  <c r="A24" i="2"/>
  <c r="A20" i="2"/>
  <c r="A16" i="2"/>
  <c r="A12" i="2"/>
  <c r="A8" i="2"/>
  <c r="A4" i="2"/>
  <c r="X14" i="5"/>
  <c r="G20" i="17"/>
  <c r="G23" i="17" s="1"/>
  <c r="L8" i="22"/>
  <c r="L10" i="22"/>
  <c r="L12" i="22"/>
  <c r="L14" i="22"/>
  <c r="L16" i="22"/>
  <c r="L18" i="22"/>
  <c r="L20" i="22"/>
  <c r="L22" i="22"/>
  <c r="L24" i="22"/>
  <c r="O5" i="7"/>
  <c r="O6" i="7" s="1"/>
  <c r="O7" i="7" s="1"/>
  <c r="C11" i="5" l="1"/>
  <c r="W8" i="5"/>
  <c r="V8" i="5"/>
  <c r="P13" i="5"/>
  <c r="Q13" i="5"/>
  <c r="C13" i="5"/>
  <c r="C9" i="5"/>
  <c r="P12" i="5"/>
  <c r="Q12" i="5"/>
  <c r="C10" i="5"/>
  <c r="W11" i="5"/>
  <c r="V11" i="5"/>
  <c r="V13" i="5"/>
  <c r="W13" i="5"/>
  <c r="J10" i="5"/>
  <c r="K10" i="5"/>
  <c r="K11" i="5"/>
  <c r="J11" i="5"/>
  <c r="D8" i="5"/>
  <c r="E8" i="5"/>
  <c r="V12" i="5"/>
  <c r="W12" i="5"/>
  <c r="K13" i="5"/>
  <c r="J13" i="5"/>
  <c r="K8" i="5"/>
  <c r="J8" i="5"/>
  <c r="E12" i="5"/>
  <c r="D12" i="5"/>
  <c r="W10" i="5"/>
  <c r="V10" i="5"/>
  <c r="J12" i="5"/>
  <c r="K12" i="5"/>
  <c r="K9" i="5"/>
  <c r="J9" i="5"/>
  <c r="E11" i="5"/>
  <c r="D11" i="5"/>
  <c r="D10" i="5"/>
  <c r="E10" i="5"/>
  <c r="E13" i="5"/>
  <c r="D13" i="5"/>
  <c r="D9" i="5"/>
  <c r="E9" i="5"/>
  <c r="N7" i="7"/>
  <c r="N6" i="7"/>
  <c r="O8" i="7"/>
  <c r="N8" i="7"/>
  <c r="N9" i="7" l="1"/>
  <c r="O9" i="7"/>
  <c r="O10" i="7" l="1"/>
  <c r="N10" i="7"/>
  <c r="N11" i="7" l="1"/>
  <c r="O11" i="7"/>
  <c r="O12" i="7" l="1"/>
  <c r="N12" i="7"/>
  <c r="N13" i="7" l="1"/>
  <c r="O13" i="7"/>
  <c r="O14" i="7" l="1"/>
  <c r="N14" i="7"/>
  <c r="N15" i="7" l="1"/>
  <c r="O15" i="7"/>
  <c r="O16" i="7" l="1"/>
  <c r="N16" i="7"/>
  <c r="N17" i="7" l="1"/>
  <c r="O17" i="7"/>
  <c r="O18" i="7" l="1"/>
  <c r="N18" i="7"/>
  <c r="N19" i="7" l="1"/>
  <c r="O19" i="7"/>
  <c r="O20" i="7" l="1"/>
  <c r="N20" i="7"/>
  <c r="N21" i="7" l="1"/>
  <c r="O21" i="7"/>
  <c r="O22" i="7" l="1"/>
  <c r="N22" i="7"/>
  <c r="N23" i="7" l="1"/>
  <c r="O23" i="7"/>
  <c r="O24" i="7" l="1"/>
  <c r="N24" i="7"/>
  <c r="N25" i="7" l="1"/>
  <c r="O25" i="7"/>
  <c r="O26" i="7" l="1"/>
  <c r="N26" i="7"/>
  <c r="N27" i="7" l="1"/>
  <c r="O27" i="7"/>
  <c r="O28" i="7" l="1"/>
  <c r="N28" i="7"/>
  <c r="N29" i="7" l="1"/>
  <c r="O29" i="7"/>
  <c r="O30" i="7" l="1"/>
  <c r="N30" i="7"/>
  <c r="N31" i="7" l="1"/>
  <c r="O31" i="7"/>
  <c r="O32" i="7" l="1"/>
  <c r="N32" i="7"/>
  <c r="N33" i="7" l="1"/>
  <c r="O33" i="7"/>
  <c r="O34" i="7" l="1"/>
  <c r="N34" i="7"/>
  <c r="N35" i="7" l="1"/>
  <c r="O35" i="7"/>
  <c r="O36" i="7" l="1"/>
  <c r="N36" i="7"/>
  <c r="N37" i="7" l="1"/>
  <c r="O37" i="7"/>
  <c r="O38" i="7" l="1"/>
  <c r="N38" i="7"/>
  <c r="N39" i="7" l="1"/>
  <c r="O39" i="7"/>
  <c r="O40" i="7" l="1"/>
  <c r="N40" i="7"/>
  <c r="N41" i="7" l="1"/>
  <c r="O41" i="7"/>
  <c r="O42" i="7" l="1"/>
  <c r="N42" i="7"/>
  <c r="N43" i="7" l="1"/>
  <c r="O43" i="7"/>
  <c r="O44" i="7" l="1"/>
  <c r="N44" i="7"/>
  <c r="N45" i="7" l="1"/>
  <c r="O45" i="7"/>
  <c r="O46" i="7" l="1"/>
  <c r="N46" i="7"/>
  <c r="N47" i="7" l="1"/>
  <c r="O47" i="7"/>
  <c r="O48" i="7" l="1"/>
  <c r="N48" i="7"/>
  <c r="N49" i="7" l="1"/>
  <c r="O49" i="7"/>
  <c r="O50" i="7" l="1"/>
  <c r="N50" i="7"/>
  <c r="N51" i="7" l="1"/>
  <c r="O51" i="7"/>
  <c r="O52" i="7" l="1"/>
  <c r="N52" i="7"/>
  <c r="N53" i="7" l="1"/>
  <c r="O53" i="7"/>
  <c r="O54" i="7" l="1"/>
  <c r="N54" i="7"/>
  <c r="N55" i="7" l="1"/>
  <c r="O55" i="7"/>
  <c r="O56" i="7" l="1"/>
  <c r="N56" i="7"/>
  <c r="N57" i="7" l="1"/>
  <c r="O57" i="7"/>
  <c r="O58" i="7" l="1"/>
  <c r="N58" i="7"/>
  <c r="N59" i="7" l="1"/>
  <c r="O59" i="7"/>
  <c r="O60" i="7" l="1"/>
  <c r="N60" i="7"/>
  <c r="N61" i="7" l="1"/>
  <c r="O61" i="7"/>
  <c r="O62" i="7" l="1"/>
  <c r="N62" i="7"/>
  <c r="N63" i="7" l="1"/>
  <c r="O63" i="7"/>
  <c r="O64" i="7" l="1"/>
  <c r="N64" i="7"/>
  <c r="N65" i="7" l="1"/>
  <c r="O65" i="7"/>
  <c r="O66" i="7" l="1"/>
  <c r="N66" i="7"/>
  <c r="N67" i="7" l="1"/>
  <c r="O67" i="7"/>
  <c r="O68" i="7" l="1"/>
  <c r="N68" i="7"/>
  <c r="N69" i="7" l="1"/>
  <c r="O69" i="7"/>
  <c r="O70" i="7" l="1"/>
  <c r="N70" i="7"/>
  <c r="N71" i="7" l="1"/>
  <c r="O71" i="7"/>
  <c r="O72" i="7" l="1"/>
  <c r="N72" i="7"/>
  <c r="N73" i="7" l="1"/>
  <c r="O73" i="7"/>
  <c r="O74" i="7" l="1"/>
  <c r="N74" i="7"/>
  <c r="N75" i="7" l="1"/>
  <c r="O75" i="7"/>
  <c r="O76" i="7" l="1"/>
  <c r="N76" i="7"/>
  <c r="N77" i="7" l="1"/>
  <c r="O77" i="7"/>
  <c r="O78" i="7" l="1"/>
  <c r="N78" i="7"/>
  <c r="N79" i="7" l="1"/>
  <c r="O79" i="7"/>
  <c r="O80" i="7" l="1"/>
  <c r="N80" i="7"/>
  <c r="N81" i="7" l="1"/>
  <c r="O81" i="7"/>
  <c r="O82" i="7" l="1"/>
  <c r="N82" i="7"/>
  <c r="N83" i="7" l="1"/>
  <c r="O83" i="7"/>
  <c r="O84" i="7" l="1"/>
  <c r="N84" i="7"/>
  <c r="N85" i="7" l="1"/>
  <c r="O85" i="7"/>
  <c r="O86" i="7" l="1"/>
  <c r="N86" i="7"/>
  <c r="N87" i="7" l="1"/>
  <c r="O87" i="7"/>
  <c r="O88" i="7" l="1"/>
  <c r="N88" i="7"/>
  <c r="N89" i="7" l="1"/>
  <c r="O89" i="7"/>
  <c r="O90" i="7" l="1"/>
  <c r="N90" i="7"/>
  <c r="N91" i="7" l="1"/>
  <c r="O91" i="7"/>
  <c r="O92" i="7" l="1"/>
  <c r="N92" i="7"/>
  <c r="N93" i="7" l="1"/>
  <c r="O93" i="7"/>
  <c r="O94" i="7" l="1"/>
  <c r="N94" i="7"/>
  <c r="N95" i="7" l="1"/>
  <c r="O95" i="7"/>
  <c r="O96" i="7" l="1"/>
  <c r="N96" i="7"/>
  <c r="N97" i="7" l="1"/>
  <c r="O97" i="7"/>
  <c r="O98" i="7" l="1"/>
  <c r="N98" i="7"/>
  <c r="N99" i="7" l="1"/>
  <c r="O99" i="7"/>
  <c r="O100" i="7" l="1"/>
  <c r="N100" i="7"/>
  <c r="N101" i="7" l="1"/>
  <c r="O101" i="7"/>
  <c r="O102" i="7" l="1"/>
  <c r="N102" i="7"/>
  <c r="N103" i="7" l="1"/>
  <c r="O103" i="7"/>
  <c r="O104" i="7" l="1"/>
  <c r="N104" i="7"/>
  <c r="N105" i="7" l="1"/>
  <c r="O105" i="7"/>
  <c r="O106" i="7" l="1"/>
  <c r="N106" i="7"/>
  <c r="N107" i="7" l="1"/>
  <c r="O107" i="7"/>
  <c r="O108" i="7" l="1"/>
  <c r="N108" i="7"/>
  <c r="N109" i="7" l="1"/>
  <c r="O109" i="7"/>
  <c r="O110" i="7" l="1"/>
  <c r="N110" i="7"/>
  <c r="N111" i="7" l="1"/>
  <c r="O111" i="7"/>
  <c r="O112" i="7" l="1"/>
  <c r="N112" i="7"/>
  <c r="N113" i="7" l="1"/>
  <c r="O113" i="7"/>
  <c r="O114" i="7" l="1"/>
  <c r="N114" i="7"/>
  <c r="N115" i="7" l="1"/>
  <c r="O115" i="7"/>
  <c r="O116" i="7" l="1"/>
  <c r="N116" i="7"/>
  <c r="N117" i="7" l="1"/>
  <c r="O117" i="7"/>
  <c r="O118" i="7" l="1"/>
  <c r="N118" i="7"/>
  <c r="N119" i="7" l="1"/>
  <c r="O119" i="7"/>
  <c r="O120" i="7" l="1"/>
  <c r="N120" i="7"/>
  <c r="N121" i="7" l="1"/>
  <c r="O121" i="7"/>
  <c r="O122" i="7" l="1"/>
  <c r="N122" i="7"/>
  <c r="N123" i="7" l="1"/>
  <c r="O123" i="7"/>
  <c r="O124" i="7" l="1"/>
  <c r="N124" i="7"/>
  <c r="N125" i="7" l="1"/>
  <c r="O125" i="7"/>
  <c r="O126" i="7" l="1"/>
  <c r="N126" i="7"/>
  <c r="N127" i="7" l="1"/>
  <c r="O127" i="7"/>
  <c r="O128" i="7" l="1"/>
  <c r="N128" i="7"/>
  <c r="N129" i="7" l="1"/>
  <c r="O129" i="7"/>
  <c r="O130" i="7" l="1"/>
  <c r="N130" i="7"/>
  <c r="N131" i="7" l="1"/>
  <c r="O131" i="7"/>
  <c r="O132" i="7" l="1"/>
  <c r="N132" i="7"/>
  <c r="N133" i="7" l="1"/>
  <c r="O133" i="7"/>
  <c r="O134" i="7" l="1"/>
  <c r="N134" i="7"/>
  <c r="N135" i="7" l="1"/>
  <c r="O135" i="7"/>
  <c r="O136" i="7" l="1"/>
  <c r="N136" i="7"/>
  <c r="N137" i="7" l="1"/>
  <c r="O137" i="7"/>
  <c r="O138" i="7" l="1"/>
  <c r="N138" i="7"/>
  <c r="N139" i="7" l="1"/>
  <c r="O139" i="7"/>
  <c r="O140" i="7" l="1"/>
  <c r="N140" i="7"/>
  <c r="N141" i="7" l="1"/>
  <c r="O141" i="7"/>
  <c r="O142" i="7" l="1"/>
  <c r="N142" i="7"/>
  <c r="N143" i="7" l="1"/>
  <c r="O143" i="7"/>
  <c r="O144" i="7" l="1"/>
  <c r="N144" i="7"/>
  <c r="N145" i="7" l="1"/>
  <c r="O145" i="7"/>
  <c r="O146" i="7" l="1"/>
  <c r="N146" i="7"/>
  <c r="N147" i="7" l="1"/>
  <c r="O147" i="7"/>
  <c r="O148" i="7" l="1"/>
  <c r="N148" i="7"/>
  <c r="N149" i="7" l="1"/>
  <c r="O149" i="7"/>
  <c r="O150" i="7" l="1"/>
  <c r="N150" i="7"/>
  <c r="N151" i="7" l="1"/>
  <c r="O151" i="7"/>
  <c r="O152" i="7" l="1"/>
  <c r="N152" i="7"/>
  <c r="N153" i="7" l="1"/>
  <c r="O153" i="7"/>
  <c r="O154" i="7" l="1"/>
  <c r="N154" i="7"/>
  <c r="N155" i="7" l="1"/>
  <c r="O155" i="7"/>
  <c r="O156" i="7" l="1"/>
  <c r="N156" i="7"/>
  <c r="N157" i="7" l="1"/>
  <c r="O157" i="7"/>
  <c r="O158" i="7" l="1"/>
  <c r="N158" i="7"/>
  <c r="N159" i="7" l="1"/>
  <c r="O159" i="7"/>
  <c r="O160" i="7" l="1"/>
  <c r="N160" i="7"/>
  <c r="N161" i="7" l="1"/>
  <c r="O161" i="7"/>
  <c r="O162" i="7" l="1"/>
  <c r="N162" i="7"/>
  <c r="N163" i="7" l="1"/>
  <c r="O163" i="7"/>
  <c r="O164" i="7" l="1"/>
  <c r="N164" i="7"/>
  <c r="N165" i="7" l="1"/>
  <c r="O165" i="7"/>
</calcChain>
</file>

<file path=xl/comments1.xml><?xml version="1.0" encoding="utf-8"?>
<comments xmlns="http://schemas.openxmlformats.org/spreadsheetml/2006/main">
  <authors>
    <author>KATSUMI</author>
  </authors>
  <commentList>
    <comment ref="C5" authorId="0" shapeId="0">
      <text>
        <r>
          <rPr>
            <sz val="9"/>
            <color indexed="81"/>
            <rFont val="ＭＳ Ｐゴシック"/>
            <family val="3"/>
            <charset val="128"/>
          </rPr>
          <t xml:space="preserve">大学名を省略しすぎないでください。
例）名古屋大学
　○名古屋大
　☓名大
</t>
        </r>
      </text>
    </comment>
    <comment ref="C6" authorId="0" shapeId="0">
      <text>
        <r>
          <rPr>
            <b/>
            <sz val="9"/>
            <color indexed="81"/>
            <rFont val="ＭＳ Ｐゴシック"/>
            <family val="3"/>
            <charset val="128"/>
          </rPr>
          <t xml:space="preserve">略称に対するヨミガナを半角カタカナで入力してください。
</t>
        </r>
      </text>
    </comment>
    <comment ref="C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nagoya area</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1" shapeId="0">
      <text>
        <r>
          <rPr>
            <b/>
            <sz val="9"/>
            <color indexed="81"/>
            <rFont val="ＭＳ Ｐゴシック"/>
            <family val="3"/>
            <charset val="128"/>
          </rPr>
          <t xml:space="preserve">アルファベットを含めて、全て入力してください
</t>
        </r>
      </text>
    </comment>
    <comment ref="E10" authorId="0" shapeId="0">
      <text>
        <r>
          <rPr>
            <b/>
            <sz val="9"/>
            <color indexed="81"/>
            <rFont val="ＭＳ ゴシック"/>
            <family val="3"/>
            <charset val="128"/>
          </rPr>
          <t>入力の必要はありません</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M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<sst xmlns="http://schemas.openxmlformats.org/spreadsheetml/2006/main" count="899" uniqueCount="489">
  <si>
    <t>ﾅﾝﾊﾞｰ</t>
    <phoneticPr fontId="4"/>
  </si>
  <si>
    <t>学年</t>
    <rPh sb="0" eb="2">
      <t>ガクネン</t>
    </rPh>
    <phoneticPr fontId="4"/>
  </si>
  <si>
    <t>男</t>
    <rPh sb="0" eb="1">
      <t>オトコ</t>
    </rPh>
    <phoneticPr fontId="4"/>
  </si>
  <si>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</si>
  <si>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</si>
  <si>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</si>
  <si>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</si>
  <si>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</si>
  <si>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</si>
  <si>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</si>
  <si>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</si>
  <si>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</si>
  <si>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</si>
  <si>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</si>
  <si>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</si>
  <si>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</si>
  <si>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</si>
  <si>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</si>
  <si>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</si>
  <si>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</si>
  <si>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</si>
  <si>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</si>
  <si>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</si>
  <si>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</si>
  <si>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</si>
  <si>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</si>
  <si>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</si>
  <si>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</si>
  <si>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</si>
  <si>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</si>
  <si>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</si>
  <si>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</si>
  <si>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</si>
  <si>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</si>
  <si>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</si>
  <si>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</si>
  <si>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</si>
  <si>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4"/>
  </si>
  <si>
    <t>性別</t>
    <rPh sb="0" eb="2">
      <t>セイベツ</t>
    </rPh>
    <phoneticPr fontId="4"/>
  </si>
  <si>
    <t>学年</t>
    <rPh sb="0" eb="2">
      <t>ガクネン</t>
    </rPh>
    <phoneticPr fontId="4"/>
  </si>
  <si>
    <t>記録</t>
    <rPh sb="0" eb="2">
      <t>キロク</t>
    </rPh>
    <phoneticPr fontId="4"/>
  </si>
  <si>
    <t>例</t>
    <rPh sb="0" eb="1">
      <t>レイ</t>
    </rPh>
    <phoneticPr fontId="4"/>
  </si>
  <si>
    <t>西三　太郎</t>
    <rPh sb="0" eb="1">
      <t>セイ</t>
    </rPh>
    <rPh sb="1" eb="2">
      <t>サン</t>
    </rPh>
    <rPh sb="3" eb="5">
      <t>タロウ</t>
    </rPh>
    <phoneticPr fontId="4"/>
  </si>
  <si>
    <t>4X100mR</t>
    <phoneticPr fontId="4"/>
  </si>
  <si>
    <t>4X400mR</t>
    <phoneticPr fontId="4"/>
  </si>
  <si>
    <t>氏　名</t>
    <rPh sb="0" eb="1">
      <t>シ</t>
    </rPh>
    <rPh sb="2" eb="3">
      <t>メイ</t>
    </rPh>
    <phoneticPr fontId="4"/>
  </si>
  <si>
    <t>A4サイズ</t>
    <phoneticPr fontId="8"/>
  </si>
  <si>
    <t>男　　　子</t>
    <rPh sb="0" eb="1">
      <t>オトコ</t>
    </rPh>
    <rPh sb="4" eb="5">
      <t>コ</t>
    </rPh>
    <phoneticPr fontId="8"/>
  </si>
  <si>
    <t>女　　　子</t>
    <rPh sb="0" eb="1">
      <t>オンナ</t>
    </rPh>
    <rPh sb="4" eb="5">
      <t>コ</t>
    </rPh>
    <phoneticPr fontId="8"/>
  </si>
  <si>
    <t>種　　目</t>
    <rPh sb="0" eb="1">
      <t>タネ</t>
    </rPh>
    <rPh sb="3" eb="4">
      <t>メ</t>
    </rPh>
    <phoneticPr fontId="8"/>
  </si>
  <si>
    <t>申込数</t>
    <rPh sb="0" eb="2">
      <t>モウシコミ</t>
    </rPh>
    <rPh sb="2" eb="3">
      <t>スウ</t>
    </rPh>
    <phoneticPr fontId="8"/>
  </si>
  <si>
    <t>種　　　目</t>
    <rPh sb="0" eb="1">
      <t>タネ</t>
    </rPh>
    <rPh sb="4" eb="5">
      <t>メ</t>
    </rPh>
    <phoneticPr fontId="8"/>
  </si>
  <si>
    <t>男種目</t>
    <rPh sb="0" eb="3">
      <t>オトコシュモク</t>
    </rPh>
    <phoneticPr fontId="8"/>
  </si>
  <si>
    <t>女種目</t>
    <rPh sb="0" eb="1">
      <t>オンナ</t>
    </rPh>
    <rPh sb="1" eb="3">
      <t>シュモク</t>
    </rPh>
    <phoneticPr fontId="8"/>
  </si>
  <si>
    <t>４×１００ｍＲ</t>
    <phoneticPr fontId="8"/>
  </si>
  <si>
    <t>参　　加　　料</t>
    <rPh sb="0" eb="1">
      <t>サン</t>
    </rPh>
    <rPh sb="3" eb="4">
      <t>カ</t>
    </rPh>
    <rPh sb="6" eb="7">
      <t>リョウ</t>
    </rPh>
    <phoneticPr fontId="8"/>
  </si>
  <si>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8"/>
  </si>
  <si>
    <t>女</t>
    <rPh sb="0" eb="1">
      <t>オンナ</t>
    </rPh>
    <phoneticPr fontId="4"/>
  </si>
  <si>
    <t>男</t>
    <rPh sb="0" eb="1">
      <t>オトコ</t>
    </rPh>
    <phoneticPr fontId="4"/>
  </si>
  <si>
    <t>○</t>
    <phoneticPr fontId="4"/>
  </si>
  <si>
    <t>大会名</t>
    <rPh sb="0" eb="2">
      <t>タイカイ</t>
    </rPh>
    <rPh sb="2" eb="3">
      <t>メイ</t>
    </rPh>
    <phoneticPr fontId="4"/>
  </si>
  <si>
    <t>ﾅﾝﾊﾞｰ</t>
    <phoneticPr fontId="4"/>
  </si>
  <si>
    <t>申込チーム数</t>
    <rPh sb="0" eb="2">
      <t>モウシコミ</t>
    </rPh>
    <rPh sb="5" eb="6">
      <t>スウ</t>
    </rPh>
    <phoneticPr fontId="4"/>
  </si>
  <si>
    <t>②選手情報入力</t>
    <rPh sb="1" eb="3">
      <t>センシュ</t>
    </rPh>
    <rPh sb="3" eb="5">
      <t>ジョウホウ</t>
    </rPh>
    <rPh sb="5" eb="7">
      <t>ニュウリョク</t>
    </rPh>
    <phoneticPr fontId="4"/>
  </si>
  <si>
    <t>④種目別人数一覧表</t>
    <rPh sb="1" eb="4">
      <t>シュモクベツ</t>
    </rPh>
    <rPh sb="4" eb="6">
      <t>ニンズウ</t>
    </rPh>
    <rPh sb="6" eb="8">
      <t>イチラン</t>
    </rPh>
    <rPh sb="8" eb="9">
      <t>ヒョウ</t>
    </rPh>
    <phoneticPr fontId="4"/>
  </si>
  <si>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4"/>
  </si>
  <si>
    <t xml:space="preserve">チーム名 </t>
    <rPh sb="3" eb="4">
      <t>メイ</t>
    </rPh>
    <phoneticPr fontId="4"/>
  </si>
  <si>
    <t>54秒23</t>
    <rPh sb="2" eb="3">
      <t>ビョウ</t>
    </rPh>
    <phoneticPr fontId="4"/>
  </si>
  <si>
    <t>↓</t>
    <phoneticPr fontId="4"/>
  </si>
  <si>
    <t xml:space="preserve">３ </t>
    <phoneticPr fontId="4"/>
  </si>
  <si>
    <t>期　日</t>
    <rPh sb="0" eb="1">
      <t>キ</t>
    </rPh>
    <rPh sb="2" eb="3">
      <t>ヒ</t>
    </rPh>
    <phoneticPr fontId="4"/>
  </si>
  <si>
    <t>会　場</t>
    <rPh sb="0" eb="1">
      <t>カイ</t>
    </rPh>
    <rPh sb="2" eb="3">
      <t>バ</t>
    </rPh>
    <phoneticPr fontId="4"/>
  </si>
  <si>
    <t>送付先</t>
    <rPh sb="0" eb="2">
      <t>ソウフ</t>
    </rPh>
    <rPh sb="2" eb="3">
      <t>サキ</t>
    </rPh>
    <phoneticPr fontId="4"/>
  </si>
  <si>
    <t>　★問い合わせ先</t>
    <rPh sb="2" eb="3">
      <t>ト</t>
    </rPh>
    <rPh sb="4" eb="5">
      <t>ア</t>
    </rPh>
    <rPh sb="7" eb="8">
      <t>サキ</t>
    </rPh>
    <phoneticPr fontId="4"/>
  </si>
  <si>
    <t>　★データ入力前にこのページの内容を必ずお読みください。</t>
    <rPh sb="5" eb="7">
      <t>ニュウリョク</t>
    </rPh>
    <rPh sb="7" eb="8">
      <t>マエ</t>
    </rPh>
    <rPh sb="15" eb="17">
      <t>ナイヨウ</t>
    </rPh>
    <rPh sb="18" eb="19">
      <t>カナラ</t>
    </rPh>
    <rPh sb="21" eb="22">
      <t>ヨ</t>
    </rPh>
    <phoneticPr fontId="4"/>
  </si>
  <si>
    <t>12秒00</t>
    <rPh sb="2" eb="3">
      <t>ビョウ</t>
    </rPh>
    <phoneticPr fontId="4"/>
  </si>
  <si>
    <t>　　 のときは整数で表示されます。</t>
    <rPh sb="7" eb="9">
      <t>セイスウ</t>
    </rPh>
    <rPh sb="10" eb="12">
      <t>ヒョウジ</t>
    </rPh>
    <phoneticPr fontId="4"/>
  </si>
  <si>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4"/>
  </si>
  <si>
    <t>←入力</t>
    <rPh sb="1" eb="3">
      <t>ニュウリョク</t>
    </rPh>
    <phoneticPr fontId="4"/>
  </si>
  <si>
    <t>○</t>
    <phoneticPr fontId="4"/>
  </si>
  <si>
    <t>男100m</t>
    <rPh sb="0" eb="1">
      <t>ダン</t>
    </rPh>
    <phoneticPr fontId="4"/>
  </si>
  <si>
    <t>★記録がない場合は空欄にしてください。</t>
    <rPh sb="1" eb="3">
      <t>キロク</t>
    </rPh>
    <rPh sb="6" eb="8">
      <t>バアイ</t>
    </rPh>
    <rPh sb="9" eb="11">
      <t>クウラン</t>
    </rPh>
    <phoneticPr fontId="4"/>
  </si>
  <si>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4"/>
  </si>
  <si>
    <t>Ord</t>
    <phoneticPr fontId="4"/>
  </si>
  <si>
    <r>
      <t>　　※</t>
    </r>
    <r>
      <rPr>
        <b/>
        <sz val="11"/>
        <color indexed="10"/>
        <rFont val="ＭＳ ゴシック"/>
        <family val="3"/>
        <charset val="128"/>
      </rPr>
      <t>記録は、次のとおり入力してください。</t>
    </r>
    <rPh sb="3" eb="5">
      <t>キロク</t>
    </rPh>
    <rPh sb="7" eb="8">
      <t>ツギ</t>
    </rPh>
    <rPh sb="12" eb="14">
      <t>ニュウリョク</t>
    </rPh>
    <phoneticPr fontId="4"/>
  </si>
  <si>
    <t>4分07秒00</t>
    <rPh sb="1" eb="2">
      <t>フン</t>
    </rPh>
    <rPh sb="4" eb="5">
      <t>ビョウ</t>
    </rPh>
    <phoneticPr fontId="4"/>
  </si>
  <si>
    <t>4.07.00</t>
    <phoneticPr fontId="4"/>
  </si>
  <si>
    <t>氏　名</t>
    <rPh sb="0" eb="1">
      <t>シ</t>
    </rPh>
    <rPh sb="2" eb="3">
      <t>メイ</t>
    </rPh>
    <phoneticPr fontId="4"/>
  </si>
  <si>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4"/>
  </si>
  <si>
    <t>　＜注意事項等＞</t>
    <rPh sb="2" eb="4">
      <t>チュウイ</t>
    </rPh>
    <rPh sb="4" eb="6">
      <t>ジコウ</t>
    </rPh>
    <rPh sb="6" eb="7">
      <t>トウ</t>
    </rPh>
    <phoneticPr fontId="4"/>
  </si>
  <si>
    <t>　 ※記録が１分未満で、10分の1以下が「00」</t>
    <rPh sb="3" eb="5">
      <t>キロク</t>
    </rPh>
    <rPh sb="7" eb="8">
      <t>フン</t>
    </rPh>
    <rPh sb="8" eb="10">
      <t>ミマン</t>
    </rPh>
    <rPh sb="14" eb="15">
      <t>ブン</t>
    </rPh>
    <rPh sb="17" eb="19">
      <t>イカ</t>
    </rPh>
    <phoneticPr fontId="4"/>
  </si>
  <si>
    <t>例１</t>
    <rPh sb="0" eb="1">
      <t>レイ</t>
    </rPh>
    <phoneticPr fontId="4"/>
  </si>
  <si>
    <t>例２</t>
    <rPh sb="0" eb="1">
      <t>レイ</t>
    </rPh>
    <phoneticPr fontId="4"/>
  </si>
  <si>
    <t>例３</t>
    <rPh sb="0" eb="1">
      <t>レイ</t>
    </rPh>
    <phoneticPr fontId="4"/>
  </si>
  <si>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4"/>
  </si>
  <si>
    <t>ｾｲｻﾝ ﾀﾛｳ</t>
    <phoneticPr fontId="4"/>
  </si>
  <si>
    <t>ﾌﾘｶﾞﾅ</t>
    <phoneticPr fontId="4"/>
  </si>
  <si>
    <t>種目</t>
    <rPh sb="0" eb="2">
      <t>シュモク</t>
    </rPh>
    <phoneticPr fontId="42"/>
  </si>
  <si>
    <t>ﾅﾝﾊﾞｰ</t>
    <phoneticPr fontId="4"/>
  </si>
  <si>
    <t>男4X100mR</t>
    <rPh sb="0" eb="1">
      <t>オトコ</t>
    </rPh>
    <phoneticPr fontId="4"/>
  </si>
  <si>
    <t>男4X400mR</t>
    <rPh sb="0" eb="1">
      <t>オトコ</t>
    </rPh>
    <phoneticPr fontId="4"/>
  </si>
  <si>
    <t>女4X100mR</t>
    <phoneticPr fontId="4"/>
  </si>
  <si>
    <t>女4X400mR</t>
    <phoneticPr fontId="4"/>
  </si>
  <si>
    <t>男子</t>
    <rPh sb="0" eb="2">
      <t>ダンシ</t>
    </rPh>
    <phoneticPr fontId="42"/>
  </si>
  <si>
    <t>女子</t>
    <rPh sb="0" eb="2">
      <t>ジョシ</t>
    </rPh>
    <phoneticPr fontId="42"/>
  </si>
  <si>
    <t>リレー</t>
    <phoneticPr fontId="42"/>
  </si>
  <si>
    <t>種目</t>
    <rPh sb="0" eb="2">
      <t>シュモク</t>
    </rPh>
    <phoneticPr fontId="42"/>
  </si>
  <si>
    <t>No</t>
    <phoneticPr fontId="42"/>
  </si>
  <si>
    <t>FLAG</t>
    <phoneticPr fontId="42"/>
  </si>
  <si>
    <t>記録</t>
    <rPh sb="0" eb="2">
      <t>キロク</t>
    </rPh>
    <phoneticPr fontId="42"/>
  </si>
  <si>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</si>
  <si>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</si>
  <si>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4"/>
  </si>
  <si>
    <t>学校名</t>
    <rPh sb="0" eb="2">
      <t>ガッコウ</t>
    </rPh>
    <rPh sb="2" eb="3">
      <t>メイ</t>
    </rPh>
    <phoneticPr fontId="8"/>
  </si>
  <si>
    <t>ｶﾅ</t>
    <phoneticPr fontId="4"/>
  </si>
  <si>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4"/>
  </si>
  <si>
    <t>学校名</t>
    <rPh sb="0" eb="2">
      <t>ガッコウ</t>
    </rPh>
    <rPh sb="2" eb="3">
      <t>メイ</t>
    </rPh>
    <phoneticPr fontId="42"/>
  </si>
  <si>
    <t>リレー</t>
    <phoneticPr fontId="42"/>
  </si>
  <si>
    <t>ﾅﾝﾊﾞｰ</t>
    <phoneticPr fontId="42"/>
  </si>
  <si>
    <t>氏　名</t>
    <rPh sb="0" eb="1">
      <t>シ</t>
    </rPh>
    <rPh sb="2" eb="3">
      <t>メイ</t>
    </rPh>
    <phoneticPr fontId="42"/>
  </si>
  <si>
    <t>性</t>
    <rPh sb="0" eb="1">
      <t>セイ</t>
    </rPh>
    <phoneticPr fontId="42"/>
  </si>
  <si>
    <t>年</t>
    <rPh sb="0" eb="1">
      <t>ネン</t>
    </rPh>
    <phoneticPr fontId="42"/>
  </si>
  <si>
    <t>記録確認表</t>
    <rPh sb="0" eb="2">
      <t>キロク</t>
    </rPh>
    <rPh sb="2" eb="4">
      <t>カクニン</t>
    </rPh>
    <rPh sb="4" eb="5">
      <t>ヒョウ</t>
    </rPh>
    <phoneticPr fontId="4"/>
  </si>
  <si>
    <t>4R</t>
    <phoneticPr fontId="42"/>
  </si>
  <si>
    <t>16R</t>
    <phoneticPr fontId="42"/>
  </si>
  <si>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4"/>
  </si>
  <si>
    <t>人数</t>
    <rPh sb="0" eb="2">
      <t>ニンズウ</t>
    </rPh>
    <phoneticPr fontId="42"/>
  </si>
  <si>
    <t>男　　子</t>
    <rPh sb="0" eb="1">
      <t>オトコ</t>
    </rPh>
    <rPh sb="3" eb="4">
      <t>コ</t>
    </rPh>
    <phoneticPr fontId="42"/>
  </si>
  <si>
    <t>女　　子</t>
    <rPh sb="0" eb="1">
      <t>オンナ</t>
    </rPh>
    <rPh sb="3" eb="4">
      <t>コ</t>
    </rPh>
    <phoneticPr fontId="42"/>
  </si>
  <si>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4"/>
  </si>
  <si>
    <t>男　　　子</t>
    <rPh sb="0" eb="1">
      <t>オトコ</t>
    </rPh>
    <rPh sb="4" eb="5">
      <t>コ</t>
    </rPh>
    <phoneticPr fontId="42"/>
  </si>
  <si>
    <t>女　　　子</t>
    <rPh sb="0" eb="1">
      <t>オンナ</t>
    </rPh>
    <rPh sb="4" eb="5">
      <t>コ</t>
    </rPh>
    <phoneticPr fontId="42"/>
  </si>
  <si>
    <t>大会名</t>
    <rPh sb="0" eb="2">
      <t>タイカイ</t>
    </rPh>
    <rPh sb="2" eb="3">
      <t>メイ</t>
    </rPh>
    <phoneticPr fontId="42"/>
  </si>
  <si>
    <t>一覧表用　種目名</t>
    <rPh sb="0" eb="2">
      <t>イチラン</t>
    </rPh>
    <rPh sb="2" eb="3">
      <t>ヒョウ</t>
    </rPh>
    <rPh sb="3" eb="4">
      <t>ヨウ</t>
    </rPh>
    <rPh sb="5" eb="7">
      <t>シュモク</t>
    </rPh>
    <rPh sb="7" eb="8">
      <t>メイ</t>
    </rPh>
    <phoneticPr fontId="42"/>
  </si>
  <si>
    <t>振込明細書のコピーを裏面に添付してください</t>
    <rPh sb="0" eb="2">
      <t>フリコミ</t>
    </rPh>
    <rPh sb="2" eb="5">
      <t>メイサイショ</t>
    </rPh>
    <rPh sb="10" eb="12">
      <t>ウラメン</t>
    </rPh>
    <rPh sb="13" eb="15">
      <t>テンプ</t>
    </rPh>
    <phoneticPr fontId="4"/>
  </si>
  <si>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5"/>
  </si>
  <si>
    <t>※データを修正する場合は、必ず「Delete」キーを使用してください。</t>
    <rPh sb="5" eb="7">
      <t>シュウセイ</t>
    </rPh>
    <rPh sb="9" eb="11">
      <t>バアイ</t>
    </rPh>
    <rPh sb="13" eb="14">
      <t>カナラ</t>
    </rPh>
    <rPh sb="26" eb="28">
      <t>シヨウ</t>
    </rPh>
    <phoneticPr fontId="4"/>
  </si>
  <si>
    <t>競技者NO</t>
    <rPh sb="0" eb="3">
      <t>キョウギシャ</t>
    </rPh>
    <phoneticPr fontId="4"/>
  </si>
  <si>
    <t>男400R</t>
    <rPh sb="0" eb="1">
      <t>オトコ</t>
    </rPh>
    <phoneticPr fontId="4"/>
  </si>
  <si>
    <t>男1600R</t>
    <rPh sb="0" eb="1">
      <t>オトコ</t>
    </rPh>
    <phoneticPr fontId="4"/>
  </si>
  <si>
    <t>女400R</t>
    <rPh sb="0" eb="1">
      <t>オンナ</t>
    </rPh>
    <phoneticPr fontId="4"/>
  </si>
  <si>
    <t>女1600R</t>
    <rPh sb="0" eb="1">
      <t>オンナ</t>
    </rPh>
    <phoneticPr fontId="4"/>
  </si>
  <si>
    <t>※必要事項を全て入力してください。</t>
    <rPh sb="1" eb="3">
      <t>ヒツヨウ</t>
    </rPh>
    <rPh sb="3" eb="5">
      <t>ジコウ</t>
    </rPh>
    <rPh sb="6" eb="7">
      <t>スベ</t>
    </rPh>
    <rPh sb="8" eb="10">
      <t>ニュウリョク</t>
    </rPh>
    <phoneticPr fontId="4"/>
  </si>
  <si>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4"/>
  </si>
  <si>
    <t>※リレーにエントリーをする選手とチームの記録を確認してください。</t>
    <rPh sb="13" eb="15">
      <t>センシュ</t>
    </rPh>
    <rPh sb="20" eb="22">
      <t>キロク</t>
    </rPh>
    <rPh sb="23" eb="25">
      <t>カクニン</t>
    </rPh>
    <phoneticPr fontId="4"/>
  </si>
  <si>
    <t>③リレー情報確認</t>
    <rPh sb="4" eb="6">
      <t>ジョウホウ</t>
    </rPh>
    <rPh sb="6" eb="8">
      <t>カクニン</t>
    </rPh>
    <phoneticPr fontId="4"/>
  </si>
  <si>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4"/>
  </si>
  <si>
    <t>パロマ瑞穂スタジアム・パロマ瑞穂北陸上競技場</t>
    <rPh sb="3" eb="5">
      <t>ミズホ</t>
    </rPh>
    <rPh sb="14" eb="16">
      <t>ミズホ</t>
    </rPh>
    <rPh sb="16" eb="17">
      <t>キタ</t>
    </rPh>
    <rPh sb="17" eb="22">
      <t>リクジョウキョウギジョウ</t>
    </rPh>
    <phoneticPr fontId="4"/>
  </si>
  <si>
    <r>
      <t>　・</t>
    </r>
    <r>
      <rPr>
        <b/>
        <sz val="11"/>
        <color indexed="10"/>
        <rFont val="ＭＳ ゴシック"/>
        <family val="3"/>
        <charset val="128"/>
      </rPr>
      <t>「種目別人数一覧」</t>
    </r>
    <r>
      <rPr>
        <b/>
        <sz val="11"/>
        <rFont val="ＭＳ ゴシック"/>
        <family val="3"/>
        <charset val="128"/>
      </rPr>
      <t>の裏面に</t>
    </r>
    <r>
      <rPr>
        <b/>
        <sz val="11"/>
        <color indexed="10"/>
        <rFont val="ＭＳ ゴシック"/>
        <family val="3"/>
        <charset val="128"/>
      </rPr>
      <t>振込明細書のコピーを添付して</t>
    </r>
    <r>
      <rPr>
        <sz val="11"/>
        <rFont val="ＭＳ 明朝"/>
        <family val="1"/>
        <charset val="128"/>
      </rPr>
      <t>郵送してください。</t>
    </r>
    <rPh sb="3" eb="6">
      <t>シュモクベツ</t>
    </rPh>
    <rPh sb="6" eb="8">
      <t>ニンズウ</t>
    </rPh>
    <rPh sb="8" eb="10">
      <t>イチラン</t>
    </rPh>
    <rPh sb="12" eb="14">
      <t>リメン</t>
    </rPh>
    <rPh sb="25" eb="27">
      <t>テンプ</t>
    </rPh>
    <rPh sb="29" eb="31">
      <t>ユウソウ</t>
    </rPh>
    <phoneticPr fontId="4"/>
  </si>
  <si>
    <t>〒463-8799　守山郵便局　私書箱１４号　名古屋地区陸上競技協会</t>
    <rPh sb="23" eb="26">
      <t>ナゴヤ</t>
    </rPh>
    <rPh sb="26" eb="28">
      <t>チク</t>
    </rPh>
    <phoneticPr fontId="4"/>
  </si>
  <si>
    <t>勝見　昌弘　宛</t>
    <rPh sb="0" eb="2">
      <t>カツミ</t>
    </rPh>
    <rPh sb="3" eb="5">
      <t>マサヒロ</t>
    </rPh>
    <rPh sb="6" eb="7">
      <t>アテ</t>
    </rPh>
    <phoneticPr fontId="4"/>
  </si>
  <si>
    <t>男子100m</t>
  </si>
  <si>
    <t>男子400m</t>
  </si>
  <si>
    <t>男子1500m</t>
  </si>
  <si>
    <t>男子110mH</t>
  </si>
  <si>
    <t>男子4X100mR</t>
  </si>
  <si>
    <t>男子走高跳</t>
  </si>
  <si>
    <t>男子走幅跳</t>
  </si>
  <si>
    <t>女子100m</t>
  </si>
  <si>
    <t>女子200m</t>
  </si>
  <si>
    <t>女子800m</t>
  </si>
  <si>
    <t>女子4X100mR</t>
  </si>
  <si>
    <t>女子走高跳</t>
  </si>
  <si>
    <t>女子走幅跳</t>
  </si>
  <si>
    <t>種　目　数</t>
    <rPh sb="0" eb="1">
      <t>シュ</t>
    </rPh>
    <rPh sb="2" eb="3">
      <t>メ</t>
    </rPh>
    <rPh sb="4" eb="5">
      <t>スウ</t>
    </rPh>
    <phoneticPr fontId="8"/>
  </si>
  <si>
    <t>種目計</t>
    <rPh sb="0" eb="2">
      <t>シュモク</t>
    </rPh>
    <rPh sb="2" eb="3">
      <t>ケイ</t>
    </rPh>
    <phoneticPr fontId="4"/>
  </si>
  <si>
    <t>種目数</t>
    <rPh sb="0" eb="3">
      <t>シュモクスウ</t>
    </rPh>
    <phoneticPr fontId="8"/>
  </si>
  <si>
    <t>リレー</t>
    <phoneticPr fontId="8"/>
  </si>
  <si>
    <t>リレー計</t>
    <rPh sb="3" eb="4">
      <t>ケイ</t>
    </rPh>
    <phoneticPr fontId="4"/>
  </si>
  <si>
    <t>プログラム購入部数</t>
    <phoneticPr fontId="8"/>
  </si>
  <si>
    <t>支払金額</t>
    <rPh sb="0" eb="4">
      <t>シハライキンガク</t>
    </rPh>
    <phoneticPr fontId="8"/>
  </si>
  <si>
    <t>部</t>
    <rPh sb="0" eb="1">
      <t>ブ</t>
    </rPh>
    <phoneticPr fontId="8"/>
  </si>
  <si>
    <t>男</t>
    <rPh sb="0" eb="1">
      <t>オトコ</t>
    </rPh>
    <phoneticPr fontId="4"/>
  </si>
  <si>
    <t>女</t>
    <rPh sb="0" eb="1">
      <t>オンナ</t>
    </rPh>
    <phoneticPr fontId="4"/>
  </si>
  <si>
    <t>申込責任者</t>
    <rPh sb="0" eb="2">
      <t>モウシコミ</t>
    </rPh>
    <rPh sb="2" eb="5">
      <t>セキニ</t>
    </rPh>
    <phoneticPr fontId="4"/>
  </si>
  <si>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4"/>
  </si>
  <si>
    <t>このシートを印刷し裏面に振込明細のコピーを添付してください</t>
    <rPh sb="6" eb="8">
      <t>インサツ</t>
    </rPh>
    <rPh sb="9" eb="11">
      <t>リメン</t>
    </rPh>
    <rPh sb="12" eb="14">
      <t>フリコミ</t>
    </rPh>
    <rPh sb="14" eb="16">
      <t>メイサイ</t>
    </rPh>
    <rPh sb="21" eb="23">
      <t>テンプ</t>
    </rPh>
    <phoneticPr fontId="4"/>
  </si>
  <si>
    <t>役員ができる方のお名前を入力してください</t>
    <rPh sb="0" eb="2">
      <t>ヤクイン</t>
    </rPh>
    <rPh sb="6" eb="7">
      <t>カタ</t>
    </rPh>
    <rPh sb="9" eb="11">
      <t>ナマ</t>
    </rPh>
    <rPh sb="12" eb="14">
      <t>ニュウリョク</t>
    </rPh>
    <phoneticPr fontId="4"/>
  </si>
  <si>
    <t>toiawase.nagoya@gmail.com</t>
    <phoneticPr fontId="4"/>
  </si>
  <si>
    <t>メール送信期限</t>
    <rPh sb="3" eb="5">
      <t>ソウシン</t>
    </rPh>
    <rPh sb="5" eb="7">
      <t>キゲン</t>
    </rPh>
    <phoneticPr fontId="4"/>
  </si>
  <si>
    <t>書類郵送期限　</t>
    <rPh sb="0" eb="2">
      <t>ショルイ</t>
    </rPh>
    <rPh sb="2" eb="4">
      <t>ユウソウ</t>
    </rPh>
    <rPh sb="4" eb="6">
      <t>キゲン</t>
    </rPh>
    <phoneticPr fontId="4"/>
  </si>
  <si>
    <t xml:space="preserve">２ </t>
    <phoneticPr fontId="4"/>
  </si>
  <si>
    <t xml:space="preserve">４ </t>
  </si>
  <si>
    <t xml:space="preserve">５ </t>
  </si>
  <si>
    <t xml:space="preserve">６ </t>
    <phoneticPr fontId="4"/>
  </si>
  <si>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4"/>
  </si>
  <si>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4"/>
  </si>
  <si>
    <r>
      <t>◎トラック種目・・・・分秒をドット「．」で区切り、</t>
    </r>
    <r>
      <rPr>
        <b/>
        <u/>
        <sz val="11"/>
        <color indexed="10"/>
        <rFont val="ＭＳ ゴシック"/>
        <family val="3"/>
        <charset val="128"/>
      </rPr>
      <t>100分の1秒まで入力</t>
    </r>
    <rPh sb="5" eb="7">
      <t>シュモク</t>
    </rPh>
    <phoneticPr fontId="4"/>
  </si>
  <si>
    <r>
      <t>◎フィールド種目・・・メートルを「m」で区切り、</t>
    </r>
    <r>
      <rPr>
        <b/>
        <u/>
        <sz val="11"/>
        <color indexed="10"/>
        <rFont val="ＭＳ ゴシック"/>
        <family val="3"/>
        <charset val="128"/>
      </rPr>
      <t>cm単位まで入力（「cm」の文字は入れない）</t>
    </r>
    <rPh sb="6" eb="8">
      <t>シュモク</t>
    </rPh>
    <phoneticPr fontId="4"/>
  </si>
  <si>
    <t>⇒</t>
    <phoneticPr fontId="4"/>
  </si>
  <si>
    <r>
      <t>　・入力したファイルを送信してください。</t>
    </r>
    <r>
      <rPr>
        <b/>
        <sz val="12"/>
        <color indexed="8"/>
        <rFont val="ＭＳ 明朝"/>
        <family val="1"/>
        <charset val="128"/>
      </rPr>
      <t/>
    </r>
    <rPh sb="2" eb="4">
      <t>ニュウリョク</t>
    </rPh>
    <phoneticPr fontId="4"/>
  </si>
  <si>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4"/>
  </si>
  <si>
    <t xml:space="preserve">mail：   </t>
    <phoneticPr fontId="4"/>
  </si>
  <si>
    <t>①団体情報入力</t>
    <rPh sb="1" eb="3">
      <t>ダン</t>
    </rPh>
    <rPh sb="3" eb="5">
      <t>ジョウホウ</t>
    </rPh>
    <rPh sb="5" eb="7">
      <t>ニュウリョク</t>
    </rPh>
    <phoneticPr fontId="4"/>
  </si>
  <si>
    <t>団体コード</t>
    <rPh sb="0" eb="2">
      <t>ダンタイ</t>
    </rPh>
    <phoneticPr fontId="4"/>
  </si>
  <si>
    <t>団体名</t>
    <rPh sb="0" eb="2">
      <t>ダンタイ</t>
    </rPh>
    <rPh sb="2" eb="3">
      <t>メイ</t>
    </rPh>
    <phoneticPr fontId="4"/>
  </si>
  <si>
    <t>略称団体名</t>
    <rPh sb="0" eb="2">
      <t>リャクショウ</t>
    </rPh>
    <rPh sb="2" eb="4">
      <t>ダンタ</t>
    </rPh>
    <rPh sb="4" eb="5">
      <t>メイ</t>
    </rPh>
    <phoneticPr fontId="4"/>
  </si>
  <si>
    <t>団体名ﾌﾘｶﾞﾅ</t>
    <rPh sb="0" eb="3">
      <t>ダンタイメイ</t>
    </rPh>
    <phoneticPr fontId="4"/>
  </si>
  <si>
    <t>申込責任者</t>
    <rPh sb="0" eb="2">
      <t>モウシコミ</t>
    </rPh>
    <rPh sb="2" eb="5">
      <t>セキニンシャ</t>
    </rPh>
    <phoneticPr fontId="4"/>
  </si>
  <si>
    <t>プログラム購入部数</t>
    <phoneticPr fontId="4"/>
  </si>
  <si>
    <t>部</t>
    <rPh sb="0" eb="1">
      <t>ブ</t>
    </rPh>
    <phoneticPr fontId="4"/>
  </si>
  <si>
    <t>役員のできる方のお名前を入力してください</t>
    <rPh sb="0" eb="2">
      <t>ヤクイン</t>
    </rPh>
    <rPh sb="6" eb="7">
      <t>カタ</t>
    </rPh>
    <rPh sb="9" eb="11">
      <t>ナマ</t>
    </rPh>
    <rPh sb="12" eb="14">
      <t>ニュウリョク</t>
    </rPh>
    <phoneticPr fontId="4"/>
  </si>
  <si>
    <r>
      <t>　・記録会分の参加料を振り込み、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5" eb="28">
      <t>シュモクベツ</t>
    </rPh>
    <rPh sb="28" eb="30">
      <t>ニンズウ</t>
    </rPh>
    <rPh sb="30" eb="32">
      <t>イチラン</t>
    </rPh>
    <rPh sb="34" eb="36">
      <t>ウラメン</t>
    </rPh>
    <rPh sb="37" eb="39">
      <t>テンプ</t>
    </rPh>
    <phoneticPr fontId="4"/>
  </si>
  <si>
    <t>OP１００ｍ</t>
    <phoneticPr fontId="4"/>
  </si>
  <si>
    <t>OP１５００ｍ</t>
    <phoneticPr fontId="4"/>
  </si>
  <si>
    <t>記録会</t>
    <rPh sb="0" eb="3">
      <t>キロクカイ</t>
    </rPh>
    <phoneticPr fontId="4"/>
  </si>
  <si>
    <t>種目</t>
    <rPh sb="0" eb="2">
      <t>シュモク</t>
    </rPh>
    <phoneticPr fontId="4"/>
  </si>
  <si>
    <t>男子110mH</t>
    <phoneticPr fontId="42"/>
  </si>
  <si>
    <t>男子砲丸投</t>
    <rPh sb="2" eb="5">
      <t>ホウガンナゲ</t>
    </rPh>
    <phoneticPr fontId="42"/>
  </si>
  <si>
    <t>女子砲丸投</t>
    <rPh sb="2" eb="5">
      <t>ホウガンナゲ</t>
    </rPh>
    <phoneticPr fontId="42"/>
  </si>
  <si>
    <t>女子200m</t>
    <phoneticPr fontId="42"/>
  </si>
  <si>
    <t>女子800m</t>
    <phoneticPr fontId="42"/>
  </si>
  <si>
    <t>女子100mH</t>
    <rPh sb="0" eb="2">
      <t>ジョ</t>
    </rPh>
    <phoneticPr fontId="42"/>
  </si>
  <si>
    <t>有料種目数×500円</t>
    <rPh sb="0" eb="2">
      <t>ユウリョウ</t>
    </rPh>
    <rPh sb="2" eb="4">
      <t>シュモク</t>
    </rPh>
    <rPh sb="4" eb="5">
      <t>スウ</t>
    </rPh>
    <rPh sb="9" eb="10">
      <t>エン</t>
    </rPh>
    <phoneticPr fontId="8"/>
  </si>
  <si>
    <t>種目</t>
    <rPh sb="0" eb="2">
      <t>シュモク</t>
    </rPh>
    <phoneticPr fontId="4"/>
  </si>
  <si>
    <t>shisupo.moushikomi@gmail.com</t>
    <phoneticPr fontId="4"/>
  </si>
  <si>
    <t>※必ずメールを送信してください！　書類のみでは受け付けません。</t>
    <rPh sb="1" eb="2">
      <t>カナラ</t>
    </rPh>
    <rPh sb="7" eb="9">
      <t>ソウシン</t>
    </rPh>
    <rPh sb="17" eb="19">
      <t>ショルイ</t>
    </rPh>
    <rPh sb="23" eb="24">
      <t>ウ</t>
    </rPh>
    <rPh sb="25" eb="26">
      <t>ツ</t>
    </rPh>
    <phoneticPr fontId="4"/>
  </si>
  <si>
    <t xml:space="preserve">１ </t>
    <phoneticPr fontId="4"/>
  </si>
  <si>
    <t xml:space="preserve">７ </t>
    <phoneticPr fontId="4"/>
  </si>
  <si>
    <t>　　選手情報の入力</t>
    <rPh sb="2" eb="4">
      <t>センシュ</t>
    </rPh>
    <rPh sb="4" eb="6">
      <t>ジョウホウ</t>
    </rPh>
    <rPh sb="7" eb="9">
      <t>ニュウリョク</t>
    </rPh>
    <phoneticPr fontId="4"/>
  </si>
  <si>
    <t>　・５月末までに選手登録されていれば、ナンバーを入力するだけで、氏名、性別、学年、所属情報は入力されます。</t>
    <rPh sb="3" eb="5">
      <t>ガツマツ</t>
    </rPh>
    <rPh sb="8" eb="10">
      <t>センシュ</t>
    </rPh>
    <rPh sb="10" eb="12">
      <t>トウロク</t>
    </rPh>
    <rPh sb="24" eb="26">
      <t>ニュウ</t>
    </rPh>
    <rPh sb="32" eb="34">
      <t>シメイ</t>
    </rPh>
    <rPh sb="35" eb="37">
      <t>セイベツ</t>
    </rPh>
    <rPh sb="38" eb="40">
      <t>ガクネン</t>
    </rPh>
    <rPh sb="41" eb="43">
      <t>ショゾク</t>
    </rPh>
    <rPh sb="43" eb="45">
      <t>ジョウホウ</t>
    </rPh>
    <rPh sb="46" eb="48">
      <t>ニュウリョク</t>
    </rPh>
    <phoneticPr fontId="4"/>
  </si>
  <si>
    <t>↓</t>
    <phoneticPr fontId="4"/>
  </si>
  <si>
    <t>20m</t>
    <phoneticPr fontId="4"/>
  </si>
  <si>
    <t>20m00</t>
    <phoneticPr fontId="4"/>
  </si>
  <si>
    <t>↓</t>
    <phoneticPr fontId="4"/>
  </si>
  <si>
    <t>　　種目別人数の確認・印刷</t>
    <rPh sb="2" eb="5">
      <t>シュモクベツ</t>
    </rPh>
    <rPh sb="5" eb="7">
      <t>ニンズウ</t>
    </rPh>
    <rPh sb="8" eb="10">
      <t>カクニン</t>
    </rPh>
    <rPh sb="11" eb="13">
      <t>インサツ</t>
    </rPh>
    <phoneticPr fontId="4"/>
  </si>
  <si>
    <t>↓</t>
    <phoneticPr fontId="4"/>
  </si>
  <si>
    <t>　・プログラム購入部数を入力後、金額を確認して印刷をしてください。</t>
    <rPh sb="7" eb="9">
      <t>コウニュウ</t>
    </rPh>
    <rPh sb="9" eb="11">
      <t>ブスウ</t>
    </rPh>
    <rPh sb="12" eb="15">
      <t>ニュウリョクゴ</t>
    </rPh>
    <rPh sb="16" eb="18">
      <t>キンガク</t>
    </rPh>
    <rPh sb="19" eb="21">
      <t>カクニン</t>
    </rPh>
    <phoneticPr fontId="4"/>
  </si>
  <si>
    <t>　　ファイルの保存 ファイル名を団体名に変えて保存してください。</t>
    <rPh sb="7" eb="9">
      <t>ホゾン</t>
    </rPh>
    <rPh sb="16" eb="19">
      <t>ダンタイメイ</t>
    </rPh>
    <rPh sb="20" eb="21">
      <t>カ</t>
    </rPh>
    <rPh sb="23" eb="25">
      <t>ホゾン</t>
    </rPh>
    <phoneticPr fontId="4"/>
  </si>
  <si>
    <t>E-mail：</t>
    <phoneticPr fontId="4"/>
  </si>
  <si>
    <t>　　参加料の振込</t>
    <rPh sb="2" eb="5">
      <t>サンカリョウ</t>
    </rPh>
    <rPh sb="6" eb="8">
      <t>フリコミ</t>
    </rPh>
    <phoneticPr fontId="4"/>
  </si>
  <si>
    <t>　　郵送</t>
    <rPh sb="2" eb="4">
      <t>ユウソウ</t>
    </rPh>
    <phoneticPr fontId="4"/>
  </si>
  <si>
    <t>　　申込完了</t>
    <rPh sb="2" eb="4">
      <t>モウシコミ</t>
    </rPh>
    <rPh sb="4" eb="6">
      <t>カンリョウ</t>
    </rPh>
    <phoneticPr fontId="4"/>
  </si>
  <si>
    <t>中学用</t>
    <rPh sb="0" eb="2">
      <t>チュウガク</t>
    </rPh>
    <rPh sb="2" eb="3">
      <t>ヨウ</t>
    </rPh>
    <phoneticPr fontId="4"/>
  </si>
  <si>
    <t>　※この大会は、名古屋地区の中学校が申し込めます。</t>
    <rPh sb="4" eb="7">
      <t>タイカ</t>
    </rPh>
    <rPh sb="8" eb="11">
      <t>ナゴヤ</t>
    </rPh>
    <rPh sb="11" eb="13">
      <t>チク</t>
    </rPh>
    <rPh sb="14" eb="17">
      <t>チュウガッコウ</t>
    </rPh>
    <rPh sb="18" eb="19">
      <t>モウ</t>
    </rPh>
    <rPh sb="20" eb="21">
      <t>コ</t>
    </rPh>
    <phoneticPr fontId="4"/>
  </si>
  <si>
    <t>記録会男子100m</t>
    <rPh sb="3" eb="5">
      <t>ダン</t>
    </rPh>
    <phoneticPr fontId="42"/>
  </si>
  <si>
    <t>記録会女子100m</t>
  </si>
  <si>
    <t>記録会男子1500m</t>
    <rPh sb="3" eb="5">
      <t>ダンシ</t>
    </rPh>
    <phoneticPr fontId="42"/>
  </si>
  <si>
    <t>記録会女子1500m</t>
  </si>
  <si>
    <t>記録会100m</t>
    <rPh sb="0" eb="3">
      <t>キロクカイ</t>
    </rPh>
    <phoneticPr fontId="8"/>
  </si>
  <si>
    <t>　　メール送信 市スポ中学の部とは申込み先が異なります。</t>
    <rPh sb="5" eb="7">
      <t>ソウシン</t>
    </rPh>
    <rPh sb="8" eb="9">
      <t>シ</t>
    </rPh>
    <rPh sb="11" eb="13">
      <t>チュウガク</t>
    </rPh>
    <rPh sb="14" eb="15">
      <t>ブ</t>
    </rPh>
    <rPh sb="17" eb="19">
      <t>モウシコ</t>
    </rPh>
    <rPh sb="19" eb="21">
      <t>サキ</t>
    </rPh>
    <rPh sb="22" eb="23">
      <t>コト</t>
    </rPh>
    <phoneticPr fontId="4"/>
  </si>
  <si>
    <t>必着</t>
    <rPh sb="0" eb="2">
      <t>ヒッチャク</t>
    </rPh>
    <phoneticPr fontId="4"/>
  </si>
  <si>
    <t>記録会1500m</t>
    <rPh sb="0" eb="3">
      <t>キ</t>
    </rPh>
    <phoneticPr fontId="4"/>
  </si>
  <si>
    <t>プログラム部数✕800円</t>
    <rPh sb="5" eb="7">
      <t>ブスウ</t>
    </rPh>
    <rPh sb="11" eb="12">
      <t>エン</t>
    </rPh>
    <phoneticPr fontId="8"/>
  </si>
  <si>
    <t>5.00.00</t>
    <phoneticPr fontId="4"/>
  </si>
  <si>
    <t>参加人数</t>
    <rPh sb="0" eb="4">
      <t>サンカニンズウ</t>
    </rPh>
    <phoneticPr fontId="8"/>
  </si>
  <si>
    <t>ナンバーのアルファベット</t>
    <phoneticPr fontId="4"/>
  </si>
  <si>
    <t>記録会中男100m</t>
    <rPh sb="0" eb="3">
      <t>キロ</t>
    </rPh>
    <rPh sb="3" eb="4">
      <t>チュウ</t>
    </rPh>
    <rPh sb="4" eb="5">
      <t>オ</t>
    </rPh>
    <phoneticPr fontId="3"/>
  </si>
  <si>
    <t>記録会中男1500m</t>
    <rPh sb="0" eb="3">
      <t>キロ</t>
    </rPh>
    <rPh sb="3" eb="4">
      <t>チュウ</t>
    </rPh>
    <rPh sb="4" eb="5">
      <t>オ</t>
    </rPh>
    <phoneticPr fontId="3"/>
  </si>
  <si>
    <t>記録会中女100m</t>
    <rPh sb="0" eb="3">
      <t>キロ</t>
    </rPh>
    <rPh sb="3" eb="4">
      <t>チュウ</t>
    </rPh>
    <phoneticPr fontId="3"/>
  </si>
  <si>
    <t>記録会中女1500m</t>
    <rPh sb="0" eb="3">
      <t>キロ</t>
    </rPh>
    <rPh sb="3" eb="4">
      <t>チュウ</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</si>
  <si>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</si>
  <si>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</si>
  <si>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</si>
  <si>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</si>
  <si>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</si>
  <si>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</si>
  <si>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</si>
  <si>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</si>
  <si>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</si>
  <si>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</si>
  <si>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</si>
  <si>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団体名略称</t>
  </si>
  <si>
    <t>団体名カナ</t>
  </si>
  <si>
    <t>団体コード</t>
    <phoneticPr fontId="71"/>
  </si>
  <si>
    <r>
      <t>N</t>
    </r>
    <r>
      <rPr>
        <sz val="11"/>
        <color theme="1"/>
        <rFont val="ＭＳ ゴシック"/>
        <family val="2"/>
        <charset val="128"/>
      </rPr>
      <t>o</t>
    </r>
    <phoneticPr fontId="42"/>
  </si>
  <si>
    <t>日進中</t>
  </si>
  <si>
    <t>ニッシンチュウ</t>
    <phoneticPr fontId="42"/>
  </si>
  <si>
    <t>田光中</t>
  </si>
  <si>
    <t>タコウチュウ</t>
    <phoneticPr fontId="42"/>
  </si>
  <si>
    <t>城山中</t>
  </si>
  <si>
    <t>シロヤマチュウ</t>
  </si>
  <si>
    <t>千種台中</t>
  </si>
  <si>
    <t>チクサダイ</t>
  </si>
  <si>
    <t>振甫中</t>
  </si>
  <si>
    <t>シンポ</t>
    <phoneticPr fontId="42"/>
  </si>
  <si>
    <t>若水中</t>
  </si>
  <si>
    <t>ワカミズチュウ</t>
    <phoneticPr fontId="42"/>
  </si>
  <si>
    <t>千種中</t>
  </si>
  <si>
    <t>チクサチュウ</t>
  </si>
  <si>
    <t>冨士中</t>
  </si>
  <si>
    <t>フジチュウ</t>
  </si>
  <si>
    <t>北陵中</t>
  </si>
  <si>
    <t>ホクリョウチュウ</t>
  </si>
  <si>
    <t>大曽根中</t>
  </si>
  <si>
    <t>オオゾネチュウ</t>
  </si>
  <si>
    <t>名古屋北中</t>
  </si>
  <si>
    <t>ナゴヤキタ</t>
  </si>
  <si>
    <t>名塚中</t>
    <phoneticPr fontId="42"/>
  </si>
  <si>
    <t>名塚中</t>
  </si>
  <si>
    <t>ナヅカ</t>
  </si>
  <si>
    <t>天神山中</t>
  </si>
  <si>
    <t>テンジンヤマチュウ</t>
  </si>
  <si>
    <t>豊国中</t>
  </si>
  <si>
    <t>トヨクニチュウ</t>
  </si>
  <si>
    <t>豊正中</t>
  </si>
  <si>
    <t>ホウセイ</t>
  </si>
  <si>
    <t>伊勢山中</t>
  </si>
  <si>
    <t>イセヤマチュウ</t>
  </si>
  <si>
    <t>瑞穂ヶ丘中</t>
  </si>
  <si>
    <t>ミズホガオカチュウ</t>
  </si>
  <si>
    <t>萩山中</t>
  </si>
  <si>
    <t>ハギヤマチュウ</t>
  </si>
  <si>
    <t>汐路中</t>
  </si>
  <si>
    <t>シオジチュウ</t>
  </si>
  <si>
    <t>沢上中</t>
  </si>
  <si>
    <t>サワカミチュウ</t>
  </si>
  <si>
    <t>日比野中</t>
  </si>
  <si>
    <t>ヒビノチュウ</t>
  </si>
  <si>
    <t>長良中</t>
  </si>
  <si>
    <t>ナガラチュウ</t>
  </si>
  <si>
    <t>一柳中</t>
  </si>
  <si>
    <t>イチヤナギチュウ</t>
  </si>
  <si>
    <t>富田中</t>
  </si>
  <si>
    <t>トミダチュウ</t>
  </si>
  <si>
    <t>はとり中</t>
    <phoneticPr fontId="42"/>
  </si>
  <si>
    <t>はとり中</t>
  </si>
  <si>
    <t>ハトリ</t>
  </si>
  <si>
    <t>港南中</t>
  </si>
  <si>
    <t>コウナンチュウ</t>
  </si>
  <si>
    <t>東港中</t>
  </si>
  <si>
    <t>トウコウ</t>
  </si>
  <si>
    <t>南陽中</t>
  </si>
  <si>
    <t>ナンヨウチュウ</t>
  </si>
  <si>
    <t>宝神中</t>
  </si>
  <si>
    <t>ホウジン</t>
  </si>
  <si>
    <t>当知中</t>
  </si>
  <si>
    <t>トウチチュウ</t>
  </si>
  <si>
    <t>桜田中</t>
  </si>
  <si>
    <t>サクラダチュウ</t>
  </si>
  <si>
    <t>南光中</t>
  </si>
  <si>
    <t>ナンコウチュウ</t>
  </si>
  <si>
    <t>守山中</t>
    <phoneticPr fontId="42"/>
  </si>
  <si>
    <t>守山中</t>
  </si>
  <si>
    <t>モリヤマ</t>
  </si>
  <si>
    <t>守山東中</t>
  </si>
  <si>
    <t>モリヤマヒガシ</t>
  </si>
  <si>
    <t>守山西中</t>
    <phoneticPr fontId="42"/>
  </si>
  <si>
    <t>守山西中</t>
  </si>
  <si>
    <t>モリヤマニシチュウ</t>
  </si>
  <si>
    <t>鳴海中</t>
  </si>
  <si>
    <t>ナルミチュウ</t>
  </si>
  <si>
    <t>鳴子台中</t>
  </si>
  <si>
    <t>ナルコダイチュウ</t>
  </si>
  <si>
    <t>大高中</t>
  </si>
  <si>
    <t>オオダカチュウ</t>
  </si>
  <si>
    <t>有松中</t>
    <phoneticPr fontId="42"/>
  </si>
  <si>
    <t>有松中</t>
  </si>
  <si>
    <t>アリマツ</t>
  </si>
  <si>
    <t>千鳥丘中</t>
  </si>
  <si>
    <t>チドリガオカチュウ</t>
  </si>
  <si>
    <t>扇台中</t>
    <phoneticPr fontId="42"/>
  </si>
  <si>
    <t>扇台中</t>
  </si>
  <si>
    <t>オウギダイチュウ</t>
  </si>
  <si>
    <t>鎌倉台中</t>
  </si>
  <si>
    <t>カマクラダイチュウ</t>
  </si>
  <si>
    <t>神の倉中</t>
  </si>
  <si>
    <t>カミノクラ</t>
  </si>
  <si>
    <t>猪高中</t>
  </si>
  <si>
    <t>イタカチュウ</t>
  </si>
  <si>
    <t>神丘中</t>
  </si>
  <si>
    <t>カミオカチュウ</t>
  </si>
  <si>
    <t>高針台中</t>
    <phoneticPr fontId="42"/>
  </si>
  <si>
    <t>高針台中</t>
  </si>
  <si>
    <t>タカバリダイ</t>
  </si>
  <si>
    <t>藤森中</t>
  </si>
  <si>
    <t>フジモリチュウ</t>
  </si>
  <si>
    <t>牧の池中</t>
  </si>
  <si>
    <t>マキノイケチュウ</t>
  </si>
  <si>
    <t>御幸山中</t>
    <phoneticPr fontId="42"/>
  </si>
  <si>
    <t>御幸山中</t>
  </si>
  <si>
    <t>ミユキヤマ</t>
  </si>
  <si>
    <t>平針中</t>
  </si>
  <si>
    <t>ヒラバリ</t>
  </si>
  <si>
    <t>水無瀬中</t>
  </si>
  <si>
    <t>セトシリツミナセチュウ</t>
  </si>
  <si>
    <t>瀬戸南山中</t>
    <phoneticPr fontId="42"/>
  </si>
  <si>
    <t>瀬戸南山中</t>
  </si>
  <si>
    <t>セトミナミヤマ</t>
  </si>
  <si>
    <t>春日井東部中</t>
    <rPh sb="0" eb="3">
      <t>カス</t>
    </rPh>
    <phoneticPr fontId="42"/>
  </si>
  <si>
    <t>トウブチュウ</t>
  </si>
  <si>
    <t>春日井中部中</t>
    <rPh sb="0" eb="3">
      <t>カ</t>
    </rPh>
    <phoneticPr fontId="42"/>
  </si>
  <si>
    <t>チュウブチュウ</t>
  </si>
  <si>
    <t>高蔵寺中</t>
  </si>
  <si>
    <t>コウゾウジチュウ</t>
  </si>
  <si>
    <t>高森台中</t>
  </si>
  <si>
    <t>タカモリダイチュウ</t>
  </si>
  <si>
    <t>味美中</t>
  </si>
  <si>
    <t>アジヨシチュウ</t>
  </si>
  <si>
    <t>味岡中</t>
  </si>
  <si>
    <t>アジオカチュウ</t>
    <phoneticPr fontId="42"/>
  </si>
  <si>
    <t>尾張旭東中</t>
    <phoneticPr fontId="42"/>
  </si>
  <si>
    <t>尾張旭東中</t>
  </si>
  <si>
    <t>オワリアサヒシリツヒガシチュウ</t>
  </si>
  <si>
    <t>尾張旭西中</t>
    <phoneticPr fontId="42"/>
  </si>
  <si>
    <t>尾張旭西中</t>
  </si>
  <si>
    <t>オワリアサヒシリツニシチュウ</t>
  </si>
  <si>
    <t>豊明中</t>
    <phoneticPr fontId="42"/>
  </si>
  <si>
    <t>豊明中</t>
  </si>
  <si>
    <t>トヨアケ</t>
  </si>
  <si>
    <t>栄中</t>
  </si>
  <si>
    <t>サカエチュウ</t>
    <phoneticPr fontId="42"/>
  </si>
  <si>
    <t>沓掛中</t>
  </si>
  <si>
    <t>クツカケチュウ</t>
  </si>
  <si>
    <t>日進西中</t>
  </si>
  <si>
    <t>ニッシンニシチュウ</t>
  </si>
  <si>
    <t>日進東中</t>
  </si>
  <si>
    <t>ニッシンヒガシチュウ</t>
  </si>
  <si>
    <t>春木中</t>
  </si>
  <si>
    <t>ハルキチュウ</t>
    <phoneticPr fontId="42"/>
  </si>
  <si>
    <t>長久手中</t>
    <phoneticPr fontId="42"/>
  </si>
  <si>
    <t>長久手中</t>
  </si>
  <si>
    <t>ナガクテ</t>
  </si>
  <si>
    <t>亀崎中</t>
  </si>
  <si>
    <t>カメザキチュウ</t>
  </si>
  <si>
    <t>横須賀中</t>
  </si>
  <si>
    <t>ヨコスカチュウ</t>
    <phoneticPr fontId="42"/>
  </si>
  <si>
    <t>大府中</t>
  </si>
  <si>
    <t>オオブチュウ</t>
    <phoneticPr fontId="42"/>
  </si>
  <si>
    <t>大府西中</t>
    <phoneticPr fontId="42"/>
  </si>
  <si>
    <t>大府西中</t>
  </si>
  <si>
    <t>オオブニシ</t>
  </si>
  <si>
    <t>大府北中</t>
  </si>
  <si>
    <t>オオブキタチュウ</t>
    <phoneticPr fontId="42"/>
  </si>
  <si>
    <t>知多中</t>
  </si>
  <si>
    <t>チタシツリチタチュウ</t>
  </si>
  <si>
    <t>知多東部中</t>
  </si>
  <si>
    <t>チタトウブチュウ</t>
    <phoneticPr fontId="42"/>
  </si>
  <si>
    <t>知多中部中</t>
    <phoneticPr fontId="42"/>
  </si>
  <si>
    <t>知多中部中</t>
  </si>
  <si>
    <t>チタチュウブ</t>
  </si>
  <si>
    <t>東浦北部中</t>
  </si>
  <si>
    <t>ヒガシウラホクブチュウ</t>
    <phoneticPr fontId="42"/>
  </si>
  <si>
    <t>東浦西部中</t>
  </si>
  <si>
    <t>ヒガシウラセイブチュウ</t>
  </si>
  <si>
    <t>野間中</t>
  </si>
  <si>
    <t>ノマチュウ</t>
    <phoneticPr fontId="42"/>
  </si>
  <si>
    <t>河和中</t>
  </si>
  <si>
    <t>コウワチュウ</t>
  </si>
  <si>
    <t>武豊中</t>
    <phoneticPr fontId="42"/>
  </si>
  <si>
    <t>武豊中</t>
  </si>
  <si>
    <t>タケトヨ</t>
  </si>
  <si>
    <t>富貴中</t>
    <phoneticPr fontId="42"/>
  </si>
  <si>
    <t>富貴中</t>
  </si>
  <si>
    <t>フキ</t>
  </si>
  <si>
    <t>愛知中</t>
    <phoneticPr fontId="42"/>
  </si>
  <si>
    <t>愛知中</t>
  </si>
  <si>
    <t>アイチ</t>
  </si>
  <si>
    <t>椙山女学園中</t>
  </si>
  <si>
    <t>スギヤマジョガクエンチュウ</t>
  </si>
  <si>
    <t>愛知淑徳中</t>
  </si>
  <si>
    <t>アイチシュクトクチュウ</t>
  </si>
  <si>
    <t>東海中</t>
  </si>
  <si>
    <t>トウカイ</t>
  </si>
  <si>
    <t>名古屋中</t>
  </si>
  <si>
    <t>ナゴヤチュウ</t>
  </si>
  <si>
    <t>南山中男子部</t>
    <rPh sb="2" eb="3">
      <t>チュウ</t>
    </rPh>
    <phoneticPr fontId="42"/>
  </si>
  <si>
    <t>南山中男子部</t>
  </si>
  <si>
    <t>ナンザンチュウ　ダンシブ</t>
  </si>
  <si>
    <t>名古屋女子大学中</t>
  </si>
  <si>
    <t>ナゴヤジョシダイガクチュウ</t>
  </si>
  <si>
    <t>名経大高蔵中</t>
    <phoneticPr fontId="42"/>
  </si>
  <si>
    <t>名経大高蔵中</t>
  </si>
  <si>
    <t>メイケイダイタカクラ</t>
  </si>
  <si>
    <t>聖霊中</t>
  </si>
  <si>
    <t>セイレイチュウ</t>
  </si>
  <si>
    <t>長久手北中</t>
  </si>
  <si>
    <t>ナガクテシリツキタチュウ</t>
  </si>
  <si>
    <t>吉根中</t>
  </si>
  <si>
    <t>キッコチュウ</t>
  </si>
  <si>
    <t>阿久比中</t>
  </si>
  <si>
    <t>ｱｸﾞｲﾁｭｳ</t>
    <phoneticPr fontId="42"/>
  </si>
  <si>
    <t>乙川中</t>
  </si>
  <si>
    <t>ｵｯｶﾜﾁｭｳ</t>
    <phoneticPr fontId="42"/>
  </si>
  <si>
    <t>東浦中</t>
  </si>
  <si>
    <t>ﾋｶﾞｼｳﾗﾁｭｳ</t>
    <phoneticPr fontId="42"/>
  </si>
  <si>
    <t>北山中</t>
  </si>
  <si>
    <t>ｷﾀﾔﾏﾁｭｳ</t>
    <phoneticPr fontId="42"/>
  </si>
  <si>
    <t>前津中</t>
  </si>
  <si>
    <t>ﾏｴﾂﾞﾁｭｳ</t>
    <phoneticPr fontId="42"/>
  </si>
  <si>
    <t>団体名検索</t>
    <rPh sb="0" eb="2">
      <t>ダンタイ</t>
    </rPh>
    <rPh sb="2" eb="3">
      <t>メイ</t>
    </rPh>
    <rPh sb="3" eb="5">
      <t>ケンサク</t>
    </rPh>
    <phoneticPr fontId="4"/>
  </si>
  <si>
    <t>←団体名最初の一文字を入力してください。</t>
  </si>
  <si>
    <r>
      <t>←このセルに</t>
    </r>
    <r>
      <rPr>
        <b/>
        <sz val="12"/>
        <color rgb="FFFF0000"/>
        <rFont val="ＭＳ ゴシック"/>
        <family val="3"/>
        <charset val="128"/>
      </rPr>
      <t>直接団体名を入力しないで下さい。</t>
    </r>
    <r>
      <rPr>
        <b/>
        <sz val="11"/>
        <color theme="3" tint="0.39997558519241921"/>
        <rFont val="ＭＳ ゴシック"/>
        <family val="3"/>
        <charset val="128"/>
      </rPr>
      <t xml:space="preserve">
　上のセルで、団体名の最初の一文字を入力すると、候補がドロップダウンに表示されますので選択してください。</t>
    </r>
    <phoneticPr fontId="4"/>
  </si>
  <si>
    <t>←団体名を選択すると、自動で入力されます。</t>
    <rPh sb="1" eb="3">
      <t>ダンタイ</t>
    </rPh>
    <rPh sb="3" eb="4">
      <t>メイ</t>
    </rPh>
    <rPh sb="5" eb="7">
      <t>センタク</t>
    </rPh>
    <rPh sb="11" eb="13">
      <t>ジドウ</t>
    </rPh>
    <rPh sb="14" eb="16">
      <t>ニュウリョク</t>
    </rPh>
    <phoneticPr fontId="4"/>
  </si>
  <si>
    <t>←プログラムは有料販売です。</t>
    <rPh sb="7" eb="11">
      <t>ユウリョウハン</t>
    </rPh>
    <phoneticPr fontId="4"/>
  </si>
  <si>
    <t/>
  </si>
  <si>
    <t>2018年　名古屋市民スポーツ祭記録会</t>
    <rPh sb="4" eb="5">
      <t>ネン</t>
    </rPh>
    <rPh sb="6" eb="9">
      <t>ナゴヤ</t>
    </rPh>
    <rPh sb="9" eb="11">
      <t>シミン</t>
    </rPh>
    <rPh sb="15" eb="16">
      <t>サイ</t>
    </rPh>
    <rPh sb="16" eb="18">
      <t>キロク</t>
    </rPh>
    <rPh sb="18" eb="19">
      <t>カイ</t>
    </rPh>
    <phoneticPr fontId="4"/>
  </si>
  <si>
    <t>メール送信後に下記まで郵送願います。</t>
    <rPh sb="3" eb="6">
      <t>ソウシンゴ</t>
    </rPh>
    <rPh sb="7" eb="9">
      <t>カキ</t>
    </rPh>
    <rPh sb="11" eb="14">
      <t>ユウソウネガ</t>
    </rPh>
    <phoneticPr fontId="4"/>
  </si>
  <si>
    <t>Z1001</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</si>
</sst>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s>
  <fonts count="75">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sz val="22"/>
      <color theme="1"/>
      <name val="ＭＳ ゴシック"/>
      <family val="3"/>
      <charset val="128"/>
    </font>
    <font>
      <b/>
      <u/>
      <sz val="11"/>
      <color rgb="FFFF0000"/>
      <name val="ＭＳ 明朝"/>
      <family val="1"/>
      <charset val="128"/>
    </font>
    <font>
      <sz val="10"/>
      <color theme="1"/>
      <name val="ＭＳ 明朝"/>
      <family val="1"/>
      <charset val="128"/>
    </font>
    <font>
      <sz val="22"/>
      <color theme="1"/>
      <name val="ＭＳ ゴシック"/>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u/>
      <sz val="11"/>
      <color theme="10"/>
      <name val="ＭＳ Ｐゴシック"/>
      <family val="3"/>
      <charset val="128"/>
      <scheme val="minor"/>
    </font>
    <font>
      <b/>
      <sz val="12"/>
      <color indexed="8"/>
      <name val="ＭＳ 明朝"/>
      <family val="1"/>
      <charset val="128"/>
    </font>
    <font>
      <u/>
      <sz val="16"/>
      <color theme="10"/>
      <name val="ＭＳ Ｐゴシック"/>
      <family val="3"/>
      <charset val="128"/>
      <scheme val="minor"/>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8"/>
      <color theme="1"/>
      <name val="ＭＳ ゴシック"/>
      <family val="3"/>
      <charset val="128"/>
    </font>
    <font>
      <b/>
      <sz val="36"/>
      <color rgb="FFFF0000"/>
      <name val="ＭＳ ゴシック"/>
      <family val="3"/>
      <charset val="128"/>
    </font>
    <font>
      <b/>
      <sz val="20"/>
      <color rgb="FFFF0000"/>
      <name val="ＭＳ ゴシック"/>
      <family val="3"/>
      <charset val="128"/>
    </font>
    <font>
      <b/>
      <sz val="20"/>
      <color theme="1"/>
      <name val="ＭＳ ゴシック"/>
      <family val="3"/>
      <charset val="128"/>
    </font>
    <font>
      <sz val="10.4"/>
      <name val="ＭＳ 明朝"/>
      <family val="1"/>
      <charset val="128"/>
    </font>
    <font>
      <sz val="6"/>
      <name val="ＭＳ ゴシック"/>
      <family val="2"/>
      <charset val="128"/>
    </font>
    <font>
      <sz val="18"/>
      <color rgb="FFFF0000"/>
      <name val="ＭＳ Ｐゴシック"/>
      <family val="3"/>
      <charset val="128"/>
    </font>
    <font>
      <b/>
      <sz val="11"/>
      <color theme="3" tint="0.39997558519241921"/>
      <name val="ＭＳ ゴシック"/>
      <family val="3"/>
      <charset val="128"/>
    </font>
    <font>
      <sz val="9"/>
      <color indexed="81"/>
      <name val="ＭＳ Ｐゴシック"/>
      <family val="3"/>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4" tint="0.59999389629810485"/>
        <bgColor indexed="64"/>
      </patternFill>
    </fill>
    <fill>
      <patternFill patternType="solid">
        <fgColor rgb="FF00B0F0"/>
        <bgColor indexed="64"/>
      </patternFill>
    </fill>
    <fill>
      <patternFill patternType="solid">
        <fgColor theme="7" tint="0.59999389629810485"/>
        <bgColor indexed="64"/>
      </patternFill>
    </fill>
    <fill>
      <patternFill patternType="solid">
        <fgColor theme="1"/>
        <bgColor indexed="64"/>
      </patternFill>
    </fill>
  </fills>
  <borders count="92">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bottom style="hair">
        <color indexed="64"/>
      </bottom>
      <diagonal style="thin">
        <color indexed="64"/>
      </diagonal>
    </border>
    <border>
      <left style="thin">
        <color indexed="64"/>
      </left>
      <right/>
      <top/>
      <bottom style="thin">
        <color indexed="64"/>
      </bottom>
      <diagonal/>
    </border>
  </borders>
  <cellStyleXfs count="8">
    <xf numFmtId="0" fontId="0" fillId="0" borderId="0">
      <alignment vertical="center"/>
    </xf>
    <xf numFmtId="0" fontId="26" fillId="0" borderId="0"/>
    <xf numFmtId="0" fontId="14" fillId="0" borderId="0">
      <alignment vertical="center"/>
    </xf>
    <xf numFmtId="0" fontId="3" fillId="0" borderId="0">
      <alignment vertical="center"/>
    </xf>
    <xf numFmtId="0" fontId="60" fillId="0" borderId="0" applyNumberFormat="0" applyFill="0" applyBorder="0" applyAlignment="0" applyProtection="0">
      <alignment vertical="center"/>
    </xf>
    <xf numFmtId="0" fontId="2" fillId="0" borderId="0">
      <alignment vertical="center"/>
    </xf>
    <xf numFmtId="0" fontId="70" fillId="0" borderId="0"/>
    <xf numFmtId="0" fontId="2" fillId="0" borderId="0">
      <alignment vertical="center"/>
    </xf>
  </cellStyleXfs>
  <cellXfs count="384">
    <xf numFmtId="0" fontId="0" fillId="0" borderId="0" xfId="0">
      <alignment vertical="center"/>
    </xf>
    <xf numFmtId="0" fontId="27"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Fill="1" applyBorder="1" applyAlignment="1">
      <alignment vertical="center"/>
    </xf>
    <xf numFmtId="0" fontId="27" fillId="0" borderId="0" xfId="0" applyFont="1" applyBorder="1" applyAlignment="1">
      <alignment horizontal="center" vertical="center"/>
    </xf>
    <xf numFmtId="0" fontId="0" fillId="0" borderId="0" xfId="0" applyFill="1">
      <alignment vertical="center"/>
    </xf>
    <xf numFmtId="0" fontId="27" fillId="0" borderId="0" xfId="0" applyFont="1" applyFill="1" applyBorder="1">
      <alignment vertical="center"/>
    </xf>
    <xf numFmtId="0" fontId="32" fillId="0" borderId="0" xfId="0" applyFont="1" applyAlignment="1">
      <alignment vertical="center"/>
    </xf>
    <xf numFmtId="0" fontId="32" fillId="0" borderId="0" xfId="0" applyFont="1" applyFill="1" applyBorder="1" applyAlignment="1">
      <alignment vertical="center"/>
    </xf>
    <xf numFmtId="0" fontId="27" fillId="0" borderId="2" xfId="0" applyFont="1" applyBorder="1" applyAlignment="1">
      <alignment horizontal="center" vertical="center"/>
    </xf>
    <xf numFmtId="0" fontId="27" fillId="0" borderId="0" xfId="0" applyFont="1">
      <alignment vertical="center"/>
    </xf>
    <xf numFmtId="49" fontId="27" fillId="0" borderId="0" xfId="0" applyNumberFormat="1" applyFont="1" applyAlignment="1">
      <alignment horizontal="right" vertical="center"/>
    </xf>
    <xf numFmtId="0" fontId="27" fillId="0" borderId="0" xfId="0" applyFont="1" applyAlignment="1">
      <alignment horizontal="right" vertical="center"/>
    </xf>
    <xf numFmtId="0" fontId="27" fillId="0" borderId="1" xfId="0" applyFont="1" applyBorder="1" applyAlignment="1">
      <alignment horizontal="right" vertical="center"/>
    </xf>
    <xf numFmtId="0" fontId="27" fillId="0" borderId="15" xfId="0" applyFont="1" applyBorder="1" applyAlignment="1">
      <alignment horizontal="right" vertical="center"/>
    </xf>
    <xf numFmtId="0" fontId="28" fillId="0" borderId="0" xfId="0" applyFont="1">
      <alignment vertical="center"/>
    </xf>
    <xf numFmtId="0" fontId="31" fillId="3" borderId="3" xfId="0" applyFont="1" applyFill="1" applyBorder="1" applyAlignment="1">
      <alignment horizontal="center" vertical="center"/>
    </xf>
    <xf numFmtId="0" fontId="27" fillId="5" borderId="0" xfId="0" applyFont="1" applyFill="1">
      <alignment vertical="center"/>
    </xf>
    <xf numFmtId="0" fontId="27" fillId="0" borderId="0" xfId="0" applyFont="1" applyFill="1" applyBorder="1" applyAlignment="1">
      <alignment horizontal="left" vertical="center"/>
    </xf>
    <xf numFmtId="0" fontId="36" fillId="5" borderId="0" xfId="0" applyFont="1" applyFill="1">
      <alignment vertical="center"/>
    </xf>
    <xf numFmtId="0" fontId="27" fillId="5" borderId="0" xfId="0" applyFont="1" applyFill="1" applyAlignment="1">
      <alignment horizontal="center" vertical="center"/>
    </xf>
    <xf numFmtId="0" fontId="27" fillId="0" borderId="23" xfId="0" applyFont="1" applyBorder="1" applyAlignment="1">
      <alignment horizontal="center" vertical="center"/>
    </xf>
    <xf numFmtId="0" fontId="27" fillId="0" borderId="22" xfId="0" applyFont="1" applyBorder="1" applyAlignment="1">
      <alignment horizontal="center" vertical="center"/>
    </xf>
    <xf numFmtId="0" fontId="27" fillId="0" borderId="16" xfId="0" applyFont="1" applyBorder="1" applyAlignment="1">
      <alignment horizontal="center" vertical="center"/>
    </xf>
    <xf numFmtId="0" fontId="0" fillId="0" borderId="25" xfId="0" applyBorder="1">
      <alignment vertical="center"/>
    </xf>
    <xf numFmtId="0" fontId="27" fillId="0" borderId="19" xfId="0" applyFont="1" applyBorder="1" applyAlignment="1">
      <alignment horizontal="center" vertical="center"/>
    </xf>
    <xf numFmtId="0" fontId="31" fillId="3" borderId="4" xfId="0" applyFont="1" applyFill="1" applyBorder="1" applyAlignment="1">
      <alignment horizontal="center" vertical="center"/>
    </xf>
    <xf numFmtId="0" fontId="31" fillId="3" borderId="5" xfId="0" applyFont="1" applyFill="1" applyBorder="1" applyAlignment="1">
      <alignment horizontal="center" vertical="center"/>
    </xf>
    <xf numFmtId="0" fontId="27" fillId="0" borderId="26" xfId="0" applyFont="1" applyBorder="1" applyAlignment="1">
      <alignment horizontal="center" vertical="center"/>
    </xf>
    <xf numFmtId="0" fontId="31" fillId="3" borderId="27" xfId="0" applyFont="1" applyFill="1" applyBorder="1" applyAlignment="1">
      <alignment horizontal="center" vertical="center"/>
    </xf>
    <xf numFmtId="0" fontId="27" fillId="0" borderId="16" xfId="0" applyFont="1" applyBorder="1" applyAlignment="1">
      <alignment horizontal="center" vertical="center" wrapText="1"/>
    </xf>
    <xf numFmtId="0" fontId="37" fillId="3" borderId="4" xfId="0" applyFont="1" applyFill="1" applyBorder="1" applyAlignment="1">
      <alignment horizontal="center" vertical="center"/>
    </xf>
    <xf numFmtId="0" fontId="27" fillId="0" borderId="4" xfId="0" applyFont="1" applyBorder="1" applyAlignment="1">
      <alignment horizontal="center" vertical="center"/>
    </xf>
    <xf numFmtId="0" fontId="0" fillId="0" borderId="0" xfId="0" applyBorder="1">
      <alignment vertical="center"/>
    </xf>
    <xf numFmtId="0" fontId="2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7" fillId="0" borderId="0" xfId="0" applyFont="1" applyFill="1" applyProtection="1">
      <alignment vertical="center"/>
    </xf>
    <xf numFmtId="0" fontId="27" fillId="0" borderId="0" xfId="0" applyFont="1" applyFill="1" applyBorder="1" applyAlignment="1" applyProtection="1">
      <alignment vertical="center"/>
    </xf>
    <xf numFmtId="0" fontId="0" fillId="0" borderId="0" xfId="0" applyFill="1" applyProtection="1">
      <alignment vertical="center"/>
    </xf>
    <xf numFmtId="0" fontId="29" fillId="5" borderId="0" xfId="0" applyFont="1" applyFill="1" applyAlignment="1">
      <alignment vertical="center"/>
    </xf>
    <xf numFmtId="0" fontId="27" fillId="5" borderId="0" xfId="0" applyFont="1" applyFill="1" applyBorder="1" applyAlignment="1">
      <alignment horizontal="center" vertical="center"/>
    </xf>
    <xf numFmtId="0" fontId="0" fillId="5" borderId="0" xfId="0" applyFill="1">
      <alignment vertical="center"/>
    </xf>
    <xf numFmtId="0" fontId="27" fillId="5" borderId="0" xfId="0" applyFont="1" applyFill="1" applyAlignment="1">
      <alignment horizontal="right" vertical="center"/>
    </xf>
    <xf numFmtId="0" fontId="27" fillId="5" borderId="36" xfId="0" applyFont="1" applyFill="1" applyBorder="1">
      <alignment vertical="center"/>
    </xf>
    <xf numFmtId="0" fontId="27" fillId="5" borderId="37" xfId="0" applyFont="1" applyFill="1" applyBorder="1">
      <alignment vertical="center"/>
    </xf>
    <xf numFmtId="0" fontId="27" fillId="5" borderId="38" xfId="0" applyFont="1" applyFill="1" applyBorder="1">
      <alignment vertical="center"/>
    </xf>
    <xf numFmtId="0" fontId="27" fillId="5" borderId="0" xfId="0" applyFont="1" applyFill="1" applyBorder="1" applyAlignment="1">
      <alignment horizontal="right" vertical="center"/>
    </xf>
    <xf numFmtId="0" fontId="27" fillId="5" borderId="39" xfId="0" applyFont="1" applyFill="1" applyBorder="1">
      <alignment vertical="center"/>
    </xf>
    <xf numFmtId="0" fontId="27" fillId="5" borderId="0" xfId="0" applyFont="1" applyFill="1" applyBorder="1">
      <alignment vertical="center"/>
    </xf>
    <xf numFmtId="0" fontId="27" fillId="5" borderId="40" xfId="0" applyFont="1" applyFill="1" applyBorder="1">
      <alignment vertical="center"/>
    </xf>
    <xf numFmtId="0" fontId="27" fillId="5" borderId="41" xfId="0" applyFont="1" applyFill="1" applyBorder="1" applyAlignment="1">
      <alignment horizontal="right" vertical="center"/>
    </xf>
    <xf numFmtId="0" fontId="27" fillId="5" borderId="42" xfId="0" applyFont="1" applyFill="1" applyBorder="1" applyAlignment="1">
      <alignment horizontal="right" vertical="center"/>
    </xf>
    <xf numFmtId="0" fontId="27" fillId="5" borderId="42" xfId="0" applyFont="1" applyFill="1" applyBorder="1" applyAlignment="1">
      <alignment horizontal="center" vertical="center"/>
    </xf>
    <xf numFmtId="0" fontId="27" fillId="5" borderId="42" xfId="0" applyFont="1" applyFill="1" applyBorder="1" applyAlignment="1">
      <alignment horizontal="left" vertical="center"/>
    </xf>
    <xf numFmtId="0" fontId="27" fillId="5" borderId="43" xfId="0" applyFont="1" applyFill="1" applyBorder="1">
      <alignment vertical="center"/>
    </xf>
    <xf numFmtId="0" fontId="27" fillId="0" borderId="0" xfId="0" applyFont="1" applyProtection="1">
      <alignment vertical="center"/>
    </xf>
    <xf numFmtId="0" fontId="27" fillId="0" borderId="3" xfId="0" applyFont="1" applyBorder="1" applyAlignment="1" applyProtection="1">
      <alignment horizontal="center" vertical="center" shrinkToFit="1"/>
      <protection locked="0"/>
    </xf>
    <xf numFmtId="0" fontId="27" fillId="0" borderId="5"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27" fillId="0" borderId="27" xfId="0" applyFont="1" applyBorder="1" applyAlignment="1" applyProtection="1">
      <alignment horizontal="center" vertical="center" shrinkToFit="1"/>
      <protection locked="0"/>
    </xf>
    <xf numFmtId="0" fontId="27" fillId="0" borderId="17" xfId="0" applyFont="1" applyBorder="1" applyAlignment="1" applyProtection="1">
      <alignment horizontal="center" vertical="center" shrinkToFit="1"/>
      <protection locked="0"/>
    </xf>
    <xf numFmtId="0" fontId="27" fillId="0" borderId="23" xfId="0"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shrinkToFit="1"/>
      <protection locked="0"/>
    </xf>
    <xf numFmtId="0" fontId="30" fillId="0" borderId="0" xfId="0" applyFont="1" applyAlignment="1">
      <alignment vertical="center"/>
    </xf>
    <xf numFmtId="0" fontId="27" fillId="0" borderId="0" xfId="0" applyFont="1" applyFill="1" applyBorder="1" applyAlignment="1" applyProtection="1">
      <alignment horizontal="right" vertical="center"/>
    </xf>
    <xf numFmtId="0" fontId="0" fillId="0" borderId="0" xfId="0" applyAlignment="1">
      <alignment horizontal="center" vertical="center"/>
    </xf>
    <xf numFmtId="0" fontId="27" fillId="0" borderId="44" xfId="0" applyFont="1" applyBorder="1" applyAlignment="1">
      <alignment vertical="center"/>
    </xf>
    <xf numFmtId="0" fontId="27" fillId="0" borderId="47" xfId="0" applyFont="1" applyBorder="1" applyAlignment="1">
      <alignment horizontal="center" vertical="center"/>
    </xf>
    <xf numFmtId="0" fontId="27" fillId="0" borderId="49" xfId="0" applyFont="1" applyBorder="1" applyAlignment="1">
      <alignment vertical="center"/>
    </xf>
    <xf numFmtId="0" fontId="27" fillId="0" borderId="51" xfId="0" applyFont="1" applyBorder="1" applyAlignment="1">
      <alignment vertical="center"/>
    </xf>
    <xf numFmtId="0" fontId="27" fillId="0" borderId="9" xfId="0" applyFont="1" applyBorder="1" applyAlignment="1">
      <alignment vertical="center"/>
    </xf>
    <xf numFmtId="0" fontId="27" fillId="0" borderId="48" xfId="0" applyFont="1" applyBorder="1" applyAlignment="1">
      <alignment vertical="center"/>
    </xf>
    <xf numFmtId="0" fontId="40" fillId="0" borderId="0" xfId="0" applyFont="1" applyBorder="1" applyAlignment="1">
      <alignment vertical="center"/>
    </xf>
    <xf numFmtId="0" fontId="28" fillId="0" borderId="0" xfId="0" applyFont="1" applyAlignment="1">
      <alignment horizontal="center" vertical="center"/>
    </xf>
    <xf numFmtId="0" fontId="0" fillId="0" borderId="0" xfId="0" applyAlignment="1">
      <alignment vertical="center"/>
    </xf>
    <xf numFmtId="0" fontId="0" fillId="0" borderId="47" xfId="0" applyBorder="1">
      <alignment vertical="center"/>
    </xf>
    <xf numFmtId="0" fontId="0" fillId="0" borderId="51" xfId="0" applyBorder="1">
      <alignment vertical="center"/>
    </xf>
    <xf numFmtId="0" fontId="0" fillId="0" borderId="48" xfId="0" applyBorder="1">
      <alignment vertical="center"/>
    </xf>
    <xf numFmtId="0" fontId="47" fillId="5" borderId="0" xfId="0" applyFont="1" applyFill="1" applyAlignment="1">
      <alignment vertical="center"/>
    </xf>
    <xf numFmtId="0" fontId="27" fillId="0" borderId="44" xfId="0" applyFont="1" applyBorder="1">
      <alignment vertical="center"/>
    </xf>
    <xf numFmtId="0" fontId="27" fillId="0" borderId="46" xfId="0" applyFont="1" applyBorder="1">
      <alignment vertical="center"/>
    </xf>
    <xf numFmtId="0" fontId="31" fillId="0" borderId="46" xfId="0" applyFont="1" applyBorder="1">
      <alignment vertical="center"/>
    </xf>
    <xf numFmtId="0" fontId="27" fillId="0" borderId="47" xfId="0" applyFont="1" applyBorder="1">
      <alignment vertical="center"/>
    </xf>
    <xf numFmtId="0" fontId="27" fillId="0" borderId="49" xfId="0" applyFont="1" applyBorder="1">
      <alignment vertical="center"/>
    </xf>
    <xf numFmtId="0" fontId="27" fillId="0" borderId="0" xfId="0" applyFont="1" applyBorder="1">
      <alignment vertical="center"/>
    </xf>
    <xf numFmtId="0" fontId="27" fillId="0" borderId="51" xfId="0" applyFont="1" applyBorder="1">
      <alignment vertical="center"/>
    </xf>
    <xf numFmtId="0" fontId="27" fillId="0" borderId="9" xfId="0" applyFont="1" applyBorder="1">
      <alignment vertical="center"/>
    </xf>
    <xf numFmtId="0" fontId="27" fillId="0" borderId="35" xfId="0" applyFont="1" applyBorder="1">
      <alignment vertical="center"/>
    </xf>
    <xf numFmtId="0" fontId="27" fillId="0" borderId="48" xfId="0" applyFont="1" applyBorder="1">
      <alignment vertical="center"/>
    </xf>
    <xf numFmtId="0" fontId="30" fillId="0" borderId="0" xfId="0" applyFont="1">
      <alignment vertical="center"/>
    </xf>
    <xf numFmtId="0" fontId="30" fillId="0" borderId="3" xfId="0" applyFont="1" applyBorder="1" applyAlignment="1">
      <alignment horizontal="center" vertical="center"/>
    </xf>
    <xf numFmtId="0" fontId="48" fillId="0" borderId="0" xfId="0" applyFont="1">
      <alignment vertical="center"/>
    </xf>
    <xf numFmtId="0" fontId="48" fillId="0" borderId="0" xfId="0" applyFont="1" applyAlignment="1">
      <alignment horizontal="center" vertical="center"/>
    </xf>
    <xf numFmtId="0" fontId="48" fillId="0" borderId="3" xfId="0" applyFont="1" applyBorder="1">
      <alignment vertical="center"/>
    </xf>
    <xf numFmtId="0" fontId="48" fillId="0" borderId="3" xfId="0" applyFont="1" applyBorder="1" applyAlignment="1">
      <alignment horizontal="center" vertical="center"/>
    </xf>
    <xf numFmtId="0" fontId="48" fillId="0" borderId="12" xfId="0" applyFont="1" applyBorder="1">
      <alignment vertical="center"/>
    </xf>
    <xf numFmtId="0" fontId="48" fillId="0" borderId="12" xfId="0" applyFont="1" applyBorder="1" applyAlignment="1">
      <alignment horizontal="center" vertical="center"/>
    </xf>
    <xf numFmtId="0" fontId="48" fillId="0" borderId="13" xfId="0" applyFont="1" applyBorder="1">
      <alignment vertical="center"/>
    </xf>
    <xf numFmtId="0" fontId="48" fillId="0" borderId="13" xfId="0" applyFont="1" applyBorder="1" applyAlignment="1">
      <alignment horizontal="center" vertical="center"/>
    </xf>
    <xf numFmtId="0" fontId="48" fillId="0" borderId="14" xfId="0" applyFont="1" applyBorder="1">
      <alignment vertical="center"/>
    </xf>
    <xf numFmtId="0" fontId="48" fillId="0" borderId="14" xfId="0" applyFont="1" applyBorder="1" applyAlignment="1">
      <alignment horizontal="center" vertical="center"/>
    </xf>
    <xf numFmtId="0" fontId="48" fillId="0" borderId="67" xfId="0" applyFont="1" applyBorder="1">
      <alignment vertical="center"/>
    </xf>
    <xf numFmtId="0" fontId="48" fillId="0" borderId="67" xfId="0" applyFont="1" applyBorder="1" applyAlignment="1">
      <alignment horizontal="center" vertical="center"/>
    </xf>
    <xf numFmtId="0" fontId="48" fillId="0" borderId="68" xfId="0" applyFont="1" applyBorder="1">
      <alignment vertical="center"/>
    </xf>
    <xf numFmtId="0" fontId="48" fillId="0" borderId="68" xfId="0" applyFont="1" applyBorder="1" applyAlignment="1">
      <alignment horizontal="center" vertical="center"/>
    </xf>
    <xf numFmtId="0" fontId="30" fillId="5" borderId="0" xfId="0" applyFont="1" applyFill="1">
      <alignment vertical="center"/>
    </xf>
    <xf numFmtId="0" fontId="16" fillId="5" borderId="0" xfId="0" applyFont="1" applyFill="1">
      <alignment vertical="center"/>
    </xf>
    <xf numFmtId="0" fontId="48" fillId="0" borderId="26" xfId="0" applyFont="1" applyBorder="1" applyAlignment="1">
      <alignment horizontal="center" vertical="center"/>
    </xf>
    <xf numFmtId="0" fontId="48" fillId="0" borderId="28" xfId="0" applyFont="1" applyBorder="1" applyAlignment="1">
      <alignment horizontal="center" vertical="center"/>
    </xf>
    <xf numFmtId="0" fontId="0" fillId="0" borderId="46" xfId="0" applyBorder="1">
      <alignment vertical="center"/>
    </xf>
    <xf numFmtId="0" fontId="0" fillId="0" borderId="35" xfId="0" applyBorder="1">
      <alignment vertical="center"/>
    </xf>
    <xf numFmtId="0" fontId="33" fillId="0" borderId="1" xfId="0" applyFont="1" applyBorder="1" applyAlignment="1">
      <alignment horizontal="center" vertical="center"/>
    </xf>
    <xf numFmtId="0" fontId="0" fillId="5" borderId="4" xfId="0" applyFill="1" applyBorder="1" applyAlignment="1">
      <alignment vertical="center" textRotation="255"/>
    </xf>
    <xf numFmtId="0" fontId="0" fillId="5" borderId="15" xfId="0" applyFill="1" applyBorder="1">
      <alignment vertical="center"/>
    </xf>
    <xf numFmtId="0" fontId="0" fillId="5" borderId="29" xfId="0" applyFill="1" applyBorder="1">
      <alignment vertical="center"/>
    </xf>
    <xf numFmtId="0" fontId="39" fillId="0" borderId="12" xfId="0" applyFont="1" applyFill="1" applyBorder="1" applyAlignment="1" applyProtection="1">
      <alignment horizontal="center" vertical="center" shrinkToFit="1"/>
    </xf>
    <xf numFmtId="0" fontId="39" fillId="0" borderId="13" xfId="0" applyFont="1" applyFill="1" applyBorder="1" applyAlignment="1" applyProtection="1">
      <alignment horizontal="center" vertical="center" shrinkToFit="1"/>
    </xf>
    <xf numFmtId="0" fontId="39" fillId="0" borderId="14" xfId="0" applyFont="1" applyFill="1" applyBorder="1" applyAlignment="1" applyProtection="1">
      <alignment horizontal="center" vertical="center" shrinkToFit="1"/>
    </xf>
    <xf numFmtId="0" fontId="48" fillId="0" borderId="12" xfId="0" applyFont="1" applyBorder="1" applyAlignment="1">
      <alignment horizontal="center" vertical="center" shrinkToFit="1"/>
    </xf>
    <xf numFmtId="0" fontId="48" fillId="0" borderId="13" xfId="0" applyFont="1" applyBorder="1" applyAlignment="1">
      <alignment horizontal="center" vertical="center" shrinkToFit="1"/>
    </xf>
    <xf numFmtId="0" fontId="48" fillId="0" borderId="67" xfId="0" applyFont="1" applyBorder="1" applyAlignment="1">
      <alignment horizontal="center" vertical="center" shrinkToFit="1"/>
    </xf>
    <xf numFmtId="0" fontId="48" fillId="0" borderId="14" xfId="0" applyFont="1" applyBorder="1" applyAlignment="1">
      <alignment horizontal="center" vertical="center" shrinkToFit="1"/>
    </xf>
    <xf numFmtId="0" fontId="48" fillId="0" borderId="68" xfId="0" applyFont="1" applyBorder="1" applyAlignment="1">
      <alignment horizontal="center" vertical="center" shrinkToFit="1"/>
    </xf>
    <xf numFmtId="0" fontId="27" fillId="0" borderId="1" xfId="0" applyFont="1" applyBorder="1" applyAlignment="1">
      <alignment horizontal="center" vertical="center"/>
    </xf>
    <xf numFmtId="0" fontId="27" fillId="0" borderId="72" xfId="0" applyFont="1" applyBorder="1" applyAlignment="1">
      <alignment horizontal="center" vertical="center"/>
    </xf>
    <xf numFmtId="0" fontId="23" fillId="0" borderId="0" xfId="1" applyFont="1" applyFill="1" applyBorder="1" applyAlignment="1" applyProtection="1">
      <alignment horizontal="center" vertical="center"/>
    </xf>
    <xf numFmtId="0" fontId="28" fillId="0" borderId="0" xfId="3" applyFont="1">
      <alignment vertical="center"/>
    </xf>
    <xf numFmtId="0" fontId="27" fillId="0" borderId="0" xfId="3" applyFont="1">
      <alignment vertical="center"/>
    </xf>
    <xf numFmtId="0" fontId="27" fillId="0" borderId="0" xfId="3" applyFont="1" applyAlignment="1">
      <alignment horizontal="right" vertical="center"/>
    </xf>
    <xf numFmtId="0" fontId="7" fillId="5" borderId="0" xfId="0" applyFont="1" applyFill="1" applyAlignment="1">
      <alignment vertical="center"/>
    </xf>
    <xf numFmtId="0" fontId="30" fillId="0" borderId="0" xfId="0" applyFont="1" applyFill="1" applyBorder="1" applyAlignment="1" applyProtection="1">
      <alignment horizontal="center" vertical="center"/>
    </xf>
    <xf numFmtId="0" fontId="28" fillId="0" borderId="0" xfId="0" applyFont="1" applyAlignment="1" applyProtection="1">
      <alignment vertical="center"/>
    </xf>
    <xf numFmtId="0" fontId="7" fillId="5" borderId="0" xfId="0" applyFont="1" applyFill="1" applyBorder="1" applyAlignment="1" applyProtection="1">
      <alignment vertical="center"/>
    </xf>
    <xf numFmtId="0" fontId="27" fillId="5" borderId="0" xfId="0" applyFont="1" applyFill="1" applyAlignment="1" applyProtection="1">
      <alignment horizontal="center" vertical="center"/>
    </xf>
    <xf numFmtId="0" fontId="27" fillId="0" borderId="0" xfId="0" applyFont="1" applyAlignment="1" applyProtection="1">
      <alignment horizontal="center" vertical="center"/>
    </xf>
    <xf numFmtId="0" fontId="28" fillId="0" borderId="0" xfId="0" applyFont="1" applyFill="1" applyBorder="1" applyAlignment="1" applyProtection="1">
      <alignment vertical="center"/>
    </xf>
    <xf numFmtId="0" fontId="27" fillId="0" borderId="0" xfId="0" applyFont="1" applyFill="1" applyBorder="1" applyProtection="1">
      <alignment vertical="center"/>
    </xf>
    <xf numFmtId="0" fontId="27" fillId="0" borderId="18"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27" fillId="0" borderId="12" xfId="0" applyFont="1" applyFill="1" applyBorder="1" applyAlignment="1" applyProtection="1">
      <alignment horizontal="center" vertical="center"/>
    </xf>
    <xf numFmtId="0" fontId="27" fillId="0" borderId="13" xfId="0" applyFont="1" applyFill="1" applyBorder="1" applyAlignment="1" applyProtection="1">
      <alignment horizontal="center" vertical="center"/>
    </xf>
    <xf numFmtId="0" fontId="27" fillId="0" borderId="14" xfId="0" applyFont="1" applyFill="1" applyBorder="1" applyAlignment="1" applyProtection="1">
      <alignment horizontal="center" vertical="center"/>
    </xf>
    <xf numFmtId="0" fontId="38" fillId="0" borderId="25" xfId="0" applyFont="1" applyFill="1" applyBorder="1" applyAlignment="1" applyProtection="1">
      <alignment vertical="center"/>
    </xf>
    <xf numFmtId="0" fontId="38" fillId="0" borderId="25" xfId="0" applyFont="1" applyFill="1" applyBorder="1" applyAlignment="1" applyProtection="1">
      <alignment horizontal="right" vertical="center"/>
    </xf>
    <xf numFmtId="0" fontId="38" fillId="0" borderId="0" xfId="0" applyFont="1" applyFill="1" applyBorder="1" applyAlignment="1" applyProtection="1">
      <alignment horizontal="right" vertical="center"/>
    </xf>
    <xf numFmtId="0" fontId="31" fillId="0" borderId="0" xfId="0" applyFont="1" applyFill="1" applyBorder="1" applyAlignment="1" applyProtection="1">
      <alignment horizontal="center" vertical="center"/>
    </xf>
    <xf numFmtId="0" fontId="30" fillId="0" borderId="2" xfId="0" applyFont="1" applyFill="1" applyBorder="1" applyAlignment="1" applyProtection="1">
      <alignment horizontal="center" vertical="center"/>
    </xf>
    <xf numFmtId="0" fontId="27" fillId="0" borderId="32" xfId="0" applyFont="1" applyFill="1" applyBorder="1" applyProtection="1">
      <alignment vertical="center"/>
    </xf>
    <xf numFmtId="0" fontId="0" fillId="0" borderId="32" xfId="0" applyFill="1" applyBorder="1" applyProtection="1">
      <alignment vertical="center"/>
    </xf>
    <xf numFmtId="0" fontId="27" fillId="0" borderId="0" xfId="0" applyFont="1" applyFill="1" applyAlignment="1" applyProtection="1">
      <alignment horizontal="center" vertical="center"/>
    </xf>
    <xf numFmtId="0" fontId="26" fillId="0" borderId="0" xfId="1" applyAlignment="1" applyProtection="1">
      <alignment horizontal="right" vertical="center" shrinkToFit="1"/>
    </xf>
    <xf numFmtId="0" fontId="26" fillId="0" borderId="0" xfId="1" applyAlignment="1" applyProtection="1">
      <alignment vertical="center"/>
    </xf>
    <xf numFmtId="0" fontId="0" fillId="0" borderId="0" xfId="0" applyProtection="1">
      <alignment vertical="center"/>
    </xf>
    <xf numFmtId="0" fontId="46" fillId="0" borderId="0" xfId="0" applyFont="1" applyBorder="1" applyAlignment="1" applyProtection="1">
      <alignment vertical="center"/>
    </xf>
    <xf numFmtId="0" fontId="26" fillId="0" borderId="0" xfId="1" applyFont="1" applyAlignment="1" applyProtection="1">
      <alignment vertical="center"/>
    </xf>
    <xf numFmtId="0" fontId="9" fillId="0" borderId="0" xfId="1" applyFont="1" applyAlignment="1" applyProtection="1">
      <alignment horizontal="center" shrinkToFit="1"/>
    </xf>
    <xf numFmtId="0" fontId="11" fillId="0" borderId="0" xfId="1" applyFont="1" applyBorder="1" applyAlignment="1" applyProtection="1">
      <alignment vertical="center" shrinkToFit="1"/>
    </xf>
    <xf numFmtId="0" fontId="26" fillId="0" borderId="0" xfId="1" applyFont="1" applyBorder="1" applyAlignment="1" applyProtection="1">
      <alignment vertical="center"/>
    </xf>
    <xf numFmtId="0" fontId="13" fillId="0" borderId="0" xfId="1" applyFont="1" applyBorder="1" applyAlignment="1" applyProtection="1">
      <alignment horizontal="center" vertical="center"/>
    </xf>
    <xf numFmtId="0" fontId="14" fillId="0" borderId="0" xfId="1" applyFont="1" applyAlignment="1" applyProtection="1">
      <alignment horizontal="left" vertical="center"/>
    </xf>
    <xf numFmtId="0" fontId="23" fillId="0" borderId="5" xfId="1" applyFont="1" applyBorder="1" applyAlignment="1" applyProtection="1">
      <alignment horizontal="center" vertical="center"/>
    </xf>
    <xf numFmtId="0" fontId="17" fillId="0" borderId="0" xfId="1" applyFont="1" applyBorder="1" applyAlignment="1" applyProtection="1">
      <alignment horizontal="left" vertical="center"/>
    </xf>
    <xf numFmtId="0" fontId="14" fillId="0" borderId="0" xfId="1" applyFont="1" applyAlignment="1" applyProtection="1">
      <alignment horizontal="center" vertical="center"/>
    </xf>
    <xf numFmtId="0" fontId="15" fillId="0" borderId="22" xfId="1" applyFont="1" applyBorder="1" applyAlignment="1" applyProtection="1">
      <alignment horizontal="distributed" vertical="center" indent="1" shrinkToFit="1"/>
    </xf>
    <xf numFmtId="0" fontId="23" fillId="0" borderId="19" xfId="1" applyFont="1" applyBorder="1" applyAlignment="1" applyProtection="1">
      <alignment horizontal="center" vertical="center"/>
    </xf>
    <xf numFmtId="0" fontId="15" fillId="0" borderId="23" xfId="1" applyFont="1" applyBorder="1" applyAlignment="1" applyProtection="1">
      <alignment horizontal="distributed" vertical="center" indent="1" shrinkToFit="1"/>
    </xf>
    <xf numFmtId="0" fontId="23" fillId="0" borderId="20" xfId="1" applyFont="1" applyBorder="1" applyAlignment="1" applyProtection="1">
      <alignment horizontal="center" vertical="center"/>
    </xf>
    <xf numFmtId="0" fontId="44" fillId="0" borderId="0" xfId="1" applyFont="1" applyBorder="1" applyAlignment="1" applyProtection="1">
      <alignment horizontal="distributed" vertical="center" indent="1" shrinkToFit="1"/>
    </xf>
    <xf numFmtId="0" fontId="16" fillId="0" borderId="0" xfId="1" applyFont="1" applyBorder="1" applyAlignment="1" applyProtection="1">
      <alignment horizontal="center" vertical="center"/>
    </xf>
    <xf numFmtId="0" fontId="15" fillId="0" borderId="6" xfId="1" applyFont="1" applyBorder="1" applyAlignment="1" applyProtection="1">
      <alignment horizontal="distributed" vertical="center" indent="2"/>
    </xf>
    <xf numFmtId="0" fontId="15" fillId="0" borderId="69" xfId="1" applyFont="1" applyBorder="1" applyAlignment="1" applyProtection="1">
      <alignment horizontal="distributed" vertical="center" indent="2"/>
    </xf>
    <xf numFmtId="0" fontId="26" fillId="0" borderId="0" xfId="1" applyBorder="1" applyAlignment="1" applyProtection="1">
      <alignment vertical="center"/>
    </xf>
    <xf numFmtId="0" fontId="9" fillId="0" borderId="0" xfId="1" applyFont="1" applyBorder="1" applyAlignment="1" applyProtection="1">
      <alignment horizontal="distributed" vertical="center" indent="2"/>
    </xf>
    <xf numFmtId="0" fontId="34" fillId="0" borderId="0" xfId="1" applyFont="1" applyBorder="1" applyAlignment="1" applyProtection="1">
      <alignment vertical="center" shrinkToFit="1"/>
    </xf>
    <xf numFmtId="0" fontId="18" fillId="0" borderId="0" xfId="1" applyFont="1" applyBorder="1" applyAlignment="1" applyProtection="1"/>
    <xf numFmtId="0" fontId="26" fillId="0" borderId="0" xfId="1" applyBorder="1" applyAlignment="1" applyProtection="1">
      <alignment horizontal="right" shrinkToFit="1"/>
    </xf>
    <xf numFmtId="0" fontId="26" fillId="0" borderId="0" xfId="1" applyBorder="1" applyAlignment="1" applyProtection="1">
      <alignment horizontal="right"/>
    </xf>
    <xf numFmtId="2" fontId="27" fillId="0" borderId="5" xfId="0" applyNumberFormat="1" applyFont="1" applyBorder="1" applyAlignment="1" applyProtection="1">
      <alignment horizontal="center" vertical="center" shrinkToFit="1"/>
      <protection locked="0"/>
    </xf>
    <xf numFmtId="2" fontId="27" fillId="0" borderId="20" xfId="0" applyNumberFormat="1" applyFont="1" applyBorder="1" applyAlignment="1" applyProtection="1">
      <alignment horizontal="center" vertical="center" shrinkToFit="1"/>
      <protection locked="0"/>
    </xf>
    <xf numFmtId="0" fontId="0" fillId="0" borderId="0" xfId="0" applyFill="1" applyBorder="1">
      <alignment vertical="center"/>
    </xf>
    <xf numFmtId="0" fontId="54" fillId="0" borderId="0" xfId="0" applyFont="1" applyFill="1">
      <alignment vertical="center"/>
    </xf>
    <xf numFmtId="0" fontId="30" fillId="0" borderId="0" xfId="0" applyFont="1" applyAlignment="1">
      <alignment vertical="center" shrinkToFit="1"/>
    </xf>
    <xf numFmtId="0" fontId="49" fillId="0" borderId="3" xfId="0" applyFont="1" applyBorder="1" applyAlignment="1" applyProtection="1">
      <alignment horizontal="center" vertical="center" shrinkToFit="1"/>
    </xf>
    <xf numFmtId="0" fontId="44" fillId="0" borderId="4" xfId="1" applyFont="1" applyBorder="1" applyAlignment="1" applyProtection="1">
      <alignment horizontal="center" vertical="center" shrinkToFit="1"/>
    </xf>
    <xf numFmtId="0" fontId="15" fillId="0" borderId="4" xfId="1" applyFont="1" applyBorder="1" applyAlignment="1" applyProtection="1">
      <alignment horizontal="center" vertical="center" shrinkToFit="1"/>
    </xf>
    <xf numFmtId="0" fontId="15" fillId="0" borderId="9" xfId="1" applyFont="1" applyBorder="1" applyAlignment="1" applyProtection="1">
      <alignment horizontal="distributed" vertical="center" indent="1"/>
    </xf>
    <xf numFmtId="5" fontId="23" fillId="0" borderId="24" xfId="1" applyNumberFormat="1" applyFont="1" applyBorder="1" applyAlignment="1" applyProtection="1">
      <alignment vertical="center"/>
    </xf>
    <xf numFmtId="0" fontId="0" fillId="0" borderId="0" xfId="0" applyAlignment="1" applyProtection="1">
      <alignment horizontal="left" vertical="center"/>
    </xf>
    <xf numFmtId="0" fontId="12" fillId="0" borderId="0" xfId="1" applyFont="1" applyBorder="1" applyAlignment="1" applyProtection="1">
      <alignment horizontal="center" vertical="center" shrinkToFit="1"/>
    </xf>
    <xf numFmtId="0" fontId="12" fillId="0" borderId="0" xfId="1" applyFont="1" applyBorder="1" applyAlignment="1" applyProtection="1">
      <alignment horizontal="center" vertical="center"/>
    </xf>
    <xf numFmtId="0" fontId="15" fillId="0" borderId="48" xfId="1" applyFont="1" applyBorder="1" applyAlignment="1" applyProtection="1">
      <alignment horizontal="center" vertical="center"/>
    </xf>
    <xf numFmtId="0" fontId="15" fillId="0" borderId="8" xfId="1" applyFont="1" applyBorder="1" applyAlignment="1" applyProtection="1">
      <alignment horizontal="distributed" vertical="center" indent="1" shrinkToFit="1"/>
    </xf>
    <xf numFmtId="0" fontId="15" fillId="0" borderId="6" xfId="1" applyFont="1" applyBorder="1" applyAlignment="1" applyProtection="1">
      <alignment horizontal="distributed" vertical="center" indent="1" shrinkToFit="1"/>
    </xf>
    <xf numFmtId="0" fontId="15" fillId="0" borderId="7" xfId="1" applyFont="1" applyBorder="1" applyAlignment="1" applyProtection="1">
      <alignment horizontal="center" vertical="center" shrinkToFit="1"/>
    </xf>
    <xf numFmtId="0" fontId="44" fillId="0" borderId="7" xfId="1" applyFont="1" applyBorder="1" applyAlignment="1" applyProtection="1">
      <alignment horizontal="center" vertical="center" shrinkToFit="1"/>
    </xf>
    <xf numFmtId="0" fontId="27" fillId="0" borderId="75" xfId="0" applyFont="1" applyBorder="1" applyAlignment="1">
      <alignment horizontal="center" vertical="center" wrapText="1"/>
    </xf>
    <xf numFmtId="0" fontId="31" fillId="3" borderId="76" xfId="0" applyNumberFormat="1" applyFont="1" applyFill="1" applyBorder="1" applyAlignment="1">
      <alignment horizontal="center" vertical="center"/>
    </xf>
    <xf numFmtId="0" fontId="27" fillId="0" borderId="76" xfId="0" applyNumberFormat="1" applyFont="1" applyBorder="1" applyAlignment="1" applyProtection="1">
      <alignment horizontal="center" vertical="center" shrinkToFit="1"/>
      <protection locked="0"/>
    </xf>
    <xf numFmtId="0" fontId="27" fillId="0" borderId="77" xfId="0" applyNumberFormat="1" applyFont="1" applyBorder="1" applyAlignment="1" applyProtection="1">
      <alignment horizontal="center" vertical="center" shrinkToFit="1"/>
      <protection locked="0"/>
    </xf>
    <xf numFmtId="0" fontId="11" fillId="0" borderId="28" xfId="1" applyFont="1" applyBorder="1" applyAlignment="1" applyProtection="1">
      <alignment horizontal="center" vertical="center" shrinkToFit="1"/>
    </xf>
    <xf numFmtId="0" fontId="43" fillId="0" borderId="78" xfId="1" applyFont="1" applyBorder="1" applyAlignment="1" applyProtection="1">
      <alignment horizontal="center" vertical="center" shrinkToFit="1"/>
    </xf>
    <xf numFmtId="0" fontId="15" fillId="0" borderId="83" xfId="1" applyFont="1" applyBorder="1" applyAlignment="1" applyProtection="1">
      <alignment horizontal="distributed" vertical="center" indent="1"/>
    </xf>
    <xf numFmtId="5" fontId="23" fillId="0" borderId="84" xfId="1" applyNumberFormat="1" applyFont="1" applyBorder="1" applyAlignment="1" applyProtection="1">
      <alignment vertical="center"/>
    </xf>
    <xf numFmtId="0" fontId="15" fillId="0" borderId="7" xfId="1" applyFont="1" applyBorder="1" applyAlignment="1" applyProtection="1">
      <alignment horizontal="distributed" vertical="center" indent="1"/>
    </xf>
    <xf numFmtId="5" fontId="23" fillId="0" borderId="5" xfId="1" applyNumberFormat="1" applyFont="1" applyBorder="1" applyAlignment="1" applyProtection="1">
      <alignment vertical="center"/>
    </xf>
    <xf numFmtId="0" fontId="15" fillId="6" borderId="9" xfId="1" applyFont="1" applyFill="1" applyBorder="1" applyAlignment="1" applyProtection="1">
      <alignment horizontal="distributed" vertical="center" indent="2"/>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55" fillId="0" borderId="0" xfId="0" applyFont="1" applyFill="1">
      <alignment vertical="center"/>
    </xf>
    <xf numFmtId="0" fontId="23" fillId="0" borderId="79" xfId="1" applyNumberFormat="1" applyFont="1" applyBorder="1" applyAlignment="1" applyProtection="1">
      <alignment horizontal="center" vertical="center"/>
      <protection locked="0"/>
    </xf>
    <xf numFmtId="0" fontId="23" fillId="0" borderId="34" xfId="1" applyNumberFormat="1" applyFont="1" applyBorder="1" applyAlignment="1" applyProtection="1">
      <alignment vertical="center"/>
    </xf>
    <xf numFmtId="0" fontId="59" fillId="0" borderId="74" xfId="1" applyNumberFormat="1" applyFont="1" applyBorder="1" applyAlignment="1" applyProtection="1">
      <alignment horizontal="center" vertical="center"/>
      <protection locked="0"/>
    </xf>
    <xf numFmtId="0" fontId="48" fillId="0" borderId="85" xfId="0" applyFont="1" applyBorder="1" applyAlignment="1">
      <alignment horizontal="center" vertical="center"/>
    </xf>
    <xf numFmtId="0" fontId="48" fillId="0" borderId="86" xfId="0" applyFont="1" applyBorder="1">
      <alignment vertical="center"/>
    </xf>
    <xf numFmtId="0" fontId="48" fillId="0" borderId="86" xfId="0" applyFont="1" applyBorder="1" applyAlignment="1">
      <alignment horizontal="center" vertical="center"/>
    </xf>
    <xf numFmtId="0" fontId="48" fillId="0" borderId="87" xfId="0" applyFont="1" applyBorder="1">
      <alignment vertical="center"/>
    </xf>
    <xf numFmtId="0" fontId="48" fillId="0" borderId="87" xfId="0" applyFont="1" applyBorder="1" applyAlignment="1">
      <alignment horizontal="center" vertical="center"/>
    </xf>
    <xf numFmtId="0" fontId="48" fillId="0" borderId="88" xfId="0" applyFont="1" applyBorder="1">
      <alignment vertical="center"/>
    </xf>
    <xf numFmtId="0" fontId="48" fillId="0" borderId="88" xfId="0" applyFont="1" applyBorder="1" applyAlignment="1">
      <alignment horizontal="center" vertical="center"/>
    </xf>
    <xf numFmtId="0" fontId="48" fillId="0" borderId="89" xfId="0" applyFont="1" applyBorder="1">
      <alignment vertical="center"/>
    </xf>
    <xf numFmtId="0" fontId="48" fillId="0" borderId="89" xfId="0" applyFont="1" applyBorder="1" applyAlignment="1">
      <alignment horizontal="center" vertical="center"/>
    </xf>
    <xf numFmtId="0" fontId="48" fillId="0" borderId="90" xfId="0" applyFont="1" applyBorder="1">
      <alignment vertical="center"/>
    </xf>
    <xf numFmtId="0" fontId="48" fillId="0" borderId="90" xfId="0" applyFont="1" applyBorder="1" applyAlignment="1">
      <alignment horizontal="center" vertical="center"/>
    </xf>
    <xf numFmtId="0" fontId="11" fillId="0" borderId="6" xfId="1" applyFont="1" applyBorder="1" applyAlignment="1" applyProtection="1">
      <alignment horizontal="center" vertical="center" shrinkToFit="1"/>
    </xf>
    <xf numFmtId="0" fontId="17" fillId="0" borderId="0" xfId="1" applyFont="1" applyFill="1" applyBorder="1" applyAlignment="1" applyProtection="1">
      <alignment horizontal="left" vertical="center"/>
    </xf>
    <xf numFmtId="0" fontId="15" fillId="8" borderId="7" xfId="1" applyFont="1" applyFill="1" applyBorder="1" applyAlignment="1" applyProtection="1">
      <alignment horizontal="center" vertical="center" shrinkToFit="1"/>
    </xf>
    <xf numFmtId="0" fontId="23" fillId="8" borderId="5" xfId="1" applyFont="1" applyFill="1" applyBorder="1" applyAlignment="1" applyProtection="1">
      <alignment horizontal="center" vertical="center"/>
    </xf>
    <xf numFmtId="0" fontId="15" fillId="8" borderId="44" xfId="1" applyFont="1" applyFill="1" applyBorder="1" applyAlignment="1" applyProtection="1">
      <alignment horizontal="distributed" vertical="center" indent="1"/>
    </xf>
    <xf numFmtId="5" fontId="23" fillId="8" borderId="82" xfId="1" applyNumberFormat="1" applyFont="1" applyFill="1" applyBorder="1" applyAlignment="1" applyProtection="1">
      <alignment vertical="center"/>
    </xf>
    <xf numFmtId="0" fontId="29" fillId="0" borderId="0" xfId="0" applyFont="1" applyBorder="1" applyAlignment="1">
      <alignment vertical="center"/>
    </xf>
    <xf numFmtId="0" fontId="69" fillId="0" borderId="0" xfId="0" applyFont="1">
      <alignment vertical="center"/>
    </xf>
    <xf numFmtId="0" fontId="13" fillId="0" borderId="6" xfId="1" applyFont="1" applyBorder="1" applyAlignment="1" applyProtection="1">
      <alignment horizontal="center" vertical="center"/>
    </xf>
    <xf numFmtId="0" fontId="15" fillId="0" borderId="8" xfId="1" applyFont="1" applyBorder="1" applyAlignment="1" applyProtection="1">
      <alignment horizontal="center" vertical="center" shrinkToFit="1"/>
    </xf>
    <xf numFmtId="0" fontId="14" fillId="0" borderId="22" xfId="1" applyFont="1" applyBorder="1" applyAlignment="1" applyProtection="1">
      <alignment horizontal="center" vertical="center"/>
    </xf>
    <xf numFmtId="0" fontId="14" fillId="0" borderId="19" xfId="1" applyFont="1" applyBorder="1" applyAlignment="1" applyProtection="1">
      <alignment horizontal="center" vertical="center"/>
    </xf>
    <xf numFmtId="0" fontId="44" fillId="0" borderId="23" xfId="1" applyFont="1" applyBorder="1" applyAlignment="1" applyProtection="1">
      <alignment horizontal="distributed" vertical="center" indent="1" shrinkToFit="1"/>
    </xf>
    <xf numFmtId="0" fontId="27" fillId="0" borderId="0" xfId="0" applyFont="1" applyFill="1" applyBorder="1" applyAlignment="1">
      <alignment horizontal="center" vertical="center"/>
    </xf>
    <xf numFmtId="2" fontId="27" fillId="0" borderId="0" xfId="0" applyNumberFormat="1" applyFont="1" applyFill="1" applyBorder="1" applyAlignment="1" applyProtection="1">
      <alignment horizontal="center" vertical="center"/>
      <protection locked="0"/>
    </xf>
    <xf numFmtId="0" fontId="27" fillId="0" borderId="0" xfId="0" applyNumberFormat="1" applyFont="1" applyFill="1" applyBorder="1" applyAlignment="1" applyProtection="1">
      <alignment horizontal="center" vertical="center"/>
      <protection locked="0"/>
    </xf>
    <xf numFmtId="0" fontId="31" fillId="3" borderId="5" xfId="0" applyFont="1" applyFill="1" applyBorder="1" applyAlignment="1" applyProtection="1">
      <alignment horizontal="center" vertical="center"/>
    </xf>
    <xf numFmtId="2" fontId="27" fillId="2" borderId="5" xfId="0" applyNumberFormat="1" applyFont="1" applyFill="1" applyBorder="1" applyAlignment="1" applyProtection="1">
      <alignment horizontal="center" vertical="center" shrinkToFit="1"/>
      <protection locked="0"/>
    </xf>
    <xf numFmtId="2" fontId="27" fillId="2" borderId="20" xfId="0" applyNumberFormat="1" applyFont="1" applyFill="1" applyBorder="1" applyAlignment="1" applyProtection="1">
      <alignment horizontal="center" vertical="center" shrinkToFit="1"/>
      <protection locked="0"/>
    </xf>
    <xf numFmtId="0" fontId="23" fillId="0" borderId="24" xfId="1" applyNumberFormat="1" applyFont="1" applyBorder="1" applyAlignment="1" applyProtection="1">
      <alignment vertical="center"/>
    </xf>
    <xf numFmtId="0" fontId="0" fillId="4" borderId="0" xfId="0" applyFill="1">
      <alignment vertical="center"/>
    </xf>
    <xf numFmtId="0" fontId="0" fillId="3" borderId="0" xfId="0" applyFill="1">
      <alignment vertical="center"/>
    </xf>
    <xf numFmtId="0" fontId="2" fillId="0" borderId="0" xfId="7" applyAlignment="1"/>
    <xf numFmtId="0" fontId="2" fillId="0" borderId="0" xfId="7" applyFont="1" applyAlignment="1"/>
    <xf numFmtId="0" fontId="2" fillId="0" borderId="0" xfId="7">
      <alignment vertical="center"/>
    </xf>
    <xf numFmtId="0" fontId="72" fillId="0" borderId="0" xfId="0" applyFont="1" applyAlignment="1">
      <alignment vertical="center"/>
    </xf>
    <xf numFmtId="0" fontId="27" fillId="0" borderId="0" xfId="0" applyFont="1" applyAlignment="1">
      <alignment vertical="center" wrapText="1"/>
    </xf>
    <xf numFmtId="0" fontId="53" fillId="3" borderId="62" xfId="0" applyFont="1" applyFill="1" applyBorder="1" applyAlignment="1">
      <alignment horizontal="center" vertical="center" shrinkToFit="1"/>
    </xf>
    <xf numFmtId="0" fontId="53" fillId="3" borderId="63" xfId="0" applyFont="1" applyFill="1" applyBorder="1" applyAlignment="1">
      <alignment horizontal="center" vertical="center" shrinkToFit="1"/>
    </xf>
    <xf numFmtId="0" fontId="53" fillId="0" borderId="37" xfId="0" applyFont="1" applyFill="1" applyBorder="1" applyAlignment="1">
      <alignment horizontal="center" vertical="center" shrinkToFit="1"/>
    </xf>
    <xf numFmtId="0" fontId="68" fillId="0" borderId="0" xfId="0" applyFont="1" applyBorder="1" applyAlignment="1">
      <alignment horizontal="center" vertical="center"/>
    </xf>
    <xf numFmtId="0" fontId="66" fillId="0" borderId="0" xfId="0" applyFont="1" applyAlignment="1">
      <alignment vertical="center"/>
    </xf>
    <xf numFmtId="0" fontId="35" fillId="5" borderId="0" xfId="0" applyFont="1" applyFill="1" applyAlignment="1">
      <alignment horizontal="center" vertical="center"/>
    </xf>
    <xf numFmtId="0" fontId="40" fillId="0" borderId="15" xfId="0" applyFont="1" applyBorder="1" applyAlignment="1">
      <alignment horizontal="center" vertical="center" shrinkToFit="1"/>
    </xf>
    <xf numFmtId="0" fontId="67" fillId="0" borderId="52" xfId="0" applyFont="1" applyFill="1" applyBorder="1" applyAlignment="1">
      <alignment horizontal="center" vertical="center" wrapText="1"/>
    </xf>
    <xf numFmtId="0" fontId="67" fillId="0" borderId="53" xfId="0" applyFont="1" applyFill="1" applyBorder="1" applyAlignment="1">
      <alignment horizontal="center" vertical="center"/>
    </xf>
    <xf numFmtId="0" fontId="67" fillId="0" borderId="54" xfId="0" applyFont="1" applyFill="1" applyBorder="1" applyAlignment="1">
      <alignment horizontal="center" vertical="center"/>
    </xf>
    <xf numFmtId="0" fontId="67" fillId="0" borderId="55" xfId="0" applyFont="1" applyFill="1" applyBorder="1" applyAlignment="1">
      <alignment horizontal="center" vertical="center"/>
    </xf>
    <xf numFmtId="0" fontId="67" fillId="0" borderId="0" xfId="0" applyFont="1" applyFill="1" applyBorder="1" applyAlignment="1">
      <alignment horizontal="center" vertical="center"/>
    </xf>
    <xf numFmtId="0" fontId="67" fillId="0" borderId="56" xfId="0" applyFont="1" applyFill="1" applyBorder="1" applyAlignment="1">
      <alignment horizontal="center" vertical="center"/>
    </xf>
    <xf numFmtId="0" fontId="67" fillId="0" borderId="57" xfId="0" applyFont="1" applyFill="1" applyBorder="1" applyAlignment="1">
      <alignment horizontal="center" vertical="center"/>
    </xf>
    <xf numFmtId="0" fontId="67" fillId="0" borderId="58" xfId="0" applyFont="1" applyFill="1" applyBorder="1" applyAlignment="1">
      <alignment horizontal="center" vertical="center"/>
    </xf>
    <xf numFmtId="0" fontId="67" fillId="0" borderId="59" xfId="0" applyFont="1" applyFill="1" applyBorder="1" applyAlignment="1">
      <alignment horizontal="center" vertical="center"/>
    </xf>
    <xf numFmtId="0" fontId="62" fillId="0" borderId="0" xfId="4" applyFont="1" applyBorder="1" applyAlignment="1">
      <alignment horizontal="center" vertical="center"/>
    </xf>
    <xf numFmtId="177" fontId="32" fillId="3" borderId="63" xfId="0" applyNumberFormat="1" applyFont="1" applyFill="1" applyBorder="1" applyAlignment="1">
      <alignment horizontal="center" vertical="center"/>
    </xf>
    <xf numFmtId="20" fontId="45" fillId="3" borderId="63" xfId="0" applyNumberFormat="1" applyFont="1" applyFill="1" applyBorder="1" applyAlignment="1">
      <alignment horizontal="center" vertical="center"/>
    </xf>
    <xf numFmtId="0" fontId="45" fillId="3" borderId="64" xfId="0" applyFont="1" applyFill="1" applyBorder="1" applyAlignment="1">
      <alignment horizontal="center" vertical="center"/>
    </xf>
    <xf numFmtId="177" fontId="53" fillId="3" borderId="62" xfId="0" applyNumberFormat="1" applyFont="1" applyFill="1" applyBorder="1" applyAlignment="1">
      <alignment horizontal="center" vertical="center" shrinkToFit="1"/>
    </xf>
    <xf numFmtId="177" fontId="53" fillId="3" borderId="63" xfId="0" applyNumberFormat="1" applyFont="1" applyFill="1" applyBorder="1" applyAlignment="1">
      <alignment horizontal="center" vertical="center" shrinkToFit="1"/>
    </xf>
    <xf numFmtId="177" fontId="53" fillId="3" borderId="64" xfId="0" applyNumberFormat="1" applyFont="1" applyFill="1" applyBorder="1" applyAlignment="1">
      <alignment horizontal="center" vertical="center" shrinkToFit="1"/>
    </xf>
    <xf numFmtId="0" fontId="27" fillId="0" borderId="33" xfId="0" applyFont="1" applyBorder="1" applyAlignment="1" applyProtection="1">
      <alignment horizontal="center" vertical="center"/>
      <protection locked="0"/>
    </xf>
    <xf numFmtId="0" fontId="27" fillId="0" borderId="45" xfId="0" applyFont="1" applyBorder="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30" fillId="0" borderId="17"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protection locked="0"/>
    </xf>
    <xf numFmtId="0" fontId="63" fillId="7" borderId="33" xfId="1" applyFont="1" applyFill="1" applyBorder="1" applyAlignment="1" applyProtection="1">
      <alignment horizontal="center" vertical="center"/>
    </xf>
    <xf numFmtId="0" fontId="63" fillId="7" borderId="73" xfId="1" applyFont="1" applyFill="1" applyBorder="1" applyAlignment="1" applyProtection="1">
      <alignment horizontal="center" vertical="center"/>
    </xf>
    <xf numFmtId="0" fontId="64" fillId="6" borderId="33" xfId="0" applyFont="1" applyFill="1" applyBorder="1" applyAlignment="1" applyProtection="1">
      <alignment horizontal="center" vertical="center"/>
    </xf>
    <xf numFmtId="0" fontId="64" fillId="6" borderId="45" xfId="0" applyFont="1" applyFill="1" applyBorder="1" applyAlignment="1" applyProtection="1">
      <alignment horizontal="center" vertical="center"/>
    </xf>
    <xf numFmtId="0" fontId="64" fillId="6" borderId="34" xfId="0" applyFont="1" applyFill="1" applyBorder="1" applyAlignment="1" applyProtection="1">
      <alignment horizontal="center" vertical="center"/>
    </xf>
    <xf numFmtId="0" fontId="27" fillId="9" borderId="78" xfId="0" applyFont="1" applyFill="1" applyBorder="1" applyAlignment="1">
      <alignment horizontal="distributed" vertical="center" indent="1"/>
    </xf>
    <xf numFmtId="0" fontId="27" fillId="9" borderId="79" xfId="0" applyFont="1" applyFill="1" applyBorder="1" applyAlignment="1">
      <alignment horizontal="distributed" vertical="center" indent="1"/>
    </xf>
    <xf numFmtId="0" fontId="27" fillId="0" borderId="33" xfId="0" applyFont="1" applyBorder="1" applyAlignment="1">
      <alignment horizontal="center" vertical="center"/>
    </xf>
    <xf numFmtId="0" fontId="27" fillId="0" borderId="45" xfId="0" applyFont="1" applyBorder="1" applyAlignment="1">
      <alignment horizontal="center" vertical="center"/>
    </xf>
    <xf numFmtId="0" fontId="27" fillId="0" borderId="34" xfId="0" applyFont="1" applyBorder="1" applyAlignment="1">
      <alignment horizontal="center" vertical="center"/>
    </xf>
    <xf numFmtId="0" fontId="73" fillId="0" borderId="49"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29" fillId="0" borderId="49" xfId="0" applyFont="1" applyFill="1" applyBorder="1" applyAlignment="1">
      <alignment vertical="center"/>
    </xf>
    <xf numFmtId="0" fontId="29" fillId="0" borderId="0" xfId="0" applyFont="1" applyFill="1" applyBorder="1" applyAlignment="1">
      <alignment vertical="center"/>
    </xf>
    <xf numFmtId="0" fontId="30" fillId="5" borderId="22" xfId="0" applyFont="1" applyFill="1" applyBorder="1" applyAlignment="1" applyProtection="1">
      <alignment horizontal="center" vertical="center"/>
      <protection locked="0"/>
    </xf>
    <xf numFmtId="0" fontId="30" fillId="5" borderId="16" xfId="0" applyFont="1" applyFill="1" applyBorder="1" applyAlignment="1" applyProtection="1">
      <alignment horizontal="center" vertical="center"/>
      <protection locked="0"/>
    </xf>
    <xf numFmtId="0" fontId="30" fillId="5" borderId="19" xfId="0" applyFont="1" applyFill="1" applyBorder="1" applyAlignment="1" applyProtection="1">
      <alignment horizontal="center" vertical="center"/>
      <protection locked="0"/>
    </xf>
    <xf numFmtId="0" fontId="27" fillId="0" borderId="3" xfId="0" applyFont="1" applyBorder="1" applyAlignment="1">
      <alignment horizontal="distributed" vertical="center" indent="1"/>
    </xf>
    <xf numFmtId="0" fontId="27" fillId="0" borderId="10" xfId="0" applyFont="1" applyBorder="1" applyAlignment="1">
      <alignment horizontal="distributed" vertical="center" indent="1"/>
    </xf>
    <xf numFmtId="0" fontId="30" fillId="10" borderId="4" xfId="0" applyFont="1" applyFill="1" applyBorder="1" applyAlignment="1" applyProtection="1">
      <alignment horizontal="center" vertical="center"/>
      <protection locked="0"/>
    </xf>
    <xf numFmtId="0" fontId="30" fillId="10" borderId="3" xfId="0" applyFont="1" applyFill="1" applyBorder="1" applyAlignment="1" applyProtection="1">
      <alignment horizontal="center" vertical="center"/>
      <protection locked="0"/>
    </xf>
    <xf numFmtId="0" fontId="30" fillId="10" borderId="5" xfId="0" applyFont="1" applyFill="1" applyBorder="1" applyAlignment="1" applyProtection="1">
      <alignment horizontal="center" vertical="center"/>
      <protection locked="0"/>
    </xf>
    <xf numFmtId="0" fontId="30" fillId="10" borderId="7" xfId="0" applyFont="1" applyFill="1" applyBorder="1" applyAlignment="1" applyProtection="1">
      <alignment horizontal="center" vertical="center" shrinkToFit="1"/>
      <protection locked="0"/>
    </xf>
    <xf numFmtId="0" fontId="30" fillId="10" borderId="15" xfId="0" applyFont="1" applyFill="1" applyBorder="1" applyAlignment="1" applyProtection="1">
      <alignment horizontal="center" vertical="center" shrinkToFit="1"/>
      <protection locked="0"/>
    </xf>
    <xf numFmtId="0" fontId="30" fillId="10" borderId="29" xfId="0" applyFont="1" applyFill="1" applyBorder="1" applyAlignment="1" applyProtection="1">
      <alignment horizontal="center" vertical="center" shrinkToFit="1"/>
      <protection locked="0"/>
    </xf>
    <xf numFmtId="0" fontId="30" fillId="0" borderId="4" xfId="0" applyFont="1" applyFill="1" applyBorder="1" applyAlignment="1" applyProtection="1">
      <alignment horizontal="center" vertical="center"/>
      <protection locked="0"/>
    </xf>
    <xf numFmtId="0" fontId="30" fillId="0" borderId="3"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0" fontId="27" fillId="0" borderId="18" xfId="0" applyFont="1" applyBorder="1" applyAlignment="1">
      <alignment horizontal="distributed" vertical="center" indent="1"/>
    </xf>
    <xf numFmtId="0" fontId="27" fillId="0" borderId="91" xfId="0" applyFont="1" applyBorder="1" applyAlignment="1">
      <alignment horizontal="distributed" vertical="center" indent="1"/>
    </xf>
    <xf numFmtId="0" fontId="28" fillId="0" borderId="0" xfId="0" applyFont="1" applyFill="1" applyBorder="1" applyAlignment="1">
      <alignment horizontal="center" vertical="center"/>
    </xf>
    <xf numFmtId="0" fontId="30" fillId="0" borderId="33"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30" fillId="4" borderId="3"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4" borderId="10" xfId="0" applyFont="1" applyFill="1" applyBorder="1" applyAlignment="1" applyProtection="1">
      <alignment horizontal="center" vertical="center"/>
    </xf>
    <xf numFmtId="0" fontId="30" fillId="4" borderId="15" xfId="0" applyFont="1" applyFill="1" applyBorder="1" applyAlignment="1" applyProtection="1">
      <alignment horizontal="center" vertical="center"/>
    </xf>
    <xf numFmtId="0" fontId="30" fillId="4" borderId="31"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27" fillId="0" borderId="32" xfId="0" applyFont="1" applyFill="1" applyBorder="1" applyAlignment="1" applyProtection="1">
      <alignment horizontal="center" vertical="center"/>
    </xf>
    <xf numFmtId="0" fontId="27" fillId="0" borderId="18" xfId="0" applyFont="1" applyFill="1" applyBorder="1" applyAlignment="1" applyProtection="1">
      <alignment horizontal="center" vertical="center"/>
    </xf>
    <xf numFmtId="0" fontId="20" fillId="0" borderId="79" xfId="1" applyFont="1" applyBorder="1" applyAlignment="1" applyProtection="1">
      <alignment horizontal="center" shrinkToFit="1"/>
    </xf>
    <xf numFmtId="0" fontId="20" fillId="0" borderId="45" xfId="1" applyFont="1" applyBorder="1" applyAlignment="1" applyProtection="1">
      <alignment horizontal="center" shrinkToFit="1"/>
    </xf>
    <xf numFmtId="0" fontId="20" fillId="0" borderId="34" xfId="1" applyFont="1" applyBorder="1" applyAlignment="1" applyProtection="1">
      <alignment horizontal="center" shrinkToFit="1"/>
    </xf>
    <xf numFmtId="0" fontId="26" fillId="0" borderId="0" xfId="1" applyAlignment="1" applyProtection="1">
      <alignment horizontal="center" vertical="center"/>
    </xf>
    <xf numFmtId="0" fontId="32" fillId="0" borderId="0" xfId="1" applyFont="1" applyAlignment="1" applyProtection="1">
      <alignment horizontal="center" vertical="center"/>
    </xf>
    <xf numFmtId="0" fontId="41" fillId="5" borderId="0" xfId="1" applyFont="1" applyFill="1" applyAlignment="1" applyProtection="1">
      <alignment horizontal="center" vertical="center"/>
    </xf>
    <xf numFmtId="0" fontId="57" fillId="0" borderId="0" xfId="1" applyFont="1" applyBorder="1" applyAlignment="1" applyProtection="1">
      <alignment horizontal="distributed" vertical="center" indent="8" shrinkToFit="1"/>
    </xf>
    <xf numFmtId="0" fontId="57" fillId="0" borderId="0" xfId="1" applyFont="1" applyAlignment="1" applyProtection="1">
      <alignment horizontal="distributed" vertical="center" indent="8" shrinkToFit="1"/>
    </xf>
    <xf numFmtId="0" fontId="12" fillId="0" borderId="35" xfId="1" applyFont="1" applyBorder="1" applyAlignment="1" applyProtection="1">
      <alignment horizontal="center" vertical="center" shrinkToFit="1"/>
    </xf>
    <xf numFmtId="0" fontId="12" fillId="0" borderId="0" xfId="1" applyFont="1" applyBorder="1" applyAlignment="1" applyProtection="1">
      <alignment horizontal="center" vertical="center" shrinkToFit="1"/>
    </xf>
    <xf numFmtId="0" fontId="12" fillId="0" borderId="35" xfId="1" applyFont="1" applyBorder="1" applyAlignment="1" applyProtection="1">
      <alignment horizontal="center" vertical="center"/>
    </xf>
    <xf numFmtId="0" fontId="46" fillId="0" borderId="0" xfId="0" applyFont="1" applyBorder="1" applyAlignment="1" applyProtection="1">
      <alignment horizontal="center" vertical="center"/>
    </xf>
    <xf numFmtId="0" fontId="59" fillId="0" borderId="30" xfId="1" applyNumberFormat="1" applyFont="1" applyBorder="1" applyAlignment="1" applyProtection="1">
      <alignment horizontal="center" vertical="center"/>
    </xf>
    <xf numFmtId="0" fontId="59" fillId="0" borderId="11" xfId="1" applyNumberFormat="1" applyFont="1" applyBorder="1" applyAlignment="1" applyProtection="1">
      <alignment horizontal="center" vertical="center"/>
    </xf>
    <xf numFmtId="0" fontId="59" fillId="0" borderId="80" xfId="1" applyNumberFormat="1" applyFont="1" applyBorder="1" applyAlignment="1" applyProtection="1">
      <alignment horizontal="center" vertical="center"/>
    </xf>
    <xf numFmtId="0" fontId="59" fillId="0" borderId="81" xfId="1" applyNumberFormat="1" applyFont="1" applyBorder="1" applyAlignment="1" applyProtection="1">
      <alignment horizontal="center" vertical="center"/>
    </xf>
    <xf numFmtId="0" fontId="10" fillId="0" borderId="79" xfId="1" applyFont="1" applyBorder="1" applyAlignment="1" applyProtection="1">
      <alignment horizontal="center" vertical="center" shrinkToFit="1"/>
    </xf>
    <xf numFmtId="0" fontId="10" fillId="0" borderId="45" xfId="1" applyFont="1" applyBorder="1" applyAlignment="1" applyProtection="1">
      <alignment horizontal="center" vertical="center" shrinkToFit="1"/>
    </xf>
    <xf numFmtId="0" fontId="10" fillId="0" borderId="34" xfId="1" applyFont="1" applyBorder="1" applyAlignment="1" applyProtection="1">
      <alignment horizontal="center" vertical="center" shrinkToFit="1"/>
    </xf>
    <xf numFmtId="0" fontId="23" fillId="0" borderId="74" xfId="1" applyFont="1" applyBorder="1" applyAlignment="1" applyProtection="1">
      <alignment horizontal="center" vertical="center"/>
    </xf>
    <xf numFmtId="0" fontId="23" fillId="0" borderId="48" xfId="1" applyFont="1" applyBorder="1" applyAlignment="1" applyProtection="1">
      <alignment horizontal="center" vertical="center"/>
    </xf>
    <xf numFmtId="0" fontId="23" fillId="0" borderId="30" xfId="1" applyFont="1" applyBorder="1" applyAlignment="1" applyProtection="1">
      <alignment horizontal="center" vertical="center"/>
    </xf>
    <xf numFmtId="0" fontId="23" fillId="0" borderId="11" xfId="1" applyFont="1" applyBorder="1" applyAlignment="1" applyProtection="1">
      <alignment horizontal="center" vertical="center"/>
    </xf>
    <xf numFmtId="0" fontId="23" fillId="0" borderId="10" xfId="1" applyFont="1" applyBorder="1" applyAlignment="1" applyProtection="1">
      <alignment horizontal="center" vertical="center"/>
    </xf>
    <xf numFmtId="0" fontId="23" fillId="0" borderId="29" xfId="1" applyFont="1" applyBorder="1" applyAlignment="1" applyProtection="1">
      <alignment horizontal="center" vertical="center"/>
    </xf>
    <xf numFmtId="176" fontId="44" fillId="0" borderId="0" xfId="1" applyNumberFormat="1" applyFont="1" applyAlignment="1" applyProtection="1">
      <alignment horizontal="distributed" vertical="center" indent="4"/>
    </xf>
    <xf numFmtId="0" fontId="12" fillId="0" borderId="30" xfId="1" applyFont="1" applyBorder="1" applyAlignment="1" applyProtection="1">
      <alignment horizontal="center" vertical="center"/>
    </xf>
    <xf numFmtId="0" fontId="12" fillId="0" borderId="11" xfId="1" applyFont="1" applyBorder="1" applyAlignment="1" applyProtection="1">
      <alignment horizontal="center" vertical="center"/>
    </xf>
    <xf numFmtId="0" fontId="23" fillId="8" borderId="10" xfId="1" applyFont="1" applyFill="1" applyBorder="1" applyAlignment="1" applyProtection="1">
      <alignment horizontal="center" vertical="center"/>
    </xf>
    <xf numFmtId="0" fontId="23" fillId="8" borderId="29" xfId="1" applyFont="1" applyFill="1"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6" borderId="33" xfId="0" applyFill="1" applyBorder="1" applyAlignment="1" applyProtection="1">
      <alignment horizontal="center" vertical="center"/>
    </xf>
    <xf numFmtId="0" fontId="0" fillId="6" borderId="45" xfId="0" applyFill="1" applyBorder="1" applyAlignment="1" applyProtection="1">
      <alignment horizontal="center" vertical="center"/>
    </xf>
    <xf numFmtId="0" fontId="0" fillId="6" borderId="34" xfId="0" applyFill="1" applyBorder="1" applyAlignment="1" applyProtection="1">
      <alignment horizontal="center" vertical="center"/>
    </xf>
    <xf numFmtId="0" fontId="0" fillId="0" borderId="16"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2" fillId="0" borderId="50" xfId="1" applyFont="1" applyBorder="1" applyAlignment="1" applyProtection="1">
      <alignment horizontal="center" vertical="center"/>
    </xf>
    <xf numFmtId="0" fontId="12" fillId="0" borderId="60" xfId="1" applyFont="1" applyBorder="1" applyAlignment="1" applyProtection="1">
      <alignment horizontal="center" vertical="center"/>
    </xf>
    <xf numFmtId="0" fontId="12" fillId="0" borderId="0" xfId="1" applyFont="1" applyBorder="1" applyAlignment="1" applyProtection="1">
      <alignment horizontal="center" vertical="center"/>
    </xf>
    <xf numFmtId="0" fontId="33" fillId="0" borderId="0" xfId="0" applyFont="1" applyBorder="1" applyAlignment="1">
      <alignment horizontal="center" vertical="center"/>
    </xf>
    <xf numFmtId="0" fontId="48" fillId="0" borderId="65" xfId="0" applyFont="1" applyBorder="1" applyAlignment="1">
      <alignment horizontal="center" vertical="center"/>
    </xf>
    <xf numFmtId="0" fontId="48" fillId="0" borderId="66" xfId="0" applyFont="1" applyBorder="1" applyAlignment="1">
      <alignment horizontal="center" vertical="center"/>
    </xf>
    <xf numFmtId="0" fontId="33" fillId="0" borderId="6" xfId="0" applyFont="1" applyBorder="1" applyAlignment="1">
      <alignment horizontal="center" vertical="center"/>
    </xf>
    <xf numFmtId="0" fontId="33" fillId="0" borderId="11" xfId="0" applyFont="1" applyBorder="1" applyAlignment="1">
      <alignment horizontal="center" vertical="center"/>
    </xf>
    <xf numFmtId="0" fontId="33" fillId="0" borderId="8" xfId="0" applyFont="1" applyBorder="1" applyAlignment="1">
      <alignment horizontal="center" vertical="center"/>
    </xf>
    <xf numFmtId="0" fontId="33" fillId="0" borderId="60" xfId="0" applyFont="1" applyBorder="1" applyAlignment="1">
      <alignment horizontal="center" vertical="center"/>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0" fillId="0" borderId="61" xfId="0" applyBorder="1" applyAlignment="1">
      <alignment horizontal="center" vertical="center" textRotation="255"/>
    </xf>
    <xf numFmtId="0" fontId="0" fillId="0" borderId="0" xfId="0" applyAlignment="1">
      <alignment horizontal="center" vertical="center"/>
    </xf>
    <xf numFmtId="0" fontId="40" fillId="0" borderId="1" xfId="0" applyFont="1" applyBorder="1" applyAlignment="1">
      <alignment horizontal="center" vertical="center" shrinkToFit="1"/>
    </xf>
    <xf numFmtId="177" fontId="53" fillId="0" borderId="15" xfId="0" applyNumberFormat="1" applyFont="1" applyBorder="1" applyAlignment="1">
      <alignment horizontal="center" vertical="center"/>
    </xf>
    <xf numFmtId="178" fontId="53" fillId="0" borderId="15" xfId="0" applyNumberFormat="1" applyFont="1" applyBorder="1" applyAlignment="1">
      <alignment horizontal="center" vertical="center"/>
    </xf>
    <xf numFmtId="0" fontId="27" fillId="11" borderId="3" xfId="0" applyFont="1" applyFill="1" applyBorder="1" applyAlignment="1" applyProtection="1">
      <alignment vertical="center" shrinkToFit="1"/>
    </xf>
    <xf numFmtId="0" fontId="27" fillId="11" borderId="10" xfId="0" applyFont="1" applyFill="1" applyBorder="1" applyAlignment="1" applyProtection="1">
      <alignment vertical="center" shrinkToFit="1"/>
    </xf>
    <xf numFmtId="0" fontId="30" fillId="11" borderId="23" xfId="0" applyFont="1" applyFill="1" applyBorder="1" applyAlignment="1" applyProtection="1">
      <alignment horizontal="center" vertical="center"/>
    </xf>
    <xf numFmtId="0" fontId="30" fillId="11" borderId="17" xfId="0" applyFont="1" applyFill="1" applyBorder="1" applyAlignment="1" applyProtection="1">
      <alignment horizontal="center" vertical="center"/>
    </xf>
    <xf numFmtId="0" fontId="30" fillId="11" borderId="20" xfId="0" applyFont="1" applyFill="1" applyBorder="1" applyAlignment="1" applyProtection="1">
      <alignment horizontal="center" vertical="center"/>
    </xf>
    <xf numFmtId="0" fontId="27" fillId="0" borderId="20" xfId="0" applyFont="1" applyBorder="1" applyAlignment="1" applyProtection="1">
      <alignment horizontal="center" vertical="center" shrinkToFit="1"/>
      <protection locked="0"/>
    </xf>
  </cellXfs>
  <cellStyles count="8">
    <cellStyle name="ハイパーリンク" xfId="4" builtinId="8"/>
    <cellStyle name="標準" xfId="0" builtinId="0"/>
    <cellStyle name="標準 2" xfId="1"/>
    <cellStyle name="標準 3" xfId="2"/>
    <cellStyle name="標準 4" xfId="3"/>
    <cellStyle name="標準 5" xfId="5"/>
    <cellStyle name="標準 5 2" xfId="7"/>
    <cellStyle name="標準 6"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iawase.nagoya@g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showGridLines="0" tabSelected="1" workbookViewId="0">
      <selection activeCell="B10" sqref="B10:H11"/>
    </sheetView>
  </sheetViews>
  <sheetFormatPr defaultColWidth="9" defaultRowHeight="13.5"/>
  <cols>
    <col min="1" max="3" width="9" style="11"/>
    <col min="4" max="4" width="9" style="11" customWidth="1"/>
    <col min="5" max="7" width="9" style="11"/>
    <col min="8" max="8" width="9.125" style="11" customWidth="1"/>
    <col min="9" max="259" width="9" style="11"/>
    <col min="260" max="260" width="9" style="11" customWidth="1"/>
    <col min="261" max="263" width="9" style="11"/>
    <col min="264" max="264" width="9.125" style="11" customWidth="1"/>
    <col min="265" max="515" width="9" style="11"/>
    <col min="516" max="516" width="9" style="11" customWidth="1"/>
    <col min="517" max="519" width="9" style="11"/>
    <col min="520" max="520" width="9.125" style="11" customWidth="1"/>
    <col min="521" max="771" width="9" style="11"/>
    <col min="772" max="772" width="9" style="11" customWidth="1"/>
    <col min="773" max="775" width="9" style="11"/>
    <col min="776" max="776" width="9.125" style="11" customWidth="1"/>
    <col min="777" max="1027" width="9" style="11"/>
    <col min="1028" max="1028" width="9" style="11" customWidth="1"/>
    <col min="1029" max="1031" width="9" style="11"/>
    <col min="1032" max="1032" width="9.125" style="11" customWidth="1"/>
    <col min="1033" max="1283" width="9" style="11"/>
    <col min="1284" max="1284" width="9" style="11" customWidth="1"/>
    <col min="1285" max="1287" width="9" style="11"/>
    <col min="1288" max="1288" width="9.125" style="11" customWidth="1"/>
    <col min="1289" max="1539" width="9" style="11"/>
    <col min="1540" max="1540" width="9" style="11" customWidth="1"/>
    <col min="1541" max="1543" width="9" style="11"/>
    <col min="1544" max="1544" width="9.125" style="11" customWidth="1"/>
    <col min="1545" max="1795" width="9" style="11"/>
    <col min="1796" max="1796" width="9" style="11" customWidth="1"/>
    <col min="1797" max="1799" width="9" style="11"/>
    <col min="1800" max="1800" width="9.125" style="11" customWidth="1"/>
    <col min="1801" max="2051" width="9" style="11"/>
    <col min="2052" max="2052" width="9" style="11" customWidth="1"/>
    <col min="2053" max="2055" width="9" style="11"/>
    <col min="2056" max="2056" width="9.125" style="11" customWidth="1"/>
    <col min="2057" max="2307" width="9" style="11"/>
    <col min="2308" max="2308" width="9" style="11" customWidth="1"/>
    <col min="2309" max="2311" width="9" style="11"/>
    <col min="2312" max="2312" width="9.125" style="11" customWidth="1"/>
    <col min="2313" max="2563" width="9" style="11"/>
    <col min="2564" max="2564" width="9" style="11" customWidth="1"/>
    <col min="2565" max="2567" width="9" style="11"/>
    <col min="2568" max="2568" width="9.125" style="11" customWidth="1"/>
    <col min="2569" max="2819" width="9" style="11"/>
    <col min="2820" max="2820" width="9" style="11" customWidth="1"/>
    <col min="2821" max="2823" width="9" style="11"/>
    <col min="2824" max="2824" width="9.125" style="11" customWidth="1"/>
    <col min="2825" max="3075" width="9" style="11"/>
    <col min="3076" max="3076" width="9" style="11" customWidth="1"/>
    <col min="3077" max="3079" width="9" style="11"/>
    <col min="3080" max="3080" width="9.125" style="11" customWidth="1"/>
    <col min="3081" max="3331" width="9" style="11"/>
    <col min="3332" max="3332" width="9" style="11" customWidth="1"/>
    <col min="3333" max="3335" width="9" style="11"/>
    <col min="3336" max="3336" width="9.125" style="11" customWidth="1"/>
    <col min="3337" max="3587" width="9" style="11"/>
    <col min="3588" max="3588" width="9" style="11" customWidth="1"/>
    <col min="3589" max="3591" width="9" style="11"/>
    <col min="3592" max="3592" width="9.125" style="11" customWidth="1"/>
    <col min="3593" max="3843" width="9" style="11"/>
    <col min="3844" max="3844" width="9" style="11" customWidth="1"/>
    <col min="3845" max="3847" width="9" style="11"/>
    <col min="3848" max="3848" width="9.125" style="11" customWidth="1"/>
    <col min="3849" max="4099" width="9" style="11"/>
    <col min="4100" max="4100" width="9" style="11" customWidth="1"/>
    <col min="4101" max="4103" width="9" style="11"/>
    <col min="4104" max="4104" width="9.125" style="11" customWidth="1"/>
    <col min="4105" max="4355" width="9" style="11"/>
    <col min="4356" max="4356" width="9" style="11" customWidth="1"/>
    <col min="4357" max="4359" width="9" style="11"/>
    <col min="4360" max="4360" width="9.125" style="11" customWidth="1"/>
    <col min="4361" max="4611" width="9" style="11"/>
    <col min="4612" max="4612" width="9" style="11" customWidth="1"/>
    <col min="4613" max="4615" width="9" style="11"/>
    <col min="4616" max="4616" width="9.125" style="11" customWidth="1"/>
    <col min="4617" max="4867" width="9" style="11"/>
    <col min="4868" max="4868" width="9" style="11" customWidth="1"/>
    <col min="4869" max="4871" width="9" style="11"/>
    <col min="4872" max="4872" width="9.125" style="11" customWidth="1"/>
    <col min="4873" max="5123" width="9" style="11"/>
    <col min="5124" max="5124" width="9" style="11" customWidth="1"/>
    <col min="5125" max="5127" width="9" style="11"/>
    <col min="5128" max="5128" width="9.125" style="11" customWidth="1"/>
    <col min="5129" max="5379" width="9" style="11"/>
    <col min="5380" max="5380" width="9" style="11" customWidth="1"/>
    <col min="5381" max="5383" width="9" style="11"/>
    <col min="5384" max="5384" width="9.125" style="11" customWidth="1"/>
    <col min="5385" max="5635" width="9" style="11"/>
    <col min="5636" max="5636" width="9" style="11" customWidth="1"/>
    <col min="5637" max="5639" width="9" style="11"/>
    <col min="5640" max="5640" width="9.125" style="11" customWidth="1"/>
    <col min="5641" max="5891" width="9" style="11"/>
    <col min="5892" max="5892" width="9" style="11" customWidth="1"/>
    <col min="5893" max="5895" width="9" style="11"/>
    <col min="5896" max="5896" width="9.125" style="11" customWidth="1"/>
    <col min="5897" max="6147" width="9" style="11"/>
    <col min="6148" max="6148" width="9" style="11" customWidth="1"/>
    <col min="6149" max="6151" width="9" style="11"/>
    <col min="6152" max="6152" width="9.125" style="11" customWidth="1"/>
    <col min="6153" max="6403" width="9" style="11"/>
    <col min="6404" max="6404" width="9" style="11" customWidth="1"/>
    <col min="6405" max="6407" width="9" style="11"/>
    <col min="6408" max="6408" width="9.125" style="11" customWidth="1"/>
    <col min="6409" max="6659" width="9" style="11"/>
    <col min="6660" max="6660" width="9" style="11" customWidth="1"/>
    <col min="6661" max="6663" width="9" style="11"/>
    <col min="6664" max="6664" width="9.125" style="11" customWidth="1"/>
    <col min="6665" max="6915" width="9" style="11"/>
    <col min="6916" max="6916" width="9" style="11" customWidth="1"/>
    <col min="6917" max="6919" width="9" style="11"/>
    <col min="6920" max="6920" width="9.125" style="11" customWidth="1"/>
    <col min="6921" max="7171" width="9" style="11"/>
    <col min="7172" max="7172" width="9" style="11" customWidth="1"/>
    <col min="7173" max="7175" width="9" style="11"/>
    <col min="7176" max="7176" width="9.125" style="11" customWidth="1"/>
    <col min="7177" max="7427" width="9" style="11"/>
    <col min="7428" max="7428" width="9" style="11" customWidth="1"/>
    <col min="7429" max="7431" width="9" style="11"/>
    <col min="7432" max="7432" width="9.125" style="11" customWidth="1"/>
    <col min="7433" max="7683" width="9" style="11"/>
    <col min="7684" max="7684" width="9" style="11" customWidth="1"/>
    <col min="7685" max="7687" width="9" style="11"/>
    <col min="7688" max="7688" width="9.125" style="11" customWidth="1"/>
    <col min="7689" max="7939" width="9" style="11"/>
    <col min="7940" max="7940" width="9" style="11" customWidth="1"/>
    <col min="7941" max="7943" width="9" style="11"/>
    <col min="7944" max="7944" width="9.125" style="11" customWidth="1"/>
    <col min="7945" max="8195" width="9" style="11"/>
    <col min="8196" max="8196" width="9" style="11" customWidth="1"/>
    <col min="8197" max="8199" width="9" style="11"/>
    <col min="8200" max="8200" width="9.125" style="11" customWidth="1"/>
    <col min="8201" max="8451" width="9" style="11"/>
    <col min="8452" max="8452" width="9" style="11" customWidth="1"/>
    <col min="8453" max="8455" width="9" style="11"/>
    <col min="8456" max="8456" width="9.125" style="11" customWidth="1"/>
    <col min="8457" max="8707" width="9" style="11"/>
    <col min="8708" max="8708" width="9" style="11" customWidth="1"/>
    <col min="8709" max="8711" width="9" style="11"/>
    <col min="8712" max="8712" width="9.125" style="11" customWidth="1"/>
    <col min="8713" max="8963" width="9" style="11"/>
    <col min="8964" max="8964" width="9" style="11" customWidth="1"/>
    <col min="8965" max="8967" width="9" style="11"/>
    <col min="8968" max="8968" width="9.125" style="11" customWidth="1"/>
    <col min="8969" max="9219" width="9" style="11"/>
    <col min="9220" max="9220" width="9" style="11" customWidth="1"/>
    <col min="9221" max="9223" width="9" style="11"/>
    <col min="9224" max="9224" width="9.125" style="11" customWidth="1"/>
    <col min="9225" max="9475" width="9" style="11"/>
    <col min="9476" max="9476" width="9" style="11" customWidth="1"/>
    <col min="9477" max="9479" width="9" style="11"/>
    <col min="9480" max="9480" width="9.125" style="11" customWidth="1"/>
    <col min="9481" max="9731" width="9" style="11"/>
    <col min="9732" max="9732" width="9" style="11" customWidth="1"/>
    <col min="9733" max="9735" width="9" style="11"/>
    <col min="9736" max="9736" width="9.125" style="11" customWidth="1"/>
    <col min="9737" max="9987" width="9" style="11"/>
    <col min="9988" max="9988" width="9" style="11" customWidth="1"/>
    <col min="9989" max="9991" width="9" style="11"/>
    <col min="9992" max="9992" width="9.125" style="11" customWidth="1"/>
    <col min="9993" max="10243" width="9" style="11"/>
    <col min="10244" max="10244" width="9" style="11" customWidth="1"/>
    <col min="10245" max="10247" width="9" style="11"/>
    <col min="10248" max="10248" width="9.125" style="11" customWidth="1"/>
    <col min="10249" max="10499" width="9" style="11"/>
    <col min="10500" max="10500" width="9" style="11" customWidth="1"/>
    <col min="10501" max="10503" width="9" style="11"/>
    <col min="10504" max="10504" width="9.125" style="11" customWidth="1"/>
    <col min="10505" max="10755" width="9" style="11"/>
    <col min="10756" max="10756" width="9" style="11" customWidth="1"/>
    <col min="10757" max="10759" width="9" style="11"/>
    <col min="10760" max="10760" width="9.125" style="11" customWidth="1"/>
    <col min="10761" max="11011" width="9" style="11"/>
    <col min="11012" max="11012" width="9" style="11" customWidth="1"/>
    <col min="11013" max="11015" width="9" style="11"/>
    <col min="11016" max="11016" width="9.125" style="11" customWidth="1"/>
    <col min="11017" max="11267" width="9" style="11"/>
    <col min="11268" max="11268" width="9" style="11" customWidth="1"/>
    <col min="11269" max="11271" width="9" style="11"/>
    <col min="11272" max="11272" width="9.125" style="11" customWidth="1"/>
    <col min="11273" max="11523" width="9" style="11"/>
    <col min="11524" max="11524" width="9" style="11" customWidth="1"/>
    <col min="11525" max="11527" width="9" style="11"/>
    <col min="11528" max="11528" width="9.125" style="11" customWidth="1"/>
    <col min="11529" max="11779" width="9" style="11"/>
    <col min="11780" max="11780" width="9" style="11" customWidth="1"/>
    <col min="11781" max="11783" width="9" style="11"/>
    <col min="11784" max="11784" width="9.125" style="11" customWidth="1"/>
    <col min="11785" max="12035" width="9" style="11"/>
    <col min="12036" max="12036" width="9" style="11" customWidth="1"/>
    <col min="12037" max="12039" width="9" style="11"/>
    <col min="12040" max="12040" width="9.125" style="11" customWidth="1"/>
    <col min="12041" max="12291" width="9" style="11"/>
    <col min="12292" max="12292" width="9" style="11" customWidth="1"/>
    <col min="12293" max="12295" width="9" style="11"/>
    <col min="12296" max="12296" width="9.125" style="11" customWidth="1"/>
    <col min="12297" max="12547" width="9" style="11"/>
    <col min="12548" max="12548" width="9" style="11" customWidth="1"/>
    <col min="12549" max="12551" width="9" style="11"/>
    <col min="12552" max="12552" width="9.125" style="11" customWidth="1"/>
    <col min="12553" max="12803" width="9" style="11"/>
    <col min="12804" max="12804" width="9" style="11" customWidth="1"/>
    <col min="12805" max="12807" width="9" style="11"/>
    <col min="12808" max="12808" width="9.125" style="11" customWidth="1"/>
    <col min="12809" max="13059" width="9" style="11"/>
    <col min="13060" max="13060" width="9" style="11" customWidth="1"/>
    <col min="13061" max="13063" width="9" style="11"/>
    <col min="13064" max="13064" width="9.125" style="11" customWidth="1"/>
    <col min="13065" max="13315" width="9" style="11"/>
    <col min="13316" max="13316" width="9" style="11" customWidth="1"/>
    <col min="13317" max="13319" width="9" style="11"/>
    <col min="13320" max="13320" width="9.125" style="11" customWidth="1"/>
    <col min="13321" max="13571" width="9" style="11"/>
    <col min="13572" max="13572" width="9" style="11" customWidth="1"/>
    <col min="13573" max="13575" width="9" style="11"/>
    <col min="13576" max="13576" width="9.125" style="11" customWidth="1"/>
    <col min="13577" max="13827" width="9" style="11"/>
    <col min="13828" max="13828" width="9" style="11" customWidth="1"/>
    <col min="13829" max="13831" width="9" style="11"/>
    <col min="13832" max="13832" width="9.125" style="11" customWidth="1"/>
    <col min="13833" max="14083" width="9" style="11"/>
    <col min="14084" max="14084" width="9" style="11" customWidth="1"/>
    <col min="14085" max="14087" width="9" style="11"/>
    <col min="14088" max="14088" width="9.125" style="11" customWidth="1"/>
    <col min="14089" max="14339" width="9" style="11"/>
    <col min="14340" max="14340" width="9" style="11" customWidth="1"/>
    <col min="14341" max="14343" width="9" style="11"/>
    <col min="14344" max="14344" width="9.125" style="11" customWidth="1"/>
    <col min="14345" max="14595" width="9" style="11"/>
    <col min="14596" max="14596" width="9" style="11" customWidth="1"/>
    <col min="14597" max="14599" width="9" style="11"/>
    <col min="14600" max="14600" width="9.125" style="11" customWidth="1"/>
    <col min="14601" max="14851" width="9" style="11"/>
    <col min="14852" max="14852" width="9" style="11" customWidth="1"/>
    <col min="14853" max="14855" width="9" style="11"/>
    <col min="14856" max="14856" width="9.125" style="11" customWidth="1"/>
    <col min="14857" max="15107" width="9" style="11"/>
    <col min="15108" max="15108" width="9" style="11" customWidth="1"/>
    <col min="15109" max="15111" width="9" style="11"/>
    <col min="15112" max="15112" width="9.125" style="11" customWidth="1"/>
    <col min="15113" max="15363" width="9" style="11"/>
    <col min="15364" max="15364" width="9" style="11" customWidth="1"/>
    <col min="15365" max="15367" width="9" style="11"/>
    <col min="15368" max="15368" width="9.125" style="11" customWidth="1"/>
    <col min="15369" max="15619" width="9" style="11"/>
    <col min="15620" max="15620" width="9" style="11" customWidth="1"/>
    <col min="15621" max="15623" width="9" style="11"/>
    <col min="15624" max="15624" width="9.125" style="11" customWidth="1"/>
    <col min="15625" max="15875" width="9" style="11"/>
    <col min="15876" max="15876" width="9" style="11" customWidth="1"/>
    <col min="15877" max="15879" width="9" style="11"/>
    <col min="15880" max="15880" width="9.125" style="11" customWidth="1"/>
    <col min="15881" max="16131" width="9" style="11"/>
    <col min="16132" max="16132" width="9" style="11" customWidth="1"/>
    <col min="16133" max="16135" width="9" style="11"/>
    <col min="16136" max="16136" width="9.125" style="11" customWidth="1"/>
    <col min="16137" max="16384" width="9" style="11"/>
  </cols>
  <sheetData>
    <row r="1" spans="1:15" ht="16.5" customHeight="1">
      <c r="A1" s="257" t="s">
        <v>74</v>
      </c>
      <c r="B1" s="257"/>
      <c r="C1" s="257"/>
      <c r="D1" s="257"/>
      <c r="E1" s="257"/>
      <c r="F1" s="257"/>
      <c r="G1" s="257"/>
      <c r="H1" s="257"/>
      <c r="I1" s="257"/>
      <c r="J1" s="257"/>
      <c r="K1" s="257"/>
      <c r="L1" s="257"/>
      <c r="M1" s="257"/>
      <c r="N1" s="257"/>
    </row>
    <row r="2" spans="1:15" customFormat="1" ht="7.5" customHeight="1" thickBot="1"/>
    <row r="3" spans="1:15" ht="19.5" customHeight="1" thickTop="1">
      <c r="A3" s="57"/>
      <c r="B3" s="14" t="s">
        <v>60</v>
      </c>
      <c r="C3" s="375" t="s">
        <v>486</v>
      </c>
      <c r="D3" s="375"/>
      <c r="E3" s="375"/>
      <c r="F3" s="375"/>
      <c r="G3" s="375"/>
      <c r="H3" s="375"/>
      <c r="I3" s="74"/>
      <c r="J3" s="259" t="s">
        <v>233</v>
      </c>
      <c r="K3" s="260"/>
      <c r="L3" s="261"/>
    </row>
    <row r="4" spans="1:15" ht="18.75" customHeight="1">
      <c r="B4" s="15" t="s">
        <v>70</v>
      </c>
      <c r="C4" s="376">
        <v>43337</v>
      </c>
      <c r="D4" s="376"/>
      <c r="E4" s="376"/>
      <c r="F4" s="377">
        <v>43338</v>
      </c>
      <c r="G4" s="377"/>
      <c r="H4" s="377"/>
      <c r="I4" s="74"/>
      <c r="J4" s="262"/>
      <c r="K4" s="263"/>
      <c r="L4" s="264"/>
    </row>
    <row r="5" spans="1:15" ht="19.5" customHeight="1" thickBot="1">
      <c r="B5" s="15" t="s">
        <v>71</v>
      </c>
      <c r="C5" s="258" t="s">
        <v>147</v>
      </c>
      <c r="D5" s="258"/>
      <c r="E5" s="258"/>
      <c r="F5" s="258"/>
      <c r="G5" s="258"/>
      <c r="H5" s="258"/>
      <c r="I5" s="74"/>
      <c r="J5" s="265"/>
      <c r="K5" s="266"/>
      <c r="L5" s="267"/>
    </row>
    <row r="6" spans="1:15" customFormat="1" ht="7.5" customHeight="1" thickTop="1" thickBot="1"/>
    <row r="7" spans="1:15" ht="19.5" customHeight="1" thickBot="1">
      <c r="B7" s="252" t="s">
        <v>179</v>
      </c>
      <c r="C7" s="253"/>
      <c r="D7" s="269">
        <v>43301</v>
      </c>
      <c r="E7" s="269"/>
      <c r="F7" s="269"/>
      <c r="G7" s="270">
        <v>0.79166666666666663</v>
      </c>
      <c r="H7" s="271"/>
      <c r="J7" s="231"/>
      <c r="K7" s="231"/>
      <c r="L7" s="231"/>
      <c r="M7" s="231"/>
      <c r="N7" s="3"/>
    </row>
    <row r="8" spans="1:15" ht="24">
      <c r="B8" s="255" t="s">
        <v>216</v>
      </c>
      <c r="C8" s="255"/>
      <c r="D8" s="255"/>
      <c r="E8" s="255"/>
      <c r="F8" s="255"/>
      <c r="G8" s="255"/>
      <c r="H8" s="255"/>
      <c r="I8" s="255"/>
      <c r="J8" s="255"/>
      <c r="K8" s="255"/>
      <c r="L8" s="255"/>
      <c r="M8" s="255"/>
      <c r="N8" s="255"/>
      <c r="O8" s="255"/>
    </row>
    <row r="9" spans="1:15" ht="14.25" thickBot="1">
      <c r="B9" s="231"/>
      <c r="C9" s="231"/>
      <c r="D9" s="231"/>
      <c r="E9" s="231"/>
      <c r="F9" s="231"/>
      <c r="G9" s="231"/>
      <c r="H9" s="231"/>
      <c r="I9" s="231"/>
      <c r="J9" s="231"/>
      <c r="K9" s="231"/>
    </row>
    <row r="10" spans="1:15" customFormat="1" ht="20.25" customHeight="1" thickBot="1">
      <c r="B10" s="252" t="s">
        <v>180</v>
      </c>
      <c r="C10" s="253"/>
      <c r="D10" s="272">
        <v>43304</v>
      </c>
      <c r="E10" s="273"/>
      <c r="F10" s="273"/>
      <c r="G10" s="273" t="s">
        <v>241</v>
      </c>
      <c r="H10" s="274"/>
    </row>
    <row r="11" spans="1:15" customFormat="1" ht="17.25">
      <c r="B11" s="254" t="s">
        <v>487</v>
      </c>
      <c r="C11" s="254"/>
      <c r="D11" s="254"/>
      <c r="E11" s="254"/>
      <c r="F11" s="254"/>
      <c r="G11" s="254"/>
      <c r="H11" s="254"/>
    </row>
    <row r="12" spans="1:15" ht="16.5" customHeight="1">
      <c r="A12" s="16" t="s">
        <v>89</v>
      </c>
    </row>
    <row r="13" spans="1:15" ht="24">
      <c r="A13" s="232" t="s">
        <v>234</v>
      </c>
    </row>
    <row r="14" spans="1:15" ht="16.5" customHeight="1">
      <c r="A14" s="12" t="s">
        <v>217</v>
      </c>
      <c r="B14" s="11" t="s">
        <v>115</v>
      </c>
    </row>
    <row r="15" spans="1:15" ht="16.5" customHeight="1">
      <c r="A15" s="12" t="s">
        <v>181</v>
      </c>
      <c r="B15" s="11" t="s">
        <v>77</v>
      </c>
    </row>
    <row r="16" spans="1:15" ht="16.5" customHeight="1">
      <c r="A16" s="12" t="s">
        <v>69</v>
      </c>
      <c r="B16" s="11" t="s">
        <v>94</v>
      </c>
    </row>
    <row r="17" spans="1:15" ht="16.5" customHeight="1">
      <c r="A17" s="12" t="s">
        <v>182</v>
      </c>
      <c r="B17" s="107" t="s">
        <v>125</v>
      </c>
      <c r="C17" s="18"/>
      <c r="D17" s="18"/>
      <c r="E17" s="18"/>
      <c r="F17" s="18"/>
      <c r="G17" s="18"/>
      <c r="H17" s="18"/>
      <c r="I17" s="18"/>
      <c r="J17" s="18"/>
      <c r="K17" s="18"/>
      <c r="L17" s="18"/>
      <c r="M17" s="18"/>
      <c r="N17" s="18"/>
      <c r="O17" s="18"/>
    </row>
    <row r="18" spans="1:15" ht="16.5" customHeight="1">
      <c r="A18" s="12" t="s">
        <v>183</v>
      </c>
      <c r="B18" s="108" t="s">
        <v>175</v>
      </c>
      <c r="C18" s="18"/>
      <c r="D18" s="18"/>
      <c r="E18" s="18"/>
      <c r="F18" s="18"/>
      <c r="G18" s="18"/>
      <c r="H18" s="18"/>
      <c r="I18" s="18"/>
      <c r="J18" s="18"/>
      <c r="K18" s="18"/>
      <c r="L18" s="18"/>
      <c r="M18" s="18"/>
      <c r="N18" s="18"/>
      <c r="O18" s="18"/>
    </row>
    <row r="19" spans="1:15" ht="16.5" customHeight="1">
      <c r="A19" s="12" t="s">
        <v>184</v>
      </c>
      <c r="B19" s="11" t="s">
        <v>135</v>
      </c>
    </row>
    <row r="20" spans="1:15" ht="16.5" customHeight="1">
      <c r="A20" s="12" t="s">
        <v>218</v>
      </c>
      <c r="B20" s="11" t="s">
        <v>88</v>
      </c>
    </row>
    <row r="21" spans="1:15" ht="16.5" customHeight="1"/>
    <row r="22" spans="1:15" ht="16.5" customHeight="1">
      <c r="A22" s="16" t="s">
        <v>219</v>
      </c>
    </row>
    <row r="23" spans="1:15" ht="16.5" customHeight="1">
      <c r="A23" s="13" t="s">
        <v>68</v>
      </c>
      <c r="B23" s="11" t="s">
        <v>220</v>
      </c>
    </row>
    <row r="24" spans="1:15" ht="16.5" customHeight="1">
      <c r="A24" s="13" t="s">
        <v>68</v>
      </c>
      <c r="B24" s="11" t="s">
        <v>82</v>
      </c>
    </row>
    <row r="25" spans="1:15" ht="16.5" customHeight="1">
      <c r="A25" s="13" t="s">
        <v>68</v>
      </c>
      <c r="B25" s="11" t="s">
        <v>185</v>
      </c>
    </row>
    <row r="26" spans="1:15" ht="16.5" customHeight="1">
      <c r="A26" s="13" t="s">
        <v>68</v>
      </c>
      <c r="B26" s="11" t="s">
        <v>186</v>
      </c>
    </row>
    <row r="27" spans="1:15" ht="16.5" customHeight="1">
      <c r="A27" s="13" t="s">
        <v>68</v>
      </c>
      <c r="B27" s="20" t="s">
        <v>84</v>
      </c>
      <c r="C27" s="20"/>
      <c r="D27" s="20"/>
      <c r="E27" s="20"/>
      <c r="F27" s="20"/>
      <c r="G27" s="18"/>
      <c r="H27" s="18"/>
      <c r="I27" s="18"/>
      <c r="J27" s="18"/>
      <c r="K27" s="18"/>
      <c r="L27" s="18"/>
    </row>
    <row r="28" spans="1:15" ht="16.5" customHeight="1">
      <c r="A28" s="13" t="s">
        <v>68</v>
      </c>
      <c r="B28" s="18"/>
      <c r="C28" s="18" t="s">
        <v>187</v>
      </c>
      <c r="D28" s="18"/>
      <c r="E28" s="18"/>
      <c r="F28" s="18"/>
      <c r="G28" s="18"/>
      <c r="H28" s="18"/>
      <c r="I28" s="18"/>
      <c r="J28" s="18"/>
      <c r="K28" s="18"/>
      <c r="L28" s="18"/>
    </row>
    <row r="29" spans="1:15" ht="16.5" customHeight="1">
      <c r="A29" s="13" t="s">
        <v>68</v>
      </c>
      <c r="B29" s="18"/>
      <c r="C29" s="44" t="s">
        <v>91</v>
      </c>
      <c r="D29" s="18"/>
      <c r="E29" s="21" t="s">
        <v>67</v>
      </c>
      <c r="F29" s="21" t="s">
        <v>189</v>
      </c>
      <c r="G29" s="21">
        <v>54.23</v>
      </c>
      <c r="H29" s="18"/>
      <c r="I29" s="18"/>
      <c r="J29" s="18"/>
      <c r="K29" s="18"/>
      <c r="L29" s="18"/>
    </row>
    <row r="30" spans="1:15" ht="16.5" customHeight="1" thickBot="1">
      <c r="A30" s="13" t="s">
        <v>221</v>
      </c>
      <c r="B30" s="18"/>
      <c r="C30" s="44" t="s">
        <v>92</v>
      </c>
      <c r="D30" s="18"/>
      <c r="E30" s="21" t="s">
        <v>85</v>
      </c>
      <c r="F30" s="21" t="s">
        <v>189</v>
      </c>
      <c r="G30" s="21" t="s">
        <v>86</v>
      </c>
      <c r="H30" s="18"/>
      <c r="I30" s="18"/>
      <c r="J30" s="18"/>
      <c r="K30" s="18"/>
      <c r="L30" s="18"/>
    </row>
    <row r="31" spans="1:15" ht="16.5" customHeight="1">
      <c r="A31" s="13" t="s">
        <v>68</v>
      </c>
      <c r="B31" s="18"/>
      <c r="C31" s="44"/>
      <c r="D31" s="45" t="s">
        <v>90</v>
      </c>
      <c r="E31" s="46"/>
      <c r="F31" s="46"/>
      <c r="G31" s="46"/>
      <c r="H31" s="47"/>
      <c r="I31" s="18"/>
      <c r="J31" s="48"/>
      <c r="K31" s="48"/>
      <c r="L31" s="42"/>
      <c r="M31" s="19"/>
      <c r="N31" s="7"/>
    </row>
    <row r="32" spans="1:15" ht="16.5" customHeight="1">
      <c r="A32" s="13" t="s">
        <v>68</v>
      </c>
      <c r="B32" s="18"/>
      <c r="C32" s="44"/>
      <c r="D32" s="49" t="s">
        <v>76</v>
      </c>
      <c r="E32" s="50"/>
      <c r="F32" s="50"/>
      <c r="G32" s="50"/>
      <c r="H32" s="51"/>
      <c r="I32" s="18"/>
      <c r="J32" s="48"/>
      <c r="K32" s="48"/>
      <c r="L32" s="42"/>
      <c r="M32" s="19"/>
      <c r="N32" s="7"/>
    </row>
    <row r="33" spans="1:14" ht="16.5" customHeight="1" thickBot="1">
      <c r="A33" s="13" t="s">
        <v>68</v>
      </c>
      <c r="B33" s="18"/>
      <c r="C33" s="44"/>
      <c r="D33" s="52" t="s">
        <v>41</v>
      </c>
      <c r="E33" s="53" t="s">
        <v>75</v>
      </c>
      <c r="F33" s="54" t="s">
        <v>189</v>
      </c>
      <c r="G33" s="55">
        <v>12</v>
      </c>
      <c r="H33" s="56"/>
      <c r="I33" s="18"/>
      <c r="J33" s="48"/>
      <c r="K33" s="48"/>
      <c r="L33" s="42"/>
      <c r="M33" s="19"/>
      <c r="N33" s="7"/>
    </row>
    <row r="34" spans="1:14" ht="16.5" customHeight="1">
      <c r="A34" s="13" t="s">
        <v>68</v>
      </c>
      <c r="B34" s="18"/>
      <c r="C34" s="18" t="s">
        <v>188</v>
      </c>
      <c r="D34" s="18"/>
      <c r="E34" s="18"/>
      <c r="F34" s="18"/>
      <c r="G34" s="18"/>
      <c r="H34" s="18"/>
      <c r="I34" s="18"/>
      <c r="J34" s="18"/>
      <c r="K34" s="18"/>
      <c r="L34" s="18"/>
    </row>
    <row r="35" spans="1:14" ht="16.5" customHeight="1">
      <c r="A35" s="13" t="s">
        <v>68</v>
      </c>
      <c r="B35" s="18"/>
      <c r="C35" s="44" t="s">
        <v>93</v>
      </c>
      <c r="D35" s="18"/>
      <c r="E35" s="21" t="s">
        <v>222</v>
      </c>
      <c r="F35" s="21" t="s">
        <v>189</v>
      </c>
      <c r="G35" s="21" t="s">
        <v>223</v>
      </c>
      <c r="H35" s="18"/>
      <c r="I35" s="18"/>
      <c r="J35" s="18"/>
      <c r="K35" s="18"/>
      <c r="L35" s="18"/>
    </row>
    <row r="36" spans="1:14" ht="16.5" customHeight="1">
      <c r="A36" s="13" t="s">
        <v>224</v>
      </c>
      <c r="B36" s="18"/>
      <c r="C36" s="80" t="s">
        <v>81</v>
      </c>
      <c r="D36" s="18"/>
      <c r="E36" s="21"/>
      <c r="F36" s="21"/>
      <c r="G36" s="21"/>
      <c r="H36" s="18"/>
      <c r="I36" s="18"/>
      <c r="J36" s="18"/>
      <c r="K36" s="18"/>
      <c r="L36" s="18"/>
    </row>
    <row r="37" spans="1:14" ht="16.5" customHeight="1">
      <c r="A37" s="13" t="s">
        <v>68</v>
      </c>
    </row>
    <row r="38" spans="1:14" ht="16.5" customHeight="1">
      <c r="A38" s="16" t="s">
        <v>225</v>
      </c>
    </row>
    <row r="39" spans="1:14" ht="16.5" customHeight="1">
      <c r="A39" s="13" t="s">
        <v>226</v>
      </c>
      <c r="B39" s="11" t="s">
        <v>227</v>
      </c>
    </row>
    <row r="40" spans="1:14" ht="16.5" customHeight="1">
      <c r="A40" s="13" t="s">
        <v>68</v>
      </c>
    </row>
    <row r="41" spans="1:14" ht="16.5" customHeight="1">
      <c r="A41" s="16" t="s">
        <v>228</v>
      </c>
    </row>
    <row r="42" spans="1:14" ht="16.5" customHeight="1">
      <c r="A42" s="13" t="s">
        <v>68</v>
      </c>
    </row>
    <row r="43" spans="1:14" ht="16.5" customHeight="1">
      <c r="A43" s="16" t="s">
        <v>240</v>
      </c>
    </row>
    <row r="44" spans="1:14" ht="22.9" customHeight="1">
      <c r="A44" s="13" t="s">
        <v>68</v>
      </c>
      <c r="G44" s="11" t="s">
        <v>229</v>
      </c>
      <c r="H44" s="256" t="s">
        <v>215</v>
      </c>
      <c r="I44" s="256"/>
      <c r="J44" s="256"/>
      <c r="K44" s="256"/>
      <c r="L44" s="256"/>
      <c r="M44" s="256"/>
    </row>
    <row r="45" spans="1:14" ht="16.5" customHeight="1">
      <c r="A45" s="13" t="s">
        <v>68</v>
      </c>
      <c r="B45" s="11" t="s">
        <v>190</v>
      </c>
    </row>
    <row r="46" spans="1:14" ht="16.5" customHeight="1">
      <c r="A46" s="13" t="s">
        <v>68</v>
      </c>
      <c r="B46" s="11" t="s">
        <v>191</v>
      </c>
    </row>
    <row r="47" spans="1:14" ht="16.5" customHeight="1">
      <c r="A47" s="13" t="s">
        <v>68</v>
      </c>
    </row>
    <row r="48" spans="1:14" s="129" customFormat="1" ht="16.5" customHeight="1">
      <c r="A48" s="128" t="s">
        <v>230</v>
      </c>
    </row>
    <row r="49" spans="1:10" s="129" customFormat="1" ht="16.5" customHeight="1">
      <c r="A49" s="130" t="s">
        <v>68</v>
      </c>
    </row>
    <row r="50" spans="1:10" s="129" customFormat="1" ht="16.5" customHeight="1">
      <c r="A50" s="130" t="s">
        <v>68</v>
      </c>
      <c r="B50" s="129" t="s">
        <v>202</v>
      </c>
    </row>
    <row r="51" spans="1:10" s="129" customFormat="1" ht="16.5" customHeight="1">
      <c r="A51" s="130" t="s">
        <v>68</v>
      </c>
    </row>
    <row r="52" spans="1:10" ht="16.5" customHeight="1">
      <c r="A52" s="16" t="s">
        <v>231</v>
      </c>
    </row>
    <row r="53" spans="1:10" ht="16.5" customHeight="1">
      <c r="A53" s="13" t="s">
        <v>68</v>
      </c>
    </row>
    <row r="54" spans="1:10" ht="16.5" customHeight="1">
      <c r="A54" s="13" t="s">
        <v>68</v>
      </c>
      <c r="B54" s="11" t="s">
        <v>148</v>
      </c>
    </row>
    <row r="55" spans="1:10" ht="16.5" customHeight="1">
      <c r="A55" s="13" t="s">
        <v>68</v>
      </c>
    </row>
    <row r="56" spans="1:10" ht="16.5" customHeight="1">
      <c r="A56" s="13" t="s">
        <v>68</v>
      </c>
      <c r="C56" s="92" t="s">
        <v>72</v>
      </c>
    </row>
    <row r="57" spans="1:10" ht="16.5" customHeight="1">
      <c r="A57" s="13" t="s">
        <v>68</v>
      </c>
      <c r="C57" s="91" t="s">
        <v>149</v>
      </c>
      <c r="D57" s="91"/>
      <c r="E57" s="91"/>
      <c r="F57" s="91"/>
      <c r="G57" s="91"/>
      <c r="H57" s="91"/>
    </row>
    <row r="58" spans="1:10" ht="16.5" customHeight="1">
      <c r="A58" s="13" t="s">
        <v>68</v>
      </c>
    </row>
    <row r="59" spans="1:10" ht="16.5" customHeight="1">
      <c r="A59" s="16" t="s">
        <v>232</v>
      </c>
    </row>
    <row r="60" spans="1:10" ht="16.5" customHeight="1" thickBot="1"/>
    <row r="61" spans="1:10" ht="16.5" customHeight="1">
      <c r="B61" s="81" t="s">
        <v>73</v>
      </c>
      <c r="C61" s="82"/>
      <c r="D61" s="83"/>
      <c r="E61" s="82"/>
      <c r="F61" s="82"/>
      <c r="G61" s="82"/>
      <c r="H61" s="82"/>
      <c r="I61" s="82"/>
      <c r="J61" s="84"/>
    </row>
    <row r="62" spans="1:10" ht="16.5" customHeight="1">
      <c r="B62" s="85"/>
      <c r="D62" s="86"/>
      <c r="E62" s="86"/>
      <c r="F62" s="86"/>
      <c r="G62" s="86"/>
      <c r="H62" s="86"/>
      <c r="I62" s="86"/>
      <c r="J62" s="87"/>
    </row>
    <row r="63" spans="1:10" ht="30" customHeight="1">
      <c r="B63" s="85"/>
      <c r="C63" s="210" t="s">
        <v>192</v>
      </c>
      <c r="D63" s="268" t="s">
        <v>178</v>
      </c>
      <c r="E63" s="268"/>
      <c r="F63" s="268"/>
      <c r="G63" s="268"/>
      <c r="H63" s="86"/>
      <c r="I63" s="86"/>
      <c r="J63" s="87"/>
    </row>
    <row r="64" spans="1:10" ht="16.5" customHeight="1">
      <c r="B64" s="85"/>
      <c r="C64" s="182" t="s">
        <v>150</v>
      </c>
      <c r="D64" s="86"/>
      <c r="E64" s="86"/>
      <c r="F64" s="86"/>
      <c r="G64" s="86"/>
      <c r="H64" s="86"/>
      <c r="I64" s="86"/>
      <c r="J64" s="87"/>
    </row>
    <row r="65" spans="2:10" ht="16.5" customHeight="1" thickBot="1">
      <c r="B65" s="88"/>
      <c r="C65" s="89"/>
      <c r="D65" s="89"/>
      <c r="E65" s="89"/>
      <c r="F65" s="89"/>
      <c r="G65" s="89"/>
      <c r="H65" s="89"/>
      <c r="I65" s="89"/>
      <c r="J65" s="90"/>
    </row>
    <row r="66" spans="2:10" ht="16.5" customHeight="1"/>
  </sheetData>
  <sheetProtection sheet="1" objects="1" scenarios="1" selectLockedCells="1" selectUnlockedCells="1"/>
  <mergeCells count="16">
    <mergeCell ref="D63:G63"/>
    <mergeCell ref="D7:F7"/>
    <mergeCell ref="G7:H7"/>
    <mergeCell ref="D10:F10"/>
    <mergeCell ref="G10:H10"/>
    <mergeCell ref="B10:C10"/>
    <mergeCell ref="B11:H11"/>
    <mergeCell ref="B8:O8"/>
    <mergeCell ref="H44:M44"/>
    <mergeCell ref="A1:N1"/>
    <mergeCell ref="B7:C7"/>
    <mergeCell ref="C5:H5"/>
    <mergeCell ref="J3:L5"/>
    <mergeCell ref="C3:H3"/>
    <mergeCell ref="C4:E4"/>
    <mergeCell ref="F4:H4"/>
  </mergeCells>
  <phoneticPr fontId="4"/>
  <hyperlinks>
    <hyperlink ref="D63" r:id="rId1"/>
  </hyperlinks>
  <pageMargins left="0.7" right="0.7" top="0.75" bottom="0.75" header="0.3" footer="0.3"/>
  <pageSetup paperSize="9" scale="55"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pane="bottomLeft" activeCell="D2" sqref="D2"/>
    </sheetView>
  </sheetViews>
  <sheetFormatPr defaultRowHeight="13.5"/>
  <cols>
    <col min="1" max="1" width="10" bestFit="1" customWidth="1"/>
    <col min="2" max="2" width="10.5" bestFit="1" customWidth="1"/>
    <col min="3" max="3" width="9.25" bestFit="1" customWidth="1"/>
    <col min="4" max="4" width="13" bestFit="1" customWidth="1"/>
    <col min="5" max="5" width="13.5" bestFit="1" customWidth="1"/>
    <col min="6" max="6" width="15.625" bestFit="1" customWidth="1"/>
    <col min="7" max="7" width="3.375" bestFit="1" customWidth="1"/>
    <col min="8" max="8" width="10.375" bestFit="1" customWidth="1"/>
    <col min="9" max="9" width="9.5" bestFit="1" customWidth="1"/>
    <col min="10" max="10" width="19.25" bestFit="1" customWidth="1"/>
    <col min="11" max="11" width="19.375" bestFit="1" customWidth="1"/>
    <col min="12" max="12" width="25.125" bestFit="1" customWidth="1"/>
    <col min="13" max="13" width="18.875" bestFit="1" customWidth="1"/>
  </cols>
  <sheetData>
    <row r="1" spans="1:13">
      <c r="A1" t="s">
        <v>251</v>
      </c>
      <c r="B1" t="s">
        <v>252</v>
      </c>
      <c r="C1" t="s">
        <v>253</v>
      </c>
      <c r="D1" t="s">
        <v>254</v>
      </c>
      <c r="E1" t="s">
        <v>255</v>
      </c>
      <c r="F1" t="s">
        <v>256</v>
      </c>
      <c r="G1" t="s">
        <v>257</v>
      </c>
      <c r="H1" t="s">
        <v>3</v>
      </c>
      <c r="I1" t="s">
        <v>8</v>
      </c>
      <c r="J1" t="s">
        <v>258</v>
      </c>
      <c r="K1" t="s">
        <v>259</v>
      </c>
      <c r="L1" t="s">
        <v>260</v>
      </c>
      <c r="M1" t="s">
        <v>261</v>
      </c>
    </row>
    <row r="2" spans="1:13">
      <c r="A2" t="s">
        <v>485</v>
      </c>
      <c r="B2" t="s">
        <v>485</v>
      </c>
      <c r="C2" t="s">
        <v>485</v>
      </c>
      <c r="D2" t="s">
        <v>485</v>
      </c>
      <c r="G2">
        <v>1</v>
      </c>
      <c r="H2" t="s">
        <v>485</v>
      </c>
      <c r="I2" t="s">
        <v>485</v>
      </c>
      <c r="J2" t="s">
        <v>485</v>
      </c>
      <c r="K2" t="s">
        <v>485</v>
      </c>
      <c r="L2" t="s">
        <v>485</v>
      </c>
      <c r="M2" t="s">
        <v>485</v>
      </c>
    </row>
    <row r="3" spans="1:13">
      <c r="A3" t="s">
        <v>485</v>
      </c>
      <c r="B3" t="s">
        <v>485</v>
      </c>
      <c r="C3" t="s">
        <v>485</v>
      </c>
      <c r="D3" t="s">
        <v>485</v>
      </c>
      <c r="G3">
        <v>2</v>
      </c>
      <c r="H3" t="s">
        <v>485</v>
      </c>
      <c r="I3" t="s">
        <v>485</v>
      </c>
      <c r="J3" t="s">
        <v>485</v>
      </c>
      <c r="K3" t="s">
        <v>485</v>
      </c>
      <c r="L3" t="s">
        <v>485</v>
      </c>
      <c r="M3" t="s">
        <v>485</v>
      </c>
    </row>
    <row r="4" spans="1:13">
      <c r="A4" t="s">
        <v>485</v>
      </c>
      <c r="B4" t="s">
        <v>485</v>
      </c>
      <c r="C4" t="s">
        <v>485</v>
      </c>
      <c r="D4" t="s">
        <v>485</v>
      </c>
      <c r="G4">
        <v>3</v>
      </c>
      <c r="H4" t="s">
        <v>485</v>
      </c>
      <c r="I4" t="s">
        <v>485</v>
      </c>
      <c r="J4" t="s">
        <v>485</v>
      </c>
      <c r="K4" t="s">
        <v>485</v>
      </c>
      <c r="L4" t="s">
        <v>485</v>
      </c>
      <c r="M4" t="s">
        <v>485</v>
      </c>
    </row>
    <row r="5" spans="1:13">
      <c r="A5" t="s">
        <v>485</v>
      </c>
      <c r="B5" t="s">
        <v>485</v>
      </c>
      <c r="C5" t="s">
        <v>485</v>
      </c>
      <c r="D5" t="s">
        <v>485</v>
      </c>
      <c r="G5">
        <v>4</v>
      </c>
      <c r="H5" t="s">
        <v>485</v>
      </c>
      <c r="I5" t="s">
        <v>485</v>
      </c>
      <c r="J5" t="s">
        <v>485</v>
      </c>
      <c r="K5" t="s">
        <v>485</v>
      </c>
      <c r="L5" t="s">
        <v>485</v>
      </c>
      <c r="M5" t="s">
        <v>485</v>
      </c>
    </row>
    <row r="6" spans="1:13">
      <c r="A6" t="s">
        <v>485</v>
      </c>
      <c r="B6" t="s">
        <v>485</v>
      </c>
      <c r="C6" t="s">
        <v>485</v>
      </c>
      <c r="D6" t="s">
        <v>485</v>
      </c>
      <c r="G6">
        <v>5</v>
      </c>
      <c r="H6" t="s">
        <v>485</v>
      </c>
      <c r="I6" t="s">
        <v>485</v>
      </c>
      <c r="J6" t="s">
        <v>485</v>
      </c>
      <c r="K6" t="s">
        <v>485</v>
      </c>
      <c r="L6" t="s">
        <v>485</v>
      </c>
      <c r="M6" t="s">
        <v>485</v>
      </c>
    </row>
    <row r="7" spans="1:13">
      <c r="A7" t="s">
        <v>485</v>
      </c>
      <c r="B7" t="s">
        <v>485</v>
      </c>
      <c r="C7" t="s">
        <v>485</v>
      </c>
      <c r="D7" t="s">
        <v>485</v>
      </c>
      <c r="G7">
        <v>6</v>
      </c>
      <c r="H7" t="s">
        <v>485</v>
      </c>
      <c r="I7" t="s">
        <v>485</v>
      </c>
      <c r="J7" t="s">
        <v>485</v>
      </c>
      <c r="K7" t="s">
        <v>485</v>
      </c>
      <c r="L7" t="s">
        <v>485</v>
      </c>
      <c r="M7" t="s">
        <v>485</v>
      </c>
    </row>
    <row r="8" spans="1:13">
      <c r="A8" s="245" t="s">
        <v>485</v>
      </c>
      <c r="B8" s="245" t="s">
        <v>485</v>
      </c>
      <c r="C8" s="245" t="s">
        <v>485</v>
      </c>
      <c r="D8" s="245" t="s">
        <v>485</v>
      </c>
      <c r="E8" s="245"/>
      <c r="F8" s="245"/>
      <c r="G8" s="245">
        <v>1</v>
      </c>
      <c r="H8" s="245" t="s">
        <v>485</v>
      </c>
      <c r="I8" s="245" t="s">
        <v>485</v>
      </c>
      <c r="J8" s="245" t="s">
        <v>485</v>
      </c>
      <c r="K8" s="245" t="s">
        <v>485</v>
      </c>
      <c r="L8" s="245" t="str">
        <f>IF(A8="","",0)</f>
        <v/>
      </c>
      <c r="M8" s="245" t="s">
        <v>485</v>
      </c>
    </row>
    <row r="9" spans="1:13">
      <c r="A9" s="245" t="s">
        <v>485</v>
      </c>
      <c r="B9" s="245" t="s">
        <v>485</v>
      </c>
      <c r="C9" s="245" t="s">
        <v>485</v>
      </c>
      <c r="D9" s="245" t="s">
        <v>485</v>
      </c>
      <c r="E9" s="245"/>
      <c r="F9" s="245"/>
      <c r="G9" s="245">
        <v>2</v>
      </c>
      <c r="H9" s="245" t="s">
        <v>485</v>
      </c>
      <c r="I9" s="245" t="s">
        <v>485</v>
      </c>
      <c r="J9" s="245" t="s">
        <v>485</v>
      </c>
      <c r="K9" s="245" t="s">
        <v>485</v>
      </c>
      <c r="L9" s="245" t="str">
        <f t="shared" ref="L9:L13" si="0">IF(A9="","",0)</f>
        <v/>
      </c>
      <c r="M9" s="245" t="s">
        <v>485</v>
      </c>
    </row>
    <row r="10" spans="1:13">
      <c r="A10" s="245" t="s">
        <v>485</v>
      </c>
      <c r="B10" s="245" t="s">
        <v>485</v>
      </c>
      <c r="C10" s="245" t="s">
        <v>485</v>
      </c>
      <c r="D10" s="245" t="s">
        <v>485</v>
      </c>
      <c r="E10" s="245"/>
      <c r="F10" s="245"/>
      <c r="G10" s="245">
        <v>3</v>
      </c>
      <c r="H10" s="245" t="s">
        <v>485</v>
      </c>
      <c r="I10" s="245" t="s">
        <v>485</v>
      </c>
      <c r="J10" s="245" t="s">
        <v>485</v>
      </c>
      <c r="K10" s="245" t="s">
        <v>485</v>
      </c>
      <c r="L10" s="245" t="str">
        <f t="shared" si="0"/>
        <v/>
      </c>
      <c r="M10" s="245" t="s">
        <v>485</v>
      </c>
    </row>
    <row r="11" spans="1:13">
      <c r="A11" s="245" t="s">
        <v>485</v>
      </c>
      <c r="B11" s="245" t="s">
        <v>485</v>
      </c>
      <c r="C11" s="245" t="s">
        <v>485</v>
      </c>
      <c r="D11" s="245" t="s">
        <v>485</v>
      </c>
      <c r="E11" s="245"/>
      <c r="F11" s="245"/>
      <c r="G11" s="245">
        <v>4</v>
      </c>
      <c r="H11" s="245" t="s">
        <v>485</v>
      </c>
      <c r="I11" s="245" t="s">
        <v>485</v>
      </c>
      <c r="J11" s="245" t="s">
        <v>485</v>
      </c>
      <c r="K11" s="245" t="s">
        <v>485</v>
      </c>
      <c r="L11" s="245" t="str">
        <f t="shared" si="0"/>
        <v/>
      </c>
      <c r="M11" s="245" t="s">
        <v>485</v>
      </c>
    </row>
    <row r="12" spans="1:13">
      <c r="A12" s="245" t="s">
        <v>485</v>
      </c>
      <c r="B12" s="245" t="s">
        <v>485</v>
      </c>
      <c r="C12" s="245" t="s">
        <v>485</v>
      </c>
      <c r="D12" s="245" t="s">
        <v>485</v>
      </c>
      <c r="E12" s="245"/>
      <c r="F12" s="245"/>
      <c r="G12" s="245">
        <v>5</v>
      </c>
      <c r="H12" s="245" t="s">
        <v>485</v>
      </c>
      <c r="I12" s="245" t="s">
        <v>485</v>
      </c>
      <c r="J12" s="245" t="s">
        <v>485</v>
      </c>
      <c r="K12" s="245" t="s">
        <v>485</v>
      </c>
      <c r="L12" s="245" t="str">
        <f t="shared" si="0"/>
        <v/>
      </c>
      <c r="M12" s="245" t="s">
        <v>485</v>
      </c>
    </row>
    <row r="13" spans="1:13">
      <c r="A13" s="245" t="s">
        <v>485</v>
      </c>
      <c r="B13" s="245" t="s">
        <v>485</v>
      </c>
      <c r="C13" s="245" t="s">
        <v>485</v>
      </c>
      <c r="D13" s="245" t="s">
        <v>485</v>
      </c>
      <c r="E13" s="245"/>
      <c r="F13" s="245"/>
      <c r="G13" s="245">
        <v>6</v>
      </c>
      <c r="H13" s="245" t="s">
        <v>485</v>
      </c>
      <c r="I13" s="245" t="s">
        <v>485</v>
      </c>
      <c r="J13" s="245" t="s">
        <v>485</v>
      </c>
      <c r="K13" s="245" t="s">
        <v>485</v>
      </c>
      <c r="L13" s="245" t="str">
        <f t="shared" si="0"/>
        <v/>
      </c>
      <c r="M13" s="245" t="s">
        <v>485</v>
      </c>
    </row>
    <row r="14" spans="1:13">
      <c r="A14" t="s">
        <v>485</v>
      </c>
      <c r="B14" t="s">
        <v>485</v>
      </c>
      <c r="C14" t="s">
        <v>485</v>
      </c>
      <c r="D14" t="s">
        <v>485</v>
      </c>
      <c r="G14">
        <v>1</v>
      </c>
      <c r="H14" t="s">
        <v>485</v>
      </c>
      <c r="I14" t="s">
        <v>485</v>
      </c>
      <c r="J14" t="s">
        <v>485</v>
      </c>
      <c r="K14" t="s">
        <v>485</v>
      </c>
      <c r="L14" t="str">
        <f>IF(A14="","",0)</f>
        <v/>
      </c>
      <c r="M14" t="s">
        <v>485</v>
      </c>
    </row>
    <row r="15" spans="1:13">
      <c r="A15" t="s">
        <v>485</v>
      </c>
      <c r="B15" t="s">
        <v>485</v>
      </c>
      <c r="C15" t="s">
        <v>485</v>
      </c>
      <c r="D15" t="s">
        <v>485</v>
      </c>
      <c r="G15">
        <v>2</v>
      </c>
      <c r="H15" t="s">
        <v>485</v>
      </c>
      <c r="I15" t="s">
        <v>485</v>
      </c>
      <c r="J15" t="s">
        <v>485</v>
      </c>
      <c r="K15" t="s">
        <v>485</v>
      </c>
      <c r="L15" t="str">
        <f t="shared" ref="L15:L25" si="1">IF(A15="","",0)</f>
        <v/>
      </c>
      <c r="M15" t="s">
        <v>485</v>
      </c>
    </row>
    <row r="16" spans="1:13">
      <c r="A16" t="s">
        <v>485</v>
      </c>
      <c r="B16" t="s">
        <v>485</v>
      </c>
      <c r="C16" t="s">
        <v>485</v>
      </c>
      <c r="D16" t="s">
        <v>485</v>
      </c>
      <c r="G16">
        <v>3</v>
      </c>
      <c r="H16" t="s">
        <v>485</v>
      </c>
      <c r="I16" t="s">
        <v>485</v>
      </c>
      <c r="J16" t="s">
        <v>485</v>
      </c>
      <c r="K16" t="s">
        <v>485</v>
      </c>
      <c r="L16" t="str">
        <f t="shared" si="1"/>
        <v/>
      </c>
      <c r="M16" t="s">
        <v>485</v>
      </c>
    </row>
    <row r="17" spans="1:13">
      <c r="A17" t="s">
        <v>485</v>
      </c>
      <c r="B17" t="s">
        <v>485</v>
      </c>
      <c r="C17" t="s">
        <v>485</v>
      </c>
      <c r="D17" t="s">
        <v>485</v>
      </c>
      <c r="G17">
        <v>4</v>
      </c>
      <c r="H17" t="s">
        <v>485</v>
      </c>
      <c r="I17" t="s">
        <v>485</v>
      </c>
      <c r="J17" t="s">
        <v>485</v>
      </c>
      <c r="K17" t="s">
        <v>485</v>
      </c>
      <c r="L17" t="str">
        <f t="shared" si="1"/>
        <v/>
      </c>
      <c r="M17" t="s">
        <v>485</v>
      </c>
    </row>
    <row r="18" spans="1:13">
      <c r="A18" t="s">
        <v>485</v>
      </c>
      <c r="B18" t="s">
        <v>485</v>
      </c>
      <c r="C18" t="s">
        <v>485</v>
      </c>
      <c r="D18" t="s">
        <v>485</v>
      </c>
      <c r="G18">
        <v>5</v>
      </c>
      <c r="H18" t="s">
        <v>485</v>
      </c>
      <c r="I18" t="s">
        <v>485</v>
      </c>
      <c r="J18" t="s">
        <v>485</v>
      </c>
      <c r="K18" t="s">
        <v>485</v>
      </c>
      <c r="L18" t="str">
        <f t="shared" si="1"/>
        <v/>
      </c>
      <c r="M18" t="s">
        <v>485</v>
      </c>
    </row>
    <row r="19" spans="1:13">
      <c r="A19" t="s">
        <v>485</v>
      </c>
      <c r="B19" t="s">
        <v>485</v>
      </c>
      <c r="C19" t="s">
        <v>485</v>
      </c>
      <c r="D19" t="s">
        <v>485</v>
      </c>
      <c r="G19">
        <v>6</v>
      </c>
      <c r="H19" t="s">
        <v>485</v>
      </c>
      <c r="I19" t="s">
        <v>485</v>
      </c>
      <c r="J19" t="s">
        <v>485</v>
      </c>
      <c r="K19" t="s">
        <v>485</v>
      </c>
      <c r="L19" t="str">
        <f t="shared" si="1"/>
        <v/>
      </c>
      <c r="M19" t="s">
        <v>485</v>
      </c>
    </row>
    <row r="20" spans="1:13">
      <c r="A20" s="246" t="s">
        <v>485</v>
      </c>
      <c r="B20" s="246" t="s">
        <v>485</v>
      </c>
      <c r="C20" s="246" t="s">
        <v>485</v>
      </c>
      <c r="D20" s="246" t="s">
        <v>485</v>
      </c>
      <c r="E20" s="246"/>
      <c r="F20" s="246"/>
      <c r="G20" s="246">
        <v>1</v>
      </c>
      <c r="H20" s="246" t="s">
        <v>485</v>
      </c>
      <c r="I20" s="246" t="s">
        <v>485</v>
      </c>
      <c r="J20" s="246" t="s">
        <v>485</v>
      </c>
      <c r="K20" s="246" t="s">
        <v>485</v>
      </c>
      <c r="L20" s="246" t="str">
        <f t="shared" si="1"/>
        <v/>
      </c>
      <c r="M20" s="246" t="s">
        <v>485</v>
      </c>
    </row>
    <row r="21" spans="1:13">
      <c r="A21" s="246" t="s">
        <v>485</v>
      </c>
      <c r="B21" s="246" t="s">
        <v>485</v>
      </c>
      <c r="C21" s="246" t="s">
        <v>485</v>
      </c>
      <c r="D21" s="246" t="s">
        <v>485</v>
      </c>
      <c r="E21" s="246"/>
      <c r="F21" s="246"/>
      <c r="G21" s="246">
        <v>2</v>
      </c>
      <c r="H21" s="246" t="s">
        <v>485</v>
      </c>
      <c r="I21" s="246" t="s">
        <v>485</v>
      </c>
      <c r="J21" s="246" t="s">
        <v>485</v>
      </c>
      <c r="K21" s="246" t="s">
        <v>485</v>
      </c>
      <c r="L21" s="246" t="str">
        <f t="shared" si="1"/>
        <v/>
      </c>
      <c r="M21" s="246" t="s">
        <v>485</v>
      </c>
    </row>
    <row r="22" spans="1:13">
      <c r="A22" s="246" t="s">
        <v>485</v>
      </c>
      <c r="B22" s="246" t="s">
        <v>485</v>
      </c>
      <c r="C22" s="246" t="s">
        <v>485</v>
      </c>
      <c r="D22" s="246" t="s">
        <v>485</v>
      </c>
      <c r="E22" s="246"/>
      <c r="F22" s="246"/>
      <c r="G22" s="246">
        <v>3</v>
      </c>
      <c r="H22" s="246" t="s">
        <v>485</v>
      </c>
      <c r="I22" s="246" t="s">
        <v>485</v>
      </c>
      <c r="J22" s="246" t="s">
        <v>485</v>
      </c>
      <c r="K22" s="246" t="s">
        <v>485</v>
      </c>
      <c r="L22" s="246" t="str">
        <f t="shared" si="1"/>
        <v/>
      </c>
      <c r="M22" s="246" t="s">
        <v>485</v>
      </c>
    </row>
    <row r="23" spans="1:13">
      <c r="A23" s="246" t="s">
        <v>485</v>
      </c>
      <c r="B23" s="246" t="s">
        <v>485</v>
      </c>
      <c r="C23" s="246" t="s">
        <v>485</v>
      </c>
      <c r="D23" s="246" t="s">
        <v>485</v>
      </c>
      <c r="E23" s="246"/>
      <c r="F23" s="246"/>
      <c r="G23" s="246">
        <v>4</v>
      </c>
      <c r="H23" s="246" t="s">
        <v>485</v>
      </c>
      <c r="I23" s="246" t="s">
        <v>485</v>
      </c>
      <c r="J23" s="246" t="s">
        <v>485</v>
      </c>
      <c r="K23" s="246" t="s">
        <v>485</v>
      </c>
      <c r="L23" s="246" t="str">
        <f t="shared" si="1"/>
        <v/>
      </c>
      <c r="M23" s="246" t="s">
        <v>485</v>
      </c>
    </row>
    <row r="24" spans="1:13">
      <c r="A24" s="246" t="s">
        <v>485</v>
      </c>
      <c r="B24" s="246" t="s">
        <v>485</v>
      </c>
      <c r="C24" s="246" t="s">
        <v>485</v>
      </c>
      <c r="D24" s="246" t="s">
        <v>485</v>
      </c>
      <c r="E24" s="246"/>
      <c r="F24" s="246"/>
      <c r="G24" s="246">
        <v>5</v>
      </c>
      <c r="H24" s="246" t="s">
        <v>485</v>
      </c>
      <c r="I24" s="246" t="s">
        <v>485</v>
      </c>
      <c r="J24" s="246" t="s">
        <v>485</v>
      </c>
      <c r="K24" s="246" t="s">
        <v>485</v>
      </c>
      <c r="L24" s="246" t="str">
        <f t="shared" si="1"/>
        <v/>
      </c>
      <c r="M24" s="246" t="s">
        <v>485</v>
      </c>
    </row>
    <row r="25" spans="1:13">
      <c r="A25" s="246" t="s">
        <v>485</v>
      </c>
      <c r="B25" s="246" t="s">
        <v>485</v>
      </c>
      <c r="C25" s="246" t="s">
        <v>485</v>
      </c>
      <c r="D25" s="246" t="s">
        <v>485</v>
      </c>
      <c r="E25" s="246"/>
      <c r="F25" s="246"/>
      <c r="G25" s="246">
        <v>6</v>
      </c>
      <c r="H25" s="246" t="s">
        <v>485</v>
      </c>
      <c r="I25" s="246" t="s">
        <v>485</v>
      </c>
      <c r="J25" s="246" t="s">
        <v>485</v>
      </c>
      <c r="K25" s="246" t="s">
        <v>485</v>
      </c>
      <c r="L25" s="246" t="str">
        <f t="shared" si="1"/>
        <v/>
      </c>
      <c r="M25" s="246" t="s">
        <v>485</v>
      </c>
    </row>
  </sheetData>
  <phoneticPr fontId="4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98"/>
  <sheetViews>
    <sheetView topLeftCell="B1" workbookViewId="0">
      <selection activeCell="I12" sqref="I12"/>
    </sheetView>
  </sheetViews>
  <sheetFormatPr defaultRowHeight="13.5"/>
  <sheetData>
    <row r="1" spans="1:6">
      <c r="A1" s="247" t="s">
        <v>107</v>
      </c>
      <c r="B1" s="247" t="s">
        <v>262</v>
      </c>
      <c r="C1" s="247" t="s">
        <v>264</v>
      </c>
      <c r="D1" s="247" t="s">
        <v>262</v>
      </c>
      <c r="E1" s="247" t="s">
        <v>263</v>
      </c>
      <c r="F1" s="248" t="s">
        <v>265</v>
      </c>
    </row>
    <row r="2" spans="1:6">
      <c r="A2" s="249">
        <v>1</v>
      </c>
      <c r="B2" t="s">
        <v>266</v>
      </c>
      <c r="C2">
        <v>235999</v>
      </c>
      <c r="D2" t="s">
        <v>266</v>
      </c>
      <c r="E2" t="s">
        <v>267</v>
      </c>
      <c r="F2" s="249">
        <v>1</v>
      </c>
    </row>
    <row r="3" spans="1:6">
      <c r="A3" s="249">
        <v>2</v>
      </c>
      <c r="B3" t="s">
        <v>268</v>
      </c>
      <c r="C3">
        <v>235998</v>
      </c>
      <c r="D3" t="s">
        <v>268</v>
      </c>
      <c r="E3" t="s">
        <v>269</v>
      </c>
      <c r="F3" s="249">
        <v>2</v>
      </c>
    </row>
    <row r="4" spans="1:6">
      <c r="A4" s="249">
        <v>3</v>
      </c>
      <c r="B4" t="s">
        <v>270</v>
      </c>
      <c r="C4">
        <v>235002</v>
      </c>
      <c r="D4" t="s">
        <v>270</v>
      </c>
      <c r="E4" t="s">
        <v>271</v>
      </c>
      <c r="F4" s="249">
        <v>3</v>
      </c>
    </row>
    <row r="5" spans="1:6">
      <c r="A5" s="249">
        <v>4</v>
      </c>
      <c r="B5" t="s">
        <v>272</v>
      </c>
      <c r="C5">
        <v>235003</v>
      </c>
      <c r="D5" t="s">
        <v>272</v>
      </c>
      <c r="E5" t="s">
        <v>273</v>
      </c>
      <c r="F5" s="249">
        <v>4</v>
      </c>
    </row>
    <row r="6" spans="1:6">
      <c r="A6" s="249">
        <v>5</v>
      </c>
      <c r="B6" t="s">
        <v>274</v>
      </c>
      <c r="C6">
        <v>235004</v>
      </c>
      <c r="D6" t="s">
        <v>274</v>
      </c>
      <c r="E6" t="s">
        <v>275</v>
      </c>
      <c r="F6" s="249">
        <v>5</v>
      </c>
    </row>
    <row r="7" spans="1:6">
      <c r="A7" s="249">
        <v>6</v>
      </c>
      <c r="B7" t="s">
        <v>276</v>
      </c>
      <c r="C7">
        <v>235005</v>
      </c>
      <c r="D7" t="s">
        <v>276</v>
      </c>
      <c r="E7" t="s">
        <v>277</v>
      </c>
      <c r="F7" s="249">
        <v>6</v>
      </c>
    </row>
    <row r="8" spans="1:6">
      <c r="A8" s="249">
        <v>7</v>
      </c>
      <c r="B8" t="s">
        <v>278</v>
      </c>
      <c r="C8">
        <v>235006</v>
      </c>
      <c r="D8" t="s">
        <v>278</v>
      </c>
      <c r="E8" t="s">
        <v>279</v>
      </c>
      <c r="F8" s="249">
        <v>7</v>
      </c>
    </row>
    <row r="9" spans="1:6">
      <c r="A9" s="249">
        <v>8</v>
      </c>
      <c r="B9" t="s">
        <v>280</v>
      </c>
      <c r="C9">
        <v>235009</v>
      </c>
      <c r="D9" t="s">
        <v>280</v>
      </c>
      <c r="E9" t="s">
        <v>281</v>
      </c>
      <c r="F9" s="249">
        <v>8</v>
      </c>
    </row>
    <row r="10" spans="1:6">
      <c r="A10" s="249">
        <v>9</v>
      </c>
      <c r="B10" t="s">
        <v>282</v>
      </c>
      <c r="C10">
        <v>235014</v>
      </c>
      <c r="D10" t="s">
        <v>282</v>
      </c>
      <c r="E10" t="s">
        <v>283</v>
      </c>
      <c r="F10" s="249">
        <v>9</v>
      </c>
    </row>
    <row r="11" spans="1:6">
      <c r="A11" s="249">
        <v>10</v>
      </c>
      <c r="B11" t="s">
        <v>284</v>
      </c>
      <c r="C11">
        <v>235015</v>
      </c>
      <c r="D11" t="s">
        <v>284</v>
      </c>
      <c r="E11" t="s">
        <v>285</v>
      </c>
      <c r="F11" s="249">
        <v>10</v>
      </c>
    </row>
    <row r="12" spans="1:6">
      <c r="A12" s="249">
        <v>11</v>
      </c>
      <c r="B12" t="s">
        <v>286</v>
      </c>
      <c r="C12">
        <v>235018</v>
      </c>
      <c r="D12" t="s">
        <v>286</v>
      </c>
      <c r="E12" t="s">
        <v>287</v>
      </c>
      <c r="F12" s="249">
        <v>11</v>
      </c>
    </row>
    <row r="13" spans="1:6">
      <c r="A13" s="249">
        <v>12</v>
      </c>
      <c r="B13" t="s">
        <v>288</v>
      </c>
      <c r="C13">
        <v>235021</v>
      </c>
      <c r="D13" t="s">
        <v>289</v>
      </c>
      <c r="E13" t="s">
        <v>290</v>
      </c>
      <c r="F13" s="249">
        <v>12</v>
      </c>
    </row>
    <row r="14" spans="1:6">
      <c r="A14" s="249">
        <v>13</v>
      </c>
      <c r="B14" t="s">
        <v>291</v>
      </c>
      <c r="C14">
        <v>235022</v>
      </c>
      <c r="D14" t="s">
        <v>291</v>
      </c>
      <c r="E14" t="s">
        <v>292</v>
      </c>
      <c r="F14" s="249">
        <v>13</v>
      </c>
    </row>
    <row r="15" spans="1:6">
      <c r="A15" s="249">
        <v>14</v>
      </c>
      <c r="B15" t="s">
        <v>293</v>
      </c>
      <c r="C15">
        <v>235026</v>
      </c>
      <c r="D15" t="s">
        <v>293</v>
      </c>
      <c r="E15" t="s">
        <v>294</v>
      </c>
      <c r="F15" s="249">
        <v>14</v>
      </c>
    </row>
    <row r="16" spans="1:6">
      <c r="A16" s="249">
        <v>15</v>
      </c>
      <c r="B16" t="s">
        <v>295</v>
      </c>
      <c r="C16">
        <v>235030</v>
      </c>
      <c r="D16" t="s">
        <v>295</v>
      </c>
      <c r="E16" t="s">
        <v>296</v>
      </c>
      <c r="F16" s="249">
        <v>15</v>
      </c>
    </row>
    <row r="17" spans="1:6">
      <c r="A17" s="249">
        <v>16</v>
      </c>
      <c r="B17" t="s">
        <v>297</v>
      </c>
      <c r="C17">
        <v>235035</v>
      </c>
      <c r="D17" t="s">
        <v>297</v>
      </c>
      <c r="E17" t="s">
        <v>298</v>
      </c>
      <c r="F17" s="249">
        <v>16</v>
      </c>
    </row>
    <row r="18" spans="1:6">
      <c r="A18" s="249">
        <v>17</v>
      </c>
      <c r="B18" t="s">
        <v>299</v>
      </c>
      <c r="C18">
        <v>235043</v>
      </c>
      <c r="D18" t="s">
        <v>299</v>
      </c>
      <c r="E18" t="s">
        <v>300</v>
      </c>
      <c r="F18" s="249">
        <v>17</v>
      </c>
    </row>
    <row r="19" spans="1:6">
      <c r="A19" s="249">
        <v>18</v>
      </c>
      <c r="B19" t="s">
        <v>301</v>
      </c>
      <c r="C19">
        <v>235044</v>
      </c>
      <c r="D19" t="s">
        <v>301</v>
      </c>
      <c r="E19" t="s">
        <v>302</v>
      </c>
      <c r="F19" s="249">
        <v>18</v>
      </c>
    </row>
    <row r="20" spans="1:6">
      <c r="A20" s="249">
        <v>19</v>
      </c>
      <c r="B20" t="s">
        <v>303</v>
      </c>
      <c r="C20">
        <v>235045</v>
      </c>
      <c r="D20" t="s">
        <v>303</v>
      </c>
      <c r="E20" t="s">
        <v>304</v>
      </c>
      <c r="F20" s="249">
        <v>19</v>
      </c>
    </row>
    <row r="21" spans="1:6">
      <c r="A21" s="249">
        <v>20</v>
      </c>
      <c r="B21" t="s">
        <v>305</v>
      </c>
      <c r="C21">
        <v>235047</v>
      </c>
      <c r="D21" t="s">
        <v>305</v>
      </c>
      <c r="E21" t="s">
        <v>306</v>
      </c>
      <c r="F21" s="249">
        <v>20</v>
      </c>
    </row>
    <row r="22" spans="1:6">
      <c r="A22" s="249">
        <v>21</v>
      </c>
      <c r="B22" t="s">
        <v>307</v>
      </c>
      <c r="C22">
        <v>235049</v>
      </c>
      <c r="D22" t="s">
        <v>307</v>
      </c>
      <c r="E22" t="s">
        <v>308</v>
      </c>
      <c r="F22" s="249">
        <v>21</v>
      </c>
    </row>
    <row r="23" spans="1:6">
      <c r="A23" s="249">
        <v>22</v>
      </c>
      <c r="B23" t="s">
        <v>309</v>
      </c>
      <c r="C23">
        <v>235051</v>
      </c>
      <c r="D23" t="s">
        <v>309</v>
      </c>
      <c r="E23" t="s">
        <v>310</v>
      </c>
      <c r="F23" s="249">
        <v>22</v>
      </c>
    </row>
    <row r="24" spans="1:6">
      <c r="A24" s="249">
        <v>23</v>
      </c>
      <c r="B24" t="s">
        <v>311</v>
      </c>
      <c r="C24">
        <v>235053</v>
      </c>
      <c r="D24" t="s">
        <v>311</v>
      </c>
      <c r="E24" t="s">
        <v>312</v>
      </c>
      <c r="F24" s="249">
        <v>23</v>
      </c>
    </row>
    <row r="25" spans="1:6">
      <c r="A25" s="249">
        <v>24</v>
      </c>
      <c r="B25" t="s">
        <v>313</v>
      </c>
      <c r="C25">
        <v>235056</v>
      </c>
      <c r="D25" t="s">
        <v>313</v>
      </c>
      <c r="E25" t="s">
        <v>314</v>
      </c>
      <c r="F25" s="249">
        <v>24</v>
      </c>
    </row>
    <row r="26" spans="1:6">
      <c r="A26" s="249">
        <v>25</v>
      </c>
      <c r="B26" t="s">
        <v>315</v>
      </c>
      <c r="C26">
        <v>235057</v>
      </c>
      <c r="D26" t="s">
        <v>316</v>
      </c>
      <c r="E26" t="s">
        <v>317</v>
      </c>
      <c r="F26" s="249">
        <v>25</v>
      </c>
    </row>
    <row r="27" spans="1:6">
      <c r="A27" s="249">
        <v>26</v>
      </c>
      <c r="B27" t="s">
        <v>318</v>
      </c>
      <c r="C27">
        <v>235061</v>
      </c>
      <c r="D27" t="s">
        <v>318</v>
      </c>
      <c r="E27" t="s">
        <v>319</v>
      </c>
      <c r="F27" s="249">
        <v>26</v>
      </c>
    </row>
    <row r="28" spans="1:6">
      <c r="A28" s="249">
        <v>27</v>
      </c>
      <c r="B28" t="s">
        <v>320</v>
      </c>
      <c r="C28">
        <v>235063</v>
      </c>
      <c r="D28" t="s">
        <v>320</v>
      </c>
      <c r="E28" t="s">
        <v>321</v>
      </c>
      <c r="F28" s="249">
        <v>27</v>
      </c>
    </row>
    <row r="29" spans="1:6">
      <c r="A29" s="249">
        <v>28</v>
      </c>
      <c r="B29" t="s">
        <v>322</v>
      </c>
      <c r="C29">
        <v>235064</v>
      </c>
      <c r="D29" t="s">
        <v>322</v>
      </c>
      <c r="E29" t="s">
        <v>323</v>
      </c>
      <c r="F29" s="249">
        <v>28</v>
      </c>
    </row>
    <row r="30" spans="1:6">
      <c r="A30" s="249">
        <v>29</v>
      </c>
      <c r="B30" t="s">
        <v>324</v>
      </c>
      <c r="C30">
        <v>235065</v>
      </c>
      <c r="D30" t="s">
        <v>324</v>
      </c>
      <c r="E30" t="s">
        <v>325</v>
      </c>
      <c r="F30" s="249">
        <v>29</v>
      </c>
    </row>
    <row r="31" spans="1:6">
      <c r="A31" s="249">
        <v>30</v>
      </c>
      <c r="B31" t="s">
        <v>326</v>
      </c>
      <c r="C31">
        <v>235066</v>
      </c>
      <c r="D31" t="s">
        <v>326</v>
      </c>
      <c r="E31" t="s">
        <v>327</v>
      </c>
      <c r="F31" s="249">
        <v>30</v>
      </c>
    </row>
    <row r="32" spans="1:6">
      <c r="A32" s="249">
        <v>31</v>
      </c>
      <c r="B32" t="s">
        <v>328</v>
      </c>
      <c r="C32">
        <v>235071</v>
      </c>
      <c r="D32" t="s">
        <v>328</v>
      </c>
      <c r="E32" t="s">
        <v>329</v>
      </c>
      <c r="F32" s="249">
        <v>31</v>
      </c>
    </row>
    <row r="33" spans="1:6">
      <c r="A33" s="249">
        <v>32</v>
      </c>
      <c r="B33" t="s">
        <v>330</v>
      </c>
      <c r="C33">
        <v>235075</v>
      </c>
      <c r="D33" t="s">
        <v>330</v>
      </c>
      <c r="E33" t="s">
        <v>331</v>
      </c>
      <c r="F33" s="249">
        <v>32</v>
      </c>
    </row>
    <row r="34" spans="1:6">
      <c r="A34" s="249">
        <v>33</v>
      </c>
      <c r="B34" t="s">
        <v>332</v>
      </c>
      <c r="C34">
        <v>235076</v>
      </c>
      <c r="D34" t="s">
        <v>333</v>
      </c>
      <c r="E34" t="s">
        <v>334</v>
      </c>
      <c r="F34" s="249">
        <v>33</v>
      </c>
    </row>
    <row r="35" spans="1:6">
      <c r="A35" s="249">
        <v>34</v>
      </c>
      <c r="B35" t="s">
        <v>335</v>
      </c>
      <c r="C35">
        <v>235077</v>
      </c>
      <c r="D35" t="s">
        <v>335</v>
      </c>
      <c r="E35" t="s">
        <v>336</v>
      </c>
      <c r="F35" s="249">
        <v>34</v>
      </c>
    </row>
    <row r="36" spans="1:6">
      <c r="A36" s="249">
        <v>35</v>
      </c>
      <c r="B36" t="s">
        <v>337</v>
      </c>
      <c r="C36">
        <v>235078</v>
      </c>
      <c r="D36" t="s">
        <v>338</v>
      </c>
      <c r="E36" t="s">
        <v>339</v>
      </c>
      <c r="F36" s="249">
        <v>35</v>
      </c>
    </row>
    <row r="37" spans="1:6">
      <c r="A37" s="249">
        <v>36</v>
      </c>
      <c r="B37" t="s">
        <v>340</v>
      </c>
      <c r="C37">
        <v>235083</v>
      </c>
      <c r="D37" t="s">
        <v>340</v>
      </c>
      <c r="E37" t="s">
        <v>341</v>
      </c>
      <c r="F37" s="249">
        <v>36</v>
      </c>
    </row>
    <row r="38" spans="1:6">
      <c r="A38" s="249">
        <v>37</v>
      </c>
      <c r="B38" t="s">
        <v>342</v>
      </c>
      <c r="C38">
        <v>235084</v>
      </c>
      <c r="D38" t="s">
        <v>342</v>
      </c>
      <c r="E38" t="s">
        <v>343</v>
      </c>
      <c r="F38" s="249">
        <v>37</v>
      </c>
    </row>
    <row r="39" spans="1:6">
      <c r="A39" s="249">
        <v>38</v>
      </c>
      <c r="B39" t="s">
        <v>344</v>
      </c>
      <c r="C39">
        <v>235085</v>
      </c>
      <c r="D39" t="s">
        <v>344</v>
      </c>
      <c r="E39" t="s">
        <v>345</v>
      </c>
      <c r="F39" s="249">
        <v>38</v>
      </c>
    </row>
    <row r="40" spans="1:6">
      <c r="A40" s="249">
        <v>39</v>
      </c>
      <c r="B40" t="s">
        <v>346</v>
      </c>
      <c r="C40">
        <v>235086</v>
      </c>
      <c r="D40" t="s">
        <v>347</v>
      </c>
      <c r="E40" t="s">
        <v>348</v>
      </c>
      <c r="F40" s="249">
        <v>39</v>
      </c>
    </row>
    <row r="41" spans="1:6">
      <c r="A41" s="249">
        <v>40</v>
      </c>
      <c r="B41" t="s">
        <v>349</v>
      </c>
      <c r="C41">
        <v>235088</v>
      </c>
      <c r="D41" t="s">
        <v>349</v>
      </c>
      <c r="E41" t="s">
        <v>350</v>
      </c>
      <c r="F41" s="249">
        <v>40</v>
      </c>
    </row>
    <row r="42" spans="1:6">
      <c r="A42" s="249">
        <v>41</v>
      </c>
      <c r="B42" t="s">
        <v>351</v>
      </c>
      <c r="C42">
        <v>235090</v>
      </c>
      <c r="D42" t="s">
        <v>352</v>
      </c>
      <c r="E42" t="s">
        <v>353</v>
      </c>
      <c r="F42" s="249">
        <v>41</v>
      </c>
    </row>
    <row r="43" spans="1:6">
      <c r="A43" s="249">
        <v>42</v>
      </c>
      <c r="B43" t="s">
        <v>354</v>
      </c>
      <c r="C43">
        <v>235093</v>
      </c>
      <c r="D43" t="s">
        <v>354</v>
      </c>
      <c r="E43" t="s">
        <v>355</v>
      </c>
      <c r="F43" s="249">
        <v>42</v>
      </c>
    </row>
    <row r="44" spans="1:6">
      <c r="A44" s="249">
        <v>43</v>
      </c>
      <c r="B44" t="s">
        <v>356</v>
      </c>
      <c r="C44">
        <v>235094</v>
      </c>
      <c r="D44" t="s">
        <v>356</v>
      </c>
      <c r="E44" t="s">
        <v>357</v>
      </c>
      <c r="F44" s="249">
        <v>43</v>
      </c>
    </row>
    <row r="45" spans="1:6">
      <c r="A45" s="249">
        <v>44</v>
      </c>
      <c r="B45" t="s">
        <v>358</v>
      </c>
      <c r="C45">
        <v>235095</v>
      </c>
      <c r="D45" t="s">
        <v>358</v>
      </c>
      <c r="E45" t="s">
        <v>359</v>
      </c>
      <c r="F45" s="249">
        <v>44</v>
      </c>
    </row>
    <row r="46" spans="1:6">
      <c r="A46" s="249">
        <v>45</v>
      </c>
      <c r="B46" t="s">
        <v>360</v>
      </c>
      <c r="C46">
        <v>235096</v>
      </c>
      <c r="D46" t="s">
        <v>360</v>
      </c>
      <c r="E46" t="s">
        <v>361</v>
      </c>
      <c r="F46" s="249">
        <v>45</v>
      </c>
    </row>
    <row r="47" spans="1:6">
      <c r="A47" s="249">
        <v>46</v>
      </c>
      <c r="B47" t="s">
        <v>362</v>
      </c>
      <c r="C47">
        <v>235097</v>
      </c>
      <c r="D47" t="s">
        <v>363</v>
      </c>
      <c r="E47" t="s">
        <v>364</v>
      </c>
      <c r="F47" s="249">
        <v>46</v>
      </c>
    </row>
    <row r="48" spans="1:6">
      <c r="A48" s="249">
        <v>47</v>
      </c>
      <c r="B48" t="s">
        <v>365</v>
      </c>
      <c r="C48">
        <v>235099</v>
      </c>
      <c r="D48" t="s">
        <v>365</v>
      </c>
      <c r="E48" t="s">
        <v>366</v>
      </c>
      <c r="F48" s="249">
        <v>47</v>
      </c>
    </row>
    <row r="49" spans="1:6">
      <c r="A49" s="249">
        <v>48</v>
      </c>
      <c r="B49" t="s">
        <v>367</v>
      </c>
      <c r="C49">
        <v>235100</v>
      </c>
      <c r="D49" t="s">
        <v>367</v>
      </c>
      <c r="E49" t="s">
        <v>368</v>
      </c>
      <c r="F49" s="249">
        <v>48</v>
      </c>
    </row>
    <row r="50" spans="1:6">
      <c r="A50" s="249">
        <v>49</v>
      </c>
      <c r="B50" t="s">
        <v>369</v>
      </c>
      <c r="C50">
        <v>235104</v>
      </c>
      <c r="D50" t="s">
        <v>370</v>
      </c>
      <c r="E50" t="s">
        <v>371</v>
      </c>
      <c r="F50" s="249">
        <v>49</v>
      </c>
    </row>
    <row r="51" spans="1:6">
      <c r="A51" s="249">
        <v>50</v>
      </c>
      <c r="B51" t="s">
        <v>372</v>
      </c>
      <c r="C51">
        <v>235106</v>
      </c>
      <c r="D51" t="s">
        <v>372</v>
      </c>
      <c r="E51" t="s">
        <v>373</v>
      </c>
      <c r="F51" s="249">
        <v>50</v>
      </c>
    </row>
    <row r="52" spans="1:6">
      <c r="A52" s="249">
        <v>51</v>
      </c>
      <c r="B52" t="s">
        <v>374</v>
      </c>
      <c r="C52">
        <v>235129</v>
      </c>
      <c r="D52" t="s">
        <v>374</v>
      </c>
      <c r="E52" t="s">
        <v>375</v>
      </c>
      <c r="F52" s="249">
        <v>51</v>
      </c>
    </row>
    <row r="53" spans="1:6">
      <c r="A53" s="249">
        <v>52</v>
      </c>
      <c r="B53" t="s">
        <v>376</v>
      </c>
      <c r="C53">
        <v>235131</v>
      </c>
      <c r="D53" t="s">
        <v>377</v>
      </c>
      <c r="E53" t="s">
        <v>378</v>
      </c>
      <c r="F53" s="249">
        <v>52</v>
      </c>
    </row>
    <row r="54" spans="1:6">
      <c r="A54" s="249">
        <v>53</v>
      </c>
      <c r="B54" t="s">
        <v>379</v>
      </c>
      <c r="C54">
        <v>235137</v>
      </c>
      <c r="D54" t="s">
        <v>379</v>
      </c>
      <c r="E54" t="s">
        <v>380</v>
      </c>
      <c r="F54" s="249">
        <v>53</v>
      </c>
    </row>
    <row r="55" spans="1:6">
      <c r="A55" s="249">
        <v>54</v>
      </c>
      <c r="B55" t="s">
        <v>381</v>
      </c>
      <c r="C55">
        <v>235138</v>
      </c>
      <c r="D55" t="s">
        <v>381</v>
      </c>
      <c r="E55" t="s">
        <v>382</v>
      </c>
      <c r="F55" s="249">
        <v>54</v>
      </c>
    </row>
    <row r="56" spans="1:6">
      <c r="A56" s="249">
        <v>55</v>
      </c>
      <c r="B56" t="s">
        <v>383</v>
      </c>
      <c r="C56">
        <v>235141</v>
      </c>
      <c r="D56" t="s">
        <v>383</v>
      </c>
      <c r="E56" t="s">
        <v>384</v>
      </c>
      <c r="F56" s="249">
        <v>55</v>
      </c>
    </row>
    <row r="57" spans="1:6">
      <c r="A57" s="249">
        <v>56</v>
      </c>
      <c r="B57" t="s">
        <v>385</v>
      </c>
      <c r="C57">
        <v>235146</v>
      </c>
      <c r="D57" t="s">
        <v>385</v>
      </c>
      <c r="E57" t="s">
        <v>386</v>
      </c>
      <c r="F57" s="249">
        <v>56</v>
      </c>
    </row>
    <row r="58" spans="1:6">
      <c r="A58" s="249">
        <v>57</v>
      </c>
      <c r="B58" t="s">
        <v>387</v>
      </c>
      <c r="C58">
        <v>235148</v>
      </c>
      <c r="D58" t="s">
        <v>387</v>
      </c>
      <c r="E58" t="s">
        <v>388</v>
      </c>
      <c r="F58" s="249">
        <v>57</v>
      </c>
    </row>
    <row r="59" spans="1:6">
      <c r="A59" s="249">
        <v>58</v>
      </c>
      <c r="B59" t="s">
        <v>389</v>
      </c>
      <c r="C59">
        <v>235162</v>
      </c>
      <c r="D59" t="s">
        <v>389</v>
      </c>
      <c r="E59" t="s">
        <v>390</v>
      </c>
      <c r="F59" s="249">
        <v>58</v>
      </c>
    </row>
    <row r="60" spans="1:6">
      <c r="A60" s="249">
        <v>59</v>
      </c>
      <c r="B60" t="s">
        <v>391</v>
      </c>
      <c r="C60">
        <v>235180</v>
      </c>
      <c r="D60" t="s">
        <v>392</v>
      </c>
      <c r="E60" t="s">
        <v>393</v>
      </c>
      <c r="F60" s="249">
        <v>59</v>
      </c>
    </row>
    <row r="61" spans="1:6">
      <c r="A61" s="249">
        <v>60</v>
      </c>
      <c r="B61" t="s">
        <v>394</v>
      </c>
      <c r="C61">
        <v>235181</v>
      </c>
      <c r="D61" t="s">
        <v>395</v>
      </c>
      <c r="E61" t="s">
        <v>396</v>
      </c>
      <c r="F61" s="249">
        <v>60</v>
      </c>
    </row>
    <row r="62" spans="1:6">
      <c r="A62" s="249">
        <v>61</v>
      </c>
      <c r="B62" t="s">
        <v>397</v>
      </c>
      <c r="C62">
        <v>235184</v>
      </c>
      <c r="D62" t="s">
        <v>398</v>
      </c>
      <c r="E62" t="s">
        <v>399</v>
      </c>
      <c r="F62" s="249">
        <v>61</v>
      </c>
    </row>
    <row r="63" spans="1:6">
      <c r="A63" s="249">
        <v>62</v>
      </c>
      <c r="B63" t="s">
        <v>400</v>
      </c>
      <c r="C63">
        <v>235185</v>
      </c>
      <c r="D63" t="s">
        <v>400</v>
      </c>
      <c r="E63" t="s">
        <v>401</v>
      </c>
      <c r="F63" s="249">
        <v>62</v>
      </c>
    </row>
    <row r="64" spans="1:6">
      <c r="A64" s="249">
        <v>63</v>
      </c>
      <c r="B64" t="s">
        <v>402</v>
      </c>
      <c r="C64">
        <v>235186</v>
      </c>
      <c r="D64" t="s">
        <v>402</v>
      </c>
      <c r="E64" t="s">
        <v>403</v>
      </c>
      <c r="F64" s="249">
        <v>63</v>
      </c>
    </row>
    <row r="65" spans="1:6">
      <c r="A65" s="249">
        <v>64</v>
      </c>
      <c r="B65" t="s">
        <v>404</v>
      </c>
      <c r="C65">
        <v>235188</v>
      </c>
      <c r="D65" t="s">
        <v>404</v>
      </c>
      <c r="E65" t="s">
        <v>405</v>
      </c>
      <c r="F65" s="249">
        <v>64</v>
      </c>
    </row>
    <row r="66" spans="1:6">
      <c r="A66" s="249">
        <v>65</v>
      </c>
      <c r="B66" t="s">
        <v>406</v>
      </c>
      <c r="C66">
        <v>235189</v>
      </c>
      <c r="D66" t="s">
        <v>406</v>
      </c>
      <c r="E66" t="s">
        <v>407</v>
      </c>
      <c r="F66" s="249">
        <v>65</v>
      </c>
    </row>
    <row r="67" spans="1:6">
      <c r="A67" s="249">
        <v>66</v>
      </c>
      <c r="B67" t="s">
        <v>408</v>
      </c>
      <c r="C67">
        <v>235201</v>
      </c>
      <c r="D67" t="s">
        <v>408</v>
      </c>
      <c r="E67" t="s">
        <v>409</v>
      </c>
      <c r="F67" s="249">
        <v>66</v>
      </c>
    </row>
    <row r="68" spans="1:6">
      <c r="A68" s="249">
        <v>67</v>
      </c>
      <c r="B68" t="s">
        <v>410</v>
      </c>
      <c r="C68">
        <v>235203</v>
      </c>
      <c r="D68" t="s">
        <v>411</v>
      </c>
      <c r="E68" t="s">
        <v>412</v>
      </c>
      <c r="F68" s="249">
        <v>67</v>
      </c>
    </row>
    <row r="69" spans="1:6">
      <c r="A69" s="249">
        <v>68</v>
      </c>
      <c r="B69" t="s">
        <v>413</v>
      </c>
      <c r="C69">
        <v>235233</v>
      </c>
      <c r="D69" t="s">
        <v>413</v>
      </c>
      <c r="E69" t="s">
        <v>414</v>
      </c>
      <c r="F69" s="249">
        <v>68</v>
      </c>
    </row>
    <row r="70" spans="1:6">
      <c r="A70" s="249">
        <v>69</v>
      </c>
      <c r="B70" t="s">
        <v>415</v>
      </c>
      <c r="C70">
        <v>235242</v>
      </c>
      <c r="D70" t="s">
        <v>415</v>
      </c>
      <c r="E70" t="s">
        <v>416</v>
      </c>
      <c r="F70" s="249">
        <v>69</v>
      </c>
    </row>
    <row r="71" spans="1:6">
      <c r="A71" s="249">
        <v>70</v>
      </c>
      <c r="B71" t="s">
        <v>417</v>
      </c>
      <c r="C71">
        <v>235246</v>
      </c>
      <c r="D71" t="s">
        <v>417</v>
      </c>
      <c r="E71" t="s">
        <v>418</v>
      </c>
      <c r="F71" s="249">
        <v>70</v>
      </c>
    </row>
    <row r="72" spans="1:6">
      <c r="A72" s="249">
        <v>71</v>
      </c>
      <c r="B72" t="s">
        <v>419</v>
      </c>
      <c r="C72">
        <v>235247</v>
      </c>
      <c r="D72" t="s">
        <v>420</v>
      </c>
      <c r="E72" t="s">
        <v>421</v>
      </c>
      <c r="F72" s="249">
        <v>71</v>
      </c>
    </row>
    <row r="73" spans="1:6">
      <c r="A73" s="249">
        <v>72</v>
      </c>
      <c r="B73" t="s">
        <v>422</v>
      </c>
      <c r="C73">
        <v>235248</v>
      </c>
      <c r="D73" t="s">
        <v>422</v>
      </c>
      <c r="E73" t="s">
        <v>423</v>
      </c>
      <c r="F73" s="249">
        <v>72</v>
      </c>
    </row>
    <row r="74" spans="1:6">
      <c r="A74" s="249">
        <v>73</v>
      </c>
      <c r="B74" t="s">
        <v>424</v>
      </c>
      <c r="C74">
        <v>235251</v>
      </c>
      <c r="D74" t="s">
        <v>424</v>
      </c>
      <c r="E74" t="s">
        <v>425</v>
      </c>
      <c r="F74" s="249">
        <v>73</v>
      </c>
    </row>
    <row r="75" spans="1:6">
      <c r="A75" s="249">
        <v>74</v>
      </c>
      <c r="B75" t="s">
        <v>426</v>
      </c>
      <c r="C75">
        <v>235253</v>
      </c>
      <c r="D75" t="s">
        <v>426</v>
      </c>
      <c r="E75" t="s">
        <v>427</v>
      </c>
      <c r="F75" s="249">
        <v>74</v>
      </c>
    </row>
    <row r="76" spans="1:6">
      <c r="A76" s="249">
        <v>75</v>
      </c>
      <c r="B76" t="s">
        <v>428</v>
      </c>
      <c r="C76">
        <v>235254</v>
      </c>
      <c r="D76" t="s">
        <v>429</v>
      </c>
      <c r="E76" t="s">
        <v>430</v>
      </c>
      <c r="F76" s="249">
        <v>75</v>
      </c>
    </row>
    <row r="77" spans="1:6">
      <c r="A77" s="249">
        <v>76</v>
      </c>
      <c r="B77" t="s">
        <v>431</v>
      </c>
      <c r="C77">
        <v>235257</v>
      </c>
      <c r="D77" t="s">
        <v>431</v>
      </c>
      <c r="E77" t="s">
        <v>432</v>
      </c>
      <c r="F77" s="249">
        <v>76</v>
      </c>
    </row>
    <row r="78" spans="1:6">
      <c r="A78" s="249">
        <v>77</v>
      </c>
      <c r="B78" t="s">
        <v>433</v>
      </c>
      <c r="C78">
        <v>235258</v>
      </c>
      <c r="D78" t="s">
        <v>433</v>
      </c>
      <c r="E78" t="s">
        <v>434</v>
      </c>
      <c r="F78" s="249">
        <v>77</v>
      </c>
    </row>
    <row r="79" spans="1:6">
      <c r="A79" s="249">
        <v>78</v>
      </c>
      <c r="B79" t="s">
        <v>435</v>
      </c>
      <c r="C79">
        <v>235264</v>
      </c>
      <c r="D79" t="s">
        <v>435</v>
      </c>
      <c r="E79" t="s">
        <v>436</v>
      </c>
      <c r="F79" s="249">
        <v>78</v>
      </c>
    </row>
    <row r="80" spans="1:6">
      <c r="A80" s="249">
        <v>79</v>
      </c>
      <c r="B80" t="s">
        <v>437</v>
      </c>
      <c r="C80">
        <v>235265</v>
      </c>
      <c r="D80" t="s">
        <v>437</v>
      </c>
      <c r="E80" t="s">
        <v>438</v>
      </c>
      <c r="F80" s="249">
        <v>79</v>
      </c>
    </row>
    <row r="81" spans="1:6">
      <c r="A81" s="249">
        <v>80</v>
      </c>
      <c r="B81" t="s">
        <v>439</v>
      </c>
      <c r="C81">
        <v>235266</v>
      </c>
      <c r="D81" t="s">
        <v>440</v>
      </c>
      <c r="E81" t="s">
        <v>441</v>
      </c>
      <c r="F81" s="249">
        <v>80</v>
      </c>
    </row>
    <row r="82" spans="1:6">
      <c r="A82" s="249">
        <v>81</v>
      </c>
      <c r="B82" t="s">
        <v>442</v>
      </c>
      <c r="C82">
        <v>235267</v>
      </c>
      <c r="D82" t="s">
        <v>443</v>
      </c>
      <c r="E82" t="s">
        <v>444</v>
      </c>
      <c r="F82" s="249">
        <v>81</v>
      </c>
    </row>
    <row r="83" spans="1:6">
      <c r="A83" s="249">
        <v>82</v>
      </c>
      <c r="B83" t="s">
        <v>445</v>
      </c>
      <c r="C83">
        <v>235414</v>
      </c>
      <c r="D83" t="s">
        <v>446</v>
      </c>
      <c r="E83" t="s">
        <v>447</v>
      </c>
      <c r="F83" s="249">
        <v>82</v>
      </c>
    </row>
    <row r="84" spans="1:6">
      <c r="A84" s="249">
        <v>83</v>
      </c>
      <c r="B84" t="s">
        <v>448</v>
      </c>
      <c r="C84">
        <v>235415</v>
      </c>
      <c r="D84" t="s">
        <v>448</v>
      </c>
      <c r="E84" t="s">
        <v>449</v>
      </c>
      <c r="F84" s="249">
        <v>83</v>
      </c>
    </row>
    <row r="85" spans="1:6">
      <c r="A85" s="249">
        <v>84</v>
      </c>
      <c r="B85" t="s">
        <v>450</v>
      </c>
      <c r="C85">
        <v>235417</v>
      </c>
      <c r="D85" t="s">
        <v>450</v>
      </c>
      <c r="E85" t="s">
        <v>451</v>
      </c>
      <c r="F85" s="249">
        <v>84</v>
      </c>
    </row>
    <row r="86" spans="1:6">
      <c r="A86" s="249">
        <v>85</v>
      </c>
      <c r="B86" t="s">
        <v>452</v>
      </c>
      <c r="C86">
        <v>235420</v>
      </c>
      <c r="D86" t="s">
        <v>452</v>
      </c>
      <c r="E86" t="s">
        <v>453</v>
      </c>
      <c r="F86" s="249">
        <v>85</v>
      </c>
    </row>
    <row r="87" spans="1:6">
      <c r="A87" s="249">
        <v>86</v>
      </c>
      <c r="B87" t="s">
        <v>454</v>
      </c>
      <c r="C87">
        <v>235421</v>
      </c>
      <c r="D87" t="s">
        <v>454</v>
      </c>
      <c r="E87" t="s">
        <v>455</v>
      </c>
      <c r="F87" s="249">
        <v>86</v>
      </c>
    </row>
    <row r="88" spans="1:6">
      <c r="A88" s="249">
        <v>87</v>
      </c>
      <c r="B88" t="s">
        <v>456</v>
      </c>
      <c r="C88">
        <v>235422</v>
      </c>
      <c r="D88" t="s">
        <v>457</v>
      </c>
      <c r="E88" t="s">
        <v>458</v>
      </c>
      <c r="F88" s="249">
        <v>87</v>
      </c>
    </row>
    <row r="89" spans="1:6">
      <c r="A89" s="249">
        <v>88</v>
      </c>
      <c r="B89" t="s">
        <v>459</v>
      </c>
      <c r="C89">
        <v>235424</v>
      </c>
      <c r="D89" t="s">
        <v>459</v>
      </c>
      <c r="E89" t="s">
        <v>460</v>
      </c>
      <c r="F89" s="249">
        <v>88</v>
      </c>
    </row>
    <row r="90" spans="1:6">
      <c r="A90" s="249">
        <v>89</v>
      </c>
      <c r="B90" t="s">
        <v>461</v>
      </c>
      <c r="C90">
        <v>235425</v>
      </c>
      <c r="D90" t="s">
        <v>462</v>
      </c>
      <c r="E90" t="s">
        <v>463</v>
      </c>
      <c r="F90" s="249">
        <v>89</v>
      </c>
    </row>
    <row r="91" spans="1:6">
      <c r="A91" s="249">
        <v>90</v>
      </c>
      <c r="B91" t="s">
        <v>464</v>
      </c>
      <c r="C91">
        <v>235428</v>
      </c>
      <c r="D91" t="s">
        <v>464</v>
      </c>
      <c r="E91" t="s">
        <v>465</v>
      </c>
      <c r="F91" s="249">
        <v>90</v>
      </c>
    </row>
    <row r="92" spans="1:6">
      <c r="A92" s="249">
        <v>91</v>
      </c>
      <c r="B92" t="s">
        <v>466</v>
      </c>
      <c r="C92">
        <v>235437</v>
      </c>
      <c r="D92" t="s">
        <v>466</v>
      </c>
      <c r="E92" t="s">
        <v>467</v>
      </c>
      <c r="F92" s="249">
        <v>91</v>
      </c>
    </row>
    <row r="93" spans="1:6">
      <c r="A93" s="249">
        <v>92</v>
      </c>
      <c r="B93" t="s">
        <v>468</v>
      </c>
      <c r="C93">
        <v>235440</v>
      </c>
      <c r="D93" t="s">
        <v>468</v>
      </c>
      <c r="E93" t="s">
        <v>469</v>
      </c>
      <c r="F93" s="249">
        <v>92</v>
      </c>
    </row>
    <row r="94" spans="1:6">
      <c r="A94" s="249">
        <v>93</v>
      </c>
      <c r="B94" t="s">
        <v>470</v>
      </c>
      <c r="C94">
        <v>235991</v>
      </c>
      <c r="D94" t="s">
        <v>470</v>
      </c>
      <c r="E94" t="s">
        <v>471</v>
      </c>
      <c r="F94" s="249">
        <v>93</v>
      </c>
    </row>
    <row r="95" spans="1:6">
      <c r="A95" s="249">
        <v>94</v>
      </c>
      <c r="B95" t="s">
        <v>472</v>
      </c>
      <c r="C95">
        <v>235992</v>
      </c>
      <c r="D95" t="s">
        <v>472</v>
      </c>
      <c r="E95" t="s">
        <v>473</v>
      </c>
      <c r="F95" s="249">
        <v>94</v>
      </c>
    </row>
    <row r="96" spans="1:6">
      <c r="A96" s="249">
        <v>95</v>
      </c>
      <c r="B96" t="s">
        <v>474</v>
      </c>
      <c r="C96">
        <v>235993</v>
      </c>
      <c r="D96" t="s">
        <v>474</v>
      </c>
      <c r="E96" t="s">
        <v>475</v>
      </c>
      <c r="F96" s="249">
        <v>95</v>
      </c>
    </row>
    <row r="97" spans="1:6">
      <c r="A97" s="249">
        <v>96</v>
      </c>
      <c r="B97" t="s">
        <v>476</v>
      </c>
      <c r="C97">
        <v>235994</v>
      </c>
      <c r="D97" t="s">
        <v>476</v>
      </c>
      <c r="E97" t="s">
        <v>477</v>
      </c>
      <c r="F97" s="249">
        <v>96</v>
      </c>
    </row>
    <row r="98" spans="1:6">
      <c r="A98" s="249">
        <v>97</v>
      </c>
      <c r="B98" t="s">
        <v>478</v>
      </c>
      <c r="C98">
        <v>235995</v>
      </c>
      <c r="D98" t="s">
        <v>478</v>
      </c>
      <c r="E98" t="s">
        <v>479</v>
      </c>
      <c r="F98" s="249">
        <v>97</v>
      </c>
    </row>
  </sheetData>
  <phoneticPr fontId="4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65"/>
  <sheetViews>
    <sheetView zoomScaleNormal="100" workbookViewId="0">
      <pane ySplit="14" topLeftCell="A15" activePane="bottomLeft" state="frozenSplit"/>
      <selection pane="bottomLeft" activeCell="A12" sqref="A12:D12"/>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25.5" style="2" customWidth="1"/>
    <col min="13" max="13" width="11.625" style="2" hidden="1" customWidth="1"/>
    <col min="14" max="15" width="9" style="2" hidden="1" customWidth="1"/>
    <col min="16" max="19" width="9" style="2" customWidth="1"/>
    <col min="20" max="255" width="9" style="2"/>
    <col min="256" max="256" width="5.75" style="2" customWidth="1"/>
    <col min="257" max="257" width="16.125" style="2" customWidth="1"/>
    <col min="258" max="258" width="5.75" style="2" customWidth="1"/>
    <col min="259" max="259" width="16.125" style="2" customWidth="1"/>
    <col min="260" max="260" width="5.75" style="2" customWidth="1"/>
    <col min="261" max="261" width="16.125" style="2" customWidth="1"/>
    <col min="262" max="262" width="5.75" style="2" customWidth="1"/>
    <col min="263" max="263" width="16.125" style="2" customWidth="1"/>
    <col min="264" max="264" width="4.5" style="2" customWidth="1"/>
    <col min="265" max="265" width="16.125" style="2" customWidth="1"/>
    <col min="266" max="266" width="9" style="2" customWidth="1"/>
    <col min="267" max="275" width="0" style="2" hidden="1" customWidth="1"/>
    <col min="276" max="511" width="9" style="2"/>
    <col min="512" max="512" width="5.75" style="2" customWidth="1"/>
    <col min="513" max="513" width="16.125" style="2" customWidth="1"/>
    <col min="514" max="514" width="5.75" style="2" customWidth="1"/>
    <col min="515" max="515" width="16.125" style="2" customWidth="1"/>
    <col min="516" max="516" width="5.75" style="2" customWidth="1"/>
    <col min="517" max="517" width="16.125" style="2" customWidth="1"/>
    <col min="518" max="518" width="5.75" style="2" customWidth="1"/>
    <col min="519" max="519" width="16.125" style="2" customWidth="1"/>
    <col min="520" max="520" width="4.5" style="2" customWidth="1"/>
    <col min="521" max="521" width="16.125" style="2" customWidth="1"/>
    <col min="522" max="522" width="9" style="2" customWidth="1"/>
    <col min="523" max="531" width="0" style="2" hidden="1" customWidth="1"/>
    <col min="532" max="767" width="9" style="2"/>
    <col min="768" max="768" width="5.75" style="2" customWidth="1"/>
    <col min="769" max="769" width="16.125" style="2" customWidth="1"/>
    <col min="770" max="770" width="5.75" style="2" customWidth="1"/>
    <col min="771" max="771" width="16.125" style="2" customWidth="1"/>
    <col min="772" max="772" width="5.75" style="2" customWidth="1"/>
    <col min="773" max="773" width="16.125" style="2" customWidth="1"/>
    <col min="774" max="774" width="5.75" style="2" customWidth="1"/>
    <col min="775" max="775" width="16.125" style="2" customWidth="1"/>
    <col min="776" max="776" width="4.5" style="2" customWidth="1"/>
    <col min="777" max="777" width="16.125" style="2" customWidth="1"/>
    <col min="778" max="778" width="9" style="2" customWidth="1"/>
    <col min="779" max="787" width="0" style="2" hidden="1" customWidth="1"/>
    <col min="788" max="1023" width="9" style="2"/>
    <col min="1024" max="1024" width="5.75" style="2" customWidth="1"/>
    <col min="1025" max="1025" width="16.125" style="2" customWidth="1"/>
    <col min="1026" max="1026" width="5.75" style="2" customWidth="1"/>
    <col min="1027" max="1027" width="16.125" style="2" customWidth="1"/>
    <col min="1028" max="1028" width="5.75" style="2" customWidth="1"/>
    <col min="1029" max="1029" width="16.125" style="2" customWidth="1"/>
    <col min="1030" max="1030" width="5.75" style="2" customWidth="1"/>
    <col min="1031" max="1031" width="16.125" style="2" customWidth="1"/>
    <col min="1032" max="1032" width="4.5" style="2" customWidth="1"/>
    <col min="1033" max="1033" width="16.125" style="2" customWidth="1"/>
    <col min="1034" max="1034" width="9" style="2" customWidth="1"/>
    <col min="1035" max="1043" width="0" style="2" hidden="1" customWidth="1"/>
    <col min="1044" max="1279" width="9" style="2"/>
    <col min="1280" max="1280" width="5.75" style="2" customWidth="1"/>
    <col min="1281" max="1281" width="16.125" style="2" customWidth="1"/>
    <col min="1282" max="1282" width="5.75" style="2" customWidth="1"/>
    <col min="1283" max="1283" width="16.125" style="2" customWidth="1"/>
    <col min="1284" max="1284" width="5.75" style="2" customWidth="1"/>
    <col min="1285" max="1285" width="16.125" style="2" customWidth="1"/>
    <col min="1286" max="1286" width="5.75" style="2" customWidth="1"/>
    <col min="1287" max="1287" width="16.125" style="2" customWidth="1"/>
    <col min="1288" max="1288" width="4.5" style="2" customWidth="1"/>
    <col min="1289" max="1289" width="16.125" style="2" customWidth="1"/>
    <col min="1290" max="1290" width="9" style="2" customWidth="1"/>
    <col min="1291" max="1299" width="0" style="2" hidden="1" customWidth="1"/>
    <col min="1300" max="1535" width="9" style="2"/>
    <col min="1536" max="1536" width="5.75" style="2" customWidth="1"/>
    <col min="1537" max="1537" width="16.125" style="2" customWidth="1"/>
    <col min="1538" max="1538" width="5.75" style="2" customWidth="1"/>
    <col min="1539" max="1539" width="16.125" style="2" customWidth="1"/>
    <col min="1540" max="1540" width="5.75" style="2" customWidth="1"/>
    <col min="1541" max="1541" width="16.125" style="2" customWidth="1"/>
    <col min="1542" max="1542" width="5.75" style="2" customWidth="1"/>
    <col min="1543" max="1543" width="16.125" style="2" customWidth="1"/>
    <col min="1544" max="1544" width="4.5" style="2" customWidth="1"/>
    <col min="1545" max="1545" width="16.125" style="2" customWidth="1"/>
    <col min="1546" max="1546" width="9" style="2" customWidth="1"/>
    <col min="1547" max="1555" width="0" style="2" hidden="1" customWidth="1"/>
    <col min="1556" max="1791" width="9" style="2"/>
    <col min="1792" max="1792" width="5.75" style="2" customWidth="1"/>
    <col min="1793" max="1793" width="16.125" style="2" customWidth="1"/>
    <col min="1794" max="1794" width="5.75" style="2" customWidth="1"/>
    <col min="1795" max="1795" width="16.125" style="2" customWidth="1"/>
    <col min="1796" max="1796" width="5.75" style="2" customWidth="1"/>
    <col min="1797" max="1797" width="16.125" style="2" customWidth="1"/>
    <col min="1798" max="1798" width="5.75" style="2" customWidth="1"/>
    <col min="1799" max="1799" width="16.125" style="2" customWidth="1"/>
    <col min="1800" max="1800" width="4.5" style="2" customWidth="1"/>
    <col min="1801" max="1801" width="16.125" style="2" customWidth="1"/>
    <col min="1802" max="1802" width="9" style="2" customWidth="1"/>
    <col min="1803" max="1811" width="0" style="2" hidden="1" customWidth="1"/>
    <col min="1812" max="2047" width="9" style="2"/>
    <col min="2048" max="2048" width="5.75" style="2" customWidth="1"/>
    <col min="2049" max="2049" width="16.125" style="2" customWidth="1"/>
    <col min="2050" max="2050" width="5.75" style="2" customWidth="1"/>
    <col min="2051" max="2051" width="16.125" style="2" customWidth="1"/>
    <col min="2052" max="2052" width="5.75" style="2" customWidth="1"/>
    <col min="2053" max="2053" width="16.125" style="2" customWidth="1"/>
    <col min="2054" max="2054" width="5.75" style="2" customWidth="1"/>
    <col min="2055" max="2055" width="16.125" style="2" customWidth="1"/>
    <col min="2056" max="2056" width="4.5" style="2" customWidth="1"/>
    <col min="2057" max="2057" width="16.125" style="2" customWidth="1"/>
    <col min="2058" max="2058" width="9" style="2" customWidth="1"/>
    <col min="2059" max="2067" width="0" style="2" hidden="1" customWidth="1"/>
    <col min="2068" max="2303" width="9" style="2"/>
    <col min="2304" max="2304" width="5.75" style="2" customWidth="1"/>
    <col min="2305" max="2305" width="16.125" style="2" customWidth="1"/>
    <col min="2306" max="2306" width="5.75" style="2" customWidth="1"/>
    <col min="2307" max="2307" width="16.125" style="2" customWidth="1"/>
    <col min="2308" max="2308" width="5.75" style="2" customWidth="1"/>
    <col min="2309" max="2309" width="16.125" style="2" customWidth="1"/>
    <col min="2310" max="2310" width="5.75" style="2" customWidth="1"/>
    <col min="2311" max="2311" width="16.125" style="2" customWidth="1"/>
    <col min="2312" max="2312" width="4.5" style="2" customWidth="1"/>
    <col min="2313" max="2313" width="16.125" style="2" customWidth="1"/>
    <col min="2314" max="2314" width="9" style="2" customWidth="1"/>
    <col min="2315" max="2323" width="0" style="2" hidden="1" customWidth="1"/>
    <col min="2324" max="2559" width="9" style="2"/>
    <col min="2560" max="2560" width="5.75" style="2" customWidth="1"/>
    <col min="2561" max="2561" width="16.125" style="2" customWidth="1"/>
    <col min="2562" max="2562" width="5.75" style="2" customWidth="1"/>
    <col min="2563" max="2563" width="16.125" style="2" customWidth="1"/>
    <col min="2564" max="2564" width="5.75" style="2" customWidth="1"/>
    <col min="2565" max="2565" width="16.125" style="2" customWidth="1"/>
    <col min="2566" max="2566" width="5.75" style="2" customWidth="1"/>
    <col min="2567" max="2567" width="16.125" style="2" customWidth="1"/>
    <col min="2568" max="2568" width="4.5" style="2" customWidth="1"/>
    <col min="2569" max="2569" width="16.125" style="2" customWidth="1"/>
    <col min="2570" max="2570" width="9" style="2" customWidth="1"/>
    <col min="2571" max="2579" width="0" style="2" hidden="1" customWidth="1"/>
    <col min="2580" max="2815" width="9" style="2"/>
    <col min="2816" max="2816" width="5.75" style="2" customWidth="1"/>
    <col min="2817" max="2817" width="16.125" style="2" customWidth="1"/>
    <col min="2818" max="2818" width="5.75" style="2" customWidth="1"/>
    <col min="2819" max="2819" width="16.125" style="2" customWidth="1"/>
    <col min="2820" max="2820" width="5.75" style="2" customWidth="1"/>
    <col min="2821" max="2821" width="16.125" style="2" customWidth="1"/>
    <col min="2822" max="2822" width="5.75" style="2" customWidth="1"/>
    <col min="2823" max="2823" width="16.125" style="2" customWidth="1"/>
    <col min="2824" max="2824" width="4.5" style="2" customWidth="1"/>
    <col min="2825" max="2825" width="16.125" style="2" customWidth="1"/>
    <col min="2826" max="2826" width="9" style="2" customWidth="1"/>
    <col min="2827" max="2835" width="0" style="2" hidden="1" customWidth="1"/>
    <col min="2836" max="3071" width="9" style="2"/>
    <col min="3072" max="3072" width="5.75" style="2" customWidth="1"/>
    <col min="3073" max="3073" width="16.125" style="2" customWidth="1"/>
    <col min="3074" max="3074" width="5.75" style="2" customWidth="1"/>
    <col min="3075" max="3075" width="16.125" style="2" customWidth="1"/>
    <col min="3076" max="3076" width="5.75" style="2" customWidth="1"/>
    <col min="3077" max="3077" width="16.125" style="2" customWidth="1"/>
    <col min="3078" max="3078" width="5.75" style="2" customWidth="1"/>
    <col min="3079" max="3079" width="16.125" style="2" customWidth="1"/>
    <col min="3080" max="3080" width="4.5" style="2" customWidth="1"/>
    <col min="3081" max="3081" width="16.125" style="2" customWidth="1"/>
    <col min="3082" max="3082" width="9" style="2" customWidth="1"/>
    <col min="3083" max="3091" width="0" style="2" hidden="1" customWidth="1"/>
    <col min="3092" max="3327" width="9" style="2"/>
    <col min="3328" max="3328" width="5.75" style="2" customWidth="1"/>
    <col min="3329" max="3329" width="16.125" style="2" customWidth="1"/>
    <col min="3330" max="3330" width="5.75" style="2" customWidth="1"/>
    <col min="3331" max="3331" width="16.125" style="2" customWidth="1"/>
    <col min="3332" max="3332" width="5.75" style="2" customWidth="1"/>
    <col min="3333" max="3333" width="16.125" style="2" customWidth="1"/>
    <col min="3334" max="3334" width="5.75" style="2" customWidth="1"/>
    <col min="3335" max="3335" width="16.125" style="2" customWidth="1"/>
    <col min="3336" max="3336" width="4.5" style="2" customWidth="1"/>
    <col min="3337" max="3337" width="16.125" style="2" customWidth="1"/>
    <col min="3338" max="3338" width="9" style="2" customWidth="1"/>
    <col min="3339" max="3347" width="0" style="2" hidden="1" customWidth="1"/>
    <col min="3348" max="3583" width="9" style="2"/>
    <col min="3584" max="3584" width="5.75" style="2" customWidth="1"/>
    <col min="3585" max="3585" width="16.125" style="2" customWidth="1"/>
    <col min="3586" max="3586" width="5.75" style="2" customWidth="1"/>
    <col min="3587" max="3587" width="16.125" style="2" customWidth="1"/>
    <col min="3588" max="3588" width="5.75" style="2" customWidth="1"/>
    <col min="3589" max="3589" width="16.125" style="2" customWidth="1"/>
    <col min="3590" max="3590" width="5.75" style="2" customWidth="1"/>
    <col min="3591" max="3591" width="16.125" style="2" customWidth="1"/>
    <col min="3592" max="3592" width="4.5" style="2" customWidth="1"/>
    <col min="3593" max="3593" width="16.125" style="2" customWidth="1"/>
    <col min="3594" max="3594" width="9" style="2" customWidth="1"/>
    <col min="3595" max="3603" width="0" style="2" hidden="1" customWidth="1"/>
    <col min="3604" max="3839" width="9" style="2"/>
    <col min="3840" max="3840" width="5.75" style="2" customWidth="1"/>
    <col min="3841" max="3841" width="16.125" style="2" customWidth="1"/>
    <col min="3842" max="3842" width="5.75" style="2" customWidth="1"/>
    <col min="3843" max="3843" width="16.125" style="2" customWidth="1"/>
    <col min="3844" max="3844" width="5.75" style="2" customWidth="1"/>
    <col min="3845" max="3845" width="16.125" style="2" customWidth="1"/>
    <col min="3846" max="3846" width="5.75" style="2" customWidth="1"/>
    <col min="3847" max="3847" width="16.125" style="2" customWidth="1"/>
    <col min="3848" max="3848" width="4.5" style="2" customWidth="1"/>
    <col min="3849" max="3849" width="16.125" style="2" customWidth="1"/>
    <col min="3850" max="3850" width="9" style="2" customWidth="1"/>
    <col min="3851" max="3859" width="0" style="2" hidden="1" customWidth="1"/>
    <col min="3860" max="4095" width="9" style="2"/>
    <col min="4096" max="4096" width="5.75" style="2" customWidth="1"/>
    <col min="4097" max="4097" width="16.125" style="2" customWidth="1"/>
    <col min="4098" max="4098" width="5.75" style="2" customWidth="1"/>
    <col min="4099" max="4099" width="16.125" style="2" customWidth="1"/>
    <col min="4100" max="4100" width="5.75" style="2" customWidth="1"/>
    <col min="4101" max="4101" width="16.125" style="2" customWidth="1"/>
    <col min="4102" max="4102" width="5.75" style="2" customWidth="1"/>
    <col min="4103" max="4103" width="16.125" style="2" customWidth="1"/>
    <col min="4104" max="4104" width="4.5" style="2" customWidth="1"/>
    <col min="4105" max="4105" width="16.125" style="2" customWidth="1"/>
    <col min="4106" max="4106" width="9" style="2" customWidth="1"/>
    <col min="4107" max="4115" width="0" style="2" hidden="1" customWidth="1"/>
    <col min="4116" max="4351" width="9" style="2"/>
    <col min="4352" max="4352" width="5.75" style="2" customWidth="1"/>
    <col min="4353" max="4353" width="16.125" style="2" customWidth="1"/>
    <col min="4354" max="4354" width="5.75" style="2" customWidth="1"/>
    <col min="4355" max="4355" width="16.125" style="2" customWidth="1"/>
    <col min="4356" max="4356" width="5.75" style="2" customWidth="1"/>
    <col min="4357" max="4357" width="16.125" style="2" customWidth="1"/>
    <col min="4358" max="4358" width="5.75" style="2" customWidth="1"/>
    <col min="4359" max="4359" width="16.125" style="2" customWidth="1"/>
    <col min="4360" max="4360" width="4.5" style="2" customWidth="1"/>
    <col min="4361" max="4361" width="16.125" style="2" customWidth="1"/>
    <col min="4362" max="4362" width="9" style="2" customWidth="1"/>
    <col min="4363" max="4371" width="0" style="2" hidden="1" customWidth="1"/>
    <col min="4372" max="4607" width="9" style="2"/>
    <col min="4608" max="4608" width="5.75" style="2" customWidth="1"/>
    <col min="4609" max="4609" width="16.125" style="2" customWidth="1"/>
    <col min="4610" max="4610" width="5.75" style="2" customWidth="1"/>
    <col min="4611" max="4611" width="16.125" style="2" customWidth="1"/>
    <col min="4612" max="4612" width="5.75" style="2" customWidth="1"/>
    <col min="4613" max="4613" width="16.125" style="2" customWidth="1"/>
    <col min="4614" max="4614" width="5.75" style="2" customWidth="1"/>
    <col min="4615" max="4615" width="16.125" style="2" customWidth="1"/>
    <col min="4616" max="4616" width="4.5" style="2" customWidth="1"/>
    <col min="4617" max="4617" width="16.125" style="2" customWidth="1"/>
    <col min="4618" max="4618" width="9" style="2" customWidth="1"/>
    <col min="4619" max="4627" width="0" style="2" hidden="1" customWidth="1"/>
    <col min="4628" max="4863" width="9" style="2"/>
    <col min="4864" max="4864" width="5.75" style="2" customWidth="1"/>
    <col min="4865" max="4865" width="16.125" style="2" customWidth="1"/>
    <col min="4866" max="4866" width="5.75" style="2" customWidth="1"/>
    <col min="4867" max="4867" width="16.125" style="2" customWidth="1"/>
    <col min="4868" max="4868" width="5.75" style="2" customWidth="1"/>
    <col min="4869" max="4869" width="16.125" style="2" customWidth="1"/>
    <col min="4870" max="4870" width="5.75" style="2" customWidth="1"/>
    <col min="4871" max="4871" width="16.125" style="2" customWidth="1"/>
    <col min="4872" max="4872" width="4.5" style="2" customWidth="1"/>
    <col min="4873" max="4873" width="16.125" style="2" customWidth="1"/>
    <col min="4874" max="4874" width="9" style="2" customWidth="1"/>
    <col min="4875" max="4883" width="0" style="2" hidden="1" customWidth="1"/>
    <col min="4884" max="5119" width="9" style="2"/>
    <col min="5120" max="5120" width="5.75" style="2" customWidth="1"/>
    <col min="5121" max="5121" width="16.125" style="2" customWidth="1"/>
    <col min="5122" max="5122" width="5.75" style="2" customWidth="1"/>
    <col min="5123" max="5123" width="16.125" style="2" customWidth="1"/>
    <col min="5124" max="5124" width="5.75" style="2" customWidth="1"/>
    <col min="5125" max="5125" width="16.125" style="2" customWidth="1"/>
    <col min="5126" max="5126" width="5.75" style="2" customWidth="1"/>
    <col min="5127" max="5127" width="16.125" style="2" customWidth="1"/>
    <col min="5128" max="5128" width="4.5" style="2" customWidth="1"/>
    <col min="5129" max="5129" width="16.125" style="2" customWidth="1"/>
    <col min="5130" max="5130" width="9" style="2" customWidth="1"/>
    <col min="5131" max="5139" width="0" style="2" hidden="1" customWidth="1"/>
    <col min="5140" max="5375" width="9" style="2"/>
    <col min="5376" max="5376" width="5.75" style="2" customWidth="1"/>
    <col min="5377" max="5377" width="16.125" style="2" customWidth="1"/>
    <col min="5378" max="5378" width="5.75" style="2" customWidth="1"/>
    <col min="5379" max="5379" width="16.125" style="2" customWidth="1"/>
    <col min="5380" max="5380" width="5.75" style="2" customWidth="1"/>
    <col min="5381" max="5381" width="16.125" style="2" customWidth="1"/>
    <col min="5382" max="5382" width="5.75" style="2" customWidth="1"/>
    <col min="5383" max="5383" width="16.125" style="2" customWidth="1"/>
    <col min="5384" max="5384" width="4.5" style="2" customWidth="1"/>
    <col min="5385" max="5385" width="16.125" style="2" customWidth="1"/>
    <col min="5386" max="5386" width="9" style="2" customWidth="1"/>
    <col min="5387" max="5395" width="0" style="2" hidden="1" customWidth="1"/>
    <col min="5396" max="5631" width="9" style="2"/>
    <col min="5632" max="5632" width="5.75" style="2" customWidth="1"/>
    <col min="5633" max="5633" width="16.125" style="2" customWidth="1"/>
    <col min="5634" max="5634" width="5.75" style="2" customWidth="1"/>
    <col min="5635" max="5635" width="16.125" style="2" customWidth="1"/>
    <col min="5636" max="5636" width="5.75" style="2" customWidth="1"/>
    <col min="5637" max="5637" width="16.125" style="2" customWidth="1"/>
    <col min="5638" max="5638" width="5.75" style="2" customWidth="1"/>
    <col min="5639" max="5639" width="16.125" style="2" customWidth="1"/>
    <col min="5640" max="5640" width="4.5" style="2" customWidth="1"/>
    <col min="5641" max="5641" width="16.125" style="2" customWidth="1"/>
    <col min="5642" max="5642" width="9" style="2" customWidth="1"/>
    <col min="5643" max="5651" width="0" style="2" hidden="1" customWidth="1"/>
    <col min="5652" max="5887" width="9" style="2"/>
    <col min="5888" max="5888" width="5.75" style="2" customWidth="1"/>
    <col min="5889" max="5889" width="16.125" style="2" customWidth="1"/>
    <col min="5890" max="5890" width="5.75" style="2" customWidth="1"/>
    <col min="5891" max="5891" width="16.125" style="2" customWidth="1"/>
    <col min="5892" max="5892" width="5.75" style="2" customWidth="1"/>
    <col min="5893" max="5893" width="16.125" style="2" customWidth="1"/>
    <col min="5894" max="5894" width="5.75" style="2" customWidth="1"/>
    <col min="5895" max="5895" width="16.125" style="2" customWidth="1"/>
    <col min="5896" max="5896" width="4.5" style="2" customWidth="1"/>
    <col min="5897" max="5897" width="16.125" style="2" customWidth="1"/>
    <col min="5898" max="5898" width="9" style="2" customWidth="1"/>
    <col min="5899" max="5907" width="0" style="2" hidden="1" customWidth="1"/>
    <col min="5908" max="6143" width="9" style="2"/>
    <col min="6144" max="6144" width="5.75" style="2" customWidth="1"/>
    <col min="6145" max="6145" width="16.125" style="2" customWidth="1"/>
    <col min="6146" max="6146" width="5.75" style="2" customWidth="1"/>
    <col min="6147" max="6147" width="16.125" style="2" customWidth="1"/>
    <col min="6148" max="6148" width="5.75" style="2" customWidth="1"/>
    <col min="6149" max="6149" width="16.125" style="2" customWidth="1"/>
    <col min="6150" max="6150" width="5.75" style="2" customWidth="1"/>
    <col min="6151" max="6151" width="16.125" style="2" customWidth="1"/>
    <col min="6152" max="6152" width="4.5" style="2" customWidth="1"/>
    <col min="6153" max="6153" width="16.125" style="2" customWidth="1"/>
    <col min="6154" max="6154" width="9" style="2" customWidth="1"/>
    <col min="6155" max="6163" width="0" style="2" hidden="1" customWidth="1"/>
    <col min="6164" max="6399" width="9" style="2"/>
    <col min="6400" max="6400" width="5.75" style="2" customWidth="1"/>
    <col min="6401" max="6401" width="16.125" style="2" customWidth="1"/>
    <col min="6402" max="6402" width="5.75" style="2" customWidth="1"/>
    <col min="6403" max="6403" width="16.125" style="2" customWidth="1"/>
    <col min="6404" max="6404" width="5.75" style="2" customWidth="1"/>
    <col min="6405" max="6405" width="16.125" style="2" customWidth="1"/>
    <col min="6406" max="6406" width="5.75" style="2" customWidth="1"/>
    <col min="6407" max="6407" width="16.125" style="2" customWidth="1"/>
    <col min="6408" max="6408" width="4.5" style="2" customWidth="1"/>
    <col min="6409" max="6409" width="16.125" style="2" customWidth="1"/>
    <col min="6410" max="6410" width="9" style="2" customWidth="1"/>
    <col min="6411" max="6419" width="0" style="2" hidden="1" customWidth="1"/>
    <col min="6420" max="6655" width="9" style="2"/>
    <col min="6656" max="6656" width="5.75" style="2" customWidth="1"/>
    <col min="6657" max="6657" width="16.125" style="2" customWidth="1"/>
    <col min="6658" max="6658" width="5.75" style="2" customWidth="1"/>
    <col min="6659" max="6659" width="16.125" style="2" customWidth="1"/>
    <col min="6660" max="6660" width="5.75" style="2" customWidth="1"/>
    <col min="6661" max="6661" width="16.125" style="2" customWidth="1"/>
    <col min="6662" max="6662" width="5.75" style="2" customWidth="1"/>
    <col min="6663" max="6663" width="16.125" style="2" customWidth="1"/>
    <col min="6664" max="6664" width="4.5" style="2" customWidth="1"/>
    <col min="6665" max="6665" width="16.125" style="2" customWidth="1"/>
    <col min="6666" max="6666" width="9" style="2" customWidth="1"/>
    <col min="6667" max="6675" width="0" style="2" hidden="1" customWidth="1"/>
    <col min="6676" max="6911" width="9" style="2"/>
    <col min="6912" max="6912" width="5.75" style="2" customWidth="1"/>
    <col min="6913" max="6913" width="16.125" style="2" customWidth="1"/>
    <col min="6914" max="6914" width="5.75" style="2" customWidth="1"/>
    <col min="6915" max="6915" width="16.125" style="2" customWidth="1"/>
    <col min="6916" max="6916" width="5.75" style="2" customWidth="1"/>
    <col min="6917" max="6917" width="16.125" style="2" customWidth="1"/>
    <col min="6918" max="6918" width="5.75" style="2" customWidth="1"/>
    <col min="6919" max="6919" width="16.125" style="2" customWidth="1"/>
    <col min="6920" max="6920" width="4.5" style="2" customWidth="1"/>
    <col min="6921" max="6921" width="16.125" style="2" customWidth="1"/>
    <col min="6922" max="6922" width="9" style="2" customWidth="1"/>
    <col min="6923" max="6931" width="0" style="2" hidden="1" customWidth="1"/>
    <col min="6932" max="7167" width="9" style="2"/>
    <col min="7168" max="7168" width="5.75" style="2" customWidth="1"/>
    <col min="7169" max="7169" width="16.125" style="2" customWidth="1"/>
    <col min="7170" max="7170" width="5.75" style="2" customWidth="1"/>
    <col min="7171" max="7171" width="16.125" style="2" customWidth="1"/>
    <col min="7172" max="7172" width="5.75" style="2" customWidth="1"/>
    <col min="7173" max="7173" width="16.125" style="2" customWidth="1"/>
    <col min="7174" max="7174" width="5.75" style="2" customWidth="1"/>
    <col min="7175" max="7175" width="16.125" style="2" customWidth="1"/>
    <col min="7176" max="7176" width="4.5" style="2" customWidth="1"/>
    <col min="7177" max="7177" width="16.125" style="2" customWidth="1"/>
    <col min="7178" max="7178" width="9" style="2" customWidth="1"/>
    <col min="7179" max="7187" width="0" style="2" hidden="1" customWidth="1"/>
    <col min="7188" max="7423" width="9" style="2"/>
    <col min="7424" max="7424" width="5.75" style="2" customWidth="1"/>
    <col min="7425" max="7425" width="16.125" style="2" customWidth="1"/>
    <col min="7426" max="7426" width="5.75" style="2" customWidth="1"/>
    <col min="7427" max="7427" width="16.125" style="2" customWidth="1"/>
    <col min="7428" max="7428" width="5.75" style="2" customWidth="1"/>
    <col min="7429" max="7429" width="16.125" style="2" customWidth="1"/>
    <col min="7430" max="7430" width="5.75" style="2" customWidth="1"/>
    <col min="7431" max="7431" width="16.125" style="2" customWidth="1"/>
    <col min="7432" max="7432" width="4.5" style="2" customWidth="1"/>
    <col min="7433" max="7433" width="16.125" style="2" customWidth="1"/>
    <col min="7434" max="7434" width="9" style="2" customWidth="1"/>
    <col min="7435" max="7443" width="0" style="2" hidden="1" customWidth="1"/>
    <col min="7444" max="7679" width="9" style="2"/>
    <col min="7680" max="7680" width="5.75" style="2" customWidth="1"/>
    <col min="7681" max="7681" width="16.125" style="2" customWidth="1"/>
    <col min="7682" max="7682" width="5.75" style="2" customWidth="1"/>
    <col min="7683" max="7683" width="16.125" style="2" customWidth="1"/>
    <col min="7684" max="7684" width="5.75" style="2" customWidth="1"/>
    <col min="7685" max="7685" width="16.125" style="2" customWidth="1"/>
    <col min="7686" max="7686" width="5.75" style="2" customWidth="1"/>
    <col min="7687" max="7687" width="16.125" style="2" customWidth="1"/>
    <col min="7688" max="7688" width="4.5" style="2" customWidth="1"/>
    <col min="7689" max="7689" width="16.125" style="2" customWidth="1"/>
    <col min="7690" max="7690" width="9" style="2" customWidth="1"/>
    <col min="7691" max="7699" width="0" style="2" hidden="1" customWidth="1"/>
    <col min="7700" max="7935" width="9" style="2"/>
    <col min="7936" max="7936" width="5.75" style="2" customWidth="1"/>
    <col min="7937" max="7937" width="16.125" style="2" customWidth="1"/>
    <col min="7938" max="7938" width="5.75" style="2" customWidth="1"/>
    <col min="7939" max="7939" width="16.125" style="2" customWidth="1"/>
    <col min="7940" max="7940" width="5.75" style="2" customWidth="1"/>
    <col min="7941" max="7941" width="16.125" style="2" customWidth="1"/>
    <col min="7942" max="7942" width="5.75" style="2" customWidth="1"/>
    <col min="7943" max="7943" width="16.125" style="2" customWidth="1"/>
    <col min="7944" max="7944" width="4.5" style="2" customWidth="1"/>
    <col min="7945" max="7945" width="16.125" style="2" customWidth="1"/>
    <col min="7946" max="7946" width="9" style="2" customWidth="1"/>
    <col min="7947" max="7955" width="0" style="2" hidden="1" customWidth="1"/>
    <col min="7956" max="8191" width="9" style="2"/>
    <col min="8192" max="8192" width="5.75" style="2" customWidth="1"/>
    <col min="8193" max="8193" width="16.125" style="2" customWidth="1"/>
    <col min="8194" max="8194" width="5.75" style="2" customWidth="1"/>
    <col min="8195" max="8195" width="16.125" style="2" customWidth="1"/>
    <col min="8196" max="8196" width="5.75" style="2" customWidth="1"/>
    <col min="8197" max="8197" width="16.125" style="2" customWidth="1"/>
    <col min="8198" max="8198" width="5.75" style="2" customWidth="1"/>
    <col min="8199" max="8199" width="16.125" style="2" customWidth="1"/>
    <col min="8200" max="8200" width="4.5" style="2" customWidth="1"/>
    <col min="8201" max="8201" width="16.125" style="2" customWidth="1"/>
    <col min="8202" max="8202" width="9" style="2" customWidth="1"/>
    <col min="8203" max="8211" width="0" style="2" hidden="1" customWidth="1"/>
    <col min="8212" max="8447" width="9" style="2"/>
    <col min="8448" max="8448" width="5.75" style="2" customWidth="1"/>
    <col min="8449" max="8449" width="16.125" style="2" customWidth="1"/>
    <col min="8450" max="8450" width="5.75" style="2" customWidth="1"/>
    <col min="8451" max="8451" width="16.125" style="2" customWidth="1"/>
    <col min="8452" max="8452" width="5.75" style="2" customWidth="1"/>
    <col min="8453" max="8453" width="16.125" style="2" customWidth="1"/>
    <col min="8454" max="8454" width="5.75" style="2" customWidth="1"/>
    <col min="8455" max="8455" width="16.125" style="2" customWidth="1"/>
    <col min="8456" max="8456" width="4.5" style="2" customWidth="1"/>
    <col min="8457" max="8457" width="16.125" style="2" customWidth="1"/>
    <col min="8458" max="8458" width="9" style="2" customWidth="1"/>
    <col min="8459" max="8467" width="0" style="2" hidden="1" customWidth="1"/>
    <col min="8468" max="8703" width="9" style="2"/>
    <col min="8704" max="8704" width="5.75" style="2" customWidth="1"/>
    <col min="8705" max="8705" width="16.125" style="2" customWidth="1"/>
    <col min="8706" max="8706" width="5.75" style="2" customWidth="1"/>
    <col min="8707" max="8707" width="16.125" style="2" customWidth="1"/>
    <col min="8708" max="8708" width="5.75" style="2" customWidth="1"/>
    <col min="8709" max="8709" width="16.125" style="2" customWidth="1"/>
    <col min="8710" max="8710" width="5.75" style="2" customWidth="1"/>
    <col min="8711" max="8711" width="16.125" style="2" customWidth="1"/>
    <col min="8712" max="8712" width="4.5" style="2" customWidth="1"/>
    <col min="8713" max="8713" width="16.125" style="2" customWidth="1"/>
    <col min="8714" max="8714" width="9" style="2" customWidth="1"/>
    <col min="8715" max="8723" width="0" style="2" hidden="1" customWidth="1"/>
    <col min="8724" max="8959" width="9" style="2"/>
    <col min="8960" max="8960" width="5.75" style="2" customWidth="1"/>
    <col min="8961" max="8961" width="16.125" style="2" customWidth="1"/>
    <col min="8962" max="8962" width="5.75" style="2" customWidth="1"/>
    <col min="8963" max="8963" width="16.125" style="2" customWidth="1"/>
    <col min="8964" max="8964" width="5.75" style="2" customWidth="1"/>
    <col min="8965" max="8965" width="16.125" style="2" customWidth="1"/>
    <col min="8966" max="8966" width="5.75" style="2" customWidth="1"/>
    <col min="8967" max="8967" width="16.125" style="2" customWidth="1"/>
    <col min="8968" max="8968" width="4.5" style="2" customWidth="1"/>
    <col min="8969" max="8969" width="16.125" style="2" customWidth="1"/>
    <col min="8970" max="8970" width="9" style="2" customWidth="1"/>
    <col min="8971" max="8979" width="0" style="2" hidden="1" customWidth="1"/>
    <col min="8980" max="9215" width="9" style="2"/>
    <col min="9216" max="9216" width="5.75" style="2" customWidth="1"/>
    <col min="9217" max="9217" width="16.125" style="2" customWidth="1"/>
    <col min="9218" max="9218" width="5.75" style="2" customWidth="1"/>
    <col min="9219" max="9219" width="16.125" style="2" customWidth="1"/>
    <col min="9220" max="9220" width="5.75" style="2" customWidth="1"/>
    <col min="9221" max="9221" width="16.125" style="2" customWidth="1"/>
    <col min="9222" max="9222" width="5.75" style="2" customWidth="1"/>
    <col min="9223" max="9223" width="16.125" style="2" customWidth="1"/>
    <col min="9224" max="9224" width="4.5" style="2" customWidth="1"/>
    <col min="9225" max="9225" width="16.125" style="2" customWidth="1"/>
    <col min="9226" max="9226" width="9" style="2" customWidth="1"/>
    <col min="9227" max="9235" width="0" style="2" hidden="1" customWidth="1"/>
    <col min="9236" max="9471" width="9" style="2"/>
    <col min="9472" max="9472" width="5.75" style="2" customWidth="1"/>
    <col min="9473" max="9473" width="16.125" style="2" customWidth="1"/>
    <col min="9474" max="9474" width="5.75" style="2" customWidth="1"/>
    <col min="9475" max="9475" width="16.125" style="2" customWidth="1"/>
    <col min="9476" max="9476" width="5.75" style="2" customWidth="1"/>
    <col min="9477" max="9477" width="16.125" style="2" customWidth="1"/>
    <col min="9478" max="9478" width="5.75" style="2" customWidth="1"/>
    <col min="9479" max="9479" width="16.125" style="2" customWidth="1"/>
    <col min="9480" max="9480" width="4.5" style="2" customWidth="1"/>
    <col min="9481" max="9481" width="16.125" style="2" customWidth="1"/>
    <col min="9482" max="9482" width="9" style="2" customWidth="1"/>
    <col min="9483" max="9491" width="0" style="2" hidden="1" customWidth="1"/>
    <col min="9492" max="9727" width="9" style="2"/>
    <col min="9728" max="9728" width="5.75" style="2" customWidth="1"/>
    <col min="9729" max="9729" width="16.125" style="2" customWidth="1"/>
    <col min="9730" max="9730" width="5.75" style="2" customWidth="1"/>
    <col min="9731" max="9731" width="16.125" style="2" customWidth="1"/>
    <col min="9732" max="9732" width="5.75" style="2" customWidth="1"/>
    <col min="9733" max="9733" width="16.125" style="2" customWidth="1"/>
    <col min="9734" max="9734" width="5.75" style="2" customWidth="1"/>
    <col min="9735" max="9735" width="16.125" style="2" customWidth="1"/>
    <col min="9736" max="9736" width="4.5" style="2" customWidth="1"/>
    <col min="9737" max="9737" width="16.125" style="2" customWidth="1"/>
    <col min="9738" max="9738" width="9" style="2" customWidth="1"/>
    <col min="9739" max="9747" width="0" style="2" hidden="1" customWidth="1"/>
    <col min="9748" max="9983" width="9" style="2"/>
    <col min="9984" max="9984" width="5.75" style="2" customWidth="1"/>
    <col min="9985" max="9985" width="16.125" style="2" customWidth="1"/>
    <col min="9986" max="9986" width="5.75" style="2" customWidth="1"/>
    <col min="9987" max="9987" width="16.125" style="2" customWidth="1"/>
    <col min="9988" max="9988" width="5.75" style="2" customWidth="1"/>
    <col min="9989" max="9989" width="16.125" style="2" customWidth="1"/>
    <col min="9990" max="9990" width="5.75" style="2" customWidth="1"/>
    <col min="9991" max="9991" width="16.125" style="2" customWidth="1"/>
    <col min="9992" max="9992" width="4.5" style="2" customWidth="1"/>
    <col min="9993" max="9993" width="16.125" style="2" customWidth="1"/>
    <col min="9994" max="9994" width="9" style="2" customWidth="1"/>
    <col min="9995" max="10003" width="0" style="2" hidden="1" customWidth="1"/>
    <col min="10004" max="10239" width="9" style="2"/>
    <col min="10240" max="10240" width="5.75" style="2" customWidth="1"/>
    <col min="10241" max="10241" width="16.125" style="2" customWidth="1"/>
    <col min="10242" max="10242" width="5.75" style="2" customWidth="1"/>
    <col min="10243" max="10243" width="16.125" style="2" customWidth="1"/>
    <col min="10244" max="10244" width="5.75" style="2" customWidth="1"/>
    <col min="10245" max="10245" width="16.125" style="2" customWidth="1"/>
    <col min="10246" max="10246" width="5.75" style="2" customWidth="1"/>
    <col min="10247" max="10247" width="16.125" style="2" customWidth="1"/>
    <col min="10248" max="10248" width="4.5" style="2" customWidth="1"/>
    <col min="10249" max="10249" width="16.125" style="2" customWidth="1"/>
    <col min="10250" max="10250" width="9" style="2" customWidth="1"/>
    <col min="10251" max="10259" width="0" style="2" hidden="1" customWidth="1"/>
    <col min="10260" max="10495" width="9" style="2"/>
    <col min="10496" max="10496" width="5.75" style="2" customWidth="1"/>
    <col min="10497" max="10497" width="16.125" style="2" customWidth="1"/>
    <col min="10498" max="10498" width="5.75" style="2" customWidth="1"/>
    <col min="10499" max="10499" width="16.125" style="2" customWidth="1"/>
    <col min="10500" max="10500" width="5.75" style="2" customWidth="1"/>
    <col min="10501" max="10501" width="16.125" style="2" customWidth="1"/>
    <col min="10502" max="10502" width="5.75" style="2" customWidth="1"/>
    <col min="10503" max="10503" width="16.125" style="2" customWidth="1"/>
    <col min="10504" max="10504" width="4.5" style="2" customWidth="1"/>
    <col min="10505" max="10505" width="16.125" style="2" customWidth="1"/>
    <col min="10506" max="10506" width="9" style="2" customWidth="1"/>
    <col min="10507" max="10515" width="0" style="2" hidden="1" customWidth="1"/>
    <col min="10516" max="10751" width="9" style="2"/>
    <col min="10752" max="10752" width="5.75" style="2" customWidth="1"/>
    <col min="10753" max="10753" width="16.125" style="2" customWidth="1"/>
    <col min="10754" max="10754" width="5.75" style="2" customWidth="1"/>
    <col min="10755" max="10755" width="16.125" style="2" customWidth="1"/>
    <col min="10756" max="10756" width="5.75" style="2" customWidth="1"/>
    <col min="10757" max="10757" width="16.125" style="2" customWidth="1"/>
    <col min="10758" max="10758" width="5.75" style="2" customWidth="1"/>
    <col min="10759" max="10759" width="16.125" style="2" customWidth="1"/>
    <col min="10760" max="10760" width="4.5" style="2" customWidth="1"/>
    <col min="10761" max="10761" width="16.125" style="2" customWidth="1"/>
    <col min="10762" max="10762" width="9" style="2" customWidth="1"/>
    <col min="10763" max="10771" width="0" style="2" hidden="1" customWidth="1"/>
    <col min="10772" max="11007" width="9" style="2"/>
    <col min="11008" max="11008" width="5.75" style="2" customWidth="1"/>
    <col min="11009" max="11009" width="16.125" style="2" customWidth="1"/>
    <col min="11010" max="11010" width="5.75" style="2" customWidth="1"/>
    <col min="11011" max="11011" width="16.125" style="2" customWidth="1"/>
    <col min="11012" max="11012" width="5.75" style="2" customWidth="1"/>
    <col min="11013" max="11013" width="16.125" style="2" customWidth="1"/>
    <col min="11014" max="11014" width="5.75" style="2" customWidth="1"/>
    <col min="11015" max="11015" width="16.125" style="2" customWidth="1"/>
    <col min="11016" max="11016" width="4.5" style="2" customWidth="1"/>
    <col min="11017" max="11017" width="16.125" style="2" customWidth="1"/>
    <col min="11018" max="11018" width="9" style="2" customWidth="1"/>
    <col min="11019" max="11027" width="0" style="2" hidden="1" customWidth="1"/>
    <col min="11028" max="11263" width="9" style="2"/>
    <col min="11264" max="11264" width="5.75" style="2" customWidth="1"/>
    <col min="11265" max="11265" width="16.125" style="2" customWidth="1"/>
    <col min="11266" max="11266" width="5.75" style="2" customWidth="1"/>
    <col min="11267" max="11267" width="16.125" style="2" customWidth="1"/>
    <col min="11268" max="11268" width="5.75" style="2" customWidth="1"/>
    <col min="11269" max="11269" width="16.125" style="2" customWidth="1"/>
    <col min="11270" max="11270" width="5.75" style="2" customWidth="1"/>
    <col min="11271" max="11271" width="16.125" style="2" customWidth="1"/>
    <col min="11272" max="11272" width="4.5" style="2" customWidth="1"/>
    <col min="11273" max="11273" width="16.125" style="2" customWidth="1"/>
    <col min="11274" max="11274" width="9" style="2" customWidth="1"/>
    <col min="11275" max="11283" width="0" style="2" hidden="1" customWidth="1"/>
    <col min="11284" max="11519" width="9" style="2"/>
    <col min="11520" max="11520" width="5.75" style="2" customWidth="1"/>
    <col min="11521" max="11521" width="16.125" style="2" customWidth="1"/>
    <col min="11522" max="11522" width="5.75" style="2" customWidth="1"/>
    <col min="11523" max="11523" width="16.125" style="2" customWidth="1"/>
    <col min="11524" max="11524" width="5.75" style="2" customWidth="1"/>
    <col min="11525" max="11525" width="16.125" style="2" customWidth="1"/>
    <col min="11526" max="11526" width="5.75" style="2" customWidth="1"/>
    <col min="11527" max="11527" width="16.125" style="2" customWidth="1"/>
    <col min="11528" max="11528" width="4.5" style="2" customWidth="1"/>
    <col min="11529" max="11529" width="16.125" style="2" customWidth="1"/>
    <col min="11530" max="11530" width="9" style="2" customWidth="1"/>
    <col min="11531" max="11539" width="0" style="2" hidden="1" customWidth="1"/>
    <col min="11540" max="11775" width="9" style="2"/>
    <col min="11776" max="11776" width="5.75" style="2" customWidth="1"/>
    <col min="11777" max="11777" width="16.125" style="2" customWidth="1"/>
    <col min="11778" max="11778" width="5.75" style="2" customWidth="1"/>
    <col min="11779" max="11779" width="16.125" style="2" customWidth="1"/>
    <col min="11780" max="11780" width="5.75" style="2" customWidth="1"/>
    <col min="11781" max="11781" width="16.125" style="2" customWidth="1"/>
    <col min="11782" max="11782" width="5.75" style="2" customWidth="1"/>
    <col min="11783" max="11783" width="16.125" style="2" customWidth="1"/>
    <col min="11784" max="11784" width="4.5" style="2" customWidth="1"/>
    <col min="11785" max="11785" width="16.125" style="2" customWidth="1"/>
    <col min="11786" max="11786" width="9" style="2" customWidth="1"/>
    <col min="11787" max="11795" width="0" style="2" hidden="1" customWidth="1"/>
    <col min="11796" max="12031" width="9" style="2"/>
    <col min="12032" max="12032" width="5.75" style="2" customWidth="1"/>
    <col min="12033" max="12033" width="16.125" style="2" customWidth="1"/>
    <col min="12034" max="12034" width="5.75" style="2" customWidth="1"/>
    <col min="12035" max="12035" width="16.125" style="2" customWidth="1"/>
    <col min="12036" max="12036" width="5.75" style="2" customWidth="1"/>
    <col min="12037" max="12037" width="16.125" style="2" customWidth="1"/>
    <col min="12038" max="12038" width="5.75" style="2" customWidth="1"/>
    <col min="12039" max="12039" width="16.125" style="2" customWidth="1"/>
    <col min="12040" max="12040" width="4.5" style="2" customWidth="1"/>
    <col min="12041" max="12041" width="16.125" style="2" customWidth="1"/>
    <col min="12042" max="12042" width="9" style="2" customWidth="1"/>
    <col min="12043" max="12051" width="0" style="2" hidden="1" customWidth="1"/>
    <col min="12052" max="12287" width="9" style="2"/>
    <col min="12288" max="12288" width="5.75" style="2" customWidth="1"/>
    <col min="12289" max="12289" width="16.125" style="2" customWidth="1"/>
    <col min="12290" max="12290" width="5.75" style="2" customWidth="1"/>
    <col min="12291" max="12291" width="16.125" style="2" customWidth="1"/>
    <col min="12292" max="12292" width="5.75" style="2" customWidth="1"/>
    <col min="12293" max="12293" width="16.125" style="2" customWidth="1"/>
    <col min="12294" max="12294" width="5.75" style="2" customWidth="1"/>
    <col min="12295" max="12295" width="16.125" style="2" customWidth="1"/>
    <col min="12296" max="12296" width="4.5" style="2" customWidth="1"/>
    <col min="12297" max="12297" width="16.125" style="2" customWidth="1"/>
    <col min="12298" max="12298" width="9" style="2" customWidth="1"/>
    <col min="12299" max="12307" width="0" style="2" hidden="1" customWidth="1"/>
    <col min="12308" max="12543" width="9" style="2"/>
    <col min="12544" max="12544" width="5.75" style="2" customWidth="1"/>
    <col min="12545" max="12545" width="16.125" style="2" customWidth="1"/>
    <col min="12546" max="12546" width="5.75" style="2" customWidth="1"/>
    <col min="12547" max="12547" width="16.125" style="2" customWidth="1"/>
    <col min="12548" max="12548" width="5.75" style="2" customWidth="1"/>
    <col min="12549" max="12549" width="16.125" style="2" customWidth="1"/>
    <col min="12550" max="12550" width="5.75" style="2" customWidth="1"/>
    <col min="12551" max="12551" width="16.125" style="2" customWidth="1"/>
    <col min="12552" max="12552" width="4.5" style="2" customWidth="1"/>
    <col min="12553" max="12553" width="16.125" style="2" customWidth="1"/>
    <col min="12554" max="12554" width="9" style="2" customWidth="1"/>
    <col min="12555" max="12563" width="0" style="2" hidden="1" customWidth="1"/>
    <col min="12564" max="12799" width="9" style="2"/>
    <col min="12800" max="12800" width="5.75" style="2" customWidth="1"/>
    <col min="12801" max="12801" width="16.125" style="2" customWidth="1"/>
    <col min="12802" max="12802" width="5.75" style="2" customWidth="1"/>
    <col min="12803" max="12803" width="16.125" style="2" customWidth="1"/>
    <col min="12804" max="12804" width="5.75" style="2" customWidth="1"/>
    <col min="12805" max="12805" width="16.125" style="2" customWidth="1"/>
    <col min="12806" max="12806" width="5.75" style="2" customWidth="1"/>
    <col min="12807" max="12807" width="16.125" style="2" customWidth="1"/>
    <col min="12808" max="12808" width="4.5" style="2" customWidth="1"/>
    <col min="12809" max="12809" width="16.125" style="2" customWidth="1"/>
    <col min="12810" max="12810" width="9" style="2" customWidth="1"/>
    <col min="12811" max="12819" width="0" style="2" hidden="1" customWidth="1"/>
    <col min="12820" max="13055" width="9" style="2"/>
    <col min="13056" max="13056" width="5.75" style="2" customWidth="1"/>
    <col min="13057" max="13057" width="16.125" style="2" customWidth="1"/>
    <col min="13058" max="13058" width="5.75" style="2" customWidth="1"/>
    <col min="13059" max="13059" width="16.125" style="2" customWidth="1"/>
    <col min="13060" max="13060" width="5.75" style="2" customWidth="1"/>
    <col min="13061" max="13061" width="16.125" style="2" customWidth="1"/>
    <col min="13062" max="13062" width="5.75" style="2" customWidth="1"/>
    <col min="13063" max="13063" width="16.125" style="2" customWidth="1"/>
    <col min="13064" max="13064" width="4.5" style="2" customWidth="1"/>
    <col min="13065" max="13065" width="16.125" style="2" customWidth="1"/>
    <col min="13066" max="13066" width="9" style="2" customWidth="1"/>
    <col min="13067" max="13075" width="0" style="2" hidden="1" customWidth="1"/>
    <col min="13076" max="13311" width="9" style="2"/>
    <col min="13312" max="13312" width="5.75" style="2" customWidth="1"/>
    <col min="13313" max="13313" width="16.125" style="2" customWidth="1"/>
    <col min="13314" max="13314" width="5.75" style="2" customWidth="1"/>
    <col min="13315" max="13315" width="16.125" style="2" customWidth="1"/>
    <col min="13316" max="13316" width="5.75" style="2" customWidth="1"/>
    <col min="13317" max="13317" width="16.125" style="2" customWidth="1"/>
    <col min="13318" max="13318" width="5.75" style="2" customWidth="1"/>
    <col min="13319" max="13319" width="16.125" style="2" customWidth="1"/>
    <col min="13320" max="13320" width="4.5" style="2" customWidth="1"/>
    <col min="13321" max="13321" width="16.125" style="2" customWidth="1"/>
    <col min="13322" max="13322" width="9" style="2" customWidth="1"/>
    <col min="13323" max="13331" width="0" style="2" hidden="1" customWidth="1"/>
    <col min="13332" max="13567" width="9" style="2"/>
    <col min="13568" max="13568" width="5.75" style="2" customWidth="1"/>
    <col min="13569" max="13569" width="16.125" style="2" customWidth="1"/>
    <col min="13570" max="13570" width="5.75" style="2" customWidth="1"/>
    <col min="13571" max="13571" width="16.125" style="2" customWidth="1"/>
    <col min="13572" max="13572" width="5.75" style="2" customWidth="1"/>
    <col min="13573" max="13573" width="16.125" style="2" customWidth="1"/>
    <col min="13574" max="13574" width="5.75" style="2" customWidth="1"/>
    <col min="13575" max="13575" width="16.125" style="2" customWidth="1"/>
    <col min="13576" max="13576" width="4.5" style="2" customWidth="1"/>
    <col min="13577" max="13577" width="16.125" style="2" customWidth="1"/>
    <col min="13578" max="13578" width="9" style="2" customWidth="1"/>
    <col min="13579" max="13587" width="0" style="2" hidden="1" customWidth="1"/>
    <col min="13588" max="13823" width="9" style="2"/>
    <col min="13824" max="13824" width="5.75" style="2" customWidth="1"/>
    <col min="13825" max="13825" width="16.125" style="2" customWidth="1"/>
    <col min="13826" max="13826" width="5.75" style="2" customWidth="1"/>
    <col min="13827" max="13827" width="16.125" style="2" customWidth="1"/>
    <col min="13828" max="13828" width="5.75" style="2" customWidth="1"/>
    <col min="13829" max="13829" width="16.125" style="2" customWidth="1"/>
    <col min="13830" max="13830" width="5.75" style="2" customWidth="1"/>
    <col min="13831" max="13831" width="16.125" style="2" customWidth="1"/>
    <col min="13832" max="13832" width="4.5" style="2" customWidth="1"/>
    <col min="13833" max="13833" width="16.125" style="2" customWidth="1"/>
    <col min="13834" max="13834" width="9" style="2" customWidth="1"/>
    <col min="13835" max="13843" width="0" style="2" hidden="1" customWidth="1"/>
    <col min="13844" max="14079" width="9" style="2"/>
    <col min="14080" max="14080" width="5.75" style="2" customWidth="1"/>
    <col min="14081" max="14081" width="16.125" style="2" customWidth="1"/>
    <col min="14082" max="14082" width="5.75" style="2" customWidth="1"/>
    <col min="14083" max="14083" width="16.125" style="2" customWidth="1"/>
    <col min="14084" max="14084" width="5.75" style="2" customWidth="1"/>
    <col min="14085" max="14085" width="16.125" style="2" customWidth="1"/>
    <col min="14086" max="14086" width="5.75" style="2" customWidth="1"/>
    <col min="14087" max="14087" width="16.125" style="2" customWidth="1"/>
    <col min="14088" max="14088" width="4.5" style="2" customWidth="1"/>
    <col min="14089" max="14089" width="16.125" style="2" customWidth="1"/>
    <col min="14090" max="14090" width="9" style="2" customWidth="1"/>
    <col min="14091" max="14099" width="0" style="2" hidden="1" customWidth="1"/>
    <col min="14100" max="14335" width="9" style="2"/>
    <col min="14336" max="14336" width="5.75" style="2" customWidth="1"/>
    <col min="14337" max="14337" width="16.125" style="2" customWidth="1"/>
    <col min="14338" max="14338" width="5.75" style="2" customWidth="1"/>
    <col min="14339" max="14339" width="16.125" style="2" customWidth="1"/>
    <col min="14340" max="14340" width="5.75" style="2" customWidth="1"/>
    <col min="14341" max="14341" width="16.125" style="2" customWidth="1"/>
    <col min="14342" max="14342" width="5.75" style="2" customWidth="1"/>
    <col min="14343" max="14343" width="16.125" style="2" customWidth="1"/>
    <col min="14344" max="14344" width="4.5" style="2" customWidth="1"/>
    <col min="14345" max="14345" width="16.125" style="2" customWidth="1"/>
    <col min="14346" max="14346" width="9" style="2" customWidth="1"/>
    <col min="14347" max="14355" width="0" style="2" hidden="1" customWidth="1"/>
    <col min="14356" max="14591" width="9" style="2"/>
    <col min="14592" max="14592" width="5.75" style="2" customWidth="1"/>
    <col min="14593" max="14593" width="16.125" style="2" customWidth="1"/>
    <col min="14594" max="14594" width="5.75" style="2" customWidth="1"/>
    <col min="14595" max="14595" width="16.125" style="2" customWidth="1"/>
    <col min="14596" max="14596" width="5.75" style="2" customWidth="1"/>
    <col min="14597" max="14597" width="16.125" style="2" customWidth="1"/>
    <col min="14598" max="14598" width="5.75" style="2" customWidth="1"/>
    <col min="14599" max="14599" width="16.125" style="2" customWidth="1"/>
    <col min="14600" max="14600" width="4.5" style="2" customWidth="1"/>
    <col min="14601" max="14601" width="16.125" style="2" customWidth="1"/>
    <col min="14602" max="14602" width="9" style="2" customWidth="1"/>
    <col min="14603" max="14611" width="0" style="2" hidden="1" customWidth="1"/>
    <col min="14612" max="14847" width="9" style="2"/>
    <col min="14848" max="14848" width="5.75" style="2" customWidth="1"/>
    <col min="14849" max="14849" width="16.125" style="2" customWidth="1"/>
    <col min="14850" max="14850" width="5.75" style="2" customWidth="1"/>
    <col min="14851" max="14851" width="16.125" style="2" customWidth="1"/>
    <col min="14852" max="14852" width="5.75" style="2" customWidth="1"/>
    <col min="14853" max="14853" width="16.125" style="2" customWidth="1"/>
    <col min="14854" max="14854" width="5.75" style="2" customWidth="1"/>
    <col min="14855" max="14855" width="16.125" style="2" customWidth="1"/>
    <col min="14856" max="14856" width="4.5" style="2" customWidth="1"/>
    <col min="14857" max="14857" width="16.125" style="2" customWidth="1"/>
    <col min="14858" max="14858" width="9" style="2" customWidth="1"/>
    <col min="14859" max="14867" width="0" style="2" hidden="1" customWidth="1"/>
    <col min="14868" max="15103" width="9" style="2"/>
    <col min="15104" max="15104" width="5.75" style="2" customWidth="1"/>
    <col min="15105" max="15105" width="16.125" style="2" customWidth="1"/>
    <col min="15106" max="15106" width="5.75" style="2" customWidth="1"/>
    <col min="15107" max="15107" width="16.125" style="2" customWidth="1"/>
    <col min="15108" max="15108" width="5.75" style="2" customWidth="1"/>
    <col min="15109" max="15109" width="16.125" style="2" customWidth="1"/>
    <col min="15110" max="15110" width="5.75" style="2" customWidth="1"/>
    <col min="15111" max="15111" width="16.125" style="2" customWidth="1"/>
    <col min="15112" max="15112" width="4.5" style="2" customWidth="1"/>
    <col min="15113" max="15113" width="16.125" style="2" customWidth="1"/>
    <col min="15114" max="15114" width="9" style="2" customWidth="1"/>
    <col min="15115" max="15123" width="0" style="2" hidden="1" customWidth="1"/>
    <col min="15124" max="15359" width="9" style="2"/>
    <col min="15360" max="15360" width="5.75" style="2" customWidth="1"/>
    <col min="15361" max="15361" width="16.125" style="2" customWidth="1"/>
    <col min="15362" max="15362" width="5.75" style="2" customWidth="1"/>
    <col min="15363" max="15363" width="16.125" style="2" customWidth="1"/>
    <col min="15364" max="15364" width="5.75" style="2" customWidth="1"/>
    <col min="15365" max="15365" width="16.125" style="2" customWidth="1"/>
    <col min="15366" max="15366" width="5.75" style="2" customWidth="1"/>
    <col min="15367" max="15367" width="16.125" style="2" customWidth="1"/>
    <col min="15368" max="15368" width="4.5" style="2" customWidth="1"/>
    <col min="15369" max="15369" width="16.125" style="2" customWidth="1"/>
    <col min="15370" max="15370" width="9" style="2" customWidth="1"/>
    <col min="15371" max="15379" width="0" style="2" hidden="1" customWidth="1"/>
    <col min="15380" max="15615" width="9" style="2"/>
    <col min="15616" max="15616" width="5.75" style="2" customWidth="1"/>
    <col min="15617" max="15617" width="16.125" style="2" customWidth="1"/>
    <col min="15618" max="15618" width="5.75" style="2" customWidth="1"/>
    <col min="15619" max="15619" width="16.125" style="2" customWidth="1"/>
    <col min="15620" max="15620" width="5.75" style="2" customWidth="1"/>
    <col min="15621" max="15621" width="16.125" style="2" customWidth="1"/>
    <col min="15622" max="15622" width="5.75" style="2" customWidth="1"/>
    <col min="15623" max="15623" width="16.125" style="2" customWidth="1"/>
    <col min="15624" max="15624" width="4.5" style="2" customWidth="1"/>
    <col min="15625" max="15625" width="16.125" style="2" customWidth="1"/>
    <col min="15626" max="15626" width="9" style="2" customWidth="1"/>
    <col min="15627" max="15635" width="0" style="2" hidden="1" customWidth="1"/>
    <col min="15636" max="15871" width="9" style="2"/>
    <col min="15872" max="15872" width="5.75" style="2" customWidth="1"/>
    <col min="15873" max="15873" width="16.125" style="2" customWidth="1"/>
    <col min="15874" max="15874" width="5.75" style="2" customWidth="1"/>
    <col min="15875" max="15875" width="16.125" style="2" customWidth="1"/>
    <col min="15876" max="15876" width="5.75" style="2" customWidth="1"/>
    <col min="15877" max="15877" width="16.125" style="2" customWidth="1"/>
    <col min="15878" max="15878" width="5.75" style="2" customWidth="1"/>
    <col min="15879" max="15879" width="16.125" style="2" customWidth="1"/>
    <col min="15880" max="15880" width="4.5" style="2" customWidth="1"/>
    <col min="15881" max="15881" width="16.125" style="2" customWidth="1"/>
    <col min="15882" max="15882" width="9" style="2" customWidth="1"/>
    <col min="15883" max="15891" width="0" style="2" hidden="1" customWidth="1"/>
    <col min="15892" max="16127" width="9" style="2"/>
    <col min="16128" max="16128" width="5.75" style="2" customWidth="1"/>
    <col min="16129" max="16129" width="16.125" style="2" customWidth="1"/>
    <col min="16130" max="16130" width="5.75" style="2" customWidth="1"/>
    <col min="16131" max="16131" width="16.125" style="2" customWidth="1"/>
    <col min="16132" max="16132" width="5.75" style="2" customWidth="1"/>
    <col min="16133" max="16133" width="16.125" style="2" customWidth="1"/>
    <col min="16134" max="16134" width="5.75" style="2" customWidth="1"/>
    <col min="16135" max="16135" width="16.125" style="2" customWidth="1"/>
    <col min="16136" max="16136" width="4.5" style="2" customWidth="1"/>
    <col min="16137" max="16137" width="16.125" style="2" customWidth="1"/>
    <col min="16138" max="16138" width="9" style="2" customWidth="1"/>
    <col min="16139" max="16147" width="0" style="2" hidden="1" customWidth="1"/>
    <col min="16148" max="16384" width="9" style="2"/>
  </cols>
  <sheetData>
    <row r="1" spans="1:15" ht="22.15" customHeight="1" thickBot="1">
      <c r="A1" s="8" t="s">
        <v>193</v>
      </c>
      <c r="C1" s="8" t="str">
        <f>注意事項!J3</f>
        <v>中学用</v>
      </c>
    </row>
    <row r="2" spans="1:15" ht="39" customHeight="1" thickBot="1">
      <c r="A2" s="286" t="s">
        <v>480</v>
      </c>
      <c r="B2" s="287"/>
      <c r="C2" s="288"/>
      <c r="D2" s="289"/>
      <c r="E2" s="290"/>
      <c r="F2" s="250" t="s">
        <v>481</v>
      </c>
      <c r="N2" s="2">
        <f>C2</f>
        <v>0</v>
      </c>
    </row>
    <row r="3" spans="1:15" ht="39" customHeight="1">
      <c r="A3" s="309" t="s">
        <v>195</v>
      </c>
      <c r="B3" s="310"/>
      <c r="C3" s="295"/>
      <c r="D3" s="296"/>
      <c r="E3" s="297"/>
      <c r="F3" s="291" t="s">
        <v>482</v>
      </c>
      <c r="G3" s="292"/>
      <c r="H3" s="292"/>
      <c r="I3" s="292"/>
      <c r="J3" s="292"/>
      <c r="K3" s="292"/>
      <c r="L3" s="292"/>
      <c r="M3" s="2">
        <v>1</v>
      </c>
      <c r="N3" s="2" t="e">
        <f>VLOOKUP("*"&amp;$N$2&amp;"*",Sheet6!D2:F204,1,FALSE)</f>
        <v>#N/A</v>
      </c>
      <c r="O3" s="2" t="e">
        <f>VLOOKUP("*"&amp;N2&amp;"*",Sheet6!B2:F113,5,FALSE)</f>
        <v>#N/A</v>
      </c>
    </row>
    <row r="4" spans="1:15" ht="39" customHeight="1">
      <c r="A4" s="298" t="s">
        <v>194</v>
      </c>
      <c r="B4" s="299"/>
      <c r="C4" s="300" t="str">
        <f>IF(C3="","",VLOOKUP(C3,Sheet6!B:C,2,0))</f>
        <v/>
      </c>
      <c r="D4" s="301"/>
      <c r="E4" s="302"/>
      <c r="F4" s="293" t="s">
        <v>483</v>
      </c>
      <c r="G4" s="294"/>
      <c r="H4" s="294"/>
      <c r="I4" s="294"/>
      <c r="J4" s="294"/>
      <c r="K4" s="251"/>
      <c r="M4" s="2">
        <v>2</v>
      </c>
      <c r="N4" s="2" t="e">
        <f ca="1">VLOOKUP("*"&amp;$N$2&amp;"*",OFFSET(Sheet6!$B$2:$F$113,O3,0),1,FALSE)</f>
        <v>#N/A</v>
      </c>
      <c r="O4" s="2" t="e">
        <f ca="1">VLOOKUP("*"&amp;$N$2&amp;"*",OFFSET(Sheet6!$B$2:$F$113,O3,0),5,FALSE)</f>
        <v>#N/A</v>
      </c>
    </row>
    <row r="5" spans="1:15" ht="39" customHeight="1">
      <c r="A5" s="298" t="s">
        <v>196</v>
      </c>
      <c r="B5" s="299"/>
      <c r="C5" s="303" t="str">
        <f>IF(C3="","",C3)</f>
        <v/>
      </c>
      <c r="D5" s="304"/>
      <c r="E5" s="305"/>
      <c r="F5" s="293"/>
      <c r="G5" s="294"/>
      <c r="H5" s="294"/>
      <c r="I5" s="294"/>
      <c r="J5" s="294"/>
      <c r="K5" s="251"/>
      <c r="M5" s="2">
        <v>3</v>
      </c>
      <c r="N5" s="2" t="e">
        <f ca="1">VLOOKUP("*"&amp;$N$2&amp;"*",OFFSET(Sheet6!$B$2:$F$113,O4,0),1,FALSE)</f>
        <v>#N/A</v>
      </c>
      <c r="O5" s="2" t="e">
        <f ca="1">VLOOKUP("*"&amp;$N$2&amp;"*",OFFSET(Sheet6!$B$2:$F$113,O4,0),5,FALSE)</f>
        <v>#N/A</v>
      </c>
    </row>
    <row r="6" spans="1:15" ht="39" customHeight="1">
      <c r="A6" s="298" t="s">
        <v>197</v>
      </c>
      <c r="B6" s="299"/>
      <c r="C6" s="303" t="str">
        <f>IF(C3="","",VLOOKUP(C3,Sheet6!B:E,4,0))</f>
        <v/>
      </c>
      <c r="D6" s="304"/>
      <c r="E6" s="305"/>
      <c r="F6" s="293"/>
      <c r="G6" s="294"/>
      <c r="H6" s="294"/>
      <c r="I6" s="294"/>
      <c r="J6" s="294"/>
      <c r="K6" s="251"/>
      <c r="M6" s="2">
        <v>4</v>
      </c>
      <c r="N6" s="2" t="e">
        <f ca="1">VLOOKUP("*"&amp;$N$2&amp;"*",OFFSET(Sheet6!$B$2:$F$113,O5,0),1,FALSE)</f>
        <v>#N/A</v>
      </c>
      <c r="O6" s="2" t="e">
        <f ca="1">VLOOKUP("*"&amp;$N$2&amp;"*",OFFSET(Sheet6!$B$2:$F$113,O5,0),5,FALSE)</f>
        <v>#N/A</v>
      </c>
    </row>
    <row r="7" spans="1:15" ht="28.9" hidden="1" customHeight="1" thickBot="1">
      <c r="A7" s="378" t="s">
        <v>246</v>
      </c>
      <c r="B7" s="379"/>
      <c r="C7" s="380"/>
      <c r="D7" s="381"/>
      <c r="E7" s="382"/>
      <c r="F7" s="4"/>
      <c r="H7" s="3"/>
      <c r="M7" s="2">
        <v>5</v>
      </c>
      <c r="N7" s="2" t="e">
        <f ca="1">VLOOKUP("*"&amp;$N$2&amp;"*",OFFSET(Sheet6!$B$2:$F$113,O6,0),1,FALSE)</f>
        <v>#N/A</v>
      </c>
      <c r="O7" s="2" t="e">
        <f ca="1">VLOOKUP("*"&amp;$N$2&amp;"*",OFFSET(Sheet6!$B$2:$F$113,O6,0),5,FALSE)</f>
        <v>#N/A</v>
      </c>
    </row>
    <row r="8" spans="1:15" ht="27" customHeight="1">
      <c r="A8" s="298" t="s">
        <v>198</v>
      </c>
      <c r="B8" s="299"/>
      <c r="C8" s="306"/>
      <c r="D8" s="307"/>
      <c r="E8" s="308"/>
      <c r="F8" s="4" t="s">
        <v>78</v>
      </c>
      <c r="M8" s="2">
        <v>6</v>
      </c>
      <c r="N8" s="2" t="e">
        <f ca="1">VLOOKUP("*"&amp;$N$2&amp;"*",OFFSET(Sheet6!$B$2:$F$113,O7,0),1,FALSE)</f>
        <v>#N/A</v>
      </c>
      <c r="O8" s="2" t="e">
        <f ca="1">VLOOKUP("*"&amp;$N$2&amp;"*",OFFSET(Sheet6!$B$2:$F$113,O7,0),5,FALSE)</f>
        <v>#N/A</v>
      </c>
    </row>
    <row r="9" spans="1:15" ht="27" customHeight="1" thickBot="1">
      <c r="A9" s="298" t="s">
        <v>37</v>
      </c>
      <c r="B9" s="299"/>
      <c r="C9" s="278"/>
      <c r="D9" s="279"/>
      <c r="E9" s="280"/>
      <c r="F9" s="4" t="s">
        <v>112</v>
      </c>
      <c r="H9" s="3"/>
      <c r="M9" s="2">
        <v>7</v>
      </c>
      <c r="N9" s="2" t="e">
        <f ca="1">VLOOKUP("*"&amp;$N$2&amp;"*",OFFSET(Sheet6!$B$2:$F$113,O8,0),1,FALSE)</f>
        <v>#N/A</v>
      </c>
      <c r="O9" s="2" t="e">
        <f ca="1">VLOOKUP("*"&amp;$N$2&amp;"*",OFFSET(Sheet6!$B$2:$F$113,O8,0),5,FALSE)</f>
        <v>#N/A</v>
      </c>
    </row>
    <row r="10" spans="1:15" ht="30" customHeight="1" thickBot="1">
      <c r="A10" s="281" t="s">
        <v>199</v>
      </c>
      <c r="B10" s="282"/>
      <c r="C10" s="211">
        <v>0</v>
      </c>
      <c r="D10" s="212" t="s">
        <v>200</v>
      </c>
      <c r="E10" s="65" t="s">
        <v>484</v>
      </c>
      <c r="F10" s="183"/>
      <c r="G10" s="65"/>
      <c r="L10"/>
      <c r="M10" s="2">
        <v>8</v>
      </c>
      <c r="N10" s="2" t="e">
        <f ca="1">VLOOKUP("*"&amp;$N$2&amp;"*",OFFSET(Sheet6!$B$2:$F$113,O9,0),1,FALSE)</f>
        <v>#N/A</v>
      </c>
      <c r="O10" s="2" t="e">
        <f ca="1">VLOOKUP("*"&amp;$N$2&amp;"*",OFFSET(Sheet6!$B$2:$F$113,O9,0),5,FALSE)</f>
        <v>#N/A</v>
      </c>
    </row>
    <row r="11" spans="1:15" ht="28.5" customHeight="1" thickBot="1">
      <c r="A11" s="283" t="s">
        <v>201</v>
      </c>
      <c r="B11" s="284"/>
      <c r="C11" s="284"/>
      <c r="D11" s="284"/>
      <c r="E11" s="284"/>
      <c r="F11" s="284"/>
      <c r="G11" s="284"/>
      <c r="H11" s="285"/>
      <c r="L11"/>
      <c r="M11" s="2">
        <v>9</v>
      </c>
      <c r="N11" s="2" t="e">
        <f ca="1">VLOOKUP("*"&amp;$N$2&amp;"*",OFFSET(Sheet6!$B$2:$F$113,O10,0),1,FALSE)</f>
        <v>#N/A</v>
      </c>
      <c r="O11" s="2" t="e">
        <f ca="1">VLOOKUP("*"&amp;$N$2&amp;"*",OFFSET(Sheet6!$B$2:$F$113,O10,0),5,FALSE)</f>
        <v>#N/A</v>
      </c>
    </row>
    <row r="12" spans="1:15" ht="28.5" customHeight="1" thickBot="1">
      <c r="A12" s="275"/>
      <c r="B12" s="276"/>
      <c r="C12" s="276"/>
      <c r="D12" s="277"/>
      <c r="E12" s="276"/>
      <c r="F12" s="276"/>
      <c r="G12" s="276"/>
      <c r="H12" s="277"/>
      <c r="L12"/>
      <c r="M12" s="2">
        <v>10</v>
      </c>
      <c r="N12" s="2" t="e">
        <f ca="1">VLOOKUP("*"&amp;$N$2&amp;"*",OFFSET(Sheet6!$B$2:$F$113,O11,0),1,FALSE)</f>
        <v>#N/A</v>
      </c>
      <c r="O12" s="2" t="e">
        <f ca="1">VLOOKUP("*"&amp;$N$2&amp;"*",OFFSET(Sheet6!$B$2:$F$113,O11,0),5,FALSE)</f>
        <v>#N/A</v>
      </c>
    </row>
    <row r="13" spans="1:15" ht="28.5" customHeight="1" thickBot="1">
      <c r="A13" s="275"/>
      <c r="B13" s="276"/>
      <c r="C13" s="276"/>
      <c r="D13" s="277"/>
      <c r="E13" s="276"/>
      <c r="F13" s="276"/>
      <c r="G13" s="276"/>
      <c r="H13" s="277"/>
      <c r="L13"/>
      <c r="M13" s="2">
        <v>11</v>
      </c>
      <c r="N13" s="2" t="e">
        <f ca="1">VLOOKUP("*"&amp;$N$2&amp;"*",OFFSET(Sheet6!$B$2:$F$113,O12,0),1,FALSE)</f>
        <v>#N/A</v>
      </c>
      <c r="O13" s="2" t="e">
        <f ca="1">VLOOKUP("*"&amp;$N$2&amp;"*",OFFSET(Sheet6!$B$2:$F$113,O12,0),5,FALSE)</f>
        <v>#N/A</v>
      </c>
    </row>
    <row r="14" spans="1:15">
      <c r="A14" s="65"/>
      <c r="B14" s="183"/>
      <c r="C14" s="65"/>
      <c r="D14" s="183"/>
      <c r="E14" s="65"/>
      <c r="F14" s="183"/>
      <c r="G14" s="65"/>
      <c r="L14"/>
      <c r="M14" s="2">
        <v>12</v>
      </c>
      <c r="N14" s="2" t="e">
        <f ca="1">VLOOKUP("*"&amp;$N$2&amp;"*",OFFSET(Sheet6!$B$2:$F$113,O13,0),1,FALSE)</f>
        <v>#N/A</v>
      </c>
      <c r="O14" s="2" t="e">
        <f ca="1">VLOOKUP("*"&amp;$N$2&amp;"*",OFFSET(Sheet6!$B$2:$F$113,O13,0),5,FALSE)</f>
        <v>#N/A</v>
      </c>
    </row>
    <row r="15" spans="1:15">
      <c r="A15" s="65"/>
      <c r="B15" s="183"/>
      <c r="C15" s="65"/>
      <c r="D15" s="183"/>
      <c r="E15" s="65"/>
      <c r="F15" s="183"/>
      <c r="G15" s="65"/>
      <c r="L15"/>
      <c r="M15" s="2">
        <v>13</v>
      </c>
      <c r="N15" s="2" t="e">
        <f ca="1">VLOOKUP("*"&amp;$N$2&amp;"*",OFFSET(Sheet6!$B$2:$F$113,O14,0),1,FALSE)</f>
        <v>#N/A</v>
      </c>
      <c r="O15" s="2" t="e">
        <f ca="1">VLOOKUP("*"&amp;$N$2&amp;"*",OFFSET(Sheet6!$B$2:$F$113,O14,0),5,FALSE)</f>
        <v>#N/A</v>
      </c>
    </row>
    <row r="16" spans="1:15">
      <c r="A16" s="65"/>
      <c r="B16" s="183"/>
      <c r="C16" s="65"/>
      <c r="D16" s="183"/>
      <c r="E16" s="65"/>
      <c r="F16" s="183"/>
      <c r="G16" s="65"/>
      <c r="L16"/>
      <c r="M16" s="2">
        <v>14</v>
      </c>
      <c r="N16" s="2" t="e">
        <f ca="1">VLOOKUP("*"&amp;$N$2&amp;"*",OFFSET(Sheet6!$B$2:$F$113,O15,0),1,FALSE)</f>
        <v>#N/A</v>
      </c>
      <c r="O16" s="2" t="e">
        <f ca="1">VLOOKUP("*"&amp;$N$2&amp;"*",OFFSET(Sheet6!$B$2:$F$113,O15,0),5,FALSE)</f>
        <v>#N/A</v>
      </c>
    </row>
    <row r="17" spans="1:15">
      <c r="A17" s="65"/>
      <c r="B17" s="183"/>
      <c r="C17" s="65"/>
      <c r="D17" s="183"/>
      <c r="E17" s="65"/>
      <c r="F17" s="183"/>
      <c r="G17" s="65"/>
      <c r="L17"/>
      <c r="M17" s="2">
        <v>15</v>
      </c>
      <c r="N17" s="2" t="e">
        <f ca="1">VLOOKUP("*"&amp;$N$2&amp;"*",OFFSET(Sheet6!$B$2:$F$113,O16,0),1,FALSE)</f>
        <v>#N/A</v>
      </c>
      <c r="O17" s="2" t="e">
        <f ca="1">VLOOKUP("*"&amp;$N$2&amp;"*",OFFSET(Sheet6!$B$2:$F$113,O16,0),5,FALSE)</f>
        <v>#N/A</v>
      </c>
    </row>
    <row r="18" spans="1:15">
      <c r="A18" s="65"/>
      <c r="B18" s="183"/>
      <c r="C18" s="65"/>
      <c r="D18" s="183"/>
      <c r="E18" s="65"/>
      <c r="F18" s="183"/>
      <c r="G18" s="65"/>
      <c r="L18"/>
      <c r="M18" s="2">
        <v>16</v>
      </c>
      <c r="N18" s="2" t="e">
        <f ca="1">VLOOKUP("*"&amp;$N$2&amp;"*",OFFSET(Sheet6!$B$2:$F$113,O17,0),1,FALSE)</f>
        <v>#N/A</v>
      </c>
      <c r="O18" s="2" t="e">
        <f ca="1">VLOOKUP("*"&amp;$N$2&amp;"*",OFFSET(Sheet6!$B$2:$F$113,O17,0),5,FALSE)</f>
        <v>#N/A</v>
      </c>
    </row>
    <row r="19" spans="1:15">
      <c r="A19" s="65"/>
      <c r="B19" s="183"/>
      <c r="C19" s="65"/>
      <c r="D19" s="183"/>
      <c r="E19" s="65"/>
      <c r="F19" s="183"/>
      <c r="G19" s="65"/>
      <c r="L19"/>
      <c r="M19" s="2">
        <v>17</v>
      </c>
      <c r="N19" s="2" t="e">
        <f ca="1">VLOOKUP("*"&amp;$N$2&amp;"*",OFFSET(Sheet6!$B$2:$F$113,O18,0),1,FALSE)</f>
        <v>#N/A</v>
      </c>
      <c r="O19" s="2" t="e">
        <f ca="1">VLOOKUP("*"&amp;$N$2&amp;"*",OFFSET(Sheet6!$B$2:$F$113,O18,0),5,FALSE)</f>
        <v>#N/A</v>
      </c>
    </row>
    <row r="20" spans="1:15">
      <c r="A20" s="65"/>
      <c r="B20" s="183"/>
      <c r="C20" s="65"/>
      <c r="D20" s="183"/>
      <c r="E20" s="65"/>
      <c r="F20" s="183"/>
      <c r="G20" s="65"/>
      <c r="L20"/>
      <c r="M20" s="2">
        <v>18</v>
      </c>
      <c r="N20" s="2" t="e">
        <f ca="1">VLOOKUP("*"&amp;$N$2&amp;"*",OFFSET(Sheet6!$B$2:$F$113,O19,0),1,FALSE)</f>
        <v>#N/A</v>
      </c>
      <c r="O20" s="2" t="e">
        <f ca="1">VLOOKUP("*"&amp;$N$2&amp;"*",OFFSET(Sheet6!$B$2:$F$113,O19,0),5,FALSE)</f>
        <v>#N/A</v>
      </c>
    </row>
    <row r="21" spans="1:15">
      <c r="A21" s="65"/>
      <c r="B21" s="183"/>
      <c r="C21" s="65"/>
      <c r="D21" s="183"/>
      <c r="E21" s="65"/>
      <c r="F21" s="183"/>
      <c r="G21" s="65"/>
      <c r="L21"/>
      <c r="M21" s="2">
        <v>19</v>
      </c>
      <c r="N21" s="2" t="e">
        <f ca="1">VLOOKUP("*"&amp;$N$2&amp;"*",OFFSET(Sheet6!$B$2:$F$113,O20,0),1,FALSE)</f>
        <v>#N/A</v>
      </c>
      <c r="O21" s="2" t="e">
        <f ca="1">VLOOKUP("*"&amp;$N$2&amp;"*",OFFSET(Sheet6!$B$2:$F$113,O20,0),5,FALSE)</f>
        <v>#N/A</v>
      </c>
    </row>
    <row r="22" spans="1:15">
      <c r="A22" s="65"/>
      <c r="B22" s="183"/>
      <c r="C22" s="65"/>
      <c r="D22" s="183"/>
      <c r="E22" s="65"/>
      <c r="F22" s="183"/>
      <c r="G22" s="65"/>
      <c r="L22"/>
      <c r="M22" s="2">
        <v>20</v>
      </c>
      <c r="N22" s="2" t="e">
        <f ca="1">VLOOKUP("*"&amp;$N$2&amp;"*",OFFSET(Sheet6!$B$2:$F$113,O21,0),1,FALSE)</f>
        <v>#N/A</v>
      </c>
      <c r="O22" s="2" t="e">
        <f ca="1">VLOOKUP("*"&amp;$N$2&amp;"*",OFFSET(Sheet6!$B$2:$F$113,O21,0),5,FALSE)</f>
        <v>#N/A</v>
      </c>
    </row>
    <row r="23" spans="1:15">
      <c r="A23" s="65"/>
      <c r="B23" s="183"/>
      <c r="C23" s="65"/>
      <c r="D23" s="183"/>
      <c r="E23" s="65"/>
      <c r="F23" s="183"/>
      <c r="G23" s="65"/>
      <c r="L23"/>
      <c r="M23" s="2">
        <v>21</v>
      </c>
      <c r="N23" s="2" t="e">
        <f ca="1">VLOOKUP("*"&amp;$N$2&amp;"*",OFFSET(Sheet6!$B$2:$F$113,O22,0),1,FALSE)</f>
        <v>#N/A</v>
      </c>
      <c r="O23" s="2" t="e">
        <f ca="1">VLOOKUP("*"&amp;$N$2&amp;"*",OFFSET(Sheet6!$B$2:$F$113,O22,0),5,FALSE)</f>
        <v>#N/A</v>
      </c>
    </row>
    <row r="24" spans="1:15">
      <c r="A24" s="65"/>
      <c r="B24" s="183"/>
      <c r="C24" s="65"/>
      <c r="D24" s="183"/>
      <c r="E24" s="65"/>
      <c r="F24" s="183"/>
      <c r="G24" s="65"/>
      <c r="L24"/>
      <c r="M24" s="2">
        <v>22</v>
      </c>
      <c r="N24" s="2" t="e">
        <f ca="1">VLOOKUP("*"&amp;$N$2&amp;"*",OFFSET(Sheet6!$B$2:$F$113,O23,0),1,FALSE)</f>
        <v>#N/A</v>
      </c>
      <c r="O24" s="2" t="e">
        <f ca="1">VLOOKUP("*"&amp;$N$2&amp;"*",OFFSET(Sheet6!$B$2:$F$113,O23,0),5,FALSE)</f>
        <v>#N/A</v>
      </c>
    </row>
    <row r="25" spans="1:15">
      <c r="A25" s="65"/>
      <c r="B25" s="183"/>
      <c r="C25" s="65"/>
      <c r="D25" s="183"/>
      <c r="E25" s="65"/>
      <c r="F25" s="183"/>
      <c r="G25" s="65"/>
      <c r="L25"/>
      <c r="M25" s="2">
        <v>23</v>
      </c>
      <c r="N25" s="2" t="e">
        <f ca="1">VLOOKUP("*"&amp;$N$2&amp;"*",OFFSET(Sheet6!$B$2:$F$113,O24,0),1,FALSE)</f>
        <v>#N/A</v>
      </c>
      <c r="O25" s="2" t="e">
        <f ca="1">VLOOKUP("*"&amp;$N$2&amp;"*",OFFSET(Sheet6!$B$2:$F$113,O24,0),5,FALSE)</f>
        <v>#N/A</v>
      </c>
    </row>
    <row r="26" spans="1:15">
      <c r="A26" s="65"/>
      <c r="B26" s="183"/>
      <c r="C26" s="65"/>
      <c r="D26" s="183"/>
      <c r="E26" s="65"/>
      <c r="F26" s="183"/>
      <c r="G26" s="65"/>
      <c r="L26"/>
      <c r="M26" s="2">
        <v>24</v>
      </c>
      <c r="N26" s="2" t="e">
        <f ca="1">VLOOKUP("*"&amp;$N$2&amp;"*",OFFSET(Sheet6!$B$2:$F$113,O25,0),1,FALSE)</f>
        <v>#N/A</v>
      </c>
      <c r="O26" s="2" t="e">
        <f ca="1">VLOOKUP("*"&amp;$N$2&amp;"*",OFFSET(Sheet6!$B$2:$F$113,O25,0),5,FALSE)</f>
        <v>#N/A</v>
      </c>
    </row>
    <row r="27" spans="1:15">
      <c r="A27" s="65"/>
      <c r="B27" s="183"/>
      <c r="C27" s="65"/>
      <c r="D27" s="183"/>
      <c r="E27" s="65"/>
      <c r="F27" s="183"/>
      <c r="G27" s="65"/>
      <c r="L27"/>
      <c r="M27" s="2">
        <v>25</v>
      </c>
      <c r="N27" s="2" t="e">
        <f ca="1">VLOOKUP("*"&amp;$N$2&amp;"*",OFFSET(Sheet6!$B$2:$F$113,O26,0),1,FALSE)</f>
        <v>#N/A</v>
      </c>
      <c r="O27" s="2" t="e">
        <f ca="1">VLOOKUP("*"&amp;$N$2&amp;"*",OFFSET(Sheet6!$B$2:$F$113,O26,0),5,FALSE)</f>
        <v>#N/A</v>
      </c>
    </row>
    <row r="28" spans="1:15">
      <c r="A28" s="65"/>
      <c r="B28" s="183"/>
      <c r="C28" s="65"/>
      <c r="D28" s="183"/>
      <c r="E28" s="65"/>
      <c r="F28" s="183"/>
      <c r="G28" s="65"/>
      <c r="L28"/>
      <c r="M28" s="2">
        <v>26</v>
      </c>
      <c r="N28" s="2" t="e">
        <f ca="1">VLOOKUP("*"&amp;$N$2&amp;"*",OFFSET(Sheet6!$B$2:$F$113,O27,0),1,FALSE)</f>
        <v>#N/A</v>
      </c>
      <c r="O28" s="2" t="e">
        <f ca="1">VLOOKUP("*"&amp;$N$2&amp;"*",OFFSET(Sheet6!$B$2:$F$113,O27,0),5,FALSE)</f>
        <v>#N/A</v>
      </c>
    </row>
    <row r="29" spans="1:15">
      <c r="A29" s="65"/>
      <c r="B29" s="183"/>
      <c r="C29" s="65"/>
      <c r="D29" s="183"/>
      <c r="E29" s="65"/>
      <c r="F29" s="183"/>
      <c r="G29" s="65"/>
      <c r="L29"/>
      <c r="M29" s="2">
        <v>27</v>
      </c>
      <c r="N29" s="2" t="e">
        <f ca="1">VLOOKUP("*"&amp;$N$2&amp;"*",OFFSET(Sheet6!$B$2:$F$113,O28,0),1,FALSE)</f>
        <v>#N/A</v>
      </c>
      <c r="O29" s="2" t="e">
        <f ca="1">VLOOKUP("*"&amp;$N$2&amp;"*",OFFSET(Sheet6!$B$2:$F$113,O28,0),5,FALSE)</f>
        <v>#N/A</v>
      </c>
    </row>
    <row r="30" spans="1:15">
      <c r="A30" s="65"/>
      <c r="B30" s="183"/>
      <c r="C30" s="65"/>
      <c r="D30" s="183"/>
      <c r="E30" s="65"/>
      <c r="F30" s="183"/>
      <c r="G30" s="65"/>
      <c r="L30"/>
      <c r="M30" s="2">
        <v>28</v>
      </c>
      <c r="N30" s="2" t="e">
        <f ca="1">VLOOKUP("*"&amp;$N$2&amp;"*",OFFSET(Sheet6!$B$2:$F$113,O29,0),1,FALSE)</f>
        <v>#N/A</v>
      </c>
      <c r="O30" s="2" t="e">
        <f ca="1">VLOOKUP("*"&amp;$N$2&amp;"*",OFFSET(Sheet6!$B$2:$F$113,O29,0),5,FALSE)</f>
        <v>#N/A</v>
      </c>
    </row>
    <row r="31" spans="1:15">
      <c r="A31" s="65"/>
      <c r="B31" s="183"/>
      <c r="C31" s="65"/>
      <c r="D31" s="183"/>
      <c r="E31" s="65"/>
      <c r="F31" s="183"/>
      <c r="G31" s="65"/>
      <c r="L31"/>
      <c r="M31" s="2">
        <v>29</v>
      </c>
      <c r="N31" s="2" t="e">
        <f ca="1">VLOOKUP("*"&amp;$N$2&amp;"*",OFFSET(Sheet6!$B$2:$F$113,O30,0),1,FALSE)</f>
        <v>#N/A</v>
      </c>
      <c r="O31" s="2" t="e">
        <f ca="1">VLOOKUP("*"&amp;$N$2&amp;"*",OFFSET(Sheet6!$B$2:$F$113,O30,0),5,FALSE)</f>
        <v>#N/A</v>
      </c>
    </row>
    <row r="32" spans="1:15">
      <c r="A32" s="65"/>
      <c r="B32" s="183"/>
      <c r="C32" s="65"/>
      <c r="D32" s="183"/>
      <c r="E32" s="65"/>
      <c r="F32" s="183"/>
      <c r="G32" s="65"/>
      <c r="L32"/>
      <c r="M32" s="2">
        <v>30</v>
      </c>
      <c r="N32" s="2" t="e">
        <f ca="1">VLOOKUP("*"&amp;$N$2&amp;"*",OFFSET(Sheet6!$B$2:$F$113,O31,0),1,FALSE)</f>
        <v>#N/A</v>
      </c>
      <c r="O32" s="2" t="e">
        <f ca="1">VLOOKUP("*"&amp;$N$2&amp;"*",OFFSET(Sheet6!$B$2:$F$113,O31,0),5,FALSE)</f>
        <v>#N/A</v>
      </c>
    </row>
    <row r="33" spans="1:15">
      <c r="A33" s="65"/>
      <c r="B33" s="183"/>
      <c r="C33" s="65"/>
      <c r="D33" s="183"/>
      <c r="E33" s="65"/>
      <c r="F33" s="183"/>
      <c r="G33" s="65"/>
      <c r="L33"/>
      <c r="M33" s="2">
        <v>31</v>
      </c>
      <c r="N33" s="2" t="e">
        <f ca="1">VLOOKUP("*"&amp;$N$2&amp;"*",OFFSET(Sheet6!$B$2:$F$113,O32,0),1,FALSE)</f>
        <v>#N/A</v>
      </c>
      <c r="O33" s="2" t="e">
        <f ca="1">VLOOKUP("*"&amp;$N$2&amp;"*",OFFSET(Sheet6!$B$2:$F$113,O32,0),5,FALSE)</f>
        <v>#N/A</v>
      </c>
    </row>
    <row r="34" spans="1:15">
      <c r="A34" s="65"/>
      <c r="B34" s="183"/>
      <c r="C34" s="65"/>
      <c r="D34" s="183"/>
      <c r="E34" s="65"/>
      <c r="F34" s="65"/>
      <c r="G34" s="65"/>
      <c r="L34"/>
      <c r="M34" s="2">
        <v>32</v>
      </c>
      <c r="N34" s="2" t="e">
        <f ca="1">VLOOKUP("*"&amp;$N$2&amp;"*",OFFSET(Sheet6!$B$2:$F$113,O33,0),1,FALSE)</f>
        <v>#N/A</v>
      </c>
      <c r="O34" s="2" t="e">
        <f ca="1">VLOOKUP("*"&amp;$N$2&amp;"*",OFFSET(Sheet6!$B$2:$F$113,O33,0),5,FALSE)</f>
        <v>#N/A</v>
      </c>
    </row>
    <row r="35" spans="1:15">
      <c r="A35" s="65"/>
      <c r="B35" s="183"/>
      <c r="C35" s="65"/>
      <c r="D35" s="183"/>
      <c r="E35" s="65"/>
      <c r="F35" s="65"/>
      <c r="G35" s="65"/>
      <c r="L35"/>
      <c r="M35" s="2">
        <v>33</v>
      </c>
      <c r="N35" s="2" t="e">
        <f ca="1">VLOOKUP("*"&amp;$N$2&amp;"*",OFFSET(Sheet6!$B$2:$F$113,O34,0),1,FALSE)</f>
        <v>#N/A</v>
      </c>
      <c r="O35" s="2" t="e">
        <f ca="1">VLOOKUP("*"&amp;$N$2&amp;"*",OFFSET(Sheet6!$B$2:$F$113,O34,0),5,FALSE)</f>
        <v>#N/A</v>
      </c>
    </row>
    <row r="36" spans="1:15">
      <c r="A36" s="65"/>
      <c r="B36" s="183"/>
      <c r="C36" s="65"/>
      <c r="D36" s="183"/>
      <c r="E36" s="65"/>
      <c r="F36" s="65"/>
      <c r="G36" s="65"/>
      <c r="L36"/>
      <c r="M36" s="2">
        <v>34</v>
      </c>
      <c r="N36" s="2" t="e">
        <f ca="1">VLOOKUP("*"&amp;$N$2&amp;"*",OFFSET(Sheet6!$B$2:$F$113,O35,0),1,FALSE)</f>
        <v>#N/A</v>
      </c>
      <c r="O36" s="2" t="e">
        <f ca="1">VLOOKUP("*"&amp;$N$2&amp;"*",OFFSET(Sheet6!$B$2:$F$113,O35,0),5,FALSE)</f>
        <v>#N/A</v>
      </c>
    </row>
    <row r="37" spans="1:15">
      <c r="A37" s="65"/>
      <c r="B37" s="183"/>
      <c r="C37" s="65"/>
      <c r="D37" s="183"/>
      <c r="E37" s="65"/>
      <c r="F37" s="65"/>
      <c r="G37" s="65"/>
      <c r="L37"/>
      <c r="M37" s="2">
        <v>35</v>
      </c>
      <c r="N37" s="2" t="e">
        <f ca="1">VLOOKUP("*"&amp;$N$2&amp;"*",OFFSET(Sheet6!$B$2:$F$113,O36,0),1,FALSE)</f>
        <v>#N/A</v>
      </c>
      <c r="O37" s="2" t="e">
        <f ca="1">VLOOKUP("*"&amp;$N$2&amp;"*",OFFSET(Sheet6!$B$2:$F$113,O36,0),5,FALSE)</f>
        <v>#N/A</v>
      </c>
    </row>
    <row r="38" spans="1:15">
      <c r="A38" s="65"/>
      <c r="B38" s="183"/>
      <c r="C38" s="65"/>
      <c r="D38" s="183"/>
      <c r="E38" s="65"/>
      <c r="F38" s="65"/>
      <c r="G38" s="65"/>
      <c r="L38"/>
      <c r="M38" s="2">
        <v>36</v>
      </c>
      <c r="N38" s="2" t="e">
        <f ca="1">VLOOKUP("*"&amp;$N$2&amp;"*",OFFSET(Sheet6!$B$2:$F$113,O37,0),1,FALSE)</f>
        <v>#N/A</v>
      </c>
      <c r="O38" s="2" t="e">
        <f ca="1">VLOOKUP("*"&amp;$N$2&amp;"*",OFFSET(Sheet6!$B$2:$F$113,O37,0),5,FALSE)</f>
        <v>#N/A</v>
      </c>
    </row>
    <row r="39" spans="1:15">
      <c r="A39" s="65"/>
      <c r="B39" s="183"/>
      <c r="C39" s="65"/>
      <c r="D39" s="183"/>
      <c r="E39" s="65"/>
      <c r="F39" s="65"/>
      <c r="G39" s="65"/>
      <c r="L39"/>
      <c r="M39" s="2">
        <v>37</v>
      </c>
      <c r="N39" s="2" t="e">
        <f ca="1">VLOOKUP("*"&amp;$N$2&amp;"*",OFFSET(Sheet6!$B$2:$F$113,O38,0),1,FALSE)</f>
        <v>#N/A</v>
      </c>
      <c r="O39" s="2" t="e">
        <f ca="1">VLOOKUP("*"&amp;$N$2&amp;"*",OFFSET(Sheet6!$B$2:$F$113,O38,0),5,FALSE)</f>
        <v>#N/A</v>
      </c>
    </row>
    <row r="40" spans="1:15">
      <c r="A40" s="65"/>
      <c r="B40" s="183"/>
      <c r="C40" s="65"/>
      <c r="D40" s="183"/>
      <c r="E40" s="65"/>
      <c r="F40" s="65"/>
      <c r="G40" s="65"/>
      <c r="L40"/>
      <c r="M40" s="2">
        <v>38</v>
      </c>
      <c r="N40" s="2" t="e">
        <f ca="1">VLOOKUP("*"&amp;$N$2&amp;"*",OFFSET(Sheet6!$B$2:$F$113,O39,0),1,FALSE)</f>
        <v>#N/A</v>
      </c>
      <c r="O40" s="2" t="e">
        <f ca="1">VLOOKUP("*"&amp;$N$2&amp;"*",OFFSET(Sheet6!$B$2:$F$113,O39,0),5,FALSE)</f>
        <v>#N/A</v>
      </c>
    </row>
    <row r="41" spans="1:15">
      <c r="A41" s="65"/>
      <c r="B41" s="183"/>
      <c r="C41" s="65"/>
      <c r="D41" s="183"/>
      <c r="E41" s="65"/>
      <c r="F41" s="65"/>
      <c r="G41" s="65"/>
      <c r="L41"/>
      <c r="M41" s="2">
        <v>39</v>
      </c>
      <c r="N41" s="2" t="e">
        <f ca="1">VLOOKUP("*"&amp;$N$2&amp;"*",OFFSET(Sheet6!$B$2:$F$113,O40,0),1,FALSE)</f>
        <v>#N/A</v>
      </c>
      <c r="O41" s="2" t="e">
        <f ca="1">VLOOKUP("*"&amp;$N$2&amp;"*",OFFSET(Sheet6!$B$2:$F$113,O40,0),5,FALSE)</f>
        <v>#N/A</v>
      </c>
    </row>
    <row r="42" spans="1:15">
      <c r="A42" s="65"/>
      <c r="B42" s="183"/>
      <c r="C42" s="65"/>
      <c r="D42" s="183"/>
      <c r="E42" s="65"/>
      <c r="F42" s="65"/>
      <c r="G42" s="65"/>
      <c r="L42"/>
      <c r="M42" s="2">
        <v>40</v>
      </c>
      <c r="N42" s="2" t="e">
        <f ca="1">VLOOKUP("*"&amp;$N$2&amp;"*",OFFSET(Sheet6!$B$2:$F$113,O41,0),1,FALSE)</f>
        <v>#N/A</v>
      </c>
      <c r="O42" s="2" t="e">
        <f ca="1">VLOOKUP("*"&amp;$N$2&amp;"*",OFFSET(Sheet6!$B$2:$F$113,O41,0),5,FALSE)</f>
        <v>#N/A</v>
      </c>
    </row>
    <row r="43" spans="1:15">
      <c r="A43" s="65"/>
      <c r="B43" s="183"/>
      <c r="C43" s="65"/>
      <c r="D43" s="183"/>
      <c r="E43" s="65"/>
      <c r="F43" s="65"/>
      <c r="G43" s="65"/>
      <c r="L43"/>
      <c r="M43" s="2">
        <v>41</v>
      </c>
      <c r="N43" s="2" t="e">
        <f ca="1">VLOOKUP("*"&amp;$N$2&amp;"*",OFFSET(Sheet6!$B$2:$F$113,O42,0),1,FALSE)</f>
        <v>#N/A</v>
      </c>
      <c r="O43" s="2" t="e">
        <f ca="1">VLOOKUP("*"&amp;$N$2&amp;"*",OFFSET(Sheet6!$B$2:$F$113,O42,0),5,FALSE)</f>
        <v>#N/A</v>
      </c>
    </row>
    <row r="44" spans="1:15">
      <c r="A44" s="65"/>
      <c r="B44" s="183"/>
      <c r="C44" s="65"/>
      <c r="D44" s="183"/>
      <c r="E44" s="65"/>
      <c r="L44"/>
      <c r="M44" s="2">
        <v>42</v>
      </c>
      <c r="N44" s="2" t="e">
        <f ca="1">VLOOKUP("*"&amp;$N$2&amp;"*",OFFSET(Sheet6!$B$2:$F$113,O43,0),1,FALSE)</f>
        <v>#N/A</v>
      </c>
      <c r="O44" s="2" t="e">
        <f ca="1">VLOOKUP("*"&amp;$N$2&amp;"*",OFFSET(Sheet6!$B$2:$F$113,O43,0),5,FALSE)</f>
        <v>#N/A</v>
      </c>
    </row>
    <row r="45" spans="1:15">
      <c r="L45"/>
      <c r="M45" s="2">
        <v>43</v>
      </c>
      <c r="N45" s="2" t="e">
        <f ca="1">VLOOKUP("*"&amp;$N$2&amp;"*",OFFSET(Sheet6!$B$2:$F$113,O44,0),1,FALSE)</f>
        <v>#N/A</v>
      </c>
      <c r="O45" s="2" t="e">
        <f ca="1">VLOOKUP("*"&amp;$N$2&amp;"*",OFFSET(Sheet6!$B$2:$F$113,O44,0),5,FALSE)</f>
        <v>#N/A</v>
      </c>
    </row>
    <row r="46" spans="1:15">
      <c r="L46"/>
      <c r="M46" s="2">
        <v>44</v>
      </c>
      <c r="N46" s="2" t="e">
        <f ca="1">VLOOKUP("*"&amp;$N$2&amp;"*",OFFSET(Sheet6!$B$2:$F$113,O45,0),1,FALSE)</f>
        <v>#N/A</v>
      </c>
      <c r="O46" s="2" t="e">
        <f ca="1">VLOOKUP("*"&amp;$N$2&amp;"*",OFFSET(Sheet6!$B$2:$F$113,O45,0),5,FALSE)</f>
        <v>#N/A</v>
      </c>
    </row>
    <row r="47" spans="1:15">
      <c r="L47"/>
      <c r="M47" s="2">
        <v>45</v>
      </c>
      <c r="N47" s="2" t="e">
        <f ca="1">VLOOKUP("*"&amp;$N$2&amp;"*",OFFSET(Sheet6!$B$2:$F$113,O46,0),1,FALSE)</f>
        <v>#N/A</v>
      </c>
      <c r="O47" s="2" t="e">
        <f ca="1">VLOOKUP("*"&amp;$N$2&amp;"*",OFFSET(Sheet6!$B$2:$F$113,O46,0),5,FALSE)</f>
        <v>#N/A</v>
      </c>
    </row>
    <row r="48" spans="1:15">
      <c r="L48"/>
      <c r="M48" s="2">
        <v>46</v>
      </c>
      <c r="N48" s="2" t="e">
        <f ca="1">VLOOKUP("*"&amp;$N$2&amp;"*",OFFSET(Sheet6!$B$2:$F$113,O47,0),1,FALSE)</f>
        <v>#N/A</v>
      </c>
      <c r="O48" s="2" t="e">
        <f ca="1">VLOOKUP("*"&amp;$N$2&amp;"*",OFFSET(Sheet6!$B$2:$F$113,O47,0),5,FALSE)</f>
        <v>#N/A</v>
      </c>
    </row>
    <row r="49" spans="12:15">
      <c r="L49"/>
      <c r="M49" s="2">
        <v>47</v>
      </c>
      <c r="N49" s="2" t="e">
        <f ca="1">VLOOKUP("*"&amp;$N$2&amp;"*",OFFSET(Sheet6!$B$2:$F$113,O48,0),1,FALSE)</f>
        <v>#N/A</v>
      </c>
      <c r="O49" s="2" t="e">
        <f ca="1">VLOOKUP("*"&amp;$N$2&amp;"*",OFFSET(Sheet6!$B$2:$F$113,O48,0),5,FALSE)</f>
        <v>#N/A</v>
      </c>
    </row>
    <row r="50" spans="12:15">
      <c r="L50"/>
      <c r="M50" s="2">
        <v>48</v>
      </c>
      <c r="N50" s="2" t="e">
        <f ca="1">VLOOKUP("*"&amp;$N$2&amp;"*",OFFSET(Sheet6!$B$2:$F$113,O49,0),1,FALSE)</f>
        <v>#N/A</v>
      </c>
      <c r="O50" s="2" t="e">
        <f ca="1">VLOOKUP("*"&amp;$N$2&amp;"*",OFFSET(Sheet6!$B$2:$F$113,O49,0),5,FALSE)</f>
        <v>#N/A</v>
      </c>
    </row>
    <row r="51" spans="12:15">
      <c r="L51"/>
      <c r="M51" s="2">
        <v>49</v>
      </c>
      <c r="N51" s="2" t="e">
        <f ca="1">VLOOKUP("*"&amp;$N$2&amp;"*",OFFSET(Sheet6!$B$2:$F$113,O50,0),1,FALSE)</f>
        <v>#N/A</v>
      </c>
      <c r="O51" s="2" t="e">
        <f ca="1">VLOOKUP("*"&amp;$N$2&amp;"*",OFFSET(Sheet6!$B$2:$F$113,O50,0),5,FALSE)</f>
        <v>#N/A</v>
      </c>
    </row>
    <row r="52" spans="12:15">
      <c r="L52"/>
      <c r="M52" s="2">
        <v>50</v>
      </c>
      <c r="N52" s="2" t="e">
        <f ca="1">VLOOKUP("*"&amp;$N$2&amp;"*",OFFSET(Sheet6!$B$2:$F$113,O51,0),1,FALSE)</f>
        <v>#N/A</v>
      </c>
      <c r="O52" s="2" t="e">
        <f ca="1">VLOOKUP("*"&amp;$N$2&amp;"*",OFFSET(Sheet6!$B$2:$F$113,O51,0),5,FALSE)</f>
        <v>#N/A</v>
      </c>
    </row>
    <row r="53" spans="12:15">
      <c r="L53"/>
      <c r="M53" s="2">
        <v>51</v>
      </c>
      <c r="N53" s="2" t="e">
        <f ca="1">VLOOKUP("*"&amp;$N$2&amp;"*",OFFSET(Sheet6!$B$2:$F$113,O52,0),1,FALSE)</f>
        <v>#N/A</v>
      </c>
      <c r="O53" s="2" t="e">
        <f ca="1">VLOOKUP("*"&amp;$N$2&amp;"*",OFFSET(Sheet6!$B$2:$F$113,O52,0),5,FALSE)</f>
        <v>#N/A</v>
      </c>
    </row>
    <row r="54" spans="12:15">
      <c r="L54"/>
      <c r="M54" s="2">
        <v>52</v>
      </c>
      <c r="N54" s="2" t="e">
        <f ca="1">VLOOKUP("*"&amp;$N$2&amp;"*",OFFSET(Sheet6!$B$2:$F$113,O53,0),1,FALSE)</f>
        <v>#N/A</v>
      </c>
      <c r="O54" s="2" t="e">
        <f ca="1">VLOOKUP("*"&amp;$N$2&amp;"*",OFFSET(Sheet6!$B$2:$F$113,O53,0),5,FALSE)</f>
        <v>#N/A</v>
      </c>
    </row>
    <row r="55" spans="12:15">
      <c r="L55"/>
      <c r="M55" s="2">
        <v>53</v>
      </c>
      <c r="N55" s="2" t="e">
        <f ca="1">VLOOKUP("*"&amp;$N$2&amp;"*",OFFSET(Sheet6!$B$2:$F$113,O54,0),1,FALSE)</f>
        <v>#N/A</v>
      </c>
      <c r="O55" s="2" t="e">
        <f ca="1">VLOOKUP("*"&amp;$N$2&amp;"*",OFFSET(Sheet6!$B$2:$F$113,O54,0),5,FALSE)</f>
        <v>#N/A</v>
      </c>
    </row>
    <row r="56" spans="12:15">
      <c r="L56"/>
      <c r="M56" s="2">
        <v>54</v>
      </c>
      <c r="N56" s="2" t="e">
        <f ca="1">VLOOKUP("*"&amp;$N$2&amp;"*",OFFSET(Sheet6!$B$2:$F$113,O55,0),1,FALSE)</f>
        <v>#N/A</v>
      </c>
      <c r="O56" s="2" t="e">
        <f ca="1">VLOOKUP("*"&amp;$N$2&amp;"*",OFFSET(Sheet6!$B$2:$F$113,O55,0),5,FALSE)</f>
        <v>#N/A</v>
      </c>
    </row>
    <row r="57" spans="12:15">
      <c r="L57"/>
      <c r="M57" s="2">
        <v>55</v>
      </c>
      <c r="N57" s="2" t="e">
        <f ca="1">VLOOKUP("*"&amp;$N$2&amp;"*",OFFSET(Sheet6!$B$2:$F$113,O56,0),1,FALSE)</f>
        <v>#N/A</v>
      </c>
      <c r="O57" s="2" t="e">
        <f ca="1">VLOOKUP("*"&amp;$N$2&amp;"*",OFFSET(Sheet6!$B$2:$F$113,O56,0),5,FALSE)</f>
        <v>#N/A</v>
      </c>
    </row>
    <row r="58" spans="12:15">
      <c r="L58"/>
      <c r="M58" s="2">
        <v>56</v>
      </c>
      <c r="N58" s="2" t="e">
        <f ca="1">VLOOKUP("*"&amp;$N$2&amp;"*",OFFSET(Sheet6!$B$2:$F$113,O57,0),1,FALSE)</f>
        <v>#N/A</v>
      </c>
      <c r="O58" s="2" t="e">
        <f ca="1">VLOOKUP("*"&amp;$N$2&amp;"*",OFFSET(Sheet6!$B$2:$F$113,O57,0),5,FALSE)</f>
        <v>#N/A</v>
      </c>
    </row>
    <row r="59" spans="12:15">
      <c r="L59"/>
      <c r="M59" s="2">
        <v>57</v>
      </c>
      <c r="N59" s="2" t="e">
        <f ca="1">VLOOKUP("*"&amp;$N$2&amp;"*",OFFSET(Sheet6!$B$2:$F$113,O58,0),1,FALSE)</f>
        <v>#N/A</v>
      </c>
      <c r="O59" s="2" t="e">
        <f ca="1">VLOOKUP("*"&amp;$N$2&amp;"*",OFFSET(Sheet6!$B$2:$F$113,O58,0),5,FALSE)</f>
        <v>#N/A</v>
      </c>
    </row>
    <row r="60" spans="12:15">
      <c r="M60" s="2">
        <v>58</v>
      </c>
      <c r="N60" s="2" t="e">
        <f ca="1">VLOOKUP("*"&amp;$N$2&amp;"*",OFFSET(Sheet6!$B$2:$F$113,O59,0),1,FALSE)</f>
        <v>#N/A</v>
      </c>
      <c r="O60" s="2" t="e">
        <f ca="1">VLOOKUP("*"&amp;$N$2&amp;"*",OFFSET(Sheet6!$B$2:$F$113,O59,0),5,FALSE)</f>
        <v>#N/A</v>
      </c>
    </row>
    <row r="61" spans="12:15">
      <c r="M61" s="2">
        <v>59</v>
      </c>
      <c r="N61" s="2" t="e">
        <f ca="1">VLOOKUP("*"&amp;$N$2&amp;"*",OFFSET(Sheet6!$B$2:$F$113,O60,0),1,FALSE)</f>
        <v>#N/A</v>
      </c>
      <c r="O61" s="2" t="e">
        <f ca="1">VLOOKUP("*"&amp;$N$2&amp;"*",OFFSET(Sheet6!$B$2:$F$113,O60,0),5,FALSE)</f>
        <v>#N/A</v>
      </c>
    </row>
    <row r="62" spans="12:15">
      <c r="M62" s="2">
        <v>60</v>
      </c>
      <c r="N62" s="2" t="e">
        <f ca="1">VLOOKUP("*"&amp;$N$2&amp;"*",OFFSET(Sheet6!$B$2:$F$113,O61,0),1,FALSE)</f>
        <v>#N/A</v>
      </c>
      <c r="O62" s="2" t="e">
        <f ca="1">VLOOKUP("*"&amp;$N$2&amp;"*",OFFSET(Sheet6!$B$2:$F$113,O61,0),5,FALSE)</f>
        <v>#N/A</v>
      </c>
    </row>
    <row r="63" spans="12:15">
      <c r="M63" s="2">
        <v>61</v>
      </c>
      <c r="N63" s="2" t="e">
        <f ca="1">VLOOKUP("*"&amp;$N$2&amp;"*",OFFSET(Sheet6!$B$2:$F$113,O62,0),1,FALSE)</f>
        <v>#N/A</v>
      </c>
      <c r="O63" s="2" t="e">
        <f ca="1">VLOOKUP("*"&amp;$N$2&amp;"*",OFFSET(Sheet6!$B$2:$F$113,O62,0),5,FALSE)</f>
        <v>#N/A</v>
      </c>
    </row>
    <row r="64" spans="12:15">
      <c r="M64" s="2">
        <v>62</v>
      </c>
      <c r="N64" s="2" t="e">
        <f ca="1">VLOOKUP("*"&amp;$N$2&amp;"*",OFFSET(Sheet6!$B$2:$F$113,O63,0),1,FALSE)</f>
        <v>#N/A</v>
      </c>
      <c r="O64" s="2" t="e">
        <f ca="1">VLOOKUP("*"&amp;$N$2&amp;"*",OFFSET(Sheet6!$B$2:$F$113,O63,0),5,FALSE)</f>
        <v>#N/A</v>
      </c>
    </row>
    <row r="65" spans="13:15">
      <c r="M65" s="2">
        <v>63</v>
      </c>
      <c r="N65" s="2" t="e">
        <f ca="1">VLOOKUP("*"&amp;$N$2&amp;"*",OFFSET(Sheet6!$B$2:$F$113,O64,0),1,FALSE)</f>
        <v>#N/A</v>
      </c>
      <c r="O65" s="2" t="e">
        <f ca="1">VLOOKUP("*"&amp;$N$2&amp;"*",OFFSET(Sheet6!$B$2:$F$113,O64,0),5,FALSE)</f>
        <v>#N/A</v>
      </c>
    </row>
    <row r="66" spans="13:15">
      <c r="M66" s="2">
        <v>64</v>
      </c>
      <c r="N66" s="2" t="e">
        <f ca="1">VLOOKUP("*"&amp;$N$2&amp;"*",OFFSET(Sheet6!$B$2:$F$113,O65,0),1,FALSE)</f>
        <v>#N/A</v>
      </c>
      <c r="O66" s="2" t="e">
        <f ca="1">VLOOKUP("*"&amp;$N$2&amp;"*",OFFSET(Sheet6!$B$2:$F$113,O65,0),5,FALSE)</f>
        <v>#N/A</v>
      </c>
    </row>
    <row r="67" spans="13:15">
      <c r="M67" s="2">
        <v>65</v>
      </c>
      <c r="N67" s="2" t="e">
        <f ca="1">VLOOKUP("*"&amp;$N$2&amp;"*",OFFSET(Sheet6!$B$2:$F$113,O66,0),1,FALSE)</f>
        <v>#N/A</v>
      </c>
      <c r="O67" s="2" t="e">
        <f ca="1">VLOOKUP("*"&amp;$N$2&amp;"*",OFFSET(Sheet6!$B$2:$F$113,O66,0),5,FALSE)</f>
        <v>#N/A</v>
      </c>
    </row>
    <row r="68" spans="13:15">
      <c r="M68" s="2">
        <v>66</v>
      </c>
      <c r="N68" s="2" t="e">
        <f ca="1">VLOOKUP("*"&amp;$N$2&amp;"*",OFFSET(Sheet6!$B$2:$F$113,O67,0),1,FALSE)</f>
        <v>#N/A</v>
      </c>
      <c r="O68" s="2" t="e">
        <f ca="1">VLOOKUP("*"&amp;$N$2&amp;"*",OFFSET(Sheet6!$B$2:$F$113,O67,0),5,FALSE)</f>
        <v>#N/A</v>
      </c>
    </row>
    <row r="69" spans="13:15">
      <c r="M69" s="2">
        <v>67</v>
      </c>
      <c r="N69" s="2" t="e">
        <f ca="1">VLOOKUP("*"&amp;$N$2&amp;"*",OFFSET(Sheet6!$B$2:$F$113,O68,0),1,FALSE)</f>
        <v>#N/A</v>
      </c>
      <c r="O69" s="2" t="e">
        <f ca="1">VLOOKUP("*"&amp;$N$2&amp;"*",OFFSET(Sheet6!$B$2:$F$113,O68,0),5,FALSE)</f>
        <v>#N/A</v>
      </c>
    </row>
    <row r="70" spans="13:15">
      <c r="M70" s="2">
        <v>68</v>
      </c>
      <c r="N70" s="2" t="e">
        <f ca="1">VLOOKUP("*"&amp;$N$2&amp;"*",OFFSET(Sheet6!$B$2:$F$113,O69,0),1,FALSE)</f>
        <v>#N/A</v>
      </c>
      <c r="O70" s="2" t="e">
        <f ca="1">VLOOKUP("*"&amp;$N$2&amp;"*",OFFSET(Sheet6!$B$2:$F$113,O69,0),5,FALSE)</f>
        <v>#N/A</v>
      </c>
    </row>
    <row r="71" spans="13:15">
      <c r="M71" s="2">
        <v>69</v>
      </c>
      <c r="N71" s="2" t="e">
        <f ca="1">VLOOKUP("*"&amp;$N$2&amp;"*",OFFSET(Sheet6!$B$2:$F$113,O70,0),1,FALSE)</f>
        <v>#N/A</v>
      </c>
      <c r="O71" s="2" t="e">
        <f ca="1">VLOOKUP("*"&amp;$N$2&amp;"*",OFFSET(Sheet6!$B$2:$F$113,O70,0),5,FALSE)</f>
        <v>#N/A</v>
      </c>
    </row>
    <row r="72" spans="13:15">
      <c r="M72" s="2">
        <v>70</v>
      </c>
      <c r="N72" s="2" t="e">
        <f ca="1">VLOOKUP("*"&amp;$N$2&amp;"*",OFFSET(Sheet6!$B$2:$F$113,O71,0),1,FALSE)</f>
        <v>#N/A</v>
      </c>
      <c r="O72" s="2" t="e">
        <f ca="1">VLOOKUP("*"&amp;$N$2&amp;"*",OFFSET(Sheet6!$B$2:$F$113,O71,0),5,FALSE)</f>
        <v>#N/A</v>
      </c>
    </row>
    <row r="73" spans="13:15">
      <c r="M73" s="2">
        <v>71</v>
      </c>
      <c r="N73" s="2" t="e">
        <f ca="1">VLOOKUP("*"&amp;$N$2&amp;"*",OFFSET(Sheet6!$B$2:$F$113,O72,0),1,FALSE)</f>
        <v>#N/A</v>
      </c>
      <c r="O73" s="2" t="e">
        <f ca="1">VLOOKUP("*"&amp;$N$2&amp;"*",OFFSET(Sheet6!$B$2:$F$113,O72,0),5,FALSE)</f>
        <v>#N/A</v>
      </c>
    </row>
    <row r="74" spans="13:15">
      <c r="M74" s="2">
        <v>72</v>
      </c>
      <c r="N74" s="2" t="e">
        <f ca="1">VLOOKUP("*"&amp;$N$2&amp;"*",OFFSET(Sheet6!$B$2:$F$113,O73,0),1,FALSE)</f>
        <v>#N/A</v>
      </c>
      <c r="O74" s="2" t="e">
        <f ca="1">VLOOKUP("*"&amp;$N$2&amp;"*",OFFSET(Sheet6!$B$2:$F$113,O73,0),5,FALSE)</f>
        <v>#N/A</v>
      </c>
    </row>
    <row r="75" spans="13:15">
      <c r="M75" s="2">
        <v>73</v>
      </c>
      <c r="N75" s="2" t="e">
        <f ca="1">VLOOKUP("*"&amp;$N$2&amp;"*",OFFSET(Sheet6!$B$2:$F$113,O74,0),1,FALSE)</f>
        <v>#N/A</v>
      </c>
      <c r="O75" s="2" t="e">
        <f ca="1">VLOOKUP("*"&amp;$N$2&amp;"*",OFFSET(Sheet6!$B$2:$F$113,O74,0),5,FALSE)</f>
        <v>#N/A</v>
      </c>
    </row>
    <row r="76" spans="13:15">
      <c r="M76" s="2">
        <v>74</v>
      </c>
      <c r="N76" s="2" t="e">
        <f ca="1">VLOOKUP("*"&amp;$N$2&amp;"*",OFFSET(Sheet6!$B$2:$F$113,O75,0),1,FALSE)</f>
        <v>#N/A</v>
      </c>
      <c r="O76" s="2" t="e">
        <f ca="1">VLOOKUP("*"&amp;$N$2&amp;"*",OFFSET(Sheet6!$B$2:$F$113,O75,0),5,FALSE)</f>
        <v>#N/A</v>
      </c>
    </row>
    <row r="77" spans="13:15">
      <c r="M77" s="2">
        <v>75</v>
      </c>
      <c r="N77" s="2" t="e">
        <f ca="1">VLOOKUP("*"&amp;$N$2&amp;"*",OFFSET(Sheet6!$B$2:$F$113,O76,0),1,FALSE)</f>
        <v>#N/A</v>
      </c>
      <c r="O77" s="2" t="e">
        <f ca="1">VLOOKUP("*"&amp;$N$2&amp;"*",OFFSET(Sheet6!$B$2:$F$113,O76,0),5,FALSE)</f>
        <v>#N/A</v>
      </c>
    </row>
    <row r="78" spans="13:15">
      <c r="M78" s="2">
        <v>76</v>
      </c>
      <c r="N78" s="2" t="e">
        <f ca="1">VLOOKUP("*"&amp;$N$2&amp;"*",OFFSET(Sheet6!$B$2:$F$113,O77,0),1,FALSE)</f>
        <v>#N/A</v>
      </c>
      <c r="O78" s="2" t="e">
        <f ca="1">VLOOKUP("*"&amp;$N$2&amp;"*",OFFSET(Sheet6!$B$2:$F$113,O77,0),5,FALSE)</f>
        <v>#N/A</v>
      </c>
    </row>
    <row r="79" spans="13:15">
      <c r="M79" s="2">
        <v>77</v>
      </c>
      <c r="N79" s="2" t="e">
        <f ca="1">VLOOKUP("*"&amp;$N$2&amp;"*",OFFSET(Sheet6!$B$2:$F$113,O78,0),1,FALSE)</f>
        <v>#N/A</v>
      </c>
      <c r="O79" s="2" t="e">
        <f ca="1">VLOOKUP("*"&amp;$N$2&amp;"*",OFFSET(Sheet6!$B$2:$F$113,O78,0),5,FALSE)</f>
        <v>#N/A</v>
      </c>
    </row>
    <row r="80" spans="13:15">
      <c r="M80" s="2">
        <v>78</v>
      </c>
      <c r="N80" s="2" t="e">
        <f ca="1">VLOOKUP("*"&amp;$N$2&amp;"*",OFFSET(Sheet6!$B$2:$F$113,O79,0),1,FALSE)</f>
        <v>#N/A</v>
      </c>
      <c r="O80" s="2" t="e">
        <f ca="1">VLOOKUP("*"&amp;$N$2&amp;"*",OFFSET(Sheet6!$B$2:$F$113,O79,0),5,FALSE)</f>
        <v>#N/A</v>
      </c>
    </row>
    <row r="81" spans="13:15">
      <c r="M81" s="2">
        <v>79</v>
      </c>
      <c r="N81" s="2" t="e">
        <f ca="1">VLOOKUP("*"&amp;$N$2&amp;"*",OFFSET(Sheet6!$B$2:$F$113,O80,0),1,FALSE)</f>
        <v>#N/A</v>
      </c>
      <c r="O81" s="2" t="e">
        <f ca="1">VLOOKUP("*"&amp;$N$2&amp;"*",OFFSET(Sheet6!$B$2:$F$113,O80,0),5,FALSE)</f>
        <v>#N/A</v>
      </c>
    </row>
    <row r="82" spans="13:15">
      <c r="M82" s="2">
        <v>80</v>
      </c>
      <c r="N82" s="2" t="e">
        <f ca="1">VLOOKUP("*"&amp;$N$2&amp;"*",OFFSET(Sheet6!$B$2:$F$113,O81,0),1,FALSE)</f>
        <v>#N/A</v>
      </c>
      <c r="O82" s="2" t="e">
        <f ca="1">VLOOKUP("*"&amp;$N$2&amp;"*",OFFSET(Sheet6!$B$2:$F$113,O81,0),5,FALSE)</f>
        <v>#N/A</v>
      </c>
    </row>
    <row r="83" spans="13:15">
      <c r="M83" s="2">
        <v>81</v>
      </c>
      <c r="N83" s="2" t="e">
        <f ca="1">VLOOKUP("*"&amp;$N$2&amp;"*",OFFSET(Sheet6!$B$2:$F$113,O82,0),1,FALSE)</f>
        <v>#N/A</v>
      </c>
      <c r="O83" s="2" t="e">
        <f ca="1">VLOOKUP("*"&amp;$N$2&amp;"*",OFFSET(Sheet6!$B$2:$F$113,O82,0),5,FALSE)</f>
        <v>#N/A</v>
      </c>
    </row>
    <row r="84" spans="13:15">
      <c r="M84" s="2">
        <v>82</v>
      </c>
      <c r="N84" s="2" t="e">
        <f ca="1">VLOOKUP("*"&amp;$N$2&amp;"*",OFFSET(Sheet6!$B$2:$F$113,O83,0),1,FALSE)</f>
        <v>#N/A</v>
      </c>
      <c r="O84" s="2" t="e">
        <f ca="1">VLOOKUP("*"&amp;$N$2&amp;"*",OFFSET(Sheet6!$B$2:$F$113,O83,0),5,FALSE)</f>
        <v>#N/A</v>
      </c>
    </row>
    <row r="85" spans="13:15">
      <c r="M85" s="2">
        <v>83</v>
      </c>
      <c r="N85" s="2" t="e">
        <f ca="1">VLOOKUP("*"&amp;$N$2&amp;"*",OFFSET(Sheet6!$B$2:$F$113,O84,0),1,FALSE)</f>
        <v>#N/A</v>
      </c>
      <c r="O85" s="2" t="e">
        <f ca="1">VLOOKUP("*"&amp;$N$2&amp;"*",OFFSET(Sheet6!$B$2:$F$113,O84,0),5,FALSE)</f>
        <v>#N/A</v>
      </c>
    </row>
    <row r="86" spans="13:15">
      <c r="M86" s="2">
        <v>84</v>
      </c>
      <c r="N86" s="2" t="e">
        <f ca="1">VLOOKUP("*"&amp;$N$2&amp;"*",OFFSET(Sheet6!$B$2:$F$113,O85,0),1,FALSE)</f>
        <v>#N/A</v>
      </c>
      <c r="O86" s="2" t="e">
        <f ca="1">VLOOKUP("*"&amp;$N$2&amp;"*",OFFSET(Sheet6!$B$2:$F$113,O85,0),5,FALSE)</f>
        <v>#N/A</v>
      </c>
    </row>
    <row r="87" spans="13:15">
      <c r="M87" s="2">
        <v>85</v>
      </c>
      <c r="N87" s="2" t="e">
        <f ca="1">VLOOKUP("*"&amp;$N$2&amp;"*",OFFSET(Sheet6!$B$2:$F$113,O86,0),1,FALSE)</f>
        <v>#N/A</v>
      </c>
      <c r="O87" s="2" t="e">
        <f ca="1">VLOOKUP("*"&amp;$N$2&amp;"*",OFFSET(Sheet6!$B$2:$F$113,O86,0),5,FALSE)</f>
        <v>#N/A</v>
      </c>
    </row>
    <row r="88" spans="13:15">
      <c r="M88" s="2">
        <v>86</v>
      </c>
      <c r="N88" s="2" t="e">
        <f ca="1">VLOOKUP("*"&amp;$N$2&amp;"*",OFFSET(Sheet6!$B$2:$F$113,O87,0),1,FALSE)</f>
        <v>#N/A</v>
      </c>
      <c r="O88" s="2" t="e">
        <f ca="1">VLOOKUP("*"&amp;$N$2&amp;"*",OFFSET(Sheet6!$B$2:$F$113,O87,0),5,FALSE)</f>
        <v>#N/A</v>
      </c>
    </row>
    <row r="89" spans="13:15">
      <c r="M89" s="2">
        <v>87</v>
      </c>
      <c r="N89" s="2" t="e">
        <f ca="1">VLOOKUP("*"&amp;$N$2&amp;"*",OFFSET(Sheet6!$B$2:$F$113,O88,0),1,FALSE)</f>
        <v>#N/A</v>
      </c>
      <c r="O89" s="2" t="e">
        <f ca="1">VLOOKUP("*"&amp;$N$2&amp;"*",OFFSET(Sheet6!$B$2:$F$113,O88,0),5,FALSE)</f>
        <v>#N/A</v>
      </c>
    </row>
    <row r="90" spans="13:15">
      <c r="M90" s="2">
        <v>88</v>
      </c>
      <c r="N90" s="2" t="e">
        <f ca="1">VLOOKUP("*"&amp;$N$2&amp;"*",OFFSET(Sheet6!$B$2:$F$113,O89,0),1,FALSE)</f>
        <v>#N/A</v>
      </c>
      <c r="O90" s="2" t="e">
        <f ca="1">VLOOKUP("*"&amp;$N$2&amp;"*",OFFSET(Sheet6!$B$2:$F$113,O89,0),5,FALSE)</f>
        <v>#N/A</v>
      </c>
    </row>
    <row r="91" spans="13:15">
      <c r="M91" s="2">
        <v>89</v>
      </c>
      <c r="N91" s="2" t="e">
        <f ca="1">VLOOKUP("*"&amp;$N$2&amp;"*",OFFSET(Sheet6!$B$2:$F$113,O90,0),1,FALSE)</f>
        <v>#N/A</v>
      </c>
      <c r="O91" s="2" t="e">
        <f ca="1">VLOOKUP("*"&amp;$N$2&amp;"*",OFFSET(Sheet6!$B$2:$F$113,O90,0),5,FALSE)</f>
        <v>#N/A</v>
      </c>
    </row>
    <row r="92" spans="13:15">
      <c r="M92" s="2">
        <v>90</v>
      </c>
      <c r="N92" s="2" t="e">
        <f ca="1">VLOOKUP("*"&amp;$N$2&amp;"*",OFFSET(Sheet6!$B$2:$F$113,O91,0),1,FALSE)</f>
        <v>#N/A</v>
      </c>
      <c r="O92" s="2" t="e">
        <f ca="1">VLOOKUP("*"&amp;$N$2&amp;"*",OFFSET(Sheet6!$B$2:$F$113,O91,0),5,FALSE)</f>
        <v>#N/A</v>
      </c>
    </row>
    <row r="93" spans="13:15">
      <c r="M93" s="2">
        <v>91</v>
      </c>
      <c r="N93" s="2" t="e">
        <f ca="1">VLOOKUP("*"&amp;$N$2&amp;"*",OFFSET(Sheet6!$B$2:$F$113,O92,0),1,FALSE)</f>
        <v>#N/A</v>
      </c>
      <c r="O93" s="2" t="e">
        <f ca="1">VLOOKUP("*"&amp;$N$2&amp;"*",OFFSET(Sheet6!$B$2:$F$113,O92,0),5,FALSE)</f>
        <v>#N/A</v>
      </c>
    </row>
    <row r="94" spans="13:15">
      <c r="M94" s="2">
        <v>92</v>
      </c>
      <c r="N94" s="2" t="e">
        <f ca="1">VLOOKUP("*"&amp;$N$2&amp;"*",OFFSET(Sheet6!$B$2:$F$113,O93,0),1,FALSE)</f>
        <v>#N/A</v>
      </c>
      <c r="O94" s="2" t="e">
        <f ca="1">VLOOKUP("*"&amp;$N$2&amp;"*",OFFSET(Sheet6!$B$2:$F$113,O93,0),5,FALSE)</f>
        <v>#N/A</v>
      </c>
    </row>
    <row r="95" spans="13:15">
      <c r="M95" s="2">
        <v>93</v>
      </c>
      <c r="N95" s="2" t="e">
        <f ca="1">VLOOKUP("*"&amp;$N$2&amp;"*",OFFSET(Sheet6!$B$2:$F$113,O94,0),1,FALSE)</f>
        <v>#N/A</v>
      </c>
      <c r="O95" s="2" t="e">
        <f ca="1">VLOOKUP("*"&amp;$N$2&amp;"*",OFFSET(Sheet6!$B$2:$F$113,O94,0),5,FALSE)</f>
        <v>#N/A</v>
      </c>
    </row>
    <row r="96" spans="13:15">
      <c r="M96" s="2">
        <v>94</v>
      </c>
      <c r="N96" s="2" t="e">
        <f ca="1">VLOOKUP("*"&amp;$N$2&amp;"*",OFFSET(Sheet6!$B$2:$F$113,O95,0),1,FALSE)</f>
        <v>#N/A</v>
      </c>
      <c r="O96" s="2" t="e">
        <f ca="1">VLOOKUP("*"&amp;$N$2&amp;"*",OFFSET(Sheet6!$B$2:$F$113,O95,0),5,FALSE)</f>
        <v>#N/A</v>
      </c>
    </row>
    <row r="97" spans="13:15">
      <c r="M97" s="2">
        <v>95</v>
      </c>
      <c r="N97" s="2" t="e">
        <f ca="1">VLOOKUP("*"&amp;$N$2&amp;"*",OFFSET(Sheet6!$B$2:$F$113,O96,0),1,FALSE)</f>
        <v>#N/A</v>
      </c>
      <c r="O97" s="2" t="e">
        <f ca="1">VLOOKUP("*"&amp;$N$2&amp;"*",OFFSET(Sheet6!$B$2:$F$113,O96,0),5,FALSE)</f>
        <v>#N/A</v>
      </c>
    </row>
    <row r="98" spans="13:15">
      <c r="M98" s="2">
        <v>96</v>
      </c>
      <c r="N98" s="2" t="e">
        <f ca="1">VLOOKUP("*"&amp;$N$2&amp;"*",OFFSET(Sheet6!$B$2:$F$113,O97,0),1,FALSE)</f>
        <v>#N/A</v>
      </c>
      <c r="O98" s="2" t="e">
        <f ca="1">VLOOKUP("*"&amp;$N$2&amp;"*",OFFSET(Sheet6!$B$2:$F$113,O97,0),5,FALSE)</f>
        <v>#N/A</v>
      </c>
    </row>
    <row r="99" spans="13:15">
      <c r="M99" s="2">
        <v>97</v>
      </c>
      <c r="N99" s="2" t="e">
        <f ca="1">VLOOKUP("*"&amp;$N$2&amp;"*",OFFSET(Sheet6!$B$2:$F$113,O98,0),1,FALSE)</f>
        <v>#N/A</v>
      </c>
      <c r="O99" s="2" t="e">
        <f ca="1">VLOOKUP("*"&amp;$N$2&amp;"*",OFFSET(Sheet6!$B$2:$F$113,O98,0),5,FALSE)</f>
        <v>#N/A</v>
      </c>
    </row>
    <row r="100" spans="13:15">
      <c r="M100" s="2">
        <v>98</v>
      </c>
      <c r="N100" s="2" t="e">
        <f ca="1">VLOOKUP("*"&amp;$N$2&amp;"*",OFFSET(Sheet6!$B$2:$F$113,O99,0),1,FALSE)</f>
        <v>#N/A</v>
      </c>
      <c r="O100" s="2" t="e">
        <f ca="1">VLOOKUP("*"&amp;$N$2&amp;"*",OFFSET(Sheet6!$B$2:$F$113,O99,0),5,FALSE)</f>
        <v>#N/A</v>
      </c>
    </row>
    <row r="101" spans="13:15">
      <c r="M101" s="2">
        <v>99</v>
      </c>
      <c r="N101" s="2" t="e">
        <f ca="1">VLOOKUP("*"&amp;$N$2&amp;"*",OFFSET(Sheet6!$B$2:$F$113,O100,0),1,FALSE)</f>
        <v>#N/A</v>
      </c>
      <c r="O101" s="2" t="e">
        <f ca="1">VLOOKUP("*"&amp;$N$2&amp;"*",OFFSET(Sheet6!$B$2:$F$113,O100,0),5,FALSE)</f>
        <v>#N/A</v>
      </c>
    </row>
    <row r="102" spans="13:15">
      <c r="M102" s="2">
        <v>100</v>
      </c>
      <c r="N102" s="2" t="e">
        <f ca="1">VLOOKUP("*"&amp;$N$2&amp;"*",OFFSET(Sheet6!$B$2:$F$113,O101,0),1,FALSE)</f>
        <v>#N/A</v>
      </c>
      <c r="O102" s="2" t="e">
        <f ca="1">VLOOKUP("*"&amp;$N$2&amp;"*",OFFSET(Sheet6!$B$2:$F$113,O101,0),5,FALSE)</f>
        <v>#N/A</v>
      </c>
    </row>
    <row r="103" spans="13:15">
      <c r="M103" s="2">
        <v>101</v>
      </c>
      <c r="N103" s="2" t="e">
        <f ca="1">VLOOKUP("*"&amp;$N$2&amp;"*",OFFSET(Sheet6!$B$2:$F$113,O102,0),1,FALSE)</f>
        <v>#N/A</v>
      </c>
      <c r="O103" s="2" t="e">
        <f ca="1">VLOOKUP("*"&amp;$N$2&amp;"*",OFFSET(Sheet6!$B$2:$F$113,O102,0),5,FALSE)</f>
        <v>#N/A</v>
      </c>
    </row>
    <row r="104" spans="13:15">
      <c r="M104" s="2">
        <v>102</v>
      </c>
      <c r="N104" s="2" t="e">
        <f ca="1">VLOOKUP("*"&amp;$N$2&amp;"*",OFFSET(Sheet6!$B$2:$F$113,O103,0),1,FALSE)</f>
        <v>#N/A</v>
      </c>
      <c r="O104" s="2" t="e">
        <f ca="1">VLOOKUP("*"&amp;$N$2&amp;"*",OFFSET(Sheet6!$B$2:$F$113,O103,0),5,FALSE)</f>
        <v>#N/A</v>
      </c>
    </row>
    <row r="105" spans="13:15">
      <c r="M105" s="2">
        <v>103</v>
      </c>
      <c r="N105" s="2" t="e">
        <f ca="1">VLOOKUP("*"&amp;$N$2&amp;"*",OFFSET(Sheet6!$B$2:$F$113,O104,0),1,FALSE)</f>
        <v>#N/A</v>
      </c>
      <c r="O105" s="2" t="e">
        <f ca="1">VLOOKUP("*"&amp;$N$2&amp;"*",OFFSET(Sheet6!$B$2:$F$113,O104,0),5,FALSE)</f>
        <v>#N/A</v>
      </c>
    </row>
    <row r="106" spans="13:15">
      <c r="M106" s="2">
        <v>104</v>
      </c>
      <c r="N106" s="2" t="e">
        <f ca="1">VLOOKUP("*"&amp;$N$2&amp;"*",OFFSET(Sheet6!$B$2:$F$113,O105,0),1,FALSE)</f>
        <v>#N/A</v>
      </c>
      <c r="O106" s="2" t="e">
        <f ca="1">VLOOKUP("*"&amp;$N$2&amp;"*",OFFSET(Sheet6!$B$2:$F$113,O105,0),5,FALSE)</f>
        <v>#N/A</v>
      </c>
    </row>
    <row r="107" spans="13:15">
      <c r="M107" s="2">
        <v>105</v>
      </c>
      <c r="N107" s="2" t="e">
        <f ca="1">VLOOKUP("*"&amp;$N$2&amp;"*",OFFSET(Sheet6!$B$2:$F$113,O106,0),1,FALSE)</f>
        <v>#N/A</v>
      </c>
      <c r="O107" s="2" t="e">
        <f ca="1">VLOOKUP("*"&amp;$N$2&amp;"*",OFFSET(Sheet6!$B$2:$F$113,O106,0),5,FALSE)</f>
        <v>#N/A</v>
      </c>
    </row>
    <row r="108" spans="13:15">
      <c r="M108" s="2">
        <v>106</v>
      </c>
      <c r="N108" s="2" t="e">
        <f ca="1">VLOOKUP("*"&amp;$N$2&amp;"*",OFFSET(Sheet6!$B$2:$F$113,O107,0),1,FALSE)</f>
        <v>#N/A</v>
      </c>
      <c r="O108" s="2" t="e">
        <f ca="1">VLOOKUP("*"&amp;$N$2&amp;"*",OFFSET(Sheet6!$B$2:$F$113,O107,0),5,FALSE)</f>
        <v>#N/A</v>
      </c>
    </row>
    <row r="109" spans="13:15">
      <c r="M109" s="2">
        <v>107</v>
      </c>
      <c r="N109" s="2" t="e">
        <f ca="1">VLOOKUP("*"&amp;$N$2&amp;"*",OFFSET(Sheet6!$B$2:$F$113,O108,0),1,FALSE)</f>
        <v>#N/A</v>
      </c>
      <c r="O109" s="2" t="e">
        <f ca="1">VLOOKUP("*"&amp;$N$2&amp;"*",OFFSET(Sheet6!$B$2:$F$113,O108,0),5,FALSE)</f>
        <v>#N/A</v>
      </c>
    </row>
    <row r="110" spans="13:15">
      <c r="M110" s="2">
        <v>108</v>
      </c>
      <c r="N110" s="2" t="e">
        <f ca="1">VLOOKUP("*"&amp;$N$2&amp;"*",OFFSET(Sheet6!$B$2:$F$113,O109,0),1,FALSE)</f>
        <v>#N/A</v>
      </c>
      <c r="O110" s="2" t="e">
        <f ca="1">VLOOKUP("*"&amp;$N$2&amp;"*",OFFSET(Sheet6!$B$2:$F$113,O109,0),5,FALSE)</f>
        <v>#N/A</v>
      </c>
    </row>
    <row r="111" spans="13:15">
      <c r="M111" s="2">
        <v>109</v>
      </c>
      <c r="N111" s="2" t="e">
        <f ca="1">VLOOKUP("*"&amp;$N$2&amp;"*",OFFSET(Sheet6!$B$2:$F$113,O110,0),1,FALSE)</f>
        <v>#N/A</v>
      </c>
      <c r="O111" s="2" t="e">
        <f ca="1">VLOOKUP("*"&amp;$N$2&amp;"*",OFFSET(Sheet6!$B$2:$F$113,O110,0),5,FALSE)</f>
        <v>#N/A</v>
      </c>
    </row>
    <row r="112" spans="13:15">
      <c r="M112" s="2">
        <v>110</v>
      </c>
      <c r="N112" s="2" t="e">
        <f ca="1">VLOOKUP("*"&amp;$N$2&amp;"*",OFFSET(Sheet6!$B$2:$F$113,O111,0),1,FALSE)</f>
        <v>#N/A</v>
      </c>
      <c r="O112" s="2" t="e">
        <f ca="1">VLOOKUP("*"&amp;$N$2&amp;"*",OFFSET(Sheet6!$B$2:$F$113,O111,0),5,FALSE)</f>
        <v>#N/A</v>
      </c>
    </row>
    <row r="113" spans="13:15">
      <c r="M113" s="2">
        <v>111</v>
      </c>
      <c r="N113" s="2" t="e">
        <f ca="1">VLOOKUP("*"&amp;$N$2&amp;"*",OFFSET(Sheet6!$B$2:$F$113,O112,0),1,FALSE)</f>
        <v>#N/A</v>
      </c>
      <c r="O113" s="2" t="e">
        <f ca="1">VLOOKUP("*"&amp;$N$2&amp;"*",OFFSET(Sheet6!$B$2:$F$113,O112,0),5,FALSE)</f>
        <v>#N/A</v>
      </c>
    </row>
    <row r="114" spans="13:15">
      <c r="M114" s="2">
        <v>112</v>
      </c>
      <c r="N114" s="2" t="e">
        <f ca="1">VLOOKUP("*"&amp;$N$2&amp;"*",OFFSET(Sheet6!$B$2:$F$113,O113,0),1,FALSE)</f>
        <v>#N/A</v>
      </c>
      <c r="O114" s="2" t="e">
        <f ca="1">VLOOKUP("*"&amp;$N$2&amp;"*",OFFSET(Sheet6!$B$2:$F$113,O113,0),5,FALSE)</f>
        <v>#N/A</v>
      </c>
    </row>
    <row r="115" spans="13:15">
      <c r="M115" s="2">
        <v>113</v>
      </c>
      <c r="N115" s="2" t="e">
        <f ca="1">VLOOKUP("*"&amp;$N$2&amp;"*",OFFSET(Sheet6!$B$2:$F$113,O114,0),1,FALSE)</f>
        <v>#N/A</v>
      </c>
      <c r="O115" s="2" t="e">
        <f ca="1">VLOOKUP("*"&amp;$N$2&amp;"*",OFFSET(Sheet6!$B$2:$F$113,O114,0),5,FALSE)</f>
        <v>#N/A</v>
      </c>
    </row>
    <row r="116" spans="13:15">
      <c r="M116" s="2">
        <v>114</v>
      </c>
      <c r="N116" s="2" t="e">
        <f ca="1">VLOOKUP("*"&amp;$N$2&amp;"*",OFFSET(Sheet6!$B$2:$F$113,O115,0),1,FALSE)</f>
        <v>#N/A</v>
      </c>
      <c r="O116" s="2" t="e">
        <f ca="1">VLOOKUP("*"&amp;$N$2&amp;"*",OFFSET(Sheet6!$B$2:$F$113,O115,0),5,FALSE)</f>
        <v>#N/A</v>
      </c>
    </row>
    <row r="117" spans="13:15">
      <c r="M117" s="2">
        <v>115</v>
      </c>
      <c r="N117" s="2" t="e">
        <f ca="1">VLOOKUP("*"&amp;$N$2&amp;"*",OFFSET(Sheet6!$B$2:$F$113,O116,0),1,FALSE)</f>
        <v>#N/A</v>
      </c>
      <c r="O117" s="2" t="e">
        <f ca="1">VLOOKUP("*"&amp;$N$2&amp;"*",OFFSET(Sheet6!$B$2:$F$113,O116,0),5,FALSE)</f>
        <v>#N/A</v>
      </c>
    </row>
    <row r="118" spans="13:15">
      <c r="M118" s="2">
        <v>116</v>
      </c>
      <c r="N118" s="2" t="e">
        <f ca="1">VLOOKUP("*"&amp;$N$2&amp;"*",OFFSET(Sheet6!$B$2:$F$113,O117,0),1,FALSE)</f>
        <v>#N/A</v>
      </c>
      <c r="O118" s="2" t="e">
        <f ca="1">VLOOKUP("*"&amp;$N$2&amp;"*",OFFSET(Sheet6!$B$2:$F$113,O117,0),5,FALSE)</f>
        <v>#N/A</v>
      </c>
    </row>
    <row r="119" spans="13:15">
      <c r="M119" s="2">
        <v>117</v>
      </c>
      <c r="N119" s="2" t="e">
        <f ca="1">VLOOKUP("*"&amp;$N$2&amp;"*",OFFSET(Sheet6!$B$2:$F$113,O118,0),1,FALSE)</f>
        <v>#N/A</v>
      </c>
      <c r="O119" s="2" t="e">
        <f ca="1">VLOOKUP("*"&amp;$N$2&amp;"*",OFFSET(Sheet6!$B$2:$F$113,O118,0),5,FALSE)</f>
        <v>#N/A</v>
      </c>
    </row>
    <row r="120" spans="13:15">
      <c r="M120" s="2">
        <v>118</v>
      </c>
      <c r="N120" s="2" t="e">
        <f ca="1">VLOOKUP("*"&amp;$N$2&amp;"*",OFFSET(Sheet6!$B$2:$F$113,O119,0),1,FALSE)</f>
        <v>#N/A</v>
      </c>
      <c r="O120" s="2" t="e">
        <f ca="1">VLOOKUP("*"&amp;$N$2&amp;"*",OFFSET(Sheet6!$B$2:$F$113,O119,0),5,FALSE)</f>
        <v>#N/A</v>
      </c>
    </row>
    <row r="121" spans="13:15">
      <c r="M121" s="2">
        <v>119</v>
      </c>
      <c r="N121" s="2" t="e">
        <f ca="1">VLOOKUP("*"&amp;$N$2&amp;"*",OFFSET(Sheet6!$B$2:$F$113,O120,0),1,FALSE)</f>
        <v>#N/A</v>
      </c>
      <c r="O121" s="2" t="e">
        <f ca="1">VLOOKUP("*"&amp;$N$2&amp;"*",OFFSET(Sheet6!$B$2:$F$113,O120,0),5,FALSE)</f>
        <v>#N/A</v>
      </c>
    </row>
    <row r="122" spans="13:15">
      <c r="M122" s="2">
        <v>120</v>
      </c>
      <c r="N122" s="2" t="e">
        <f ca="1">VLOOKUP("*"&amp;$N$2&amp;"*",OFFSET(Sheet6!$B$2:$F$113,O121,0),1,FALSE)</f>
        <v>#N/A</v>
      </c>
      <c r="O122" s="2" t="e">
        <f ca="1">VLOOKUP("*"&amp;$N$2&amp;"*",OFFSET(Sheet6!$B$2:$F$113,O121,0),5,FALSE)</f>
        <v>#N/A</v>
      </c>
    </row>
    <row r="123" spans="13:15">
      <c r="M123" s="2">
        <v>121</v>
      </c>
      <c r="N123" s="2" t="e">
        <f ca="1">VLOOKUP("*"&amp;$N$2&amp;"*",OFFSET(Sheet6!$B$2:$F$113,O122,0),1,FALSE)</f>
        <v>#N/A</v>
      </c>
      <c r="O123" s="2" t="e">
        <f ca="1">VLOOKUP("*"&amp;$N$2&amp;"*",OFFSET(Sheet6!$B$2:$F$113,O122,0),5,FALSE)</f>
        <v>#N/A</v>
      </c>
    </row>
    <row r="124" spans="13:15">
      <c r="M124" s="2">
        <v>122</v>
      </c>
      <c r="N124" s="2" t="e">
        <f ca="1">VLOOKUP("*"&amp;$N$2&amp;"*",OFFSET(Sheet6!$B$2:$F$113,O123,0),1,FALSE)</f>
        <v>#N/A</v>
      </c>
      <c r="O124" s="2" t="e">
        <f ca="1">VLOOKUP("*"&amp;$N$2&amp;"*",OFFSET(Sheet6!$B$2:$F$113,O123,0),5,FALSE)</f>
        <v>#N/A</v>
      </c>
    </row>
    <row r="125" spans="13:15">
      <c r="M125" s="2">
        <v>123</v>
      </c>
      <c r="N125" s="2" t="e">
        <f ca="1">VLOOKUP("*"&amp;$N$2&amp;"*",OFFSET(Sheet6!$B$2:$F$113,O124,0),1,FALSE)</f>
        <v>#N/A</v>
      </c>
      <c r="O125" s="2" t="e">
        <f ca="1">VLOOKUP("*"&amp;$N$2&amp;"*",OFFSET(Sheet6!$B$2:$F$113,O124,0),5,FALSE)</f>
        <v>#N/A</v>
      </c>
    </row>
    <row r="126" spans="13:15">
      <c r="M126" s="2">
        <v>124</v>
      </c>
      <c r="N126" s="2" t="e">
        <f ca="1">VLOOKUP("*"&amp;$N$2&amp;"*",OFFSET(Sheet6!$B$2:$F$113,O125,0),1,FALSE)</f>
        <v>#N/A</v>
      </c>
      <c r="O126" s="2" t="e">
        <f ca="1">VLOOKUP("*"&amp;$N$2&amp;"*",OFFSET(Sheet6!$B$2:$F$113,O125,0),5,FALSE)</f>
        <v>#N/A</v>
      </c>
    </row>
    <row r="127" spans="13:15">
      <c r="M127" s="2">
        <v>125</v>
      </c>
      <c r="N127" s="2" t="e">
        <f ca="1">VLOOKUP("*"&amp;$N$2&amp;"*",OFFSET(Sheet6!$B$2:$F$113,O126,0),1,FALSE)</f>
        <v>#N/A</v>
      </c>
      <c r="O127" s="2" t="e">
        <f ca="1">VLOOKUP("*"&amp;$N$2&amp;"*",OFFSET(Sheet6!$B$2:$F$113,O126,0),5,FALSE)</f>
        <v>#N/A</v>
      </c>
    </row>
    <row r="128" spans="13:15">
      <c r="M128" s="2">
        <v>126</v>
      </c>
      <c r="N128" s="2" t="e">
        <f ca="1">VLOOKUP("*"&amp;$N$2&amp;"*",OFFSET(Sheet6!$B$2:$F$113,O127,0),1,FALSE)</f>
        <v>#N/A</v>
      </c>
      <c r="O128" s="2" t="e">
        <f ca="1">VLOOKUP("*"&amp;$N$2&amp;"*",OFFSET(Sheet6!$B$2:$F$113,O127,0),5,FALSE)</f>
        <v>#N/A</v>
      </c>
    </row>
    <row r="129" spans="13:15">
      <c r="M129" s="2">
        <v>127</v>
      </c>
      <c r="N129" s="2" t="e">
        <f ca="1">VLOOKUP("*"&amp;$N$2&amp;"*",OFFSET(Sheet6!$B$2:$F$113,O128,0),1,FALSE)</f>
        <v>#N/A</v>
      </c>
      <c r="O129" s="2" t="e">
        <f ca="1">VLOOKUP("*"&amp;$N$2&amp;"*",OFFSET(Sheet6!$B$2:$F$113,O128,0),5,FALSE)</f>
        <v>#N/A</v>
      </c>
    </row>
    <row r="130" spans="13:15">
      <c r="M130" s="2">
        <v>128</v>
      </c>
      <c r="N130" s="2" t="e">
        <f ca="1">VLOOKUP("*"&amp;$N$2&amp;"*",OFFSET(Sheet6!$B$2:$F$113,O129,0),1,FALSE)</f>
        <v>#N/A</v>
      </c>
      <c r="O130" s="2" t="e">
        <f ca="1">VLOOKUP("*"&amp;$N$2&amp;"*",OFFSET(Sheet6!$B$2:$F$113,O129,0),5,FALSE)</f>
        <v>#N/A</v>
      </c>
    </row>
    <row r="131" spans="13:15">
      <c r="M131" s="2">
        <v>129</v>
      </c>
      <c r="N131" s="2" t="e">
        <f ca="1">VLOOKUP("*"&amp;$N$2&amp;"*",OFFSET(Sheet6!$B$2:$F$113,O130,0),1,FALSE)</f>
        <v>#N/A</v>
      </c>
      <c r="O131" s="2" t="e">
        <f ca="1">VLOOKUP("*"&amp;$N$2&amp;"*",OFFSET(Sheet6!$B$2:$F$113,O130,0),5,FALSE)</f>
        <v>#N/A</v>
      </c>
    </row>
    <row r="132" spans="13:15">
      <c r="M132" s="2">
        <v>130</v>
      </c>
      <c r="N132" s="2" t="e">
        <f ca="1">VLOOKUP("*"&amp;$N$2&amp;"*",OFFSET(Sheet6!$B$2:$F$113,O131,0),1,FALSE)</f>
        <v>#N/A</v>
      </c>
      <c r="O132" s="2" t="e">
        <f ca="1">VLOOKUP("*"&amp;$N$2&amp;"*",OFFSET(Sheet6!$B$2:$F$113,O131,0),5,FALSE)</f>
        <v>#N/A</v>
      </c>
    </row>
    <row r="133" spans="13:15">
      <c r="M133" s="2">
        <v>131</v>
      </c>
      <c r="N133" s="2" t="e">
        <f ca="1">VLOOKUP("*"&amp;$N$2&amp;"*",OFFSET(Sheet6!$B$2:$F$113,O132,0),1,FALSE)</f>
        <v>#N/A</v>
      </c>
      <c r="O133" s="2" t="e">
        <f ca="1">VLOOKUP("*"&amp;$N$2&amp;"*",OFFSET(Sheet6!$B$2:$F$113,O132,0),5,FALSE)</f>
        <v>#N/A</v>
      </c>
    </row>
    <row r="134" spans="13:15">
      <c r="M134" s="2">
        <v>132</v>
      </c>
      <c r="N134" s="2" t="e">
        <f ca="1">VLOOKUP("*"&amp;$N$2&amp;"*",OFFSET(Sheet6!$B$2:$F$113,O133,0),1,FALSE)</f>
        <v>#N/A</v>
      </c>
      <c r="O134" s="2" t="e">
        <f ca="1">VLOOKUP("*"&amp;$N$2&amp;"*",OFFSET(Sheet6!$B$2:$F$113,O133,0),5,FALSE)</f>
        <v>#N/A</v>
      </c>
    </row>
    <row r="135" spans="13:15">
      <c r="M135" s="2">
        <v>133</v>
      </c>
      <c r="N135" s="2" t="e">
        <f ca="1">VLOOKUP("*"&amp;$N$2&amp;"*",OFFSET(Sheet6!$B$2:$F$113,O134,0),1,FALSE)</f>
        <v>#N/A</v>
      </c>
      <c r="O135" s="2" t="e">
        <f ca="1">VLOOKUP("*"&amp;$N$2&amp;"*",OFFSET(Sheet6!$B$2:$F$113,O134,0),5,FALSE)</f>
        <v>#N/A</v>
      </c>
    </row>
    <row r="136" spans="13:15">
      <c r="M136" s="2">
        <v>134</v>
      </c>
      <c r="N136" s="2" t="e">
        <f ca="1">VLOOKUP("*"&amp;$N$2&amp;"*",OFFSET(Sheet6!$B$2:$F$113,O135,0),1,FALSE)</f>
        <v>#N/A</v>
      </c>
      <c r="O136" s="2" t="e">
        <f ca="1">VLOOKUP("*"&amp;$N$2&amp;"*",OFFSET(Sheet6!$B$2:$F$113,O135,0),5,FALSE)</f>
        <v>#N/A</v>
      </c>
    </row>
    <row r="137" spans="13:15">
      <c r="M137" s="2">
        <v>135</v>
      </c>
      <c r="N137" s="2" t="e">
        <f ca="1">VLOOKUP("*"&amp;$N$2&amp;"*",OFFSET(Sheet6!$B$2:$F$113,O136,0),1,FALSE)</f>
        <v>#N/A</v>
      </c>
      <c r="O137" s="2" t="e">
        <f ca="1">VLOOKUP("*"&amp;$N$2&amp;"*",OFFSET(Sheet6!$B$2:$F$113,O136,0),5,FALSE)</f>
        <v>#N/A</v>
      </c>
    </row>
    <row r="138" spans="13:15">
      <c r="M138" s="2">
        <v>136</v>
      </c>
      <c r="N138" s="2" t="e">
        <f ca="1">VLOOKUP("*"&amp;$N$2&amp;"*",OFFSET(Sheet6!$B$2:$F$113,O137,0),1,FALSE)</f>
        <v>#N/A</v>
      </c>
      <c r="O138" s="2" t="e">
        <f ca="1">VLOOKUP("*"&amp;$N$2&amp;"*",OFFSET(Sheet6!$B$2:$F$113,O137,0),5,FALSE)</f>
        <v>#N/A</v>
      </c>
    </row>
    <row r="139" spans="13:15">
      <c r="M139" s="2">
        <v>137</v>
      </c>
      <c r="N139" s="2" t="e">
        <f ca="1">VLOOKUP("*"&amp;$N$2&amp;"*",OFFSET(Sheet6!$B$2:$F$113,O138,0),1,FALSE)</f>
        <v>#N/A</v>
      </c>
      <c r="O139" s="2" t="e">
        <f ca="1">VLOOKUP("*"&amp;$N$2&amp;"*",OFFSET(Sheet6!$B$2:$F$113,O138,0),5,FALSE)</f>
        <v>#N/A</v>
      </c>
    </row>
    <row r="140" spans="13:15">
      <c r="M140" s="2">
        <v>138</v>
      </c>
      <c r="N140" s="2" t="e">
        <f ca="1">VLOOKUP("*"&amp;$N$2&amp;"*",OFFSET(Sheet6!$B$2:$F$113,O139,0),1,FALSE)</f>
        <v>#N/A</v>
      </c>
      <c r="O140" s="2" t="e">
        <f ca="1">VLOOKUP("*"&amp;$N$2&amp;"*",OFFSET(Sheet6!$B$2:$F$113,O139,0),5,FALSE)</f>
        <v>#N/A</v>
      </c>
    </row>
    <row r="141" spans="13:15">
      <c r="M141" s="2">
        <v>139</v>
      </c>
      <c r="N141" s="2" t="e">
        <f ca="1">VLOOKUP("*"&amp;$N$2&amp;"*",OFFSET(Sheet6!$B$2:$F$113,O140,0),1,FALSE)</f>
        <v>#N/A</v>
      </c>
      <c r="O141" s="2" t="e">
        <f ca="1">VLOOKUP("*"&amp;$N$2&amp;"*",OFFSET(Sheet6!$B$2:$F$113,O140,0),5,FALSE)</f>
        <v>#N/A</v>
      </c>
    </row>
    <row r="142" spans="13:15">
      <c r="M142" s="2">
        <v>140</v>
      </c>
      <c r="N142" s="2" t="e">
        <f ca="1">VLOOKUP("*"&amp;$N$2&amp;"*",OFFSET(Sheet6!$B$2:$F$113,O141,0),1,FALSE)</f>
        <v>#N/A</v>
      </c>
      <c r="O142" s="2" t="e">
        <f ca="1">VLOOKUP("*"&amp;$N$2&amp;"*",OFFSET(Sheet6!$B$2:$F$113,O141,0),5,FALSE)</f>
        <v>#N/A</v>
      </c>
    </row>
    <row r="143" spans="13:15">
      <c r="M143" s="2">
        <v>141</v>
      </c>
      <c r="N143" s="2" t="e">
        <f ca="1">VLOOKUP("*"&amp;$N$2&amp;"*",OFFSET(Sheet6!$B$2:$F$113,O142,0),1,FALSE)</f>
        <v>#N/A</v>
      </c>
      <c r="O143" s="2" t="e">
        <f ca="1">VLOOKUP("*"&amp;$N$2&amp;"*",OFFSET(Sheet6!$B$2:$F$113,O142,0),5,FALSE)</f>
        <v>#N/A</v>
      </c>
    </row>
    <row r="144" spans="13:15">
      <c r="M144" s="2">
        <v>142</v>
      </c>
      <c r="N144" s="2" t="e">
        <f ca="1">VLOOKUP("*"&amp;$N$2&amp;"*",OFFSET(Sheet6!$B$2:$F$113,O143,0),1,FALSE)</f>
        <v>#N/A</v>
      </c>
      <c r="O144" s="2" t="e">
        <f ca="1">VLOOKUP("*"&amp;$N$2&amp;"*",OFFSET(Sheet6!$B$2:$F$113,O143,0),5,FALSE)</f>
        <v>#N/A</v>
      </c>
    </row>
    <row r="145" spans="13:15">
      <c r="M145" s="2">
        <v>143</v>
      </c>
      <c r="N145" s="2" t="e">
        <f ca="1">VLOOKUP("*"&amp;$N$2&amp;"*",OFFSET(Sheet6!$B$2:$F$113,O144,0),1,FALSE)</f>
        <v>#N/A</v>
      </c>
      <c r="O145" s="2" t="e">
        <f ca="1">VLOOKUP("*"&amp;$N$2&amp;"*",OFFSET(Sheet6!$B$2:$F$113,O144,0),5,FALSE)</f>
        <v>#N/A</v>
      </c>
    </row>
    <row r="146" spans="13:15">
      <c r="M146" s="2">
        <v>144</v>
      </c>
      <c r="N146" s="2" t="e">
        <f ca="1">VLOOKUP("*"&amp;$N$2&amp;"*",OFFSET(Sheet6!$B$2:$F$113,O145,0),1,FALSE)</f>
        <v>#N/A</v>
      </c>
      <c r="O146" s="2" t="e">
        <f ca="1">VLOOKUP("*"&amp;$N$2&amp;"*",OFFSET(Sheet6!$B$2:$F$113,O145,0),5,FALSE)</f>
        <v>#N/A</v>
      </c>
    </row>
    <row r="147" spans="13:15">
      <c r="M147" s="2">
        <v>145</v>
      </c>
      <c r="N147" s="2" t="e">
        <f ca="1">VLOOKUP("*"&amp;$N$2&amp;"*",OFFSET(Sheet6!$B$2:$F$113,O146,0),1,FALSE)</f>
        <v>#N/A</v>
      </c>
      <c r="O147" s="2" t="e">
        <f ca="1">VLOOKUP("*"&amp;$N$2&amp;"*",OFFSET(Sheet6!$B$2:$F$113,O146,0),5,FALSE)</f>
        <v>#N/A</v>
      </c>
    </row>
    <row r="148" spans="13:15">
      <c r="M148" s="2">
        <v>146</v>
      </c>
      <c r="N148" s="2" t="e">
        <f ca="1">VLOOKUP("*"&amp;$N$2&amp;"*",OFFSET(Sheet6!$B$2:$F$113,O147,0),1,FALSE)</f>
        <v>#N/A</v>
      </c>
      <c r="O148" s="2" t="e">
        <f ca="1">VLOOKUP("*"&amp;$N$2&amp;"*",OFFSET(Sheet6!$B$2:$F$113,O147,0),5,FALSE)</f>
        <v>#N/A</v>
      </c>
    </row>
    <row r="149" spans="13:15">
      <c r="M149" s="2">
        <v>147</v>
      </c>
      <c r="N149" s="2" t="e">
        <f ca="1">VLOOKUP("*"&amp;$N$2&amp;"*",OFFSET(Sheet6!$B$2:$F$113,O148,0),1,FALSE)</f>
        <v>#N/A</v>
      </c>
      <c r="O149" s="2" t="e">
        <f ca="1">VLOOKUP("*"&amp;$N$2&amp;"*",OFFSET(Sheet6!$B$2:$F$113,O148,0),5,FALSE)</f>
        <v>#N/A</v>
      </c>
    </row>
    <row r="150" spans="13:15">
      <c r="M150" s="2">
        <v>148</v>
      </c>
      <c r="N150" s="2" t="e">
        <f ca="1">VLOOKUP("*"&amp;$N$2&amp;"*",OFFSET(Sheet6!$B$2:$F$113,O149,0),1,FALSE)</f>
        <v>#N/A</v>
      </c>
      <c r="O150" s="2" t="e">
        <f ca="1">VLOOKUP("*"&amp;$N$2&amp;"*",OFFSET(Sheet6!$B$2:$F$113,O149,0),5,FALSE)</f>
        <v>#N/A</v>
      </c>
    </row>
    <row r="151" spans="13:15">
      <c r="M151" s="2">
        <v>149</v>
      </c>
      <c r="N151" s="2" t="e">
        <f ca="1">VLOOKUP("*"&amp;$N$2&amp;"*",OFFSET(Sheet6!$B$2:$F$113,O150,0),1,FALSE)</f>
        <v>#N/A</v>
      </c>
      <c r="O151" s="2" t="e">
        <f ca="1">VLOOKUP("*"&amp;$N$2&amp;"*",OFFSET(Sheet6!$B$2:$F$113,O150,0),5,FALSE)</f>
        <v>#N/A</v>
      </c>
    </row>
    <row r="152" spans="13:15">
      <c r="M152" s="2">
        <v>150</v>
      </c>
      <c r="N152" s="2" t="e">
        <f ca="1">VLOOKUP("*"&amp;$N$2&amp;"*",OFFSET(Sheet6!$B$2:$F$113,O151,0),1,FALSE)</f>
        <v>#N/A</v>
      </c>
      <c r="O152" s="2" t="e">
        <f ca="1">VLOOKUP("*"&amp;$N$2&amp;"*",OFFSET(Sheet6!$B$2:$F$113,O151,0),5,FALSE)</f>
        <v>#N/A</v>
      </c>
    </row>
    <row r="153" spans="13:15">
      <c r="M153" s="2">
        <v>151</v>
      </c>
      <c r="N153" s="2" t="e">
        <f ca="1">VLOOKUP("*"&amp;$N$2&amp;"*",OFFSET(Sheet6!$B$2:$F$113,O152,0),1,FALSE)</f>
        <v>#N/A</v>
      </c>
      <c r="O153" s="2" t="e">
        <f ca="1">VLOOKUP("*"&amp;$N$2&amp;"*",OFFSET(Sheet6!$B$2:$F$113,O152,0),5,FALSE)</f>
        <v>#N/A</v>
      </c>
    </row>
    <row r="154" spans="13:15">
      <c r="M154" s="2">
        <v>152</v>
      </c>
      <c r="N154" s="2" t="e">
        <f ca="1">VLOOKUP("*"&amp;$N$2&amp;"*",OFFSET(Sheet6!$B$2:$F$113,O153,0),1,FALSE)</f>
        <v>#N/A</v>
      </c>
      <c r="O154" s="2" t="e">
        <f ca="1">VLOOKUP("*"&amp;$N$2&amp;"*",OFFSET(Sheet6!$B$2:$F$113,O153,0),5,FALSE)</f>
        <v>#N/A</v>
      </c>
    </row>
    <row r="155" spans="13:15">
      <c r="M155" s="2">
        <v>153</v>
      </c>
      <c r="N155" s="2" t="e">
        <f ca="1">VLOOKUP("*"&amp;$N$2&amp;"*",OFFSET(Sheet6!$B$2:$F$113,O154,0),1,FALSE)</f>
        <v>#N/A</v>
      </c>
      <c r="O155" s="2" t="e">
        <f ca="1">VLOOKUP("*"&amp;$N$2&amp;"*",OFFSET(Sheet6!$B$2:$F$113,O154,0),5,FALSE)</f>
        <v>#N/A</v>
      </c>
    </row>
    <row r="156" spans="13:15">
      <c r="M156" s="2">
        <v>154</v>
      </c>
      <c r="N156" s="2" t="e">
        <f ca="1">VLOOKUP("*"&amp;$N$2&amp;"*",OFFSET(Sheet6!$B$2:$F$113,O155,0),1,FALSE)</f>
        <v>#N/A</v>
      </c>
      <c r="O156" s="2" t="e">
        <f ca="1">VLOOKUP("*"&amp;$N$2&amp;"*",OFFSET(Sheet6!$B$2:$F$113,O155,0),5,FALSE)</f>
        <v>#N/A</v>
      </c>
    </row>
    <row r="157" spans="13:15">
      <c r="M157" s="2">
        <v>155</v>
      </c>
      <c r="N157" s="2" t="e">
        <f ca="1">VLOOKUP("*"&amp;$N$2&amp;"*",OFFSET(Sheet6!$B$2:$F$113,O156,0),1,FALSE)</f>
        <v>#N/A</v>
      </c>
      <c r="O157" s="2" t="e">
        <f ca="1">VLOOKUP("*"&amp;$N$2&amp;"*",OFFSET(Sheet6!$B$2:$F$113,O156,0),5,FALSE)</f>
        <v>#N/A</v>
      </c>
    </row>
    <row r="158" spans="13:15">
      <c r="M158" s="2">
        <v>156</v>
      </c>
      <c r="N158" s="2" t="e">
        <f ca="1">VLOOKUP("*"&amp;$N$2&amp;"*",OFFSET(Sheet6!$B$2:$F$113,O157,0),1,FALSE)</f>
        <v>#N/A</v>
      </c>
      <c r="O158" s="2" t="e">
        <f ca="1">VLOOKUP("*"&amp;$N$2&amp;"*",OFFSET(Sheet6!$B$2:$F$113,O157,0),5,FALSE)</f>
        <v>#N/A</v>
      </c>
    </row>
    <row r="159" spans="13:15">
      <c r="M159" s="2">
        <v>157</v>
      </c>
      <c r="N159" s="2" t="e">
        <f ca="1">VLOOKUP("*"&amp;$N$2&amp;"*",OFFSET(Sheet6!$B$2:$F$113,O158,0),1,FALSE)</f>
        <v>#N/A</v>
      </c>
      <c r="O159" s="2" t="e">
        <f ca="1">VLOOKUP("*"&amp;$N$2&amp;"*",OFFSET(Sheet6!$B$2:$F$113,O158,0),5,FALSE)</f>
        <v>#N/A</v>
      </c>
    </row>
    <row r="160" spans="13:15">
      <c r="M160" s="2">
        <v>158</v>
      </c>
      <c r="N160" s="2" t="e">
        <f ca="1">VLOOKUP("*"&amp;$N$2&amp;"*",OFFSET(Sheet6!$B$2:$F$113,O159,0),1,FALSE)</f>
        <v>#N/A</v>
      </c>
      <c r="O160" s="2" t="e">
        <f ca="1">VLOOKUP("*"&amp;$N$2&amp;"*",OFFSET(Sheet6!$B$2:$F$113,O159,0),5,FALSE)</f>
        <v>#N/A</v>
      </c>
    </row>
    <row r="161" spans="13:15">
      <c r="M161" s="2">
        <v>159</v>
      </c>
      <c r="N161" s="2" t="e">
        <f ca="1">VLOOKUP("*"&amp;$N$2&amp;"*",OFFSET(Sheet6!$B$2:$F$113,O160,0),1,FALSE)</f>
        <v>#N/A</v>
      </c>
      <c r="O161" s="2" t="e">
        <f ca="1">VLOOKUP("*"&amp;$N$2&amp;"*",OFFSET(Sheet6!$B$2:$F$113,O160,0),5,FALSE)</f>
        <v>#N/A</v>
      </c>
    </row>
    <row r="162" spans="13:15">
      <c r="M162" s="2">
        <v>160</v>
      </c>
      <c r="N162" s="2" t="e">
        <f ca="1">VLOOKUP("*"&amp;$N$2&amp;"*",OFFSET(Sheet6!$B$2:$F$113,O161,0),1,FALSE)</f>
        <v>#N/A</v>
      </c>
      <c r="O162" s="2" t="e">
        <f ca="1">VLOOKUP("*"&amp;$N$2&amp;"*",OFFSET(Sheet6!$B$2:$F$113,O161,0),5,FALSE)</f>
        <v>#N/A</v>
      </c>
    </row>
    <row r="163" spans="13:15">
      <c r="M163" s="2">
        <v>161</v>
      </c>
      <c r="N163" s="2" t="e">
        <f ca="1">VLOOKUP("*"&amp;$N$2&amp;"*",OFFSET(Sheet6!$B$2:$F$113,O162,0),1,FALSE)</f>
        <v>#N/A</v>
      </c>
      <c r="O163" s="2" t="e">
        <f ca="1">VLOOKUP("*"&amp;$N$2&amp;"*",OFFSET(Sheet6!$B$2:$F$113,O162,0),5,FALSE)</f>
        <v>#N/A</v>
      </c>
    </row>
    <row r="164" spans="13:15">
      <c r="M164" s="2">
        <v>162</v>
      </c>
      <c r="N164" s="2" t="e">
        <f ca="1">VLOOKUP("*"&amp;$N$2&amp;"*",OFFSET(Sheet6!$B$2:$F$113,O163,0),1,FALSE)</f>
        <v>#N/A</v>
      </c>
      <c r="O164" s="2" t="e">
        <f ca="1">VLOOKUP("*"&amp;$N$2&amp;"*",OFFSET(Sheet6!$B$2:$F$113,O163,0),5,FALSE)</f>
        <v>#N/A</v>
      </c>
    </row>
    <row r="165" spans="13:15">
      <c r="M165" s="2">
        <v>163</v>
      </c>
      <c r="N165" s="2" t="e">
        <f ca="1">VLOOKUP("*"&amp;$N$2&amp;"*",OFFSET(Sheet6!$B$2:$F$113,O164,0),1,FALSE)</f>
        <v>#N/A</v>
      </c>
      <c r="O165" s="2" t="e">
        <f ca="1">VLOOKUP("*"&amp;$N$2&amp;"*",OFFSET(Sheet6!$B$2:$F$113,O164,0),5,FALSE)</f>
        <v>#N/A</v>
      </c>
    </row>
  </sheetData>
  <sheetProtection sheet="1" objects="1" scenarios="1" selectLockedCells="1"/>
  <mergeCells count="24">
    <mergeCell ref="A2:B2"/>
    <mergeCell ref="C2:E2"/>
    <mergeCell ref="F3:L3"/>
    <mergeCell ref="F4:J6"/>
    <mergeCell ref="C9:E9"/>
    <mergeCell ref="C3:E3"/>
    <mergeCell ref="A5:B5"/>
    <mergeCell ref="C4:E4"/>
    <mergeCell ref="C6:E6"/>
    <mergeCell ref="C8:E8"/>
    <mergeCell ref="A6:B6"/>
    <mergeCell ref="A8:B8"/>
    <mergeCell ref="A9:B9"/>
    <mergeCell ref="A3:B3"/>
    <mergeCell ref="A4:B4"/>
    <mergeCell ref="C5:E5"/>
    <mergeCell ref="A13:D13"/>
    <mergeCell ref="E13:H13"/>
    <mergeCell ref="A7:B7"/>
    <mergeCell ref="C7:E7"/>
    <mergeCell ref="A10:B10"/>
    <mergeCell ref="A11:H11"/>
    <mergeCell ref="A12:D12"/>
    <mergeCell ref="E12:H12"/>
  </mergeCells>
  <phoneticPr fontId="4"/>
  <dataValidations count="6">
    <dataValidation imeMode="on" allowBlank="1" showInputMessage="1" showErrorMessage="1" sqref="B6:B9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8:IX9 ST8:ST9 ACP8:ACP9 AML8:AML9 AWH8:AWH9 BGD8:BGD9 BPZ8:BPZ9 BZV8:BZV9 CJR8:CJR9 CTN8:CTN9 DDJ8:DDJ9 DNF8:DNF9 DXB8:DXB9 EGX8:EGX9 EQT8:EQT9 FAP8:FAP9 FKL8:FKL9 FUH8:FUH9 GED8:GED9 GNZ8:GNZ9 GXV8:GXV9 HHR8:HHR9 HRN8:HRN9 IBJ8:IBJ9 ILF8:ILF9 IVB8:IVB9 JEX8:JEX9 JOT8:JOT9 JYP8:JYP9 KIL8:KIL9 KSH8:KSH9 LCD8:LCD9 LLZ8:LLZ9 LVV8:LVV9 MFR8:MFR9 MPN8:MPN9 MZJ8:MZJ9 NJF8:NJF9 NTB8:NTB9 OCX8:OCX9 OMT8:OMT9 OWP8:OWP9 PGL8:PGL9 PQH8:PQH9 QAD8:QAD9 QJZ8:QJZ9 QTV8:QTV9 RDR8:RDR9 RNN8:RNN9 RXJ8:RXJ9 SHF8:SHF9 SRB8:SRB9 TAX8:TAX9 TKT8:TKT9 TUP8:TUP9 UEL8:UEL9 UOH8:UOH9 UYD8:UYD9 VHZ8:VHZ9 VRV8:VRV9 WBR8:WBR9 WLN8:WLN9 WVJ8:WVJ9 WVJ983047:WVJ983049 B65543:B65545 IX65543:IX65545 ST65543:ST65545 ACP65543:ACP65545 AML65543:AML65545 AWH65543:AWH65545 BGD65543:BGD65545 BPZ65543:BPZ65545 BZV65543:BZV65545 CJR65543:CJR65545 CTN65543:CTN65545 DDJ65543:DDJ65545 DNF65543:DNF65545 DXB65543:DXB65545 EGX65543:EGX65545 EQT65543:EQT65545 FAP65543:FAP65545 FKL65543:FKL65545 FUH65543:FUH65545 GED65543:GED65545 GNZ65543:GNZ65545 GXV65543:GXV65545 HHR65543:HHR65545 HRN65543:HRN65545 IBJ65543:IBJ65545 ILF65543:ILF65545 IVB65543:IVB65545 JEX65543:JEX65545 JOT65543:JOT65545 JYP65543:JYP65545 KIL65543:KIL65545 KSH65543:KSH65545 LCD65543:LCD65545 LLZ65543:LLZ65545 LVV65543:LVV65545 MFR65543:MFR65545 MPN65543:MPN65545 MZJ65543:MZJ65545 NJF65543:NJF65545 NTB65543:NTB65545 OCX65543:OCX65545 OMT65543:OMT65545 OWP65543:OWP65545 PGL65543:PGL65545 PQH65543:PQH65545 QAD65543:QAD65545 QJZ65543:QJZ65545 QTV65543:QTV65545 RDR65543:RDR65545 RNN65543:RNN65545 RXJ65543:RXJ65545 SHF65543:SHF65545 SRB65543:SRB65545 TAX65543:TAX65545 TKT65543:TKT65545 TUP65543:TUP65545 UEL65543:UEL65545 UOH65543:UOH65545 UYD65543:UYD65545 VHZ65543:VHZ65545 VRV65543:VRV65545 WBR65543:WBR65545 WLN65543:WLN65545 WVJ65543:WVJ65545 B131079:B131081 IX131079:IX131081 ST131079:ST131081 ACP131079:ACP131081 AML131079:AML131081 AWH131079:AWH131081 BGD131079:BGD131081 BPZ131079:BPZ131081 BZV131079:BZV131081 CJR131079:CJR131081 CTN131079:CTN131081 DDJ131079:DDJ131081 DNF131079:DNF131081 DXB131079:DXB131081 EGX131079:EGX131081 EQT131079:EQT131081 FAP131079:FAP131081 FKL131079:FKL131081 FUH131079:FUH131081 GED131079:GED131081 GNZ131079:GNZ131081 GXV131079:GXV131081 HHR131079:HHR131081 HRN131079:HRN131081 IBJ131079:IBJ131081 ILF131079:ILF131081 IVB131079:IVB131081 JEX131079:JEX131081 JOT131079:JOT131081 JYP131079:JYP131081 KIL131079:KIL131081 KSH131079:KSH131081 LCD131079:LCD131081 LLZ131079:LLZ131081 LVV131079:LVV131081 MFR131079:MFR131081 MPN131079:MPN131081 MZJ131079:MZJ131081 NJF131079:NJF131081 NTB131079:NTB131081 OCX131079:OCX131081 OMT131079:OMT131081 OWP131079:OWP131081 PGL131079:PGL131081 PQH131079:PQH131081 QAD131079:QAD131081 QJZ131079:QJZ131081 QTV131079:QTV131081 RDR131079:RDR131081 RNN131079:RNN131081 RXJ131079:RXJ131081 SHF131079:SHF131081 SRB131079:SRB131081 TAX131079:TAX131081 TKT131079:TKT131081 TUP131079:TUP131081 UEL131079:UEL131081 UOH131079:UOH131081 UYD131079:UYD131081 VHZ131079:VHZ131081 VRV131079:VRV131081 WBR131079:WBR131081 WLN131079:WLN131081 WVJ131079:WVJ131081 B196615:B196617 IX196615:IX196617 ST196615:ST196617 ACP196615:ACP196617 AML196615:AML196617 AWH196615:AWH196617 BGD196615:BGD196617 BPZ196615:BPZ196617 BZV196615:BZV196617 CJR196615:CJR196617 CTN196615:CTN196617 DDJ196615:DDJ196617 DNF196615:DNF196617 DXB196615:DXB196617 EGX196615:EGX196617 EQT196615:EQT196617 FAP196615:FAP196617 FKL196615:FKL196617 FUH196615:FUH196617 GED196615:GED196617 GNZ196615:GNZ196617 GXV196615:GXV196617 HHR196615:HHR196617 HRN196615:HRN196617 IBJ196615:IBJ196617 ILF196615:ILF196617 IVB196615:IVB196617 JEX196615:JEX196617 JOT196615:JOT196617 JYP196615:JYP196617 KIL196615:KIL196617 KSH196615:KSH196617 LCD196615:LCD196617 LLZ196615:LLZ196617 LVV196615:LVV196617 MFR196615:MFR196617 MPN196615:MPN196617 MZJ196615:MZJ196617 NJF196615:NJF196617 NTB196615:NTB196617 OCX196615:OCX196617 OMT196615:OMT196617 OWP196615:OWP196617 PGL196615:PGL196617 PQH196615:PQH196617 QAD196615:QAD196617 QJZ196615:QJZ196617 QTV196615:QTV196617 RDR196615:RDR196617 RNN196615:RNN196617 RXJ196615:RXJ196617 SHF196615:SHF196617 SRB196615:SRB196617 TAX196615:TAX196617 TKT196615:TKT196617 TUP196615:TUP196617 UEL196615:UEL196617 UOH196615:UOH196617 UYD196615:UYD196617 VHZ196615:VHZ196617 VRV196615:VRV196617 WBR196615:WBR196617 WLN196615:WLN196617 WVJ196615:WVJ196617 B262151:B262153 IX262151:IX262153 ST262151:ST262153 ACP262151:ACP262153 AML262151:AML262153 AWH262151:AWH262153 BGD262151:BGD262153 BPZ262151:BPZ262153 BZV262151:BZV262153 CJR262151:CJR262153 CTN262151:CTN262153 DDJ262151:DDJ262153 DNF262151:DNF262153 DXB262151:DXB262153 EGX262151:EGX262153 EQT262151:EQT262153 FAP262151:FAP262153 FKL262151:FKL262153 FUH262151:FUH262153 GED262151:GED262153 GNZ262151:GNZ262153 GXV262151:GXV262153 HHR262151:HHR262153 HRN262151:HRN262153 IBJ262151:IBJ262153 ILF262151:ILF262153 IVB262151:IVB262153 JEX262151:JEX262153 JOT262151:JOT262153 JYP262151:JYP262153 KIL262151:KIL262153 KSH262151:KSH262153 LCD262151:LCD262153 LLZ262151:LLZ262153 LVV262151:LVV262153 MFR262151:MFR262153 MPN262151:MPN262153 MZJ262151:MZJ262153 NJF262151:NJF262153 NTB262151:NTB262153 OCX262151:OCX262153 OMT262151:OMT262153 OWP262151:OWP262153 PGL262151:PGL262153 PQH262151:PQH262153 QAD262151:QAD262153 QJZ262151:QJZ262153 QTV262151:QTV262153 RDR262151:RDR262153 RNN262151:RNN262153 RXJ262151:RXJ262153 SHF262151:SHF262153 SRB262151:SRB262153 TAX262151:TAX262153 TKT262151:TKT262153 TUP262151:TUP262153 UEL262151:UEL262153 UOH262151:UOH262153 UYD262151:UYD262153 VHZ262151:VHZ262153 VRV262151:VRV262153 WBR262151:WBR262153 WLN262151:WLN262153 WVJ262151:WVJ262153 B327687:B327689 IX327687:IX327689 ST327687:ST327689 ACP327687:ACP327689 AML327687:AML327689 AWH327687:AWH327689 BGD327687:BGD327689 BPZ327687:BPZ327689 BZV327687:BZV327689 CJR327687:CJR327689 CTN327687:CTN327689 DDJ327687:DDJ327689 DNF327687:DNF327689 DXB327687:DXB327689 EGX327687:EGX327689 EQT327687:EQT327689 FAP327687:FAP327689 FKL327687:FKL327689 FUH327687:FUH327689 GED327687:GED327689 GNZ327687:GNZ327689 GXV327687:GXV327689 HHR327687:HHR327689 HRN327687:HRN327689 IBJ327687:IBJ327689 ILF327687:ILF327689 IVB327687:IVB327689 JEX327687:JEX327689 JOT327687:JOT327689 JYP327687:JYP327689 KIL327687:KIL327689 KSH327687:KSH327689 LCD327687:LCD327689 LLZ327687:LLZ327689 LVV327687:LVV327689 MFR327687:MFR327689 MPN327687:MPN327689 MZJ327687:MZJ327689 NJF327687:NJF327689 NTB327687:NTB327689 OCX327687:OCX327689 OMT327687:OMT327689 OWP327687:OWP327689 PGL327687:PGL327689 PQH327687:PQH327689 QAD327687:QAD327689 QJZ327687:QJZ327689 QTV327687:QTV327689 RDR327687:RDR327689 RNN327687:RNN327689 RXJ327687:RXJ327689 SHF327687:SHF327689 SRB327687:SRB327689 TAX327687:TAX327689 TKT327687:TKT327689 TUP327687:TUP327689 UEL327687:UEL327689 UOH327687:UOH327689 UYD327687:UYD327689 VHZ327687:VHZ327689 VRV327687:VRV327689 WBR327687:WBR327689 WLN327687:WLN327689 WVJ327687:WVJ327689 B393223:B393225 IX393223:IX393225 ST393223:ST393225 ACP393223:ACP393225 AML393223:AML393225 AWH393223:AWH393225 BGD393223:BGD393225 BPZ393223:BPZ393225 BZV393223:BZV393225 CJR393223:CJR393225 CTN393223:CTN393225 DDJ393223:DDJ393225 DNF393223:DNF393225 DXB393223:DXB393225 EGX393223:EGX393225 EQT393223:EQT393225 FAP393223:FAP393225 FKL393223:FKL393225 FUH393223:FUH393225 GED393223:GED393225 GNZ393223:GNZ393225 GXV393223:GXV393225 HHR393223:HHR393225 HRN393223:HRN393225 IBJ393223:IBJ393225 ILF393223:ILF393225 IVB393223:IVB393225 JEX393223:JEX393225 JOT393223:JOT393225 JYP393223:JYP393225 KIL393223:KIL393225 KSH393223:KSH393225 LCD393223:LCD393225 LLZ393223:LLZ393225 LVV393223:LVV393225 MFR393223:MFR393225 MPN393223:MPN393225 MZJ393223:MZJ393225 NJF393223:NJF393225 NTB393223:NTB393225 OCX393223:OCX393225 OMT393223:OMT393225 OWP393223:OWP393225 PGL393223:PGL393225 PQH393223:PQH393225 QAD393223:QAD393225 QJZ393223:QJZ393225 QTV393223:QTV393225 RDR393223:RDR393225 RNN393223:RNN393225 RXJ393223:RXJ393225 SHF393223:SHF393225 SRB393223:SRB393225 TAX393223:TAX393225 TKT393223:TKT393225 TUP393223:TUP393225 UEL393223:UEL393225 UOH393223:UOH393225 UYD393223:UYD393225 VHZ393223:VHZ393225 VRV393223:VRV393225 WBR393223:WBR393225 WLN393223:WLN393225 WVJ393223:WVJ393225 B458759:B458761 IX458759:IX458761 ST458759:ST458761 ACP458759:ACP458761 AML458759:AML458761 AWH458759:AWH458761 BGD458759:BGD458761 BPZ458759:BPZ458761 BZV458759:BZV458761 CJR458759:CJR458761 CTN458759:CTN458761 DDJ458759:DDJ458761 DNF458759:DNF458761 DXB458759:DXB458761 EGX458759:EGX458761 EQT458759:EQT458761 FAP458759:FAP458761 FKL458759:FKL458761 FUH458759:FUH458761 GED458759:GED458761 GNZ458759:GNZ458761 GXV458759:GXV458761 HHR458759:HHR458761 HRN458759:HRN458761 IBJ458759:IBJ458761 ILF458759:ILF458761 IVB458759:IVB458761 JEX458759:JEX458761 JOT458759:JOT458761 JYP458759:JYP458761 KIL458759:KIL458761 KSH458759:KSH458761 LCD458759:LCD458761 LLZ458759:LLZ458761 LVV458759:LVV458761 MFR458759:MFR458761 MPN458759:MPN458761 MZJ458759:MZJ458761 NJF458759:NJF458761 NTB458759:NTB458761 OCX458759:OCX458761 OMT458759:OMT458761 OWP458759:OWP458761 PGL458759:PGL458761 PQH458759:PQH458761 QAD458759:QAD458761 QJZ458759:QJZ458761 QTV458759:QTV458761 RDR458759:RDR458761 RNN458759:RNN458761 RXJ458759:RXJ458761 SHF458759:SHF458761 SRB458759:SRB458761 TAX458759:TAX458761 TKT458759:TKT458761 TUP458759:TUP458761 UEL458759:UEL458761 UOH458759:UOH458761 UYD458759:UYD458761 VHZ458759:VHZ458761 VRV458759:VRV458761 WBR458759:WBR458761 WLN458759:WLN458761 WVJ458759:WVJ458761 B524295:B524297 IX524295:IX524297 ST524295:ST524297 ACP524295:ACP524297 AML524295:AML524297 AWH524295:AWH524297 BGD524295:BGD524297 BPZ524295:BPZ524297 BZV524295:BZV524297 CJR524295:CJR524297 CTN524295:CTN524297 DDJ524295:DDJ524297 DNF524295:DNF524297 DXB524295:DXB524297 EGX524295:EGX524297 EQT524295:EQT524297 FAP524295:FAP524297 FKL524295:FKL524297 FUH524295:FUH524297 GED524295:GED524297 GNZ524295:GNZ524297 GXV524295:GXV524297 HHR524295:HHR524297 HRN524295:HRN524297 IBJ524295:IBJ524297 ILF524295:ILF524297 IVB524295:IVB524297 JEX524295:JEX524297 JOT524295:JOT524297 JYP524295:JYP524297 KIL524295:KIL524297 KSH524295:KSH524297 LCD524295:LCD524297 LLZ524295:LLZ524297 LVV524295:LVV524297 MFR524295:MFR524297 MPN524295:MPN524297 MZJ524295:MZJ524297 NJF524295:NJF524297 NTB524295:NTB524297 OCX524295:OCX524297 OMT524295:OMT524297 OWP524295:OWP524297 PGL524295:PGL524297 PQH524295:PQH524297 QAD524295:QAD524297 QJZ524295:QJZ524297 QTV524295:QTV524297 RDR524295:RDR524297 RNN524295:RNN524297 RXJ524295:RXJ524297 SHF524295:SHF524297 SRB524295:SRB524297 TAX524295:TAX524297 TKT524295:TKT524297 TUP524295:TUP524297 UEL524295:UEL524297 UOH524295:UOH524297 UYD524295:UYD524297 VHZ524295:VHZ524297 VRV524295:VRV524297 WBR524295:WBR524297 WLN524295:WLN524297 WVJ524295:WVJ524297 B589831:B589833 IX589831:IX589833 ST589831:ST589833 ACP589831:ACP589833 AML589831:AML589833 AWH589831:AWH589833 BGD589831:BGD589833 BPZ589831:BPZ589833 BZV589831:BZV589833 CJR589831:CJR589833 CTN589831:CTN589833 DDJ589831:DDJ589833 DNF589831:DNF589833 DXB589831:DXB589833 EGX589831:EGX589833 EQT589831:EQT589833 FAP589831:FAP589833 FKL589831:FKL589833 FUH589831:FUH589833 GED589831:GED589833 GNZ589831:GNZ589833 GXV589831:GXV589833 HHR589831:HHR589833 HRN589831:HRN589833 IBJ589831:IBJ589833 ILF589831:ILF589833 IVB589831:IVB589833 JEX589831:JEX589833 JOT589831:JOT589833 JYP589831:JYP589833 KIL589831:KIL589833 KSH589831:KSH589833 LCD589831:LCD589833 LLZ589831:LLZ589833 LVV589831:LVV589833 MFR589831:MFR589833 MPN589831:MPN589833 MZJ589831:MZJ589833 NJF589831:NJF589833 NTB589831:NTB589833 OCX589831:OCX589833 OMT589831:OMT589833 OWP589831:OWP589833 PGL589831:PGL589833 PQH589831:PQH589833 QAD589831:QAD589833 QJZ589831:QJZ589833 QTV589831:QTV589833 RDR589831:RDR589833 RNN589831:RNN589833 RXJ589831:RXJ589833 SHF589831:SHF589833 SRB589831:SRB589833 TAX589831:TAX589833 TKT589831:TKT589833 TUP589831:TUP589833 UEL589831:UEL589833 UOH589831:UOH589833 UYD589831:UYD589833 VHZ589831:VHZ589833 VRV589831:VRV589833 WBR589831:WBR589833 WLN589831:WLN589833 WVJ589831:WVJ589833 B655367:B655369 IX655367:IX655369 ST655367:ST655369 ACP655367:ACP655369 AML655367:AML655369 AWH655367:AWH655369 BGD655367:BGD655369 BPZ655367:BPZ655369 BZV655367:BZV655369 CJR655367:CJR655369 CTN655367:CTN655369 DDJ655367:DDJ655369 DNF655367:DNF655369 DXB655367:DXB655369 EGX655367:EGX655369 EQT655367:EQT655369 FAP655367:FAP655369 FKL655367:FKL655369 FUH655367:FUH655369 GED655367:GED655369 GNZ655367:GNZ655369 GXV655367:GXV655369 HHR655367:HHR655369 HRN655367:HRN655369 IBJ655367:IBJ655369 ILF655367:ILF655369 IVB655367:IVB655369 JEX655367:JEX655369 JOT655367:JOT655369 JYP655367:JYP655369 KIL655367:KIL655369 KSH655367:KSH655369 LCD655367:LCD655369 LLZ655367:LLZ655369 LVV655367:LVV655369 MFR655367:MFR655369 MPN655367:MPN655369 MZJ655367:MZJ655369 NJF655367:NJF655369 NTB655367:NTB655369 OCX655367:OCX655369 OMT655367:OMT655369 OWP655367:OWP655369 PGL655367:PGL655369 PQH655367:PQH655369 QAD655367:QAD655369 QJZ655367:QJZ655369 QTV655367:QTV655369 RDR655367:RDR655369 RNN655367:RNN655369 RXJ655367:RXJ655369 SHF655367:SHF655369 SRB655367:SRB655369 TAX655367:TAX655369 TKT655367:TKT655369 TUP655367:TUP655369 UEL655367:UEL655369 UOH655367:UOH655369 UYD655367:UYD655369 VHZ655367:VHZ655369 VRV655367:VRV655369 WBR655367:WBR655369 WLN655367:WLN655369 WVJ655367:WVJ655369 B720903:B720905 IX720903:IX720905 ST720903:ST720905 ACP720903:ACP720905 AML720903:AML720905 AWH720903:AWH720905 BGD720903:BGD720905 BPZ720903:BPZ720905 BZV720903:BZV720905 CJR720903:CJR720905 CTN720903:CTN720905 DDJ720903:DDJ720905 DNF720903:DNF720905 DXB720903:DXB720905 EGX720903:EGX720905 EQT720903:EQT720905 FAP720903:FAP720905 FKL720903:FKL720905 FUH720903:FUH720905 GED720903:GED720905 GNZ720903:GNZ720905 GXV720903:GXV720905 HHR720903:HHR720905 HRN720903:HRN720905 IBJ720903:IBJ720905 ILF720903:ILF720905 IVB720903:IVB720905 JEX720903:JEX720905 JOT720903:JOT720905 JYP720903:JYP720905 KIL720903:KIL720905 KSH720903:KSH720905 LCD720903:LCD720905 LLZ720903:LLZ720905 LVV720903:LVV720905 MFR720903:MFR720905 MPN720903:MPN720905 MZJ720903:MZJ720905 NJF720903:NJF720905 NTB720903:NTB720905 OCX720903:OCX720905 OMT720903:OMT720905 OWP720903:OWP720905 PGL720903:PGL720905 PQH720903:PQH720905 QAD720903:QAD720905 QJZ720903:QJZ720905 QTV720903:QTV720905 RDR720903:RDR720905 RNN720903:RNN720905 RXJ720903:RXJ720905 SHF720903:SHF720905 SRB720903:SRB720905 TAX720903:TAX720905 TKT720903:TKT720905 TUP720903:TUP720905 UEL720903:UEL720905 UOH720903:UOH720905 UYD720903:UYD720905 VHZ720903:VHZ720905 VRV720903:VRV720905 WBR720903:WBR720905 WLN720903:WLN720905 WVJ720903:WVJ720905 B786439:B786441 IX786439:IX786441 ST786439:ST786441 ACP786439:ACP786441 AML786439:AML786441 AWH786439:AWH786441 BGD786439:BGD786441 BPZ786439:BPZ786441 BZV786439:BZV786441 CJR786439:CJR786441 CTN786439:CTN786441 DDJ786439:DDJ786441 DNF786439:DNF786441 DXB786439:DXB786441 EGX786439:EGX786441 EQT786439:EQT786441 FAP786439:FAP786441 FKL786439:FKL786441 FUH786439:FUH786441 GED786439:GED786441 GNZ786439:GNZ786441 GXV786439:GXV786441 HHR786439:HHR786441 HRN786439:HRN786441 IBJ786439:IBJ786441 ILF786439:ILF786441 IVB786439:IVB786441 JEX786439:JEX786441 JOT786439:JOT786441 JYP786439:JYP786441 KIL786439:KIL786441 KSH786439:KSH786441 LCD786439:LCD786441 LLZ786439:LLZ786441 LVV786439:LVV786441 MFR786439:MFR786441 MPN786439:MPN786441 MZJ786439:MZJ786441 NJF786439:NJF786441 NTB786439:NTB786441 OCX786439:OCX786441 OMT786439:OMT786441 OWP786439:OWP786441 PGL786439:PGL786441 PQH786439:PQH786441 QAD786439:QAD786441 QJZ786439:QJZ786441 QTV786439:QTV786441 RDR786439:RDR786441 RNN786439:RNN786441 RXJ786439:RXJ786441 SHF786439:SHF786441 SRB786439:SRB786441 TAX786439:TAX786441 TKT786439:TKT786441 TUP786439:TUP786441 UEL786439:UEL786441 UOH786439:UOH786441 UYD786439:UYD786441 VHZ786439:VHZ786441 VRV786439:VRV786441 WBR786439:WBR786441 WLN786439:WLN786441 WVJ786439:WVJ786441 B851975:B851977 IX851975:IX851977 ST851975:ST851977 ACP851975:ACP851977 AML851975:AML851977 AWH851975:AWH851977 BGD851975:BGD851977 BPZ851975:BPZ851977 BZV851975:BZV851977 CJR851975:CJR851977 CTN851975:CTN851977 DDJ851975:DDJ851977 DNF851975:DNF851977 DXB851975:DXB851977 EGX851975:EGX851977 EQT851975:EQT851977 FAP851975:FAP851977 FKL851975:FKL851977 FUH851975:FUH851977 GED851975:GED851977 GNZ851975:GNZ851977 GXV851975:GXV851977 HHR851975:HHR851977 HRN851975:HRN851977 IBJ851975:IBJ851977 ILF851975:ILF851977 IVB851975:IVB851977 JEX851975:JEX851977 JOT851975:JOT851977 JYP851975:JYP851977 KIL851975:KIL851977 KSH851975:KSH851977 LCD851975:LCD851977 LLZ851975:LLZ851977 LVV851975:LVV851977 MFR851975:MFR851977 MPN851975:MPN851977 MZJ851975:MZJ851977 NJF851975:NJF851977 NTB851975:NTB851977 OCX851975:OCX851977 OMT851975:OMT851977 OWP851975:OWP851977 PGL851975:PGL851977 PQH851975:PQH851977 QAD851975:QAD851977 QJZ851975:QJZ851977 QTV851975:QTV851977 RDR851975:RDR851977 RNN851975:RNN851977 RXJ851975:RXJ851977 SHF851975:SHF851977 SRB851975:SRB851977 TAX851975:TAX851977 TKT851975:TKT851977 TUP851975:TUP851977 UEL851975:UEL851977 UOH851975:UOH851977 UYD851975:UYD851977 VHZ851975:VHZ851977 VRV851975:VRV851977 WBR851975:WBR851977 WLN851975:WLN851977 WVJ851975:WVJ851977 B917511:B917513 IX917511:IX917513 ST917511:ST917513 ACP917511:ACP917513 AML917511:AML917513 AWH917511:AWH917513 BGD917511:BGD917513 BPZ917511:BPZ917513 BZV917511:BZV917513 CJR917511:CJR917513 CTN917511:CTN917513 DDJ917511:DDJ917513 DNF917511:DNF917513 DXB917511:DXB917513 EGX917511:EGX917513 EQT917511:EQT917513 FAP917511:FAP917513 FKL917511:FKL917513 FUH917511:FUH917513 GED917511:GED917513 GNZ917511:GNZ917513 GXV917511:GXV917513 HHR917511:HHR917513 HRN917511:HRN917513 IBJ917511:IBJ917513 ILF917511:ILF917513 IVB917511:IVB917513 JEX917511:JEX917513 JOT917511:JOT917513 JYP917511:JYP917513 KIL917511:KIL917513 KSH917511:KSH917513 LCD917511:LCD917513 LLZ917511:LLZ917513 LVV917511:LVV917513 MFR917511:MFR917513 MPN917511:MPN917513 MZJ917511:MZJ917513 NJF917511:NJF917513 NTB917511:NTB917513 OCX917511:OCX917513 OMT917511:OMT917513 OWP917511:OWP917513 PGL917511:PGL917513 PQH917511:PQH917513 QAD917511:QAD917513 QJZ917511:QJZ917513 QTV917511:QTV917513 RDR917511:RDR917513 RNN917511:RNN917513 RXJ917511:RXJ917513 SHF917511:SHF917513 SRB917511:SRB917513 TAX917511:TAX917513 TKT917511:TKT917513 TUP917511:TUP917513 UEL917511:UEL917513 UOH917511:UOH917513 UYD917511:UYD917513 VHZ917511:VHZ917513 VRV917511:VRV917513 WBR917511:WBR917513 WLN917511:WLN917513 WVJ917511:WVJ917513 B983047:B983049 IX983047:IX983049 ST983047:ST983049 ACP983047:ACP983049 AML983047:AML983049 AWH983047:AWH983049 BGD983047:BGD983049 BPZ983047:BPZ983049 BZV983047:BZV983049 CJR983047:CJR983049 CTN983047:CTN983049 DDJ983047:DDJ983049 DNF983047:DNF983049 DXB983047:DXB983049 EGX983047:EGX983049 EQT983047:EQT983049 FAP983047:FAP983049 FKL983047:FKL983049 FUH983047:FUH983049 GED983047:GED983049 GNZ983047:GNZ983049 GXV983047:GXV983049 HHR983047:HHR983049 HRN983047:HRN983049 IBJ983047:IBJ983049 ILF983047:ILF983049 IVB983047:IVB983049 JEX983047:JEX983049 JOT983047:JOT983049 JYP983047:JYP983049 KIL983047:KIL983049 KSH983047:KSH983049 LCD983047:LCD983049 LLZ983047:LLZ983049 LVV983047:LVV983049 MFR983047:MFR983049 MPN983047:MPN983049 MZJ983047:MZJ983049 NJF983047:NJF983049 NTB983047:NTB983049 OCX983047:OCX983049 OMT983047:OMT983049 OWP983047:OWP983049 PGL983047:PGL983049 PQH983047:PQH983049 QAD983047:QAD983049 QJZ983047:QJZ983049 QTV983047:QTV983049 RDR983047:RDR983049 RNN983047:RNN983049 RXJ983047:RXJ983049 SHF983047:SHF983049 SRB983047:SRB983049 TAX983047:TAX983049 TKT983047:TKT983049 TUP983047:TUP983049 UEL983047:UEL983049 UOH983047:UOH983049 UYD983047:UYD983049 VHZ983047:VHZ983049 VRV983047:VRV983049 WBR983047:WBR983049 WLN983047:WLN983049 WVJ6 WLN6 WBR6 VRV6 VHZ6 UYD6 UOH6 UEL6 TUP6 TKT6 TAX6 SRB6 SHF6 RXJ6 RNN6 RDR6 QTV6 QJZ6 QAD6 PQH6 PGL6 OWP6 OMT6 OCX6 NTB6 NJF6 MZJ6 MPN6 MFR6 LVV6 LLZ6 LCD6 KSH6 KIL6 JYP6 JOT6 JEX6 IVB6 ILF6 IBJ6 HRN6 HHR6 GXV6 GNZ6 GED6 FUH6 FKL6 FAP6 EQT6 EGX6 DXB6 DNF6 DDJ6 CTN6 CJR6 BZV6 BPZ6 BGD6 AWH6 AML6 ACP6 ST6 IX6 B4"/>
    <dataValidation imeMode="off" allowBlank="1" showInputMessage="1" showErrorMessage="1" sqref="C9:E9 IY9:JA9 SU9:SW9 ACQ9:ACS9 AMM9:AMO9 AWI9:AWK9 BGE9:BGG9 BQA9:BQC9 BZW9:BZY9 CJS9:CJU9 CTO9:CTQ9 DDK9:DDM9 DNG9:DNI9 DXC9:DXE9 EGY9:EHA9 EQU9:EQW9 FAQ9:FAS9 FKM9:FKO9 FUI9:FUK9 GEE9:GEG9 GOA9:GOC9 GXW9:GXY9 HHS9:HHU9 HRO9:HRQ9 IBK9:IBM9 ILG9:ILI9 IVC9:IVE9 JEY9:JFA9 JOU9:JOW9 JYQ9:JYS9 KIM9:KIO9 KSI9:KSK9 LCE9:LCG9 LMA9:LMC9 LVW9:LVY9 MFS9:MFU9 MPO9:MPQ9 MZK9:MZM9 NJG9:NJI9 NTC9:NTE9 OCY9:ODA9 OMU9:OMW9 OWQ9:OWS9 PGM9:PGO9 PQI9:PQK9 QAE9:QAG9 QKA9:QKC9 QTW9:QTY9 RDS9:RDU9 RNO9:RNQ9 RXK9:RXM9 SHG9:SHI9 SRC9:SRE9 TAY9:TBA9 TKU9:TKW9 TUQ9:TUS9 UEM9:UEO9 UOI9:UOK9 UYE9:UYG9 VIA9:VIC9 VRW9:VRY9 WBS9:WBU9 WLO9:WLQ9 WVK9:WVM9 C65545:E65545 IY65545:JA65545 SU65545:SW65545 ACQ65545:ACS65545 AMM65545:AMO65545 AWI65545:AWK65545 BGE65545:BGG65545 BQA65545:BQC65545 BZW65545:BZY65545 CJS65545:CJU65545 CTO65545:CTQ65545 DDK65545:DDM65545 DNG65545:DNI65545 DXC65545:DXE65545 EGY65545:EHA65545 EQU65545:EQW65545 FAQ65545:FAS65545 FKM65545:FKO65545 FUI65545:FUK65545 GEE65545:GEG65545 GOA65545:GOC65545 GXW65545:GXY65545 HHS65545:HHU65545 HRO65545:HRQ65545 IBK65545:IBM65545 ILG65545:ILI65545 IVC65545:IVE65545 JEY65545:JFA65545 JOU65545:JOW65545 JYQ65545:JYS65545 KIM65545:KIO65545 KSI65545:KSK65545 LCE65545:LCG65545 LMA65545:LMC65545 LVW65545:LVY65545 MFS65545:MFU65545 MPO65545:MPQ65545 MZK65545:MZM65545 NJG65545:NJI65545 NTC65545:NTE65545 OCY65545:ODA65545 OMU65545:OMW65545 OWQ65545:OWS65545 PGM65545:PGO65545 PQI65545:PQK65545 QAE65545:QAG65545 QKA65545:QKC65545 QTW65545:QTY65545 RDS65545:RDU65545 RNO65545:RNQ65545 RXK65545:RXM65545 SHG65545:SHI65545 SRC65545:SRE65545 TAY65545:TBA65545 TKU65545:TKW65545 TUQ65545:TUS65545 UEM65545:UEO65545 UOI65545:UOK65545 UYE65545:UYG65545 VIA65545:VIC65545 VRW65545:VRY65545 WBS65545:WBU65545 WLO65545:WLQ65545 WVK65545:WVM65545 C131081:E131081 IY131081:JA131081 SU131081:SW131081 ACQ131081:ACS131081 AMM131081:AMO131081 AWI131081:AWK131081 BGE131081:BGG131081 BQA131081:BQC131081 BZW131081:BZY131081 CJS131081:CJU131081 CTO131081:CTQ131081 DDK131081:DDM131081 DNG131081:DNI131081 DXC131081:DXE131081 EGY131081:EHA131081 EQU131081:EQW131081 FAQ131081:FAS131081 FKM131081:FKO131081 FUI131081:FUK131081 GEE131081:GEG131081 GOA131081:GOC131081 GXW131081:GXY131081 HHS131081:HHU131081 HRO131081:HRQ131081 IBK131081:IBM131081 ILG131081:ILI131081 IVC131081:IVE131081 JEY131081:JFA131081 JOU131081:JOW131081 JYQ131081:JYS131081 KIM131081:KIO131081 KSI131081:KSK131081 LCE131081:LCG131081 LMA131081:LMC131081 LVW131081:LVY131081 MFS131081:MFU131081 MPO131081:MPQ131081 MZK131081:MZM131081 NJG131081:NJI131081 NTC131081:NTE131081 OCY131081:ODA131081 OMU131081:OMW131081 OWQ131081:OWS131081 PGM131081:PGO131081 PQI131081:PQK131081 QAE131081:QAG131081 QKA131081:QKC131081 QTW131081:QTY131081 RDS131081:RDU131081 RNO131081:RNQ131081 RXK131081:RXM131081 SHG131081:SHI131081 SRC131081:SRE131081 TAY131081:TBA131081 TKU131081:TKW131081 TUQ131081:TUS131081 UEM131081:UEO131081 UOI131081:UOK131081 UYE131081:UYG131081 VIA131081:VIC131081 VRW131081:VRY131081 WBS131081:WBU131081 WLO131081:WLQ131081 WVK131081:WVM131081 C196617:E196617 IY196617:JA196617 SU196617:SW196617 ACQ196617:ACS196617 AMM196617:AMO196617 AWI196617:AWK196617 BGE196617:BGG196617 BQA196617:BQC196617 BZW196617:BZY196617 CJS196617:CJU196617 CTO196617:CTQ196617 DDK196617:DDM196617 DNG196617:DNI196617 DXC196617:DXE196617 EGY196617:EHA196617 EQU196617:EQW196617 FAQ196617:FAS196617 FKM196617:FKO196617 FUI196617:FUK196617 GEE196617:GEG196617 GOA196617:GOC196617 GXW196617:GXY196617 HHS196617:HHU196617 HRO196617:HRQ196617 IBK196617:IBM196617 ILG196617:ILI196617 IVC196617:IVE196617 JEY196617:JFA196617 JOU196617:JOW196617 JYQ196617:JYS196617 KIM196617:KIO196617 KSI196617:KSK196617 LCE196617:LCG196617 LMA196617:LMC196617 LVW196617:LVY196617 MFS196617:MFU196617 MPO196617:MPQ196617 MZK196617:MZM196617 NJG196617:NJI196617 NTC196617:NTE196617 OCY196617:ODA196617 OMU196617:OMW196617 OWQ196617:OWS196617 PGM196617:PGO196617 PQI196617:PQK196617 QAE196617:QAG196617 QKA196617:QKC196617 QTW196617:QTY196617 RDS196617:RDU196617 RNO196617:RNQ196617 RXK196617:RXM196617 SHG196617:SHI196617 SRC196617:SRE196617 TAY196617:TBA196617 TKU196617:TKW196617 TUQ196617:TUS196617 UEM196617:UEO196617 UOI196617:UOK196617 UYE196617:UYG196617 VIA196617:VIC196617 VRW196617:VRY196617 WBS196617:WBU196617 WLO196617:WLQ196617 WVK196617:WVM196617 C262153:E262153 IY262153:JA262153 SU262153:SW262153 ACQ262153:ACS262153 AMM262153:AMO262153 AWI262153:AWK262153 BGE262153:BGG262153 BQA262153:BQC262153 BZW262153:BZY262153 CJS262153:CJU262153 CTO262153:CTQ262153 DDK262153:DDM262153 DNG262153:DNI262153 DXC262153:DXE262153 EGY262153:EHA262153 EQU262153:EQW262153 FAQ262153:FAS262153 FKM262153:FKO262153 FUI262153:FUK262153 GEE262153:GEG262153 GOA262153:GOC262153 GXW262153:GXY262153 HHS262153:HHU262153 HRO262153:HRQ262153 IBK262153:IBM262153 ILG262153:ILI262153 IVC262153:IVE262153 JEY262153:JFA262153 JOU262153:JOW262153 JYQ262153:JYS262153 KIM262153:KIO262153 KSI262153:KSK262153 LCE262153:LCG262153 LMA262153:LMC262153 LVW262153:LVY262153 MFS262153:MFU262153 MPO262153:MPQ262153 MZK262153:MZM262153 NJG262153:NJI262153 NTC262153:NTE262153 OCY262153:ODA262153 OMU262153:OMW262153 OWQ262153:OWS262153 PGM262153:PGO262153 PQI262153:PQK262153 QAE262153:QAG262153 QKA262153:QKC262153 QTW262153:QTY262153 RDS262153:RDU262153 RNO262153:RNQ262153 RXK262153:RXM262153 SHG262153:SHI262153 SRC262153:SRE262153 TAY262153:TBA262153 TKU262153:TKW262153 TUQ262153:TUS262153 UEM262153:UEO262153 UOI262153:UOK262153 UYE262153:UYG262153 VIA262153:VIC262153 VRW262153:VRY262153 WBS262153:WBU262153 WLO262153:WLQ262153 WVK262153:WVM262153 C327689:E327689 IY327689:JA327689 SU327689:SW327689 ACQ327689:ACS327689 AMM327689:AMO327689 AWI327689:AWK327689 BGE327689:BGG327689 BQA327689:BQC327689 BZW327689:BZY327689 CJS327689:CJU327689 CTO327689:CTQ327689 DDK327689:DDM327689 DNG327689:DNI327689 DXC327689:DXE327689 EGY327689:EHA327689 EQU327689:EQW327689 FAQ327689:FAS327689 FKM327689:FKO327689 FUI327689:FUK327689 GEE327689:GEG327689 GOA327689:GOC327689 GXW327689:GXY327689 HHS327689:HHU327689 HRO327689:HRQ327689 IBK327689:IBM327689 ILG327689:ILI327689 IVC327689:IVE327689 JEY327689:JFA327689 JOU327689:JOW327689 JYQ327689:JYS327689 KIM327689:KIO327689 KSI327689:KSK327689 LCE327689:LCG327689 LMA327689:LMC327689 LVW327689:LVY327689 MFS327689:MFU327689 MPO327689:MPQ327689 MZK327689:MZM327689 NJG327689:NJI327689 NTC327689:NTE327689 OCY327689:ODA327689 OMU327689:OMW327689 OWQ327689:OWS327689 PGM327689:PGO327689 PQI327689:PQK327689 QAE327689:QAG327689 QKA327689:QKC327689 QTW327689:QTY327689 RDS327689:RDU327689 RNO327689:RNQ327689 RXK327689:RXM327689 SHG327689:SHI327689 SRC327689:SRE327689 TAY327689:TBA327689 TKU327689:TKW327689 TUQ327689:TUS327689 UEM327689:UEO327689 UOI327689:UOK327689 UYE327689:UYG327689 VIA327689:VIC327689 VRW327689:VRY327689 WBS327689:WBU327689 WLO327689:WLQ327689 WVK327689:WVM327689 C393225:E393225 IY393225:JA393225 SU393225:SW393225 ACQ393225:ACS393225 AMM393225:AMO393225 AWI393225:AWK393225 BGE393225:BGG393225 BQA393225:BQC393225 BZW393225:BZY393225 CJS393225:CJU393225 CTO393225:CTQ393225 DDK393225:DDM393225 DNG393225:DNI393225 DXC393225:DXE393225 EGY393225:EHA393225 EQU393225:EQW393225 FAQ393225:FAS393225 FKM393225:FKO393225 FUI393225:FUK393225 GEE393225:GEG393225 GOA393225:GOC393225 GXW393225:GXY393225 HHS393225:HHU393225 HRO393225:HRQ393225 IBK393225:IBM393225 ILG393225:ILI393225 IVC393225:IVE393225 JEY393225:JFA393225 JOU393225:JOW393225 JYQ393225:JYS393225 KIM393225:KIO393225 KSI393225:KSK393225 LCE393225:LCG393225 LMA393225:LMC393225 LVW393225:LVY393225 MFS393225:MFU393225 MPO393225:MPQ393225 MZK393225:MZM393225 NJG393225:NJI393225 NTC393225:NTE393225 OCY393225:ODA393225 OMU393225:OMW393225 OWQ393225:OWS393225 PGM393225:PGO393225 PQI393225:PQK393225 QAE393225:QAG393225 QKA393225:QKC393225 QTW393225:QTY393225 RDS393225:RDU393225 RNO393225:RNQ393225 RXK393225:RXM393225 SHG393225:SHI393225 SRC393225:SRE393225 TAY393225:TBA393225 TKU393225:TKW393225 TUQ393225:TUS393225 UEM393225:UEO393225 UOI393225:UOK393225 UYE393225:UYG393225 VIA393225:VIC393225 VRW393225:VRY393225 WBS393225:WBU393225 WLO393225:WLQ393225 WVK393225:WVM393225 C458761:E458761 IY458761:JA458761 SU458761:SW458761 ACQ458761:ACS458761 AMM458761:AMO458761 AWI458761:AWK458761 BGE458761:BGG458761 BQA458761:BQC458761 BZW458761:BZY458761 CJS458761:CJU458761 CTO458761:CTQ458761 DDK458761:DDM458761 DNG458761:DNI458761 DXC458761:DXE458761 EGY458761:EHA458761 EQU458761:EQW458761 FAQ458761:FAS458761 FKM458761:FKO458761 FUI458761:FUK458761 GEE458761:GEG458761 GOA458761:GOC458761 GXW458761:GXY458761 HHS458761:HHU458761 HRO458761:HRQ458761 IBK458761:IBM458761 ILG458761:ILI458761 IVC458761:IVE458761 JEY458761:JFA458761 JOU458761:JOW458761 JYQ458761:JYS458761 KIM458761:KIO458761 KSI458761:KSK458761 LCE458761:LCG458761 LMA458761:LMC458761 LVW458761:LVY458761 MFS458761:MFU458761 MPO458761:MPQ458761 MZK458761:MZM458761 NJG458761:NJI458761 NTC458761:NTE458761 OCY458761:ODA458761 OMU458761:OMW458761 OWQ458761:OWS458761 PGM458761:PGO458761 PQI458761:PQK458761 QAE458761:QAG458761 QKA458761:QKC458761 QTW458761:QTY458761 RDS458761:RDU458761 RNO458761:RNQ458761 RXK458761:RXM458761 SHG458761:SHI458761 SRC458761:SRE458761 TAY458761:TBA458761 TKU458761:TKW458761 TUQ458761:TUS458761 UEM458761:UEO458761 UOI458761:UOK458761 UYE458761:UYG458761 VIA458761:VIC458761 VRW458761:VRY458761 WBS458761:WBU458761 WLO458761:WLQ458761 WVK458761:WVM458761 C524297:E524297 IY524297:JA524297 SU524297:SW524297 ACQ524297:ACS524297 AMM524297:AMO524297 AWI524297:AWK524297 BGE524297:BGG524297 BQA524297:BQC524297 BZW524297:BZY524297 CJS524297:CJU524297 CTO524297:CTQ524297 DDK524297:DDM524297 DNG524297:DNI524297 DXC524297:DXE524297 EGY524297:EHA524297 EQU524297:EQW524297 FAQ524297:FAS524297 FKM524297:FKO524297 FUI524297:FUK524297 GEE524297:GEG524297 GOA524297:GOC524297 GXW524297:GXY524297 HHS524297:HHU524297 HRO524297:HRQ524297 IBK524297:IBM524297 ILG524297:ILI524297 IVC524297:IVE524297 JEY524297:JFA524297 JOU524297:JOW524297 JYQ524297:JYS524297 KIM524297:KIO524297 KSI524297:KSK524297 LCE524297:LCG524297 LMA524297:LMC524297 LVW524297:LVY524297 MFS524297:MFU524297 MPO524297:MPQ524297 MZK524297:MZM524297 NJG524297:NJI524297 NTC524297:NTE524297 OCY524297:ODA524297 OMU524297:OMW524297 OWQ524297:OWS524297 PGM524297:PGO524297 PQI524297:PQK524297 QAE524297:QAG524297 QKA524297:QKC524297 QTW524297:QTY524297 RDS524297:RDU524297 RNO524297:RNQ524297 RXK524297:RXM524297 SHG524297:SHI524297 SRC524297:SRE524297 TAY524297:TBA524297 TKU524297:TKW524297 TUQ524297:TUS524297 UEM524297:UEO524297 UOI524297:UOK524297 UYE524297:UYG524297 VIA524297:VIC524297 VRW524297:VRY524297 WBS524297:WBU524297 WLO524297:WLQ524297 WVK524297:WVM524297 C589833:E589833 IY589833:JA589833 SU589833:SW589833 ACQ589833:ACS589833 AMM589833:AMO589833 AWI589833:AWK589833 BGE589833:BGG589833 BQA589833:BQC589833 BZW589833:BZY589833 CJS589833:CJU589833 CTO589833:CTQ589833 DDK589833:DDM589833 DNG589833:DNI589833 DXC589833:DXE589833 EGY589833:EHA589833 EQU589833:EQW589833 FAQ589833:FAS589833 FKM589833:FKO589833 FUI589833:FUK589833 GEE589833:GEG589833 GOA589833:GOC589833 GXW589833:GXY589833 HHS589833:HHU589833 HRO589833:HRQ589833 IBK589833:IBM589833 ILG589833:ILI589833 IVC589833:IVE589833 JEY589833:JFA589833 JOU589833:JOW589833 JYQ589833:JYS589833 KIM589833:KIO589833 KSI589833:KSK589833 LCE589833:LCG589833 LMA589833:LMC589833 LVW589833:LVY589833 MFS589833:MFU589833 MPO589833:MPQ589833 MZK589833:MZM589833 NJG589833:NJI589833 NTC589833:NTE589833 OCY589833:ODA589833 OMU589833:OMW589833 OWQ589833:OWS589833 PGM589833:PGO589833 PQI589833:PQK589833 QAE589833:QAG589833 QKA589833:QKC589833 QTW589833:QTY589833 RDS589833:RDU589833 RNO589833:RNQ589833 RXK589833:RXM589833 SHG589833:SHI589833 SRC589833:SRE589833 TAY589833:TBA589833 TKU589833:TKW589833 TUQ589833:TUS589833 UEM589833:UEO589833 UOI589833:UOK589833 UYE589833:UYG589833 VIA589833:VIC589833 VRW589833:VRY589833 WBS589833:WBU589833 WLO589833:WLQ589833 WVK589833:WVM589833 C655369:E655369 IY655369:JA655369 SU655369:SW655369 ACQ655369:ACS655369 AMM655369:AMO655369 AWI655369:AWK655369 BGE655369:BGG655369 BQA655369:BQC655369 BZW655369:BZY655369 CJS655369:CJU655369 CTO655369:CTQ655369 DDK655369:DDM655369 DNG655369:DNI655369 DXC655369:DXE655369 EGY655369:EHA655369 EQU655369:EQW655369 FAQ655369:FAS655369 FKM655369:FKO655369 FUI655369:FUK655369 GEE655369:GEG655369 GOA655369:GOC655369 GXW655369:GXY655369 HHS655369:HHU655369 HRO655369:HRQ655369 IBK655369:IBM655369 ILG655369:ILI655369 IVC655369:IVE655369 JEY655369:JFA655369 JOU655369:JOW655369 JYQ655369:JYS655369 KIM655369:KIO655369 KSI655369:KSK655369 LCE655369:LCG655369 LMA655369:LMC655369 LVW655369:LVY655369 MFS655369:MFU655369 MPO655369:MPQ655369 MZK655369:MZM655369 NJG655369:NJI655369 NTC655369:NTE655369 OCY655369:ODA655369 OMU655369:OMW655369 OWQ655369:OWS655369 PGM655369:PGO655369 PQI655369:PQK655369 QAE655369:QAG655369 QKA655369:QKC655369 QTW655369:QTY655369 RDS655369:RDU655369 RNO655369:RNQ655369 RXK655369:RXM655369 SHG655369:SHI655369 SRC655369:SRE655369 TAY655369:TBA655369 TKU655369:TKW655369 TUQ655369:TUS655369 UEM655369:UEO655369 UOI655369:UOK655369 UYE655369:UYG655369 VIA655369:VIC655369 VRW655369:VRY655369 WBS655369:WBU655369 WLO655369:WLQ655369 WVK655369:WVM655369 C720905:E720905 IY720905:JA720905 SU720905:SW720905 ACQ720905:ACS720905 AMM720905:AMO720905 AWI720905:AWK720905 BGE720905:BGG720905 BQA720905:BQC720905 BZW720905:BZY720905 CJS720905:CJU720905 CTO720905:CTQ720905 DDK720905:DDM720905 DNG720905:DNI720905 DXC720905:DXE720905 EGY720905:EHA720905 EQU720905:EQW720905 FAQ720905:FAS720905 FKM720905:FKO720905 FUI720905:FUK720905 GEE720905:GEG720905 GOA720905:GOC720905 GXW720905:GXY720905 HHS720905:HHU720905 HRO720905:HRQ720905 IBK720905:IBM720905 ILG720905:ILI720905 IVC720905:IVE720905 JEY720905:JFA720905 JOU720905:JOW720905 JYQ720905:JYS720905 KIM720905:KIO720905 KSI720905:KSK720905 LCE720905:LCG720905 LMA720905:LMC720905 LVW720905:LVY720905 MFS720905:MFU720905 MPO720905:MPQ720905 MZK720905:MZM720905 NJG720905:NJI720905 NTC720905:NTE720905 OCY720905:ODA720905 OMU720905:OMW720905 OWQ720905:OWS720905 PGM720905:PGO720905 PQI720905:PQK720905 QAE720905:QAG720905 QKA720905:QKC720905 QTW720905:QTY720905 RDS720905:RDU720905 RNO720905:RNQ720905 RXK720905:RXM720905 SHG720905:SHI720905 SRC720905:SRE720905 TAY720905:TBA720905 TKU720905:TKW720905 TUQ720905:TUS720905 UEM720905:UEO720905 UOI720905:UOK720905 UYE720905:UYG720905 VIA720905:VIC720905 VRW720905:VRY720905 WBS720905:WBU720905 WLO720905:WLQ720905 WVK720905:WVM720905 C786441:E786441 IY786441:JA786441 SU786441:SW786441 ACQ786441:ACS786441 AMM786441:AMO786441 AWI786441:AWK786441 BGE786441:BGG786441 BQA786441:BQC786441 BZW786441:BZY786441 CJS786441:CJU786441 CTO786441:CTQ786441 DDK786441:DDM786441 DNG786441:DNI786441 DXC786441:DXE786441 EGY786441:EHA786441 EQU786441:EQW786441 FAQ786441:FAS786441 FKM786441:FKO786441 FUI786441:FUK786441 GEE786441:GEG786441 GOA786441:GOC786441 GXW786441:GXY786441 HHS786441:HHU786441 HRO786441:HRQ786441 IBK786441:IBM786441 ILG786441:ILI786441 IVC786441:IVE786441 JEY786441:JFA786441 JOU786441:JOW786441 JYQ786441:JYS786441 KIM786441:KIO786441 KSI786441:KSK786441 LCE786441:LCG786441 LMA786441:LMC786441 LVW786441:LVY786441 MFS786441:MFU786441 MPO786441:MPQ786441 MZK786441:MZM786441 NJG786441:NJI786441 NTC786441:NTE786441 OCY786441:ODA786441 OMU786441:OMW786441 OWQ786441:OWS786441 PGM786441:PGO786441 PQI786441:PQK786441 QAE786441:QAG786441 QKA786441:QKC786441 QTW786441:QTY786441 RDS786441:RDU786441 RNO786441:RNQ786441 RXK786441:RXM786441 SHG786441:SHI786441 SRC786441:SRE786441 TAY786441:TBA786441 TKU786441:TKW786441 TUQ786441:TUS786441 UEM786441:UEO786441 UOI786441:UOK786441 UYE786441:UYG786441 VIA786441:VIC786441 VRW786441:VRY786441 WBS786441:WBU786441 WLO786441:WLQ786441 WVK786441:WVM786441 C851977:E851977 IY851977:JA851977 SU851977:SW851977 ACQ851977:ACS851977 AMM851977:AMO851977 AWI851977:AWK851977 BGE851977:BGG851977 BQA851977:BQC851977 BZW851977:BZY851977 CJS851977:CJU851977 CTO851977:CTQ851977 DDK851977:DDM851977 DNG851977:DNI851977 DXC851977:DXE851977 EGY851977:EHA851977 EQU851977:EQW851977 FAQ851977:FAS851977 FKM851977:FKO851977 FUI851977:FUK851977 GEE851977:GEG851977 GOA851977:GOC851977 GXW851977:GXY851977 HHS851977:HHU851977 HRO851977:HRQ851977 IBK851977:IBM851977 ILG851977:ILI851977 IVC851977:IVE851977 JEY851977:JFA851977 JOU851977:JOW851977 JYQ851977:JYS851977 KIM851977:KIO851977 KSI851977:KSK851977 LCE851977:LCG851977 LMA851977:LMC851977 LVW851977:LVY851977 MFS851977:MFU851977 MPO851977:MPQ851977 MZK851977:MZM851977 NJG851977:NJI851977 NTC851977:NTE851977 OCY851977:ODA851977 OMU851977:OMW851977 OWQ851977:OWS851977 PGM851977:PGO851977 PQI851977:PQK851977 QAE851977:QAG851977 QKA851977:QKC851977 QTW851977:QTY851977 RDS851977:RDU851977 RNO851977:RNQ851977 RXK851977:RXM851977 SHG851977:SHI851977 SRC851977:SRE851977 TAY851977:TBA851977 TKU851977:TKW851977 TUQ851977:TUS851977 UEM851977:UEO851977 UOI851977:UOK851977 UYE851977:UYG851977 VIA851977:VIC851977 VRW851977:VRY851977 WBS851977:WBU851977 WLO851977:WLQ851977 WVK851977:WVM851977 C917513:E917513 IY917513:JA917513 SU917513:SW917513 ACQ917513:ACS917513 AMM917513:AMO917513 AWI917513:AWK917513 BGE917513:BGG917513 BQA917513:BQC917513 BZW917513:BZY917513 CJS917513:CJU917513 CTO917513:CTQ917513 DDK917513:DDM917513 DNG917513:DNI917513 DXC917513:DXE917513 EGY917513:EHA917513 EQU917513:EQW917513 FAQ917513:FAS917513 FKM917513:FKO917513 FUI917513:FUK917513 GEE917513:GEG917513 GOA917513:GOC917513 GXW917513:GXY917513 HHS917513:HHU917513 HRO917513:HRQ917513 IBK917513:IBM917513 ILG917513:ILI917513 IVC917513:IVE917513 JEY917513:JFA917513 JOU917513:JOW917513 JYQ917513:JYS917513 KIM917513:KIO917513 KSI917513:KSK917513 LCE917513:LCG917513 LMA917513:LMC917513 LVW917513:LVY917513 MFS917513:MFU917513 MPO917513:MPQ917513 MZK917513:MZM917513 NJG917513:NJI917513 NTC917513:NTE917513 OCY917513:ODA917513 OMU917513:OMW917513 OWQ917513:OWS917513 PGM917513:PGO917513 PQI917513:PQK917513 QAE917513:QAG917513 QKA917513:QKC917513 QTW917513:QTY917513 RDS917513:RDU917513 RNO917513:RNQ917513 RXK917513:RXM917513 SHG917513:SHI917513 SRC917513:SRE917513 TAY917513:TBA917513 TKU917513:TKW917513 TUQ917513:TUS917513 UEM917513:UEO917513 UOI917513:UOK917513 UYE917513:UYG917513 VIA917513:VIC917513 VRW917513:VRY917513 WBS917513:WBU917513 WLO917513:WLQ917513 WVK917513:WVM917513 C983049:E983049 IY983049:JA983049 SU983049:SW983049 ACQ983049:ACS983049 AMM983049:AMO983049 AWI983049:AWK983049 BGE983049:BGG983049 BQA983049:BQC983049 BZW983049:BZY983049 CJS983049:CJU983049 CTO983049:CTQ983049 DDK983049:DDM983049 DNG983049:DNI983049 DXC983049:DXE983049 EGY983049:EHA983049 EQU983049:EQW983049 FAQ983049:FAS983049 FKM983049:FKO983049 FUI983049:FUK983049 GEE983049:GEG983049 GOA983049:GOC983049 GXW983049:GXY983049 HHS983049:HHU983049 HRO983049:HRQ983049 IBK983049:IBM983049 ILG983049:ILI983049 IVC983049:IVE983049 JEY983049:JFA983049 JOU983049:JOW983049 JYQ983049:JYS983049 KIM983049:KIO983049 KSI983049:KSK983049 LCE983049:LCG983049 LMA983049:LMC983049 LVW983049:LVY983049 MFS983049:MFU983049 MPO983049:MPQ983049 MZK983049:MZM983049 NJG983049:NJI983049 NTC983049:NTE983049 OCY983049:ODA983049 OMU983049:OMW983049 OWQ983049:OWS983049 PGM983049:PGO983049 PQI983049:PQK983049 QAE983049:QAG983049 QKA983049:QKC983049 QTW983049:QTY983049 RDS983049:RDU983049 RNO983049:RNQ983049 RXK983049:RXM983049 SHG983049:SHI983049 SRC983049:SRE983049 TAY983049:TBA983049 TKU983049:TKW983049 TUQ983049:TUS983049 UEM983049:UEO983049 UOI983049:UOK983049 UYE983049:UYG983049 VIA983049:VIC983049 VRW983049:VRY983049 WBS983049:WBU983049 WLO983049:WLQ983049 WVK983049:WVM983049"/>
    <dataValidation imeMode="hiragana" allowBlank="1" showInputMessage="1" showErrorMessage="1" sqref="C8:E8 IY8:JA8 SU8:SW8 ACQ8:ACS8 AMM8:AMO8 AWI8:AWK8 BGE8:BGG8 BQA8:BQC8 BZW8:BZY8 CJS8:CJU8 CTO8:CTQ8 DDK8:DDM8 DNG8:DNI8 DXC8:DXE8 EGY8:EHA8 EQU8:EQW8 FAQ8:FAS8 FKM8:FKO8 FUI8:FUK8 GEE8:GEG8 GOA8:GOC8 GXW8:GXY8 HHS8:HHU8 HRO8:HRQ8 IBK8:IBM8 ILG8:ILI8 IVC8:IVE8 JEY8:JFA8 JOU8:JOW8 JYQ8:JYS8 KIM8:KIO8 KSI8:KSK8 LCE8:LCG8 LMA8:LMC8 LVW8:LVY8 MFS8:MFU8 MPO8:MPQ8 MZK8:MZM8 NJG8:NJI8 NTC8:NTE8 OCY8:ODA8 OMU8:OMW8 OWQ8:OWS8 PGM8:PGO8 PQI8:PQK8 QAE8:QAG8 QKA8:QKC8 QTW8:QTY8 RDS8:RDU8 RNO8:RNQ8 RXK8:RXM8 SHG8:SHI8 SRC8:SRE8 TAY8:TBA8 TKU8:TKW8 TUQ8:TUS8 UEM8:UEO8 UOI8:UOK8 UYE8:UYG8 VIA8:VIC8 VRW8:VRY8 WBS8:WBU8 WLO8:WLQ8 WVK8:WVM8 C65544:E65544 IY65544:JA65544 SU65544:SW65544 ACQ65544:ACS65544 AMM65544:AMO65544 AWI65544:AWK65544 BGE65544:BGG65544 BQA65544:BQC65544 BZW65544:BZY65544 CJS65544:CJU65544 CTO65544:CTQ65544 DDK65544:DDM65544 DNG65544:DNI65544 DXC65544:DXE65544 EGY65544:EHA65544 EQU65544:EQW65544 FAQ65544:FAS65544 FKM65544:FKO65544 FUI65544:FUK65544 GEE65544:GEG65544 GOA65544:GOC65544 GXW65544:GXY65544 HHS65544:HHU65544 HRO65544:HRQ65544 IBK65544:IBM65544 ILG65544:ILI65544 IVC65544:IVE65544 JEY65544:JFA65544 JOU65544:JOW65544 JYQ65544:JYS65544 KIM65544:KIO65544 KSI65544:KSK65544 LCE65544:LCG65544 LMA65544:LMC65544 LVW65544:LVY65544 MFS65544:MFU65544 MPO65544:MPQ65544 MZK65544:MZM65544 NJG65544:NJI65544 NTC65544:NTE65544 OCY65544:ODA65544 OMU65544:OMW65544 OWQ65544:OWS65544 PGM65544:PGO65544 PQI65544:PQK65544 QAE65544:QAG65544 QKA65544:QKC65544 QTW65544:QTY65544 RDS65544:RDU65544 RNO65544:RNQ65544 RXK65544:RXM65544 SHG65544:SHI65544 SRC65544:SRE65544 TAY65544:TBA65544 TKU65544:TKW65544 TUQ65544:TUS65544 UEM65544:UEO65544 UOI65544:UOK65544 UYE65544:UYG65544 VIA65544:VIC65544 VRW65544:VRY65544 WBS65544:WBU65544 WLO65544:WLQ65544 WVK65544:WVM65544 C131080:E131080 IY131080:JA131080 SU131080:SW131080 ACQ131080:ACS131080 AMM131080:AMO131080 AWI131080:AWK131080 BGE131080:BGG131080 BQA131080:BQC131080 BZW131080:BZY131080 CJS131080:CJU131080 CTO131080:CTQ131080 DDK131080:DDM131080 DNG131080:DNI131080 DXC131080:DXE131080 EGY131080:EHA131080 EQU131080:EQW131080 FAQ131080:FAS131080 FKM131080:FKO131080 FUI131080:FUK131080 GEE131080:GEG131080 GOA131080:GOC131080 GXW131080:GXY131080 HHS131080:HHU131080 HRO131080:HRQ131080 IBK131080:IBM131080 ILG131080:ILI131080 IVC131080:IVE131080 JEY131080:JFA131080 JOU131080:JOW131080 JYQ131080:JYS131080 KIM131080:KIO131080 KSI131080:KSK131080 LCE131080:LCG131080 LMA131080:LMC131080 LVW131080:LVY131080 MFS131080:MFU131080 MPO131080:MPQ131080 MZK131080:MZM131080 NJG131080:NJI131080 NTC131080:NTE131080 OCY131080:ODA131080 OMU131080:OMW131080 OWQ131080:OWS131080 PGM131080:PGO131080 PQI131080:PQK131080 QAE131080:QAG131080 QKA131080:QKC131080 QTW131080:QTY131080 RDS131080:RDU131080 RNO131080:RNQ131080 RXK131080:RXM131080 SHG131080:SHI131080 SRC131080:SRE131080 TAY131080:TBA131080 TKU131080:TKW131080 TUQ131080:TUS131080 UEM131080:UEO131080 UOI131080:UOK131080 UYE131080:UYG131080 VIA131080:VIC131080 VRW131080:VRY131080 WBS131080:WBU131080 WLO131080:WLQ131080 WVK131080:WVM131080 C196616:E196616 IY196616:JA196616 SU196616:SW196616 ACQ196616:ACS196616 AMM196616:AMO196616 AWI196616:AWK196616 BGE196616:BGG196616 BQA196616:BQC196616 BZW196616:BZY196616 CJS196616:CJU196616 CTO196616:CTQ196616 DDK196616:DDM196616 DNG196616:DNI196616 DXC196616:DXE196616 EGY196616:EHA196616 EQU196616:EQW196616 FAQ196616:FAS196616 FKM196616:FKO196616 FUI196616:FUK196616 GEE196616:GEG196616 GOA196616:GOC196616 GXW196616:GXY196616 HHS196616:HHU196616 HRO196616:HRQ196616 IBK196616:IBM196616 ILG196616:ILI196616 IVC196616:IVE196616 JEY196616:JFA196616 JOU196616:JOW196616 JYQ196616:JYS196616 KIM196616:KIO196616 KSI196616:KSK196616 LCE196616:LCG196616 LMA196616:LMC196616 LVW196616:LVY196616 MFS196616:MFU196616 MPO196616:MPQ196616 MZK196616:MZM196616 NJG196616:NJI196616 NTC196616:NTE196616 OCY196616:ODA196616 OMU196616:OMW196616 OWQ196616:OWS196616 PGM196616:PGO196616 PQI196616:PQK196616 QAE196616:QAG196616 QKA196616:QKC196616 QTW196616:QTY196616 RDS196616:RDU196616 RNO196616:RNQ196616 RXK196616:RXM196616 SHG196616:SHI196616 SRC196616:SRE196616 TAY196616:TBA196616 TKU196616:TKW196616 TUQ196616:TUS196616 UEM196616:UEO196616 UOI196616:UOK196616 UYE196616:UYG196616 VIA196616:VIC196616 VRW196616:VRY196616 WBS196616:WBU196616 WLO196616:WLQ196616 WVK196616:WVM196616 C262152:E262152 IY262152:JA262152 SU262152:SW262152 ACQ262152:ACS262152 AMM262152:AMO262152 AWI262152:AWK262152 BGE262152:BGG262152 BQA262152:BQC262152 BZW262152:BZY262152 CJS262152:CJU262152 CTO262152:CTQ262152 DDK262152:DDM262152 DNG262152:DNI262152 DXC262152:DXE262152 EGY262152:EHA262152 EQU262152:EQW262152 FAQ262152:FAS262152 FKM262152:FKO262152 FUI262152:FUK262152 GEE262152:GEG262152 GOA262152:GOC262152 GXW262152:GXY262152 HHS262152:HHU262152 HRO262152:HRQ262152 IBK262152:IBM262152 ILG262152:ILI262152 IVC262152:IVE262152 JEY262152:JFA262152 JOU262152:JOW262152 JYQ262152:JYS262152 KIM262152:KIO262152 KSI262152:KSK262152 LCE262152:LCG262152 LMA262152:LMC262152 LVW262152:LVY262152 MFS262152:MFU262152 MPO262152:MPQ262152 MZK262152:MZM262152 NJG262152:NJI262152 NTC262152:NTE262152 OCY262152:ODA262152 OMU262152:OMW262152 OWQ262152:OWS262152 PGM262152:PGO262152 PQI262152:PQK262152 QAE262152:QAG262152 QKA262152:QKC262152 QTW262152:QTY262152 RDS262152:RDU262152 RNO262152:RNQ262152 RXK262152:RXM262152 SHG262152:SHI262152 SRC262152:SRE262152 TAY262152:TBA262152 TKU262152:TKW262152 TUQ262152:TUS262152 UEM262152:UEO262152 UOI262152:UOK262152 UYE262152:UYG262152 VIA262152:VIC262152 VRW262152:VRY262152 WBS262152:WBU262152 WLO262152:WLQ262152 WVK262152:WVM262152 C327688:E327688 IY327688:JA327688 SU327688:SW327688 ACQ327688:ACS327688 AMM327688:AMO327688 AWI327688:AWK327688 BGE327688:BGG327688 BQA327688:BQC327688 BZW327688:BZY327688 CJS327688:CJU327688 CTO327688:CTQ327688 DDK327688:DDM327688 DNG327688:DNI327688 DXC327688:DXE327688 EGY327688:EHA327688 EQU327688:EQW327688 FAQ327688:FAS327688 FKM327688:FKO327688 FUI327688:FUK327688 GEE327688:GEG327688 GOA327688:GOC327688 GXW327688:GXY327688 HHS327688:HHU327688 HRO327688:HRQ327688 IBK327688:IBM327688 ILG327688:ILI327688 IVC327688:IVE327688 JEY327688:JFA327688 JOU327688:JOW327688 JYQ327688:JYS327688 KIM327688:KIO327688 KSI327688:KSK327688 LCE327688:LCG327688 LMA327688:LMC327688 LVW327688:LVY327688 MFS327688:MFU327688 MPO327688:MPQ327688 MZK327688:MZM327688 NJG327688:NJI327688 NTC327688:NTE327688 OCY327688:ODA327688 OMU327688:OMW327688 OWQ327688:OWS327688 PGM327688:PGO327688 PQI327688:PQK327688 QAE327688:QAG327688 QKA327688:QKC327688 QTW327688:QTY327688 RDS327688:RDU327688 RNO327688:RNQ327688 RXK327688:RXM327688 SHG327688:SHI327688 SRC327688:SRE327688 TAY327688:TBA327688 TKU327688:TKW327688 TUQ327688:TUS327688 UEM327688:UEO327688 UOI327688:UOK327688 UYE327688:UYG327688 VIA327688:VIC327688 VRW327688:VRY327688 WBS327688:WBU327688 WLO327688:WLQ327688 WVK327688:WVM327688 C393224:E393224 IY393224:JA393224 SU393224:SW393224 ACQ393224:ACS393224 AMM393224:AMO393224 AWI393224:AWK393224 BGE393224:BGG393224 BQA393224:BQC393224 BZW393224:BZY393224 CJS393224:CJU393224 CTO393224:CTQ393224 DDK393224:DDM393224 DNG393224:DNI393224 DXC393224:DXE393224 EGY393224:EHA393224 EQU393224:EQW393224 FAQ393224:FAS393224 FKM393224:FKO393224 FUI393224:FUK393224 GEE393224:GEG393224 GOA393224:GOC393224 GXW393224:GXY393224 HHS393224:HHU393224 HRO393224:HRQ393224 IBK393224:IBM393224 ILG393224:ILI393224 IVC393224:IVE393224 JEY393224:JFA393224 JOU393224:JOW393224 JYQ393224:JYS393224 KIM393224:KIO393224 KSI393224:KSK393224 LCE393224:LCG393224 LMA393224:LMC393224 LVW393224:LVY393224 MFS393224:MFU393224 MPO393224:MPQ393224 MZK393224:MZM393224 NJG393224:NJI393224 NTC393224:NTE393224 OCY393224:ODA393224 OMU393224:OMW393224 OWQ393224:OWS393224 PGM393224:PGO393224 PQI393224:PQK393224 QAE393224:QAG393224 QKA393224:QKC393224 QTW393224:QTY393224 RDS393224:RDU393224 RNO393224:RNQ393224 RXK393224:RXM393224 SHG393224:SHI393224 SRC393224:SRE393224 TAY393224:TBA393224 TKU393224:TKW393224 TUQ393224:TUS393224 UEM393224:UEO393224 UOI393224:UOK393224 UYE393224:UYG393224 VIA393224:VIC393224 VRW393224:VRY393224 WBS393224:WBU393224 WLO393224:WLQ393224 WVK393224:WVM393224 C458760:E458760 IY458760:JA458760 SU458760:SW458760 ACQ458760:ACS458760 AMM458760:AMO458760 AWI458760:AWK458760 BGE458760:BGG458760 BQA458760:BQC458760 BZW458760:BZY458760 CJS458760:CJU458760 CTO458760:CTQ458760 DDK458760:DDM458760 DNG458760:DNI458760 DXC458760:DXE458760 EGY458760:EHA458760 EQU458760:EQW458760 FAQ458760:FAS458760 FKM458760:FKO458760 FUI458760:FUK458760 GEE458760:GEG458760 GOA458760:GOC458760 GXW458760:GXY458760 HHS458760:HHU458760 HRO458760:HRQ458760 IBK458760:IBM458760 ILG458760:ILI458760 IVC458760:IVE458760 JEY458760:JFA458760 JOU458760:JOW458760 JYQ458760:JYS458760 KIM458760:KIO458760 KSI458760:KSK458760 LCE458760:LCG458760 LMA458760:LMC458760 LVW458760:LVY458760 MFS458760:MFU458760 MPO458760:MPQ458760 MZK458760:MZM458760 NJG458760:NJI458760 NTC458760:NTE458760 OCY458760:ODA458760 OMU458760:OMW458760 OWQ458760:OWS458760 PGM458760:PGO458760 PQI458760:PQK458760 QAE458760:QAG458760 QKA458760:QKC458760 QTW458760:QTY458760 RDS458760:RDU458760 RNO458760:RNQ458760 RXK458760:RXM458760 SHG458760:SHI458760 SRC458760:SRE458760 TAY458760:TBA458760 TKU458760:TKW458760 TUQ458760:TUS458760 UEM458760:UEO458760 UOI458760:UOK458760 UYE458760:UYG458760 VIA458760:VIC458760 VRW458760:VRY458760 WBS458760:WBU458760 WLO458760:WLQ458760 WVK458760:WVM458760 C524296:E524296 IY524296:JA524296 SU524296:SW524296 ACQ524296:ACS524296 AMM524296:AMO524296 AWI524296:AWK524296 BGE524296:BGG524296 BQA524296:BQC524296 BZW524296:BZY524296 CJS524296:CJU524296 CTO524296:CTQ524296 DDK524296:DDM524296 DNG524296:DNI524296 DXC524296:DXE524296 EGY524296:EHA524296 EQU524296:EQW524296 FAQ524296:FAS524296 FKM524296:FKO524296 FUI524296:FUK524296 GEE524296:GEG524296 GOA524296:GOC524296 GXW524296:GXY524296 HHS524296:HHU524296 HRO524296:HRQ524296 IBK524296:IBM524296 ILG524296:ILI524296 IVC524296:IVE524296 JEY524296:JFA524296 JOU524296:JOW524296 JYQ524296:JYS524296 KIM524296:KIO524296 KSI524296:KSK524296 LCE524296:LCG524296 LMA524296:LMC524296 LVW524296:LVY524296 MFS524296:MFU524296 MPO524296:MPQ524296 MZK524296:MZM524296 NJG524296:NJI524296 NTC524296:NTE524296 OCY524296:ODA524296 OMU524296:OMW524296 OWQ524296:OWS524296 PGM524296:PGO524296 PQI524296:PQK524296 QAE524296:QAG524296 QKA524296:QKC524296 QTW524296:QTY524296 RDS524296:RDU524296 RNO524296:RNQ524296 RXK524296:RXM524296 SHG524296:SHI524296 SRC524296:SRE524296 TAY524296:TBA524296 TKU524296:TKW524296 TUQ524296:TUS524296 UEM524296:UEO524296 UOI524296:UOK524296 UYE524296:UYG524296 VIA524296:VIC524296 VRW524296:VRY524296 WBS524296:WBU524296 WLO524296:WLQ524296 WVK524296:WVM524296 C589832:E589832 IY589832:JA589832 SU589832:SW589832 ACQ589832:ACS589832 AMM589832:AMO589832 AWI589832:AWK589832 BGE589832:BGG589832 BQA589832:BQC589832 BZW589832:BZY589832 CJS589832:CJU589832 CTO589832:CTQ589832 DDK589832:DDM589832 DNG589832:DNI589832 DXC589832:DXE589832 EGY589832:EHA589832 EQU589832:EQW589832 FAQ589832:FAS589832 FKM589832:FKO589832 FUI589832:FUK589832 GEE589832:GEG589832 GOA589832:GOC589832 GXW589832:GXY589832 HHS589832:HHU589832 HRO589832:HRQ589832 IBK589832:IBM589832 ILG589832:ILI589832 IVC589832:IVE589832 JEY589832:JFA589832 JOU589832:JOW589832 JYQ589832:JYS589832 KIM589832:KIO589832 KSI589832:KSK589832 LCE589832:LCG589832 LMA589832:LMC589832 LVW589832:LVY589832 MFS589832:MFU589832 MPO589832:MPQ589832 MZK589832:MZM589832 NJG589832:NJI589832 NTC589832:NTE589832 OCY589832:ODA589832 OMU589832:OMW589832 OWQ589832:OWS589832 PGM589832:PGO589832 PQI589832:PQK589832 QAE589832:QAG589832 QKA589832:QKC589832 QTW589832:QTY589832 RDS589832:RDU589832 RNO589832:RNQ589832 RXK589832:RXM589832 SHG589832:SHI589832 SRC589832:SRE589832 TAY589832:TBA589832 TKU589832:TKW589832 TUQ589832:TUS589832 UEM589832:UEO589832 UOI589832:UOK589832 UYE589832:UYG589832 VIA589832:VIC589832 VRW589832:VRY589832 WBS589832:WBU589832 WLO589832:WLQ589832 WVK589832:WVM589832 C655368:E655368 IY655368:JA655368 SU655368:SW655368 ACQ655368:ACS655368 AMM655368:AMO655368 AWI655368:AWK655368 BGE655368:BGG655368 BQA655368:BQC655368 BZW655368:BZY655368 CJS655368:CJU655368 CTO655368:CTQ655368 DDK655368:DDM655368 DNG655368:DNI655368 DXC655368:DXE655368 EGY655368:EHA655368 EQU655368:EQW655368 FAQ655368:FAS655368 FKM655368:FKO655368 FUI655368:FUK655368 GEE655368:GEG655368 GOA655368:GOC655368 GXW655368:GXY655368 HHS655368:HHU655368 HRO655368:HRQ655368 IBK655368:IBM655368 ILG655368:ILI655368 IVC655368:IVE655368 JEY655368:JFA655368 JOU655368:JOW655368 JYQ655368:JYS655368 KIM655368:KIO655368 KSI655368:KSK655368 LCE655368:LCG655368 LMA655368:LMC655368 LVW655368:LVY655368 MFS655368:MFU655368 MPO655368:MPQ655368 MZK655368:MZM655368 NJG655368:NJI655368 NTC655368:NTE655368 OCY655368:ODA655368 OMU655368:OMW655368 OWQ655368:OWS655368 PGM655368:PGO655368 PQI655368:PQK655368 QAE655368:QAG655368 QKA655368:QKC655368 QTW655368:QTY655368 RDS655368:RDU655368 RNO655368:RNQ655368 RXK655368:RXM655368 SHG655368:SHI655368 SRC655368:SRE655368 TAY655368:TBA655368 TKU655368:TKW655368 TUQ655368:TUS655368 UEM655368:UEO655368 UOI655368:UOK655368 UYE655368:UYG655368 VIA655368:VIC655368 VRW655368:VRY655368 WBS655368:WBU655368 WLO655368:WLQ655368 WVK655368:WVM655368 C720904:E720904 IY720904:JA720904 SU720904:SW720904 ACQ720904:ACS720904 AMM720904:AMO720904 AWI720904:AWK720904 BGE720904:BGG720904 BQA720904:BQC720904 BZW720904:BZY720904 CJS720904:CJU720904 CTO720904:CTQ720904 DDK720904:DDM720904 DNG720904:DNI720904 DXC720904:DXE720904 EGY720904:EHA720904 EQU720904:EQW720904 FAQ720904:FAS720904 FKM720904:FKO720904 FUI720904:FUK720904 GEE720904:GEG720904 GOA720904:GOC720904 GXW720904:GXY720904 HHS720904:HHU720904 HRO720904:HRQ720904 IBK720904:IBM720904 ILG720904:ILI720904 IVC720904:IVE720904 JEY720904:JFA720904 JOU720904:JOW720904 JYQ720904:JYS720904 KIM720904:KIO720904 KSI720904:KSK720904 LCE720904:LCG720904 LMA720904:LMC720904 LVW720904:LVY720904 MFS720904:MFU720904 MPO720904:MPQ720904 MZK720904:MZM720904 NJG720904:NJI720904 NTC720904:NTE720904 OCY720904:ODA720904 OMU720904:OMW720904 OWQ720904:OWS720904 PGM720904:PGO720904 PQI720904:PQK720904 QAE720904:QAG720904 QKA720904:QKC720904 QTW720904:QTY720904 RDS720904:RDU720904 RNO720904:RNQ720904 RXK720904:RXM720904 SHG720904:SHI720904 SRC720904:SRE720904 TAY720904:TBA720904 TKU720904:TKW720904 TUQ720904:TUS720904 UEM720904:UEO720904 UOI720904:UOK720904 UYE720904:UYG720904 VIA720904:VIC720904 VRW720904:VRY720904 WBS720904:WBU720904 WLO720904:WLQ720904 WVK720904:WVM720904 C786440:E786440 IY786440:JA786440 SU786440:SW786440 ACQ786440:ACS786440 AMM786440:AMO786440 AWI786440:AWK786440 BGE786440:BGG786440 BQA786440:BQC786440 BZW786440:BZY786440 CJS786440:CJU786440 CTO786440:CTQ786440 DDK786440:DDM786440 DNG786440:DNI786440 DXC786440:DXE786440 EGY786440:EHA786440 EQU786440:EQW786440 FAQ786440:FAS786440 FKM786440:FKO786440 FUI786440:FUK786440 GEE786440:GEG786440 GOA786440:GOC786440 GXW786440:GXY786440 HHS786440:HHU786440 HRO786440:HRQ786440 IBK786440:IBM786440 ILG786440:ILI786440 IVC786440:IVE786440 JEY786440:JFA786440 JOU786440:JOW786440 JYQ786440:JYS786440 KIM786440:KIO786440 KSI786440:KSK786440 LCE786440:LCG786440 LMA786440:LMC786440 LVW786440:LVY786440 MFS786440:MFU786440 MPO786440:MPQ786440 MZK786440:MZM786440 NJG786440:NJI786440 NTC786440:NTE786440 OCY786440:ODA786440 OMU786440:OMW786440 OWQ786440:OWS786440 PGM786440:PGO786440 PQI786440:PQK786440 QAE786440:QAG786440 QKA786440:QKC786440 QTW786440:QTY786440 RDS786440:RDU786440 RNO786440:RNQ786440 RXK786440:RXM786440 SHG786440:SHI786440 SRC786440:SRE786440 TAY786440:TBA786440 TKU786440:TKW786440 TUQ786440:TUS786440 UEM786440:UEO786440 UOI786440:UOK786440 UYE786440:UYG786440 VIA786440:VIC786440 VRW786440:VRY786440 WBS786440:WBU786440 WLO786440:WLQ786440 WVK786440:WVM786440 C851976:E851976 IY851976:JA851976 SU851976:SW851976 ACQ851976:ACS851976 AMM851976:AMO851976 AWI851976:AWK851976 BGE851976:BGG851976 BQA851976:BQC851976 BZW851976:BZY851976 CJS851976:CJU851976 CTO851976:CTQ851976 DDK851976:DDM851976 DNG851976:DNI851976 DXC851976:DXE851976 EGY851976:EHA851976 EQU851976:EQW851976 FAQ851976:FAS851976 FKM851976:FKO851976 FUI851976:FUK851976 GEE851976:GEG851976 GOA851976:GOC851976 GXW851976:GXY851976 HHS851976:HHU851976 HRO851976:HRQ851976 IBK851976:IBM851976 ILG851976:ILI851976 IVC851976:IVE851976 JEY851976:JFA851976 JOU851976:JOW851976 JYQ851976:JYS851976 KIM851976:KIO851976 KSI851976:KSK851976 LCE851976:LCG851976 LMA851976:LMC851976 LVW851976:LVY851976 MFS851976:MFU851976 MPO851976:MPQ851976 MZK851976:MZM851976 NJG851976:NJI851976 NTC851976:NTE851976 OCY851976:ODA851976 OMU851976:OMW851976 OWQ851976:OWS851976 PGM851976:PGO851976 PQI851976:PQK851976 QAE851976:QAG851976 QKA851976:QKC851976 QTW851976:QTY851976 RDS851976:RDU851976 RNO851976:RNQ851976 RXK851976:RXM851976 SHG851976:SHI851976 SRC851976:SRE851976 TAY851976:TBA851976 TKU851976:TKW851976 TUQ851976:TUS851976 UEM851976:UEO851976 UOI851976:UOK851976 UYE851976:UYG851976 VIA851976:VIC851976 VRW851976:VRY851976 WBS851976:WBU851976 WLO851976:WLQ851976 WVK851976:WVM851976 C917512:E917512 IY917512:JA917512 SU917512:SW917512 ACQ917512:ACS917512 AMM917512:AMO917512 AWI917512:AWK917512 BGE917512:BGG917512 BQA917512:BQC917512 BZW917512:BZY917512 CJS917512:CJU917512 CTO917512:CTQ917512 DDK917512:DDM917512 DNG917512:DNI917512 DXC917512:DXE917512 EGY917512:EHA917512 EQU917512:EQW917512 FAQ917512:FAS917512 FKM917512:FKO917512 FUI917512:FUK917512 GEE917512:GEG917512 GOA917512:GOC917512 GXW917512:GXY917512 HHS917512:HHU917512 HRO917512:HRQ917512 IBK917512:IBM917512 ILG917512:ILI917512 IVC917512:IVE917512 JEY917512:JFA917512 JOU917512:JOW917512 JYQ917512:JYS917512 KIM917512:KIO917512 KSI917512:KSK917512 LCE917512:LCG917512 LMA917512:LMC917512 LVW917512:LVY917512 MFS917512:MFU917512 MPO917512:MPQ917512 MZK917512:MZM917512 NJG917512:NJI917512 NTC917512:NTE917512 OCY917512:ODA917512 OMU917512:OMW917512 OWQ917512:OWS917512 PGM917512:PGO917512 PQI917512:PQK917512 QAE917512:QAG917512 QKA917512:QKC917512 QTW917512:QTY917512 RDS917512:RDU917512 RNO917512:RNQ917512 RXK917512:RXM917512 SHG917512:SHI917512 SRC917512:SRE917512 TAY917512:TBA917512 TKU917512:TKW917512 TUQ917512:TUS917512 UEM917512:UEO917512 UOI917512:UOK917512 UYE917512:UYG917512 VIA917512:VIC917512 VRW917512:VRY917512 WBS917512:WBU917512 WLO917512:WLQ917512 WVK917512:WVM917512 C983048:E983048 IY983048:JA983048 SU983048:SW983048 ACQ983048:ACS983048 AMM983048:AMO983048 AWI983048:AWK983048 BGE983048:BGG983048 BQA983048:BQC983048 BZW983048:BZY983048 CJS983048:CJU983048 CTO983048:CTQ983048 DDK983048:DDM983048 DNG983048:DNI983048 DXC983048:DXE983048 EGY983048:EHA983048 EQU983048:EQW983048 FAQ983048:FAS983048 FKM983048:FKO983048 FUI983048:FUK983048 GEE983048:GEG983048 GOA983048:GOC983048 GXW983048:GXY983048 HHS983048:HHU983048 HRO983048:HRQ983048 IBK983048:IBM983048 ILG983048:ILI983048 IVC983048:IVE983048 JEY983048:JFA983048 JOU983048:JOW983048 JYQ983048:JYS983048 KIM983048:KIO983048 KSI983048:KSK983048 LCE983048:LCG983048 LMA983048:LMC983048 LVW983048:LVY983048 MFS983048:MFU983048 MPO983048:MPQ983048 MZK983048:MZM983048 NJG983048:NJI983048 NTC983048:NTE983048 OCY983048:ODA983048 OMU983048:OMW983048 OWQ983048:OWS983048 PGM983048:PGO983048 PQI983048:PQK983048 QAE983048:QAG983048 QKA983048:QKC983048 QTW983048:QTY983048 RDS983048:RDU983048 RNO983048:RNQ983048 RXK983048:RXM983048 SHG983048:SHI983048 SRC983048:SRE983048 TAY983048:TBA983048 TKU983048:TKW983048 TUQ983048:TUS983048 UEM983048:UEO983048 UOI983048:UOK983048 UYE983048:UYG983048 VIA983048:VIC983048 VRW983048:VRY983048 WBS983048:WBU983048 WLO983048:WLQ983048 WVK983048:WVM983048"/>
    <dataValidation imeMode="halfKatakana" allowBlank="1" showInputMessage="1" showErrorMessage="1" sqref="IY6:JA6 SU6:SW6 ACQ6:ACS6 AMM6:AMO6 AWI6:AWK6 BGE6:BGG6 BQA6:BQC6 BZW6:BZY6 CJS6:CJU6 CTO6:CTQ6 DDK6:DDM6 DNG6:DNI6 DXC6:DXE6 EGY6:EHA6 EQU6:EQW6 FAQ6:FAS6 FKM6:FKO6 FUI6:FUK6 GEE6:GEG6 GOA6:GOC6 GXW6:GXY6 HHS6:HHU6 HRO6:HRQ6 IBK6:IBM6 ILG6:ILI6 IVC6:IVE6 JEY6:JFA6 JOU6:JOW6 JYQ6:JYS6 KIM6:KIO6 KSI6:KSK6 LCE6:LCG6 LMA6:LMC6 LVW6:LVY6 MFS6:MFU6 MPO6:MPQ6 MZK6:MZM6 NJG6:NJI6 NTC6:NTE6 OCY6:ODA6 OMU6:OMW6 OWQ6:OWS6 PGM6:PGO6 PQI6:PQK6 QAE6:QAG6 QKA6:QKC6 QTW6:QTY6 RDS6:RDU6 RNO6:RNQ6 RXK6:RXM6 SHG6:SHI6 SRC6:SRE6 TAY6:TBA6 TKU6:TKW6 TUQ6:TUS6 UEM6:UEO6 UOI6:UOK6 UYE6:UYG6 VIA6:VIC6 VRW6:VRY6 WBS6:WBU6 WLO6:WLQ6 WVK6:WVM6 WVK983047:WVM983047 C65543:E65543 IY65543:JA65543 SU65543:SW65543 ACQ65543:ACS65543 AMM65543:AMO65543 AWI65543:AWK65543 BGE65543:BGG65543 BQA65543:BQC65543 BZW65543:BZY65543 CJS65543:CJU65543 CTO65543:CTQ65543 DDK65543:DDM65543 DNG65543:DNI65543 DXC65543:DXE65543 EGY65543:EHA65543 EQU65543:EQW65543 FAQ65543:FAS65543 FKM65543:FKO65543 FUI65543:FUK65543 GEE65543:GEG65543 GOA65543:GOC65543 GXW65543:GXY65543 HHS65543:HHU65543 HRO65543:HRQ65543 IBK65543:IBM65543 ILG65543:ILI65543 IVC65543:IVE65543 JEY65543:JFA65543 JOU65543:JOW65543 JYQ65543:JYS65543 KIM65543:KIO65543 KSI65543:KSK65543 LCE65543:LCG65543 LMA65543:LMC65543 LVW65543:LVY65543 MFS65543:MFU65543 MPO65543:MPQ65543 MZK65543:MZM65543 NJG65543:NJI65543 NTC65543:NTE65543 OCY65543:ODA65543 OMU65543:OMW65543 OWQ65543:OWS65543 PGM65543:PGO65543 PQI65543:PQK65543 QAE65543:QAG65543 QKA65543:QKC65543 QTW65543:QTY65543 RDS65543:RDU65543 RNO65543:RNQ65543 RXK65543:RXM65543 SHG65543:SHI65543 SRC65543:SRE65543 TAY65543:TBA65543 TKU65543:TKW65543 TUQ65543:TUS65543 UEM65543:UEO65543 UOI65543:UOK65543 UYE65543:UYG65543 VIA65543:VIC65543 VRW65543:VRY65543 WBS65543:WBU65543 WLO65543:WLQ65543 WVK65543:WVM65543 C131079:E131079 IY131079:JA131079 SU131079:SW131079 ACQ131079:ACS131079 AMM131079:AMO131079 AWI131079:AWK131079 BGE131079:BGG131079 BQA131079:BQC131079 BZW131079:BZY131079 CJS131079:CJU131079 CTO131079:CTQ131079 DDK131079:DDM131079 DNG131079:DNI131079 DXC131079:DXE131079 EGY131079:EHA131079 EQU131079:EQW131079 FAQ131079:FAS131079 FKM131079:FKO131079 FUI131079:FUK131079 GEE131079:GEG131079 GOA131079:GOC131079 GXW131079:GXY131079 HHS131079:HHU131079 HRO131079:HRQ131079 IBK131079:IBM131079 ILG131079:ILI131079 IVC131079:IVE131079 JEY131079:JFA131079 JOU131079:JOW131079 JYQ131079:JYS131079 KIM131079:KIO131079 KSI131079:KSK131079 LCE131079:LCG131079 LMA131079:LMC131079 LVW131079:LVY131079 MFS131079:MFU131079 MPO131079:MPQ131079 MZK131079:MZM131079 NJG131079:NJI131079 NTC131079:NTE131079 OCY131079:ODA131079 OMU131079:OMW131079 OWQ131079:OWS131079 PGM131079:PGO131079 PQI131079:PQK131079 QAE131079:QAG131079 QKA131079:QKC131079 QTW131079:QTY131079 RDS131079:RDU131079 RNO131079:RNQ131079 RXK131079:RXM131079 SHG131079:SHI131079 SRC131079:SRE131079 TAY131079:TBA131079 TKU131079:TKW131079 TUQ131079:TUS131079 UEM131079:UEO131079 UOI131079:UOK131079 UYE131079:UYG131079 VIA131079:VIC131079 VRW131079:VRY131079 WBS131079:WBU131079 WLO131079:WLQ131079 WVK131079:WVM131079 C196615:E196615 IY196615:JA196615 SU196615:SW196615 ACQ196615:ACS196615 AMM196615:AMO196615 AWI196615:AWK196615 BGE196615:BGG196615 BQA196615:BQC196615 BZW196615:BZY196615 CJS196615:CJU196615 CTO196615:CTQ196615 DDK196615:DDM196615 DNG196615:DNI196615 DXC196615:DXE196615 EGY196615:EHA196615 EQU196615:EQW196615 FAQ196615:FAS196615 FKM196615:FKO196615 FUI196615:FUK196615 GEE196615:GEG196615 GOA196615:GOC196615 GXW196615:GXY196615 HHS196615:HHU196615 HRO196615:HRQ196615 IBK196615:IBM196615 ILG196615:ILI196615 IVC196615:IVE196615 JEY196615:JFA196615 JOU196615:JOW196615 JYQ196615:JYS196615 KIM196615:KIO196615 KSI196615:KSK196615 LCE196615:LCG196615 LMA196615:LMC196615 LVW196615:LVY196615 MFS196615:MFU196615 MPO196615:MPQ196615 MZK196615:MZM196615 NJG196615:NJI196615 NTC196615:NTE196615 OCY196615:ODA196615 OMU196615:OMW196615 OWQ196615:OWS196615 PGM196615:PGO196615 PQI196615:PQK196615 QAE196615:QAG196615 QKA196615:QKC196615 QTW196615:QTY196615 RDS196615:RDU196615 RNO196615:RNQ196615 RXK196615:RXM196615 SHG196615:SHI196615 SRC196615:SRE196615 TAY196615:TBA196615 TKU196615:TKW196615 TUQ196615:TUS196615 UEM196615:UEO196615 UOI196615:UOK196615 UYE196615:UYG196615 VIA196615:VIC196615 VRW196615:VRY196615 WBS196615:WBU196615 WLO196615:WLQ196615 WVK196615:WVM196615 C262151:E262151 IY262151:JA262151 SU262151:SW262151 ACQ262151:ACS262151 AMM262151:AMO262151 AWI262151:AWK262151 BGE262151:BGG262151 BQA262151:BQC262151 BZW262151:BZY262151 CJS262151:CJU262151 CTO262151:CTQ262151 DDK262151:DDM262151 DNG262151:DNI262151 DXC262151:DXE262151 EGY262151:EHA262151 EQU262151:EQW262151 FAQ262151:FAS262151 FKM262151:FKO262151 FUI262151:FUK262151 GEE262151:GEG262151 GOA262151:GOC262151 GXW262151:GXY262151 HHS262151:HHU262151 HRO262151:HRQ262151 IBK262151:IBM262151 ILG262151:ILI262151 IVC262151:IVE262151 JEY262151:JFA262151 JOU262151:JOW262151 JYQ262151:JYS262151 KIM262151:KIO262151 KSI262151:KSK262151 LCE262151:LCG262151 LMA262151:LMC262151 LVW262151:LVY262151 MFS262151:MFU262151 MPO262151:MPQ262151 MZK262151:MZM262151 NJG262151:NJI262151 NTC262151:NTE262151 OCY262151:ODA262151 OMU262151:OMW262151 OWQ262151:OWS262151 PGM262151:PGO262151 PQI262151:PQK262151 QAE262151:QAG262151 QKA262151:QKC262151 QTW262151:QTY262151 RDS262151:RDU262151 RNO262151:RNQ262151 RXK262151:RXM262151 SHG262151:SHI262151 SRC262151:SRE262151 TAY262151:TBA262151 TKU262151:TKW262151 TUQ262151:TUS262151 UEM262151:UEO262151 UOI262151:UOK262151 UYE262151:UYG262151 VIA262151:VIC262151 VRW262151:VRY262151 WBS262151:WBU262151 WLO262151:WLQ262151 WVK262151:WVM262151 C327687:E327687 IY327687:JA327687 SU327687:SW327687 ACQ327687:ACS327687 AMM327687:AMO327687 AWI327687:AWK327687 BGE327687:BGG327687 BQA327687:BQC327687 BZW327687:BZY327687 CJS327687:CJU327687 CTO327687:CTQ327687 DDK327687:DDM327687 DNG327687:DNI327687 DXC327687:DXE327687 EGY327687:EHA327687 EQU327687:EQW327687 FAQ327687:FAS327687 FKM327687:FKO327687 FUI327687:FUK327687 GEE327687:GEG327687 GOA327687:GOC327687 GXW327687:GXY327687 HHS327687:HHU327687 HRO327687:HRQ327687 IBK327687:IBM327687 ILG327687:ILI327687 IVC327687:IVE327687 JEY327687:JFA327687 JOU327687:JOW327687 JYQ327687:JYS327687 KIM327687:KIO327687 KSI327687:KSK327687 LCE327687:LCG327687 LMA327687:LMC327687 LVW327687:LVY327687 MFS327687:MFU327687 MPO327687:MPQ327687 MZK327687:MZM327687 NJG327687:NJI327687 NTC327687:NTE327687 OCY327687:ODA327687 OMU327687:OMW327687 OWQ327687:OWS327687 PGM327687:PGO327687 PQI327687:PQK327687 QAE327687:QAG327687 QKA327687:QKC327687 QTW327687:QTY327687 RDS327687:RDU327687 RNO327687:RNQ327687 RXK327687:RXM327687 SHG327687:SHI327687 SRC327687:SRE327687 TAY327687:TBA327687 TKU327687:TKW327687 TUQ327687:TUS327687 UEM327687:UEO327687 UOI327687:UOK327687 UYE327687:UYG327687 VIA327687:VIC327687 VRW327687:VRY327687 WBS327687:WBU327687 WLO327687:WLQ327687 WVK327687:WVM327687 C393223:E393223 IY393223:JA393223 SU393223:SW393223 ACQ393223:ACS393223 AMM393223:AMO393223 AWI393223:AWK393223 BGE393223:BGG393223 BQA393223:BQC393223 BZW393223:BZY393223 CJS393223:CJU393223 CTO393223:CTQ393223 DDK393223:DDM393223 DNG393223:DNI393223 DXC393223:DXE393223 EGY393223:EHA393223 EQU393223:EQW393223 FAQ393223:FAS393223 FKM393223:FKO393223 FUI393223:FUK393223 GEE393223:GEG393223 GOA393223:GOC393223 GXW393223:GXY393223 HHS393223:HHU393223 HRO393223:HRQ393223 IBK393223:IBM393223 ILG393223:ILI393223 IVC393223:IVE393223 JEY393223:JFA393223 JOU393223:JOW393223 JYQ393223:JYS393223 KIM393223:KIO393223 KSI393223:KSK393223 LCE393223:LCG393223 LMA393223:LMC393223 LVW393223:LVY393223 MFS393223:MFU393223 MPO393223:MPQ393223 MZK393223:MZM393223 NJG393223:NJI393223 NTC393223:NTE393223 OCY393223:ODA393223 OMU393223:OMW393223 OWQ393223:OWS393223 PGM393223:PGO393223 PQI393223:PQK393223 QAE393223:QAG393223 QKA393223:QKC393223 QTW393223:QTY393223 RDS393223:RDU393223 RNO393223:RNQ393223 RXK393223:RXM393223 SHG393223:SHI393223 SRC393223:SRE393223 TAY393223:TBA393223 TKU393223:TKW393223 TUQ393223:TUS393223 UEM393223:UEO393223 UOI393223:UOK393223 UYE393223:UYG393223 VIA393223:VIC393223 VRW393223:VRY393223 WBS393223:WBU393223 WLO393223:WLQ393223 WVK393223:WVM393223 C458759:E458759 IY458759:JA458759 SU458759:SW458759 ACQ458759:ACS458759 AMM458759:AMO458759 AWI458759:AWK458759 BGE458759:BGG458759 BQA458759:BQC458759 BZW458759:BZY458759 CJS458759:CJU458759 CTO458759:CTQ458759 DDK458759:DDM458759 DNG458759:DNI458759 DXC458759:DXE458759 EGY458759:EHA458759 EQU458759:EQW458759 FAQ458759:FAS458759 FKM458759:FKO458759 FUI458759:FUK458759 GEE458759:GEG458759 GOA458759:GOC458759 GXW458759:GXY458759 HHS458759:HHU458759 HRO458759:HRQ458759 IBK458759:IBM458759 ILG458759:ILI458759 IVC458759:IVE458759 JEY458759:JFA458759 JOU458759:JOW458759 JYQ458759:JYS458759 KIM458759:KIO458759 KSI458759:KSK458759 LCE458759:LCG458759 LMA458759:LMC458759 LVW458759:LVY458759 MFS458759:MFU458759 MPO458759:MPQ458759 MZK458759:MZM458759 NJG458759:NJI458759 NTC458759:NTE458759 OCY458759:ODA458759 OMU458759:OMW458759 OWQ458759:OWS458759 PGM458759:PGO458759 PQI458759:PQK458759 QAE458759:QAG458759 QKA458759:QKC458759 QTW458759:QTY458759 RDS458759:RDU458759 RNO458759:RNQ458759 RXK458759:RXM458759 SHG458759:SHI458759 SRC458759:SRE458759 TAY458759:TBA458759 TKU458759:TKW458759 TUQ458759:TUS458759 UEM458759:UEO458759 UOI458759:UOK458759 UYE458759:UYG458759 VIA458759:VIC458759 VRW458759:VRY458759 WBS458759:WBU458759 WLO458759:WLQ458759 WVK458759:WVM458759 C524295:E524295 IY524295:JA524295 SU524295:SW524295 ACQ524295:ACS524295 AMM524295:AMO524295 AWI524295:AWK524295 BGE524295:BGG524295 BQA524295:BQC524295 BZW524295:BZY524295 CJS524295:CJU524295 CTO524295:CTQ524295 DDK524295:DDM524295 DNG524295:DNI524295 DXC524295:DXE524295 EGY524295:EHA524295 EQU524295:EQW524295 FAQ524295:FAS524295 FKM524295:FKO524295 FUI524295:FUK524295 GEE524295:GEG524295 GOA524295:GOC524295 GXW524295:GXY524295 HHS524295:HHU524295 HRO524295:HRQ524295 IBK524295:IBM524295 ILG524295:ILI524295 IVC524295:IVE524295 JEY524295:JFA524295 JOU524295:JOW524295 JYQ524295:JYS524295 KIM524295:KIO524295 KSI524295:KSK524295 LCE524295:LCG524295 LMA524295:LMC524295 LVW524295:LVY524295 MFS524295:MFU524295 MPO524295:MPQ524295 MZK524295:MZM524295 NJG524295:NJI524295 NTC524295:NTE524295 OCY524295:ODA524295 OMU524295:OMW524295 OWQ524295:OWS524295 PGM524295:PGO524295 PQI524295:PQK524295 QAE524295:QAG524295 QKA524295:QKC524295 QTW524295:QTY524295 RDS524295:RDU524295 RNO524295:RNQ524295 RXK524295:RXM524295 SHG524295:SHI524295 SRC524295:SRE524295 TAY524295:TBA524295 TKU524295:TKW524295 TUQ524295:TUS524295 UEM524295:UEO524295 UOI524295:UOK524295 UYE524295:UYG524295 VIA524295:VIC524295 VRW524295:VRY524295 WBS524295:WBU524295 WLO524295:WLQ524295 WVK524295:WVM524295 C589831:E589831 IY589831:JA589831 SU589831:SW589831 ACQ589831:ACS589831 AMM589831:AMO589831 AWI589831:AWK589831 BGE589831:BGG589831 BQA589831:BQC589831 BZW589831:BZY589831 CJS589831:CJU589831 CTO589831:CTQ589831 DDK589831:DDM589831 DNG589831:DNI589831 DXC589831:DXE589831 EGY589831:EHA589831 EQU589831:EQW589831 FAQ589831:FAS589831 FKM589831:FKO589831 FUI589831:FUK589831 GEE589831:GEG589831 GOA589831:GOC589831 GXW589831:GXY589831 HHS589831:HHU589831 HRO589831:HRQ589831 IBK589831:IBM589831 ILG589831:ILI589831 IVC589831:IVE589831 JEY589831:JFA589831 JOU589831:JOW589831 JYQ589831:JYS589831 KIM589831:KIO589831 KSI589831:KSK589831 LCE589831:LCG589831 LMA589831:LMC589831 LVW589831:LVY589831 MFS589831:MFU589831 MPO589831:MPQ589831 MZK589831:MZM589831 NJG589831:NJI589831 NTC589831:NTE589831 OCY589831:ODA589831 OMU589831:OMW589831 OWQ589831:OWS589831 PGM589831:PGO589831 PQI589831:PQK589831 QAE589831:QAG589831 QKA589831:QKC589831 QTW589831:QTY589831 RDS589831:RDU589831 RNO589831:RNQ589831 RXK589831:RXM589831 SHG589831:SHI589831 SRC589831:SRE589831 TAY589831:TBA589831 TKU589831:TKW589831 TUQ589831:TUS589831 UEM589831:UEO589831 UOI589831:UOK589831 UYE589831:UYG589831 VIA589831:VIC589831 VRW589831:VRY589831 WBS589831:WBU589831 WLO589831:WLQ589831 WVK589831:WVM589831 C655367:E655367 IY655367:JA655367 SU655367:SW655367 ACQ655367:ACS655367 AMM655367:AMO655367 AWI655367:AWK655367 BGE655367:BGG655367 BQA655367:BQC655367 BZW655367:BZY655367 CJS655367:CJU655367 CTO655367:CTQ655367 DDK655367:DDM655367 DNG655367:DNI655367 DXC655367:DXE655367 EGY655367:EHA655367 EQU655367:EQW655367 FAQ655367:FAS655367 FKM655367:FKO655367 FUI655367:FUK655367 GEE655367:GEG655367 GOA655367:GOC655367 GXW655367:GXY655367 HHS655367:HHU655367 HRO655367:HRQ655367 IBK655367:IBM655367 ILG655367:ILI655367 IVC655367:IVE655367 JEY655367:JFA655367 JOU655367:JOW655367 JYQ655367:JYS655367 KIM655367:KIO655367 KSI655367:KSK655367 LCE655367:LCG655367 LMA655367:LMC655367 LVW655367:LVY655367 MFS655367:MFU655367 MPO655367:MPQ655367 MZK655367:MZM655367 NJG655367:NJI655367 NTC655367:NTE655367 OCY655367:ODA655367 OMU655367:OMW655367 OWQ655367:OWS655367 PGM655367:PGO655367 PQI655367:PQK655367 QAE655367:QAG655367 QKA655367:QKC655367 QTW655367:QTY655367 RDS655367:RDU655367 RNO655367:RNQ655367 RXK655367:RXM655367 SHG655367:SHI655367 SRC655367:SRE655367 TAY655367:TBA655367 TKU655367:TKW655367 TUQ655367:TUS655367 UEM655367:UEO655367 UOI655367:UOK655367 UYE655367:UYG655367 VIA655367:VIC655367 VRW655367:VRY655367 WBS655367:WBU655367 WLO655367:WLQ655367 WVK655367:WVM655367 C720903:E720903 IY720903:JA720903 SU720903:SW720903 ACQ720903:ACS720903 AMM720903:AMO720903 AWI720903:AWK720903 BGE720903:BGG720903 BQA720903:BQC720903 BZW720903:BZY720903 CJS720903:CJU720903 CTO720903:CTQ720903 DDK720903:DDM720903 DNG720903:DNI720903 DXC720903:DXE720903 EGY720903:EHA720903 EQU720903:EQW720903 FAQ720903:FAS720903 FKM720903:FKO720903 FUI720903:FUK720903 GEE720903:GEG720903 GOA720903:GOC720903 GXW720903:GXY720903 HHS720903:HHU720903 HRO720903:HRQ720903 IBK720903:IBM720903 ILG720903:ILI720903 IVC720903:IVE720903 JEY720903:JFA720903 JOU720903:JOW720903 JYQ720903:JYS720903 KIM720903:KIO720903 KSI720903:KSK720903 LCE720903:LCG720903 LMA720903:LMC720903 LVW720903:LVY720903 MFS720903:MFU720903 MPO720903:MPQ720903 MZK720903:MZM720903 NJG720903:NJI720903 NTC720903:NTE720903 OCY720903:ODA720903 OMU720903:OMW720903 OWQ720903:OWS720903 PGM720903:PGO720903 PQI720903:PQK720903 QAE720903:QAG720903 QKA720903:QKC720903 QTW720903:QTY720903 RDS720903:RDU720903 RNO720903:RNQ720903 RXK720903:RXM720903 SHG720903:SHI720903 SRC720903:SRE720903 TAY720903:TBA720903 TKU720903:TKW720903 TUQ720903:TUS720903 UEM720903:UEO720903 UOI720903:UOK720903 UYE720903:UYG720903 VIA720903:VIC720903 VRW720903:VRY720903 WBS720903:WBU720903 WLO720903:WLQ720903 WVK720903:WVM720903 C786439:E786439 IY786439:JA786439 SU786439:SW786439 ACQ786439:ACS786439 AMM786439:AMO786439 AWI786439:AWK786439 BGE786439:BGG786439 BQA786439:BQC786439 BZW786439:BZY786439 CJS786439:CJU786439 CTO786439:CTQ786439 DDK786439:DDM786439 DNG786439:DNI786439 DXC786439:DXE786439 EGY786439:EHA786439 EQU786439:EQW786439 FAQ786439:FAS786439 FKM786439:FKO786439 FUI786439:FUK786439 GEE786439:GEG786439 GOA786439:GOC786439 GXW786439:GXY786439 HHS786439:HHU786439 HRO786439:HRQ786439 IBK786439:IBM786439 ILG786439:ILI786439 IVC786439:IVE786439 JEY786439:JFA786439 JOU786439:JOW786439 JYQ786439:JYS786439 KIM786439:KIO786439 KSI786439:KSK786439 LCE786439:LCG786439 LMA786439:LMC786439 LVW786439:LVY786439 MFS786439:MFU786439 MPO786439:MPQ786439 MZK786439:MZM786439 NJG786439:NJI786439 NTC786439:NTE786439 OCY786439:ODA786439 OMU786439:OMW786439 OWQ786439:OWS786439 PGM786439:PGO786439 PQI786439:PQK786439 QAE786439:QAG786439 QKA786439:QKC786439 QTW786439:QTY786439 RDS786439:RDU786439 RNO786439:RNQ786439 RXK786439:RXM786439 SHG786439:SHI786439 SRC786439:SRE786439 TAY786439:TBA786439 TKU786439:TKW786439 TUQ786439:TUS786439 UEM786439:UEO786439 UOI786439:UOK786439 UYE786439:UYG786439 VIA786439:VIC786439 VRW786439:VRY786439 WBS786439:WBU786439 WLO786439:WLQ786439 WVK786439:WVM786439 C851975:E851975 IY851975:JA851975 SU851975:SW851975 ACQ851975:ACS851975 AMM851975:AMO851975 AWI851975:AWK851975 BGE851975:BGG851975 BQA851975:BQC851975 BZW851975:BZY851975 CJS851975:CJU851975 CTO851975:CTQ851975 DDK851975:DDM851975 DNG851975:DNI851975 DXC851975:DXE851975 EGY851975:EHA851975 EQU851975:EQW851975 FAQ851975:FAS851975 FKM851975:FKO851975 FUI851975:FUK851975 GEE851975:GEG851975 GOA851975:GOC851975 GXW851975:GXY851975 HHS851975:HHU851975 HRO851975:HRQ851975 IBK851975:IBM851975 ILG851975:ILI851975 IVC851975:IVE851975 JEY851975:JFA851975 JOU851975:JOW851975 JYQ851975:JYS851975 KIM851975:KIO851975 KSI851975:KSK851975 LCE851975:LCG851975 LMA851975:LMC851975 LVW851975:LVY851975 MFS851975:MFU851975 MPO851975:MPQ851975 MZK851975:MZM851975 NJG851975:NJI851975 NTC851975:NTE851975 OCY851975:ODA851975 OMU851975:OMW851975 OWQ851975:OWS851975 PGM851975:PGO851975 PQI851975:PQK851975 QAE851975:QAG851975 QKA851975:QKC851975 QTW851975:QTY851975 RDS851975:RDU851975 RNO851975:RNQ851975 RXK851975:RXM851975 SHG851975:SHI851975 SRC851975:SRE851975 TAY851975:TBA851975 TKU851975:TKW851975 TUQ851975:TUS851975 UEM851975:UEO851975 UOI851975:UOK851975 UYE851975:UYG851975 VIA851975:VIC851975 VRW851975:VRY851975 WBS851975:WBU851975 WLO851975:WLQ851975 WVK851975:WVM851975 C917511:E917511 IY917511:JA917511 SU917511:SW917511 ACQ917511:ACS917511 AMM917511:AMO917511 AWI917511:AWK917511 BGE917511:BGG917511 BQA917511:BQC917511 BZW917511:BZY917511 CJS917511:CJU917511 CTO917511:CTQ917511 DDK917511:DDM917511 DNG917511:DNI917511 DXC917511:DXE917511 EGY917511:EHA917511 EQU917511:EQW917511 FAQ917511:FAS917511 FKM917511:FKO917511 FUI917511:FUK917511 GEE917511:GEG917511 GOA917511:GOC917511 GXW917511:GXY917511 HHS917511:HHU917511 HRO917511:HRQ917511 IBK917511:IBM917511 ILG917511:ILI917511 IVC917511:IVE917511 JEY917511:JFA917511 JOU917511:JOW917511 JYQ917511:JYS917511 KIM917511:KIO917511 KSI917511:KSK917511 LCE917511:LCG917511 LMA917511:LMC917511 LVW917511:LVY917511 MFS917511:MFU917511 MPO917511:MPQ917511 MZK917511:MZM917511 NJG917511:NJI917511 NTC917511:NTE917511 OCY917511:ODA917511 OMU917511:OMW917511 OWQ917511:OWS917511 PGM917511:PGO917511 PQI917511:PQK917511 QAE917511:QAG917511 QKA917511:QKC917511 QTW917511:QTY917511 RDS917511:RDU917511 RNO917511:RNQ917511 RXK917511:RXM917511 SHG917511:SHI917511 SRC917511:SRE917511 TAY917511:TBA917511 TKU917511:TKW917511 TUQ917511:TUS917511 UEM917511:UEO917511 UOI917511:UOK917511 UYE917511:UYG917511 VIA917511:VIC917511 VRW917511:VRY917511 WBS917511:WBU917511 WLO917511:WLQ917511 WVK917511:WVM917511 C983047:E983047 IY983047:JA983047 SU983047:SW983047 ACQ983047:ACS983047 AMM983047:AMO983047 AWI983047:AWK983047 BGE983047:BGG983047 BQA983047:BQC983047 BZW983047:BZY983047 CJS983047:CJU983047 CTO983047:CTQ983047 DDK983047:DDM983047 DNG983047:DNI983047 DXC983047:DXE983047 EGY983047:EHA983047 EQU983047:EQW983047 FAQ983047:FAS983047 FKM983047:FKO983047 FUI983047:FUK983047 GEE983047:GEG983047 GOA983047:GOC983047 GXW983047:GXY983047 HHS983047:HHU983047 HRO983047:HRQ983047 IBK983047:IBM983047 ILG983047:ILI983047 IVC983047:IVE983047 JEY983047:JFA983047 JOU983047:JOW983047 JYQ983047:JYS983047 KIM983047:KIO983047 KSI983047:KSK983047 LCE983047:LCG983047 LMA983047:LMC983047 LVW983047:LVY983047 MFS983047:MFU983047 MPO983047:MPQ983047 MZK983047:MZM983047 NJG983047:NJI983047 NTC983047:NTE983047 OCY983047:ODA983047 OMU983047:OMW983047 OWQ983047:OWS983047 PGM983047:PGO983047 PQI983047:PQK983047 QAE983047:QAG983047 QKA983047:QKC983047 QTW983047:QTY983047 RDS983047:RDU983047 RNO983047:RNQ983047 RXK983047:RXM983047 SHG983047:SHI983047 SRC983047:SRE983047 TAY983047:TBA983047 TKU983047:TKW983047 TUQ983047:TUS983047 UEM983047:UEO983047 UOI983047:UOK983047 UYE983047:UYG983047 VIA983047:VIC983047 VRW983047:VRY983047 WBS983047:WBU983047 WLO983047:WLQ983047 C6:E6"/>
    <dataValidation type="custom" imeMode="off" allowBlank="1" showInputMessage="1" showErrorMessage="1" sqref="C7:E7">
      <formula1>EXACT(UPPER(C7),C7)</formula1>
    </dataValidation>
    <dataValidation type="list" imeMode="off" allowBlank="1" showInputMessage="1" showErrorMessage="1" sqref="C3:E3">
      <formula1>$N$3:$N$98</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104"/>
  <sheetViews>
    <sheetView zoomScaleNormal="100" workbookViewId="0">
      <pane ySplit="9" topLeftCell="A10" activePane="bottomLeft" state="frozen"/>
      <selection pane="bottomLeft" activeCell="B12" sqref="B12"/>
    </sheetView>
  </sheetViews>
  <sheetFormatPr defaultColWidth="9" defaultRowHeight="13.5"/>
  <cols>
    <col min="1" max="1" width="4.5" style="1" bestFit="1" customWidth="1"/>
    <col min="2" max="2" width="9" style="1"/>
    <col min="3" max="4" width="17.5" style="1" customWidth="1"/>
    <col min="5" max="5" width="4.125" style="1" customWidth="1"/>
    <col min="6" max="6" width="7.125" style="1" bestFit="1" customWidth="1"/>
    <col min="7" max="7" width="5.5" style="1" bestFit="1" customWidth="1"/>
    <col min="8" max="8" width="12.75" style="1" hidden="1" customWidth="1"/>
    <col min="9" max="9" width="9.5" style="1" hidden="1" customWidth="1"/>
    <col min="10" max="13" width="16.75" style="1" customWidth="1"/>
    <col min="14" max="15" width="9" style="1" hidden="1" customWidth="1"/>
    <col min="16" max="17" width="9" style="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41" width="9" style="1" hidden="1" customWidth="1"/>
    <col min="42" max="58" width="9" style="1" customWidth="1"/>
    <col min="59" max="16384" width="9" style="1"/>
  </cols>
  <sheetData>
    <row r="1" spans="1:41" ht="17.25">
      <c r="A1" s="8" t="s">
        <v>63</v>
      </c>
    </row>
    <row r="2" spans="1:41">
      <c r="A2" s="3"/>
    </row>
    <row r="3" spans="1:41">
      <c r="A3" s="3"/>
      <c r="B3" s="131" t="s">
        <v>142</v>
      </c>
      <c r="C3" s="21"/>
      <c r="D3" s="21"/>
      <c r="E3" s="21"/>
      <c r="F3" s="21"/>
      <c r="G3" s="21"/>
      <c r="H3" s="21"/>
      <c r="I3" s="21"/>
      <c r="J3" s="21"/>
      <c r="K3" s="21"/>
      <c r="L3" s="21"/>
      <c r="M3" s="311"/>
      <c r="N3" s="311"/>
      <c r="O3" s="311"/>
    </row>
    <row r="4" spans="1:41">
      <c r="A4" s="3"/>
      <c r="B4" s="131" t="s">
        <v>143</v>
      </c>
      <c r="C4" s="21"/>
      <c r="D4" s="21"/>
      <c r="E4" s="21"/>
      <c r="F4" s="21"/>
      <c r="G4" s="21"/>
      <c r="H4" s="21"/>
      <c r="I4" s="21"/>
      <c r="J4" s="21"/>
      <c r="K4" s="21"/>
      <c r="L4" s="21"/>
      <c r="M4" s="238"/>
      <c r="N4" s="238"/>
      <c r="O4" s="238"/>
    </row>
    <row r="5" spans="1:41">
      <c r="A5" s="3"/>
      <c r="B5" s="41" t="s">
        <v>129</v>
      </c>
      <c r="C5" s="21"/>
      <c r="D5" s="21"/>
      <c r="E5" s="21"/>
      <c r="F5" s="21"/>
      <c r="G5" s="21"/>
      <c r="H5" s="21"/>
      <c r="I5" s="21"/>
      <c r="J5" s="21"/>
      <c r="K5" s="21"/>
      <c r="L5" s="21"/>
      <c r="M5" s="238"/>
      <c r="N5" s="239"/>
      <c r="O5" s="240"/>
    </row>
    <row r="6" spans="1:41">
      <c r="A6" s="3"/>
      <c r="B6" s="41" t="s">
        <v>136</v>
      </c>
      <c r="C6" s="21"/>
      <c r="D6" s="21"/>
      <c r="E6" s="21"/>
      <c r="F6" s="21"/>
      <c r="G6" s="21"/>
      <c r="H6" s="21"/>
      <c r="I6" s="21"/>
      <c r="J6" s="21"/>
      <c r="K6" s="21"/>
      <c r="L6" s="21"/>
      <c r="M6" s="238"/>
      <c r="N6" s="239"/>
      <c r="O6" s="240"/>
    </row>
    <row r="7" spans="1:41" ht="14.25" thickBot="1"/>
    <row r="8" spans="1:41" ht="36.75" customHeight="1">
      <c r="A8" s="23"/>
      <c r="B8" s="31" t="s">
        <v>98</v>
      </c>
      <c r="C8" s="31" t="s">
        <v>110</v>
      </c>
      <c r="D8" s="31" t="s">
        <v>111</v>
      </c>
      <c r="E8" s="197"/>
      <c r="F8" s="24" t="s">
        <v>38</v>
      </c>
      <c r="G8" s="26" t="s">
        <v>39</v>
      </c>
      <c r="H8" s="23" t="s">
        <v>206</v>
      </c>
      <c r="I8" s="26" t="s">
        <v>40</v>
      </c>
      <c r="J8" s="23" t="s">
        <v>205</v>
      </c>
      <c r="K8" s="26" t="s">
        <v>40</v>
      </c>
      <c r="L8" s="23" t="s">
        <v>205</v>
      </c>
      <c r="M8" s="26" t="s">
        <v>40</v>
      </c>
      <c r="N8" s="29" t="s">
        <v>43</v>
      </c>
      <c r="O8" s="29" t="s">
        <v>44</v>
      </c>
    </row>
    <row r="9" spans="1:41" ht="14.25" thickBot="1">
      <c r="A9" s="32" t="s">
        <v>41</v>
      </c>
      <c r="B9" s="17" t="s">
        <v>488</v>
      </c>
      <c r="C9" s="17" t="s">
        <v>42</v>
      </c>
      <c r="D9" s="17" t="s">
        <v>95</v>
      </c>
      <c r="E9" s="198"/>
      <c r="F9" s="17" t="s">
        <v>2</v>
      </c>
      <c r="G9" s="28">
        <v>2</v>
      </c>
      <c r="H9" s="27" t="s">
        <v>80</v>
      </c>
      <c r="I9" s="28">
        <v>12.53</v>
      </c>
      <c r="J9" s="27" t="s">
        <v>239</v>
      </c>
      <c r="K9" s="28">
        <v>12.19</v>
      </c>
      <c r="L9" s="27" t="s">
        <v>242</v>
      </c>
      <c r="M9" s="241" t="s">
        <v>244</v>
      </c>
      <c r="N9" s="30" t="s">
        <v>59</v>
      </c>
      <c r="O9" s="30" t="s">
        <v>79</v>
      </c>
      <c r="V9" s="5" t="s">
        <v>61</v>
      </c>
      <c r="W9" s="5" t="s">
        <v>45</v>
      </c>
      <c r="X9" s="5" t="s">
        <v>96</v>
      </c>
      <c r="Y9" s="5" t="s">
        <v>38</v>
      </c>
      <c r="Z9" s="5" t="s">
        <v>1</v>
      </c>
      <c r="AA9" s="10" t="s">
        <v>137</v>
      </c>
      <c r="AB9" s="5" t="s">
        <v>61</v>
      </c>
      <c r="AC9" s="5" t="s">
        <v>45</v>
      </c>
      <c r="AD9" s="5" t="s">
        <v>96</v>
      </c>
      <c r="AE9" s="5" t="s">
        <v>38</v>
      </c>
      <c r="AF9" s="5" t="s">
        <v>1</v>
      </c>
      <c r="AG9" s="5" t="s">
        <v>137</v>
      </c>
      <c r="AH9" s="1" t="s">
        <v>138</v>
      </c>
      <c r="AI9" s="1">
        <f>COUNT(AI10:AI99)</f>
        <v>0</v>
      </c>
      <c r="AJ9" s="1" t="s">
        <v>139</v>
      </c>
      <c r="AK9" s="1">
        <f>COUNT(AK10:AK99)</f>
        <v>0</v>
      </c>
      <c r="AL9" s="1" t="s">
        <v>140</v>
      </c>
      <c r="AM9" s="1">
        <f>COUNT(AM10:AM99)</f>
        <v>0</v>
      </c>
      <c r="AN9" s="1" t="s">
        <v>141</v>
      </c>
      <c r="AO9" s="1">
        <f>COUNT(AO10:AO99)</f>
        <v>0</v>
      </c>
    </row>
    <row r="10" spans="1:41">
      <c r="A10" s="33">
        <v>1</v>
      </c>
      <c r="B10" s="58"/>
      <c r="C10" s="58"/>
      <c r="D10" s="58"/>
      <c r="E10" s="199"/>
      <c r="F10" s="58"/>
      <c r="G10" s="59"/>
      <c r="H10" s="60"/>
      <c r="I10" s="179"/>
      <c r="J10" s="60"/>
      <c r="K10" s="179"/>
      <c r="L10" s="60"/>
      <c r="M10" s="242"/>
      <c r="N10" s="61"/>
      <c r="O10" s="61"/>
      <c r="S10" s="68"/>
      <c r="T10" s="69"/>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10"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IF(AND(F10="男",N10="○"),B10,"")</f>
        <v/>
      </c>
      <c r="AJ10" s="1">
        <f>IF(AND(F10="男",O10="○"),1,0)</f>
        <v>0</v>
      </c>
      <c r="AK10" s="1" t="str">
        <f>IF(AND(F10="男",O10="○"),B10,"")</f>
        <v/>
      </c>
      <c r="AL10" s="1">
        <f>IF(AND(F10="女",N10="○"),1,0)</f>
        <v>0</v>
      </c>
      <c r="AM10" s="1" t="str">
        <f>IF(AND(F10="女",N10="○"),B10,"")</f>
        <v/>
      </c>
      <c r="AN10" s="1">
        <f>IF(AND(F10="女",O10="○"),1,0)</f>
        <v>0</v>
      </c>
      <c r="AO10" s="1" t="str">
        <f>IF(AND(F10="女",O10="○"),B10,"")</f>
        <v/>
      </c>
    </row>
    <row r="11" spans="1:41">
      <c r="A11" s="33">
        <v>2</v>
      </c>
      <c r="B11" s="58"/>
      <c r="C11" s="58"/>
      <c r="D11" s="58"/>
      <c r="E11" s="199"/>
      <c r="F11" s="58"/>
      <c r="G11" s="59"/>
      <c r="H11" s="60"/>
      <c r="I11" s="179"/>
      <c r="J11" s="60"/>
      <c r="K11" s="179"/>
      <c r="L11" s="60"/>
      <c r="M11" s="242"/>
      <c r="N11" s="61"/>
      <c r="O11" s="61"/>
      <c r="R11" s="1" t="s">
        <v>58</v>
      </c>
      <c r="S11" s="70" t="str">
        <f>IF(種目情報!A4="","",種目情報!A4)</f>
        <v>男子100m</v>
      </c>
      <c r="T11" s="71" t="str">
        <f>IF(種目情報!E4="","",種目情報!E4)</f>
        <v>女子100m</v>
      </c>
      <c r="U11" s="1" t="s">
        <v>59</v>
      </c>
      <c r="V11" s="5" t="str">
        <f t="shared" si="0"/>
        <v/>
      </c>
      <c r="W11" s="5" t="str">
        <f t="shared" si="1"/>
        <v/>
      </c>
      <c r="X11" s="5" t="str">
        <f t="shared" si="2"/>
        <v/>
      </c>
      <c r="Y11" s="5" t="str">
        <f t="shared" si="3"/>
        <v/>
      </c>
      <c r="Z11" s="5" t="str">
        <f t="shared" si="4"/>
        <v/>
      </c>
      <c r="AA11" s="10"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3" si="10">IF(AND(F11="男",N11="○"),B11,"")</f>
        <v/>
      </c>
      <c r="AJ11" s="1">
        <f>IF(AND(F11="男",O11="○"),AJ10+1,AJ10)</f>
        <v>0</v>
      </c>
      <c r="AK11" s="1" t="str">
        <f>IF(AND(F11="男",O11="○"),B11,"")</f>
        <v/>
      </c>
      <c r="AL11" s="1">
        <f>IF(AND(F11="女",N11="○"),AL10+1,AL10)</f>
        <v>0</v>
      </c>
      <c r="AM11" s="1" t="str">
        <f>IF(AND(F11="女",N11="○"),B11,"")</f>
        <v/>
      </c>
      <c r="AN11" s="1">
        <f>IF(AND(F11="女",O11="○"),AN10+1,AN10)</f>
        <v>0</v>
      </c>
      <c r="AO11" s="1" t="str">
        <f>IF(AND(F11="女",O11="○"),B11,"")</f>
        <v/>
      </c>
    </row>
    <row r="12" spans="1:41">
      <c r="A12" s="33">
        <v>3</v>
      </c>
      <c r="B12" s="58"/>
      <c r="C12" s="58"/>
      <c r="D12" s="58"/>
      <c r="E12" s="199"/>
      <c r="F12" s="58"/>
      <c r="G12" s="59"/>
      <c r="H12" s="60"/>
      <c r="I12" s="179"/>
      <c r="J12" s="60"/>
      <c r="K12" s="179"/>
      <c r="L12" s="60"/>
      <c r="M12" s="242"/>
      <c r="N12" s="61"/>
      <c r="O12" s="61"/>
      <c r="R12" s="1" t="s">
        <v>57</v>
      </c>
      <c r="S12" s="70" t="str">
        <f>IF(種目情報!A5="","",種目情報!A5)</f>
        <v>男子400m</v>
      </c>
      <c r="T12" s="71" t="str">
        <f>IF(種目情報!E5="","",種目情報!E5)</f>
        <v>女子200m</v>
      </c>
      <c r="V12" s="5" t="str">
        <f t="shared" si="0"/>
        <v/>
      </c>
      <c r="W12" s="5" t="str">
        <f t="shared" si="1"/>
        <v/>
      </c>
      <c r="X12" s="5" t="str">
        <f t="shared" si="2"/>
        <v/>
      </c>
      <c r="Y12" s="5" t="str">
        <f t="shared" si="3"/>
        <v/>
      </c>
      <c r="Z12" s="5" t="str">
        <f t="shared" si="4"/>
        <v/>
      </c>
      <c r="AA12" s="10"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1">IF(AND(F12="男",N12="○"),AH11+1,AH11)</f>
        <v>0</v>
      </c>
      <c r="AI12" s="1" t="str">
        <f t="shared" si="10"/>
        <v/>
      </c>
      <c r="AJ12" s="1">
        <f t="shared" ref="AJ12:AJ75" si="12">IF(AND(F12="男",O12="○"),AJ11+1,AJ11)</f>
        <v>0</v>
      </c>
      <c r="AK12" s="1" t="str">
        <f t="shared" ref="AK12:AK74" si="13">IF(AND(F12="男",O12="○"),B12,"")</f>
        <v/>
      </c>
      <c r="AL12" s="1">
        <f t="shared" ref="AL12:AL19" si="14">IF(AND(F12="女",N12="○"),AL11+1,AL11)</f>
        <v>0</v>
      </c>
      <c r="AM12" s="1" t="str">
        <f t="shared" ref="AM12:AM19" si="15">IF(AND(F12="女",N12="○"),B12,"")</f>
        <v/>
      </c>
      <c r="AN12" s="1">
        <f t="shared" ref="AN12:AN75" si="16">IF(AND(F12="女",O12="○"),AN11+1,AN11)</f>
        <v>0</v>
      </c>
      <c r="AO12" s="1" t="str">
        <f t="shared" ref="AO12:AO75" si="17">IF(AND(F12="女",O12="○"),B12,"")</f>
        <v/>
      </c>
    </row>
    <row r="13" spans="1:41">
      <c r="A13" s="33">
        <v>4</v>
      </c>
      <c r="B13" s="58"/>
      <c r="C13" s="58"/>
      <c r="D13" s="58"/>
      <c r="E13" s="199"/>
      <c r="F13" s="58"/>
      <c r="G13" s="59"/>
      <c r="H13" s="60"/>
      <c r="I13" s="179"/>
      <c r="J13" s="60"/>
      <c r="K13" s="179"/>
      <c r="L13" s="60"/>
      <c r="M13" s="242"/>
      <c r="N13" s="61"/>
      <c r="O13" s="61"/>
      <c r="S13" s="70" t="str">
        <f>IF(種目情報!A6="","",種目情報!A6)</f>
        <v>男子1500m</v>
      </c>
      <c r="T13" s="71" t="str">
        <f>IF(種目情報!E6="","",種目情報!E6)</f>
        <v>女子800m</v>
      </c>
      <c r="V13" s="5" t="str">
        <f t="shared" si="0"/>
        <v/>
      </c>
      <c r="W13" s="5" t="str">
        <f t="shared" si="1"/>
        <v/>
      </c>
      <c r="X13" s="5" t="str">
        <f t="shared" si="2"/>
        <v/>
      </c>
      <c r="Y13" s="5" t="str">
        <f t="shared" si="3"/>
        <v/>
      </c>
      <c r="Z13" s="5" t="str">
        <f t="shared" si="4"/>
        <v/>
      </c>
      <c r="AA13" s="10" t="str">
        <f>IF(F13="男",data_kyogisha!A5,"")</f>
        <v/>
      </c>
      <c r="AB13" s="5" t="str">
        <f t="shared" si="5"/>
        <v/>
      </c>
      <c r="AC13" s="5" t="str">
        <f t="shared" si="6"/>
        <v/>
      </c>
      <c r="AD13" s="5" t="str">
        <f t="shared" si="7"/>
        <v/>
      </c>
      <c r="AE13" s="5" t="str">
        <f t="shared" si="8"/>
        <v/>
      </c>
      <c r="AF13" s="5" t="str">
        <f t="shared" si="9"/>
        <v/>
      </c>
      <c r="AG13" s="5" t="str">
        <f>IF(F13="女",data_kyogisha!A5,"")</f>
        <v/>
      </c>
      <c r="AH13" s="1">
        <f t="shared" si="11"/>
        <v>0</v>
      </c>
      <c r="AI13" s="1" t="str">
        <f t="shared" si="10"/>
        <v/>
      </c>
      <c r="AJ13" s="1">
        <f t="shared" si="12"/>
        <v>0</v>
      </c>
      <c r="AK13" s="1" t="str">
        <f t="shared" si="13"/>
        <v/>
      </c>
      <c r="AL13" s="1">
        <f t="shared" si="14"/>
        <v>0</v>
      </c>
      <c r="AM13" s="1" t="str">
        <f t="shared" si="15"/>
        <v/>
      </c>
      <c r="AN13" s="1">
        <f t="shared" si="16"/>
        <v>0</v>
      </c>
      <c r="AO13" s="1" t="str">
        <f t="shared" si="17"/>
        <v/>
      </c>
    </row>
    <row r="14" spans="1:41">
      <c r="A14" s="33">
        <v>5</v>
      </c>
      <c r="B14" s="58"/>
      <c r="C14" s="58"/>
      <c r="D14" s="58"/>
      <c r="E14" s="199"/>
      <c r="F14" s="58"/>
      <c r="G14" s="59"/>
      <c r="H14" s="60"/>
      <c r="I14" s="179"/>
      <c r="J14" s="60"/>
      <c r="K14" s="179"/>
      <c r="L14" s="60"/>
      <c r="M14" s="242"/>
      <c r="N14" s="61"/>
      <c r="O14" s="61"/>
      <c r="S14" s="70" t="str">
        <f>IF(種目情報!A7="","",種目情報!A7)</f>
        <v>男子110mH</v>
      </c>
      <c r="T14" s="71" t="str">
        <f>IF(種目情報!E7="","",種目情報!E7)</f>
        <v>女子100mH</v>
      </c>
      <c r="V14" s="5" t="str">
        <f t="shared" si="0"/>
        <v/>
      </c>
      <c r="W14" s="5" t="str">
        <f t="shared" si="1"/>
        <v/>
      </c>
      <c r="X14" s="5" t="str">
        <f t="shared" si="2"/>
        <v/>
      </c>
      <c r="Y14" s="5" t="str">
        <f t="shared" si="3"/>
        <v/>
      </c>
      <c r="Z14" s="5" t="str">
        <f t="shared" si="4"/>
        <v/>
      </c>
      <c r="AA14" s="10" t="str">
        <f>IF(F14="男",data_kyogisha!A6,"")</f>
        <v/>
      </c>
      <c r="AB14" s="5" t="str">
        <f t="shared" si="5"/>
        <v/>
      </c>
      <c r="AC14" s="5" t="str">
        <f t="shared" si="6"/>
        <v/>
      </c>
      <c r="AD14" s="5" t="str">
        <f t="shared" si="7"/>
        <v/>
      </c>
      <c r="AE14" s="5" t="str">
        <f t="shared" si="8"/>
        <v/>
      </c>
      <c r="AF14" s="5" t="str">
        <f t="shared" si="9"/>
        <v/>
      </c>
      <c r="AG14" s="5" t="str">
        <f>IF(F14="女",data_kyogisha!A6,"")</f>
        <v/>
      </c>
      <c r="AH14" s="1">
        <f t="shared" si="11"/>
        <v>0</v>
      </c>
      <c r="AI14" s="1" t="str">
        <f t="shared" si="10"/>
        <v/>
      </c>
      <c r="AJ14" s="1">
        <f t="shared" si="12"/>
        <v>0</v>
      </c>
      <c r="AK14" s="1" t="str">
        <f t="shared" si="13"/>
        <v/>
      </c>
      <c r="AL14" s="1">
        <f t="shared" si="14"/>
        <v>0</v>
      </c>
      <c r="AM14" s="1" t="str">
        <f t="shared" si="15"/>
        <v/>
      </c>
      <c r="AN14" s="1">
        <f t="shared" si="16"/>
        <v>0</v>
      </c>
      <c r="AO14" s="1" t="str">
        <f t="shared" si="17"/>
        <v/>
      </c>
    </row>
    <row r="15" spans="1:41">
      <c r="A15" s="33">
        <v>6</v>
      </c>
      <c r="B15" s="58"/>
      <c r="C15" s="58"/>
      <c r="D15" s="58"/>
      <c r="E15" s="199"/>
      <c r="F15" s="58"/>
      <c r="G15" s="59"/>
      <c r="H15" s="60"/>
      <c r="I15" s="179"/>
      <c r="J15" s="60"/>
      <c r="K15" s="179"/>
      <c r="L15" s="60"/>
      <c r="M15" s="242"/>
      <c r="N15" s="61"/>
      <c r="O15" s="61"/>
      <c r="S15" s="70" t="str">
        <f>IF(種目情報!A8="","",種目情報!A8)</f>
        <v>男子走高跳</v>
      </c>
      <c r="T15" s="71" t="str">
        <f>IF(種目情報!E8="","",種目情報!E8)</f>
        <v>女子走高跳</v>
      </c>
      <c r="V15" s="5" t="str">
        <f t="shared" si="0"/>
        <v/>
      </c>
      <c r="W15" s="5" t="str">
        <f t="shared" si="1"/>
        <v/>
      </c>
      <c r="X15" s="5" t="str">
        <f t="shared" si="2"/>
        <v/>
      </c>
      <c r="Y15" s="5" t="str">
        <f t="shared" si="3"/>
        <v/>
      </c>
      <c r="Z15" s="5" t="str">
        <f t="shared" si="4"/>
        <v/>
      </c>
      <c r="AA15" s="10" t="str">
        <f>IF(F15="男",data_kyogisha!A7,"")</f>
        <v/>
      </c>
      <c r="AB15" s="5" t="str">
        <f t="shared" si="5"/>
        <v/>
      </c>
      <c r="AC15" s="5" t="str">
        <f t="shared" si="6"/>
        <v/>
      </c>
      <c r="AD15" s="5" t="str">
        <f t="shared" si="7"/>
        <v/>
      </c>
      <c r="AE15" s="5" t="str">
        <f t="shared" si="8"/>
        <v/>
      </c>
      <c r="AF15" s="5" t="str">
        <f t="shared" si="9"/>
        <v/>
      </c>
      <c r="AG15" s="5" t="str">
        <f>IF(F15="女",data_kyogisha!A7,"")</f>
        <v/>
      </c>
      <c r="AH15" s="1">
        <f t="shared" si="11"/>
        <v>0</v>
      </c>
      <c r="AI15" s="1" t="str">
        <f t="shared" si="10"/>
        <v/>
      </c>
      <c r="AJ15" s="1">
        <f t="shared" si="12"/>
        <v>0</v>
      </c>
      <c r="AK15" s="1" t="str">
        <f t="shared" si="13"/>
        <v/>
      </c>
      <c r="AL15" s="1">
        <f t="shared" si="14"/>
        <v>0</v>
      </c>
      <c r="AM15" s="1" t="str">
        <f t="shared" si="15"/>
        <v/>
      </c>
      <c r="AN15" s="1">
        <f t="shared" si="16"/>
        <v>0</v>
      </c>
      <c r="AO15" s="1" t="str">
        <f t="shared" si="17"/>
        <v/>
      </c>
    </row>
    <row r="16" spans="1:41">
      <c r="A16" s="33">
        <v>7</v>
      </c>
      <c r="B16" s="58"/>
      <c r="C16" s="58"/>
      <c r="D16" s="58"/>
      <c r="E16" s="199"/>
      <c r="F16" s="58"/>
      <c r="G16" s="59"/>
      <c r="H16" s="60"/>
      <c r="I16" s="179"/>
      <c r="J16" s="60"/>
      <c r="K16" s="179"/>
      <c r="L16" s="60"/>
      <c r="M16" s="242"/>
      <c r="N16" s="61"/>
      <c r="O16" s="61"/>
      <c r="S16" s="70" t="str">
        <f>IF(種目情報!A9="","",種目情報!A9)</f>
        <v>男子走幅跳</v>
      </c>
      <c r="T16" s="71" t="str">
        <f>IF(種目情報!E9="","",種目情報!E9)</f>
        <v>女子走幅跳</v>
      </c>
      <c r="V16" s="5" t="str">
        <f t="shared" si="0"/>
        <v/>
      </c>
      <c r="W16" s="5" t="str">
        <f t="shared" si="1"/>
        <v/>
      </c>
      <c r="X16" s="5" t="str">
        <f t="shared" si="2"/>
        <v/>
      </c>
      <c r="Y16" s="5" t="str">
        <f t="shared" si="3"/>
        <v/>
      </c>
      <c r="Z16" s="5" t="str">
        <f t="shared" si="4"/>
        <v/>
      </c>
      <c r="AA16" s="10" t="str">
        <f>IF(F16="男",data_kyogisha!A8,"")</f>
        <v/>
      </c>
      <c r="AB16" s="5" t="str">
        <f t="shared" si="5"/>
        <v/>
      </c>
      <c r="AC16" s="5" t="str">
        <f t="shared" si="6"/>
        <v/>
      </c>
      <c r="AD16" s="5" t="str">
        <f t="shared" si="7"/>
        <v/>
      </c>
      <c r="AE16" s="5" t="str">
        <f t="shared" si="8"/>
        <v/>
      </c>
      <c r="AF16" s="5" t="str">
        <f t="shared" si="9"/>
        <v/>
      </c>
      <c r="AG16" s="5" t="str">
        <f>IF(F16="女",data_kyogisha!A8,"")</f>
        <v/>
      </c>
      <c r="AH16" s="1">
        <f t="shared" si="11"/>
        <v>0</v>
      </c>
      <c r="AI16" s="1" t="str">
        <f t="shared" si="10"/>
        <v/>
      </c>
      <c r="AJ16" s="1">
        <f t="shared" si="12"/>
        <v>0</v>
      </c>
      <c r="AK16" s="1" t="str">
        <f t="shared" si="13"/>
        <v/>
      </c>
      <c r="AL16" s="1">
        <f t="shared" si="14"/>
        <v>0</v>
      </c>
      <c r="AM16" s="1" t="str">
        <f t="shared" si="15"/>
        <v/>
      </c>
      <c r="AN16" s="1">
        <f t="shared" si="16"/>
        <v>0</v>
      </c>
      <c r="AO16" s="1" t="str">
        <f t="shared" si="17"/>
        <v/>
      </c>
    </row>
    <row r="17" spans="1:41">
      <c r="A17" s="33">
        <v>8</v>
      </c>
      <c r="B17" s="58"/>
      <c r="C17" s="58"/>
      <c r="D17" s="58"/>
      <c r="E17" s="199"/>
      <c r="F17" s="58"/>
      <c r="G17" s="59"/>
      <c r="H17" s="60"/>
      <c r="I17" s="179"/>
      <c r="J17" s="60"/>
      <c r="K17" s="179"/>
      <c r="L17" s="60"/>
      <c r="M17" s="242"/>
      <c r="N17" s="61"/>
      <c r="O17" s="61"/>
      <c r="S17" s="70" t="str">
        <f>IF(種目情報!A10="","",種目情報!A10)</f>
        <v>男子砲丸投</v>
      </c>
      <c r="T17" s="71" t="str">
        <f>IF(種目情報!E10="","",種目情報!E10)</f>
        <v>女子砲丸投</v>
      </c>
      <c r="V17" s="5" t="str">
        <f t="shared" si="0"/>
        <v/>
      </c>
      <c r="W17" s="5" t="str">
        <f t="shared" si="1"/>
        <v/>
      </c>
      <c r="X17" s="5" t="str">
        <f t="shared" si="2"/>
        <v/>
      </c>
      <c r="Y17" s="5" t="str">
        <f t="shared" si="3"/>
        <v/>
      </c>
      <c r="Z17" s="5" t="str">
        <f t="shared" si="4"/>
        <v/>
      </c>
      <c r="AA17" s="10" t="str">
        <f>IF(F17="男",data_kyogisha!A9,"")</f>
        <v/>
      </c>
      <c r="AB17" s="5" t="str">
        <f t="shared" si="5"/>
        <v/>
      </c>
      <c r="AC17" s="5" t="str">
        <f t="shared" si="6"/>
        <v/>
      </c>
      <c r="AD17" s="5" t="str">
        <f t="shared" si="7"/>
        <v/>
      </c>
      <c r="AE17" s="5" t="str">
        <f t="shared" si="8"/>
        <v/>
      </c>
      <c r="AF17" s="5" t="str">
        <f t="shared" si="9"/>
        <v/>
      </c>
      <c r="AG17" s="5" t="str">
        <f>IF(F17="女",data_kyogisha!A9,"")</f>
        <v/>
      </c>
      <c r="AH17" s="1">
        <f t="shared" si="11"/>
        <v>0</v>
      </c>
      <c r="AI17" s="1" t="str">
        <f t="shared" si="10"/>
        <v/>
      </c>
      <c r="AJ17" s="1">
        <f t="shared" si="12"/>
        <v>0</v>
      </c>
      <c r="AK17" s="1" t="str">
        <f t="shared" si="13"/>
        <v/>
      </c>
      <c r="AL17" s="1">
        <f t="shared" si="14"/>
        <v>0</v>
      </c>
      <c r="AM17" s="1" t="str">
        <f t="shared" si="15"/>
        <v/>
      </c>
      <c r="AN17" s="1">
        <f t="shared" si="16"/>
        <v>0</v>
      </c>
      <c r="AO17" s="1" t="str">
        <f t="shared" si="17"/>
        <v/>
      </c>
    </row>
    <row r="18" spans="1:41">
      <c r="A18" s="33">
        <v>9</v>
      </c>
      <c r="B18" s="58"/>
      <c r="C18" s="58"/>
      <c r="D18" s="58"/>
      <c r="E18" s="199"/>
      <c r="F18" s="58"/>
      <c r="G18" s="59"/>
      <c r="H18" s="60"/>
      <c r="I18" s="179"/>
      <c r="J18" s="60"/>
      <c r="K18" s="179"/>
      <c r="L18" s="60"/>
      <c r="M18" s="242"/>
      <c r="N18" s="61"/>
      <c r="O18" s="61"/>
      <c r="S18" s="70" t="str">
        <f>IF(種目情報!A11="","",種目情報!A11)</f>
        <v>記録会中男100m</v>
      </c>
      <c r="T18" s="71" t="str">
        <f>IF(種目情報!E11="","",種目情報!E11)</f>
        <v>記録会中女100m</v>
      </c>
      <c r="V18" s="5" t="str">
        <f t="shared" si="0"/>
        <v/>
      </c>
      <c r="W18" s="5" t="str">
        <f t="shared" si="1"/>
        <v/>
      </c>
      <c r="X18" s="5" t="str">
        <f t="shared" si="2"/>
        <v/>
      </c>
      <c r="Y18" s="5" t="str">
        <f t="shared" si="3"/>
        <v/>
      </c>
      <c r="Z18" s="5" t="str">
        <f t="shared" si="4"/>
        <v/>
      </c>
      <c r="AA18" s="10" t="str">
        <f>IF(F18="男",data_kyogisha!A10,"")</f>
        <v/>
      </c>
      <c r="AB18" s="5" t="str">
        <f t="shared" si="5"/>
        <v/>
      </c>
      <c r="AC18" s="5" t="str">
        <f t="shared" si="6"/>
        <v/>
      </c>
      <c r="AD18" s="5" t="str">
        <f t="shared" si="7"/>
        <v/>
      </c>
      <c r="AE18" s="5" t="str">
        <f t="shared" si="8"/>
        <v/>
      </c>
      <c r="AF18" s="5" t="str">
        <f t="shared" si="9"/>
        <v/>
      </c>
      <c r="AG18" s="5" t="str">
        <f>IF(F18="女",data_kyogisha!A10,"")</f>
        <v/>
      </c>
      <c r="AH18" s="1">
        <f t="shared" si="11"/>
        <v>0</v>
      </c>
      <c r="AI18" s="1" t="str">
        <f t="shared" si="10"/>
        <v/>
      </c>
      <c r="AJ18" s="1">
        <f t="shared" si="12"/>
        <v>0</v>
      </c>
      <c r="AK18" s="1" t="str">
        <f t="shared" si="13"/>
        <v/>
      </c>
      <c r="AL18" s="1">
        <f t="shared" si="14"/>
        <v>0</v>
      </c>
      <c r="AM18" s="1" t="str">
        <f t="shared" si="15"/>
        <v/>
      </c>
      <c r="AN18" s="1">
        <f t="shared" si="16"/>
        <v>0</v>
      </c>
      <c r="AO18" s="1" t="str">
        <f t="shared" si="17"/>
        <v/>
      </c>
    </row>
    <row r="19" spans="1:41">
      <c r="A19" s="33">
        <v>10</v>
      </c>
      <c r="B19" s="58"/>
      <c r="C19" s="58"/>
      <c r="D19" s="58"/>
      <c r="E19" s="199"/>
      <c r="F19" s="58"/>
      <c r="G19" s="59"/>
      <c r="H19" s="60"/>
      <c r="I19" s="179"/>
      <c r="J19" s="60"/>
      <c r="K19" s="179"/>
      <c r="L19" s="60"/>
      <c r="M19" s="242"/>
      <c r="N19" s="61"/>
      <c r="O19" s="61"/>
      <c r="S19" s="70" t="str">
        <f>IF(種目情報!A12="","",種目情報!A12)</f>
        <v>記録会中男1500m</v>
      </c>
      <c r="T19" s="71" t="str">
        <f>IF(種目情報!E12="","",種目情報!E12)</f>
        <v>記録会中女1500m</v>
      </c>
      <c r="V19" s="5" t="str">
        <f t="shared" si="0"/>
        <v/>
      </c>
      <c r="W19" s="5" t="str">
        <f t="shared" si="1"/>
        <v/>
      </c>
      <c r="X19" s="5" t="str">
        <f t="shared" si="2"/>
        <v/>
      </c>
      <c r="Y19" s="5" t="str">
        <f t="shared" si="3"/>
        <v/>
      </c>
      <c r="Z19" s="5" t="str">
        <f t="shared" si="4"/>
        <v/>
      </c>
      <c r="AA19" s="10" t="str">
        <f>IF(F19="男",data_kyogisha!A11,"")</f>
        <v/>
      </c>
      <c r="AB19" s="5" t="str">
        <f t="shared" si="5"/>
        <v/>
      </c>
      <c r="AC19" s="5" t="str">
        <f t="shared" si="6"/>
        <v/>
      </c>
      <c r="AD19" s="5" t="str">
        <f t="shared" si="7"/>
        <v/>
      </c>
      <c r="AE19" s="5" t="str">
        <f t="shared" si="8"/>
        <v/>
      </c>
      <c r="AF19" s="5" t="str">
        <f t="shared" si="9"/>
        <v/>
      </c>
      <c r="AG19" s="5" t="str">
        <f>IF(F19="女",data_kyogisha!A11,"")</f>
        <v/>
      </c>
      <c r="AH19" s="1">
        <f t="shared" si="11"/>
        <v>0</v>
      </c>
      <c r="AI19" s="1" t="str">
        <f t="shared" si="10"/>
        <v/>
      </c>
      <c r="AJ19" s="1">
        <f t="shared" si="12"/>
        <v>0</v>
      </c>
      <c r="AK19" s="1" t="str">
        <f t="shared" si="13"/>
        <v/>
      </c>
      <c r="AL19" s="1">
        <f t="shared" si="14"/>
        <v>0</v>
      </c>
      <c r="AM19" s="1" t="str">
        <f t="shared" si="15"/>
        <v/>
      </c>
      <c r="AN19" s="1">
        <f t="shared" si="16"/>
        <v>0</v>
      </c>
      <c r="AO19" s="1" t="str">
        <f t="shared" si="17"/>
        <v/>
      </c>
    </row>
    <row r="20" spans="1:41">
      <c r="A20" s="33">
        <v>11</v>
      </c>
      <c r="B20" s="58"/>
      <c r="C20" s="58"/>
      <c r="D20" s="58"/>
      <c r="E20" s="199"/>
      <c r="F20" s="58"/>
      <c r="G20" s="59"/>
      <c r="H20" s="60"/>
      <c r="I20" s="179"/>
      <c r="J20" s="60"/>
      <c r="K20" s="179"/>
      <c r="L20" s="60"/>
      <c r="M20" s="242"/>
      <c r="N20" s="61"/>
      <c r="O20" s="61"/>
      <c r="S20" s="70" t="str">
        <f>IF(種目情報!A13="","",種目情報!A13)</f>
        <v/>
      </c>
      <c r="T20" s="71" t="str">
        <f>IF(種目情報!E13="","",種目情報!E13)</f>
        <v/>
      </c>
      <c r="V20" s="5" t="str">
        <f t="shared" si="0"/>
        <v/>
      </c>
      <c r="W20" s="5" t="str">
        <f t="shared" si="1"/>
        <v/>
      </c>
      <c r="X20" s="5" t="str">
        <f t="shared" si="2"/>
        <v/>
      </c>
      <c r="Y20" s="5" t="str">
        <f t="shared" si="3"/>
        <v/>
      </c>
      <c r="Z20" s="5" t="str">
        <f t="shared" si="4"/>
        <v/>
      </c>
      <c r="AA20" s="10" t="str">
        <f>IF(F20="男",data_kyogisha!A12,"")</f>
        <v/>
      </c>
      <c r="AB20" s="5" t="str">
        <f t="shared" si="5"/>
        <v/>
      </c>
      <c r="AC20" s="5" t="str">
        <f t="shared" si="6"/>
        <v/>
      </c>
      <c r="AD20" s="5" t="str">
        <f t="shared" si="7"/>
        <v/>
      </c>
      <c r="AE20" s="5" t="str">
        <f t="shared" si="8"/>
        <v/>
      </c>
      <c r="AF20" s="5" t="str">
        <f t="shared" si="9"/>
        <v/>
      </c>
      <c r="AG20" s="5" t="str">
        <f>IF(F20="女",data_kyogisha!A12,"")</f>
        <v/>
      </c>
      <c r="AH20" s="1">
        <f t="shared" si="11"/>
        <v>0</v>
      </c>
      <c r="AI20" s="1" t="str">
        <f t="shared" si="10"/>
        <v/>
      </c>
      <c r="AJ20" s="1">
        <f t="shared" si="12"/>
        <v>0</v>
      </c>
      <c r="AK20" s="1" t="str">
        <f t="shared" si="13"/>
        <v/>
      </c>
      <c r="AL20" s="1">
        <f t="shared" ref="AL20:AL83" si="18">IF(AND(F20="女",N20="○"),AL19+1,AL19)</f>
        <v>0</v>
      </c>
      <c r="AM20" s="1" t="str">
        <f t="shared" ref="AM20:AM83" si="19">IF(AND(F20="女",N20="○"),B20,"")</f>
        <v/>
      </c>
      <c r="AN20" s="1">
        <f t="shared" si="16"/>
        <v>0</v>
      </c>
      <c r="AO20" s="1" t="str">
        <f t="shared" si="17"/>
        <v/>
      </c>
    </row>
    <row r="21" spans="1:41">
      <c r="A21" s="33">
        <v>12</v>
      </c>
      <c r="B21" s="58"/>
      <c r="C21" s="58"/>
      <c r="D21" s="58"/>
      <c r="E21" s="199"/>
      <c r="F21" s="58"/>
      <c r="G21" s="59"/>
      <c r="H21" s="60"/>
      <c r="I21" s="179"/>
      <c r="J21" s="60"/>
      <c r="K21" s="179"/>
      <c r="L21" s="60"/>
      <c r="M21" s="242"/>
      <c r="N21" s="61"/>
      <c r="O21" s="61"/>
      <c r="S21" s="70" t="str">
        <f>IF(種目情報!A14="","",種目情報!A14)</f>
        <v/>
      </c>
      <c r="T21" s="71" t="str">
        <f>IF(種目情報!E14="","",種目情報!E14)</f>
        <v/>
      </c>
      <c r="V21" s="5" t="str">
        <f t="shared" si="0"/>
        <v/>
      </c>
      <c r="W21" s="5" t="str">
        <f t="shared" si="1"/>
        <v/>
      </c>
      <c r="X21" s="5" t="str">
        <f t="shared" si="2"/>
        <v/>
      </c>
      <c r="Y21" s="5" t="str">
        <f t="shared" si="3"/>
        <v/>
      </c>
      <c r="Z21" s="5" t="str">
        <f t="shared" si="4"/>
        <v/>
      </c>
      <c r="AA21" s="10" t="str">
        <f>IF(F21="男",data_kyogisha!A13,"")</f>
        <v/>
      </c>
      <c r="AB21" s="5" t="str">
        <f t="shared" si="5"/>
        <v/>
      </c>
      <c r="AC21" s="5" t="str">
        <f t="shared" si="6"/>
        <v/>
      </c>
      <c r="AD21" s="5" t="str">
        <f t="shared" si="7"/>
        <v/>
      </c>
      <c r="AE21" s="5" t="str">
        <f t="shared" si="8"/>
        <v/>
      </c>
      <c r="AF21" s="5" t="str">
        <f t="shared" si="9"/>
        <v/>
      </c>
      <c r="AG21" s="5" t="str">
        <f>IF(F21="女",data_kyogisha!A13,"")</f>
        <v/>
      </c>
      <c r="AH21" s="1">
        <f t="shared" si="11"/>
        <v>0</v>
      </c>
      <c r="AI21" s="1" t="str">
        <f t="shared" si="10"/>
        <v/>
      </c>
      <c r="AJ21" s="1">
        <f t="shared" si="12"/>
        <v>0</v>
      </c>
      <c r="AK21" s="1" t="str">
        <f t="shared" si="13"/>
        <v/>
      </c>
      <c r="AL21" s="1">
        <f t="shared" si="18"/>
        <v>0</v>
      </c>
      <c r="AM21" s="1" t="str">
        <f t="shared" si="19"/>
        <v/>
      </c>
      <c r="AN21" s="1">
        <f t="shared" si="16"/>
        <v>0</v>
      </c>
      <c r="AO21" s="1" t="str">
        <f t="shared" si="17"/>
        <v/>
      </c>
    </row>
    <row r="22" spans="1:41">
      <c r="A22" s="33">
        <v>13</v>
      </c>
      <c r="B22" s="58"/>
      <c r="C22" s="58"/>
      <c r="D22" s="58"/>
      <c r="E22" s="199"/>
      <c r="F22" s="58"/>
      <c r="G22" s="59"/>
      <c r="H22" s="60"/>
      <c r="I22" s="179"/>
      <c r="J22" s="60"/>
      <c r="K22" s="179"/>
      <c r="L22" s="60"/>
      <c r="M22" s="242"/>
      <c r="N22" s="61"/>
      <c r="O22" s="61"/>
      <c r="S22" s="70" t="str">
        <f>IF(種目情報!A15="","",種目情報!A15)</f>
        <v/>
      </c>
      <c r="T22" s="71" t="str">
        <f>IF(種目情報!E15="","",種目情報!E15)</f>
        <v/>
      </c>
      <c r="V22" s="5" t="str">
        <f t="shared" si="0"/>
        <v/>
      </c>
      <c r="W22" s="5" t="str">
        <f t="shared" si="1"/>
        <v/>
      </c>
      <c r="X22" s="5" t="str">
        <f t="shared" si="2"/>
        <v/>
      </c>
      <c r="Y22" s="5" t="str">
        <f t="shared" si="3"/>
        <v/>
      </c>
      <c r="Z22" s="5" t="str">
        <f t="shared" si="4"/>
        <v/>
      </c>
      <c r="AA22" s="10" t="str">
        <f>IF(F22="男",data_kyogisha!A14,"")</f>
        <v/>
      </c>
      <c r="AB22" s="5" t="str">
        <f t="shared" si="5"/>
        <v/>
      </c>
      <c r="AC22" s="5" t="str">
        <f t="shared" si="6"/>
        <v/>
      </c>
      <c r="AD22" s="5" t="str">
        <f t="shared" si="7"/>
        <v/>
      </c>
      <c r="AE22" s="5" t="str">
        <f t="shared" si="8"/>
        <v/>
      </c>
      <c r="AF22" s="5" t="str">
        <f t="shared" si="9"/>
        <v/>
      </c>
      <c r="AG22" s="5" t="str">
        <f>IF(F22="女",data_kyogisha!A14,"")</f>
        <v/>
      </c>
      <c r="AH22" s="1">
        <f t="shared" si="11"/>
        <v>0</v>
      </c>
      <c r="AI22" s="1" t="str">
        <f t="shared" si="10"/>
        <v/>
      </c>
      <c r="AJ22" s="1">
        <f t="shared" si="12"/>
        <v>0</v>
      </c>
      <c r="AK22" s="1" t="str">
        <f t="shared" si="13"/>
        <v/>
      </c>
      <c r="AL22" s="1">
        <f t="shared" si="18"/>
        <v>0</v>
      </c>
      <c r="AM22" s="1" t="str">
        <f t="shared" si="19"/>
        <v/>
      </c>
      <c r="AN22" s="1">
        <f t="shared" si="16"/>
        <v>0</v>
      </c>
      <c r="AO22" s="1" t="str">
        <f t="shared" si="17"/>
        <v/>
      </c>
    </row>
    <row r="23" spans="1:41">
      <c r="A23" s="33">
        <v>14</v>
      </c>
      <c r="B23" s="58"/>
      <c r="C23" s="58"/>
      <c r="D23" s="58"/>
      <c r="E23" s="199"/>
      <c r="F23" s="58"/>
      <c r="G23" s="59"/>
      <c r="H23" s="60"/>
      <c r="I23" s="179"/>
      <c r="J23" s="60"/>
      <c r="K23" s="179"/>
      <c r="L23" s="60"/>
      <c r="M23" s="242"/>
      <c r="N23" s="61"/>
      <c r="O23" s="61"/>
      <c r="S23" s="70" t="str">
        <f>IF(種目情報!A16="","",種目情報!A16)</f>
        <v/>
      </c>
      <c r="T23" s="71" t="str">
        <f>IF(種目情報!E16="","",種目情報!E16)</f>
        <v/>
      </c>
      <c r="V23" s="5" t="str">
        <f t="shared" si="0"/>
        <v/>
      </c>
      <c r="W23" s="5" t="str">
        <f t="shared" si="1"/>
        <v/>
      </c>
      <c r="X23" s="5" t="str">
        <f t="shared" si="2"/>
        <v/>
      </c>
      <c r="Y23" s="5" t="str">
        <f t="shared" si="3"/>
        <v/>
      </c>
      <c r="Z23" s="5" t="str">
        <f t="shared" si="4"/>
        <v/>
      </c>
      <c r="AA23" s="10" t="str">
        <f>IF(F23="男",data_kyogisha!A15,"")</f>
        <v/>
      </c>
      <c r="AB23" s="5" t="str">
        <f t="shared" si="5"/>
        <v/>
      </c>
      <c r="AC23" s="5" t="str">
        <f t="shared" si="6"/>
        <v/>
      </c>
      <c r="AD23" s="5" t="str">
        <f t="shared" si="7"/>
        <v/>
      </c>
      <c r="AE23" s="5" t="str">
        <f t="shared" si="8"/>
        <v/>
      </c>
      <c r="AF23" s="5" t="str">
        <f t="shared" si="9"/>
        <v/>
      </c>
      <c r="AG23" s="5" t="str">
        <f>IF(F23="女",data_kyogisha!A15,"")</f>
        <v/>
      </c>
      <c r="AH23" s="1">
        <f t="shared" si="11"/>
        <v>0</v>
      </c>
      <c r="AI23" s="1" t="str">
        <f t="shared" si="10"/>
        <v/>
      </c>
      <c r="AJ23" s="1">
        <f t="shared" si="12"/>
        <v>0</v>
      </c>
      <c r="AK23" s="1" t="str">
        <f t="shared" si="13"/>
        <v/>
      </c>
      <c r="AL23" s="1">
        <f t="shared" si="18"/>
        <v>0</v>
      </c>
      <c r="AM23" s="1" t="str">
        <f t="shared" si="19"/>
        <v/>
      </c>
      <c r="AN23" s="1">
        <f t="shared" si="16"/>
        <v>0</v>
      </c>
      <c r="AO23" s="1" t="str">
        <f t="shared" si="17"/>
        <v/>
      </c>
    </row>
    <row r="24" spans="1:41">
      <c r="A24" s="33">
        <v>15</v>
      </c>
      <c r="B24" s="58"/>
      <c r="C24" s="58"/>
      <c r="D24" s="58"/>
      <c r="E24" s="199"/>
      <c r="F24" s="58"/>
      <c r="G24" s="59"/>
      <c r="H24" s="60"/>
      <c r="I24" s="179"/>
      <c r="J24" s="60"/>
      <c r="K24" s="179"/>
      <c r="L24" s="60"/>
      <c r="M24" s="242"/>
      <c r="N24" s="61"/>
      <c r="O24" s="61"/>
      <c r="S24" s="70" t="str">
        <f>IF(種目情報!A17="","",種目情報!A17)</f>
        <v/>
      </c>
      <c r="T24" s="71" t="str">
        <f>IF(種目情報!E17="","",種目情報!E17)</f>
        <v/>
      </c>
      <c r="V24" s="5" t="str">
        <f t="shared" si="0"/>
        <v/>
      </c>
      <c r="W24" s="5" t="str">
        <f t="shared" si="1"/>
        <v/>
      </c>
      <c r="X24" s="5" t="str">
        <f t="shared" si="2"/>
        <v/>
      </c>
      <c r="Y24" s="5" t="str">
        <f t="shared" si="3"/>
        <v/>
      </c>
      <c r="Z24" s="5" t="str">
        <f t="shared" si="4"/>
        <v/>
      </c>
      <c r="AA24" s="10" t="str">
        <f>IF(F24="男",data_kyogisha!A16,"")</f>
        <v/>
      </c>
      <c r="AB24" s="5" t="str">
        <f t="shared" si="5"/>
        <v/>
      </c>
      <c r="AC24" s="5" t="str">
        <f t="shared" si="6"/>
        <v/>
      </c>
      <c r="AD24" s="5" t="str">
        <f t="shared" si="7"/>
        <v/>
      </c>
      <c r="AE24" s="5" t="str">
        <f t="shared" si="8"/>
        <v/>
      </c>
      <c r="AF24" s="5" t="str">
        <f t="shared" si="9"/>
        <v/>
      </c>
      <c r="AG24" s="5" t="str">
        <f>IF(F24="女",data_kyogisha!A16,"")</f>
        <v/>
      </c>
      <c r="AH24" s="1">
        <f t="shared" si="11"/>
        <v>0</v>
      </c>
      <c r="AI24" s="1" t="str">
        <f t="shared" si="10"/>
        <v/>
      </c>
      <c r="AJ24" s="1">
        <f t="shared" si="12"/>
        <v>0</v>
      </c>
      <c r="AK24" s="1" t="str">
        <f t="shared" si="13"/>
        <v/>
      </c>
      <c r="AL24" s="1">
        <f t="shared" si="18"/>
        <v>0</v>
      </c>
      <c r="AM24" s="1" t="str">
        <f t="shared" si="19"/>
        <v/>
      </c>
      <c r="AN24" s="1">
        <f t="shared" si="16"/>
        <v>0</v>
      </c>
      <c r="AO24" s="1" t="str">
        <f t="shared" si="17"/>
        <v/>
      </c>
    </row>
    <row r="25" spans="1:41">
      <c r="A25" s="33">
        <v>16</v>
      </c>
      <c r="B25" s="58"/>
      <c r="C25" s="58"/>
      <c r="D25" s="58"/>
      <c r="E25" s="199"/>
      <c r="F25" s="58"/>
      <c r="G25" s="59"/>
      <c r="H25" s="60"/>
      <c r="I25" s="179"/>
      <c r="J25" s="60"/>
      <c r="K25" s="179"/>
      <c r="L25" s="60"/>
      <c r="M25" s="242"/>
      <c r="N25" s="61"/>
      <c r="O25" s="61"/>
      <c r="S25" s="70" t="str">
        <f>IF(種目情報!A18="","",種目情報!A18)</f>
        <v/>
      </c>
      <c r="T25" s="71" t="str">
        <f>IF(種目情報!E18="","",種目情報!E18)</f>
        <v/>
      </c>
      <c r="V25" s="5" t="str">
        <f t="shared" si="0"/>
        <v/>
      </c>
      <c r="W25" s="5" t="str">
        <f t="shared" si="1"/>
        <v/>
      </c>
      <c r="X25" s="5" t="str">
        <f t="shared" si="2"/>
        <v/>
      </c>
      <c r="Y25" s="5" t="str">
        <f t="shared" si="3"/>
        <v/>
      </c>
      <c r="Z25" s="5" t="str">
        <f t="shared" si="4"/>
        <v/>
      </c>
      <c r="AA25" s="10" t="str">
        <f>IF(F25="男",data_kyogisha!A17,"")</f>
        <v/>
      </c>
      <c r="AB25" s="5" t="str">
        <f t="shared" si="5"/>
        <v/>
      </c>
      <c r="AC25" s="5" t="str">
        <f t="shared" si="6"/>
        <v/>
      </c>
      <c r="AD25" s="5" t="str">
        <f t="shared" si="7"/>
        <v/>
      </c>
      <c r="AE25" s="5" t="str">
        <f t="shared" si="8"/>
        <v/>
      </c>
      <c r="AF25" s="5" t="str">
        <f t="shared" si="9"/>
        <v/>
      </c>
      <c r="AG25" s="5" t="str">
        <f>IF(F25="女",data_kyogisha!A17,"")</f>
        <v/>
      </c>
      <c r="AH25" s="1">
        <f t="shared" si="11"/>
        <v>0</v>
      </c>
      <c r="AI25" s="1" t="str">
        <f t="shared" si="10"/>
        <v/>
      </c>
      <c r="AJ25" s="1">
        <f t="shared" si="12"/>
        <v>0</v>
      </c>
      <c r="AK25" s="1" t="str">
        <f t="shared" si="13"/>
        <v/>
      </c>
      <c r="AL25" s="1">
        <f t="shared" si="18"/>
        <v>0</v>
      </c>
      <c r="AM25" s="1" t="str">
        <f t="shared" si="19"/>
        <v/>
      </c>
      <c r="AN25" s="1">
        <f t="shared" si="16"/>
        <v>0</v>
      </c>
      <c r="AO25" s="1" t="str">
        <f t="shared" si="17"/>
        <v/>
      </c>
    </row>
    <row r="26" spans="1:41">
      <c r="A26" s="33">
        <v>17</v>
      </c>
      <c r="B26" s="58"/>
      <c r="C26" s="58"/>
      <c r="D26" s="58"/>
      <c r="E26" s="199"/>
      <c r="F26" s="58"/>
      <c r="G26" s="59"/>
      <c r="H26" s="60"/>
      <c r="I26" s="179"/>
      <c r="J26" s="60"/>
      <c r="K26" s="179"/>
      <c r="L26" s="60"/>
      <c r="M26" s="242"/>
      <c r="N26" s="61"/>
      <c r="O26" s="61"/>
      <c r="S26" s="70" t="str">
        <f>IF(種目情報!A19="","",種目情報!A19)</f>
        <v/>
      </c>
      <c r="T26" s="71" t="str">
        <f>IF(種目情報!E19="","",種目情報!E19)</f>
        <v/>
      </c>
      <c r="V26" s="5" t="str">
        <f t="shared" si="0"/>
        <v/>
      </c>
      <c r="W26" s="5" t="str">
        <f t="shared" si="1"/>
        <v/>
      </c>
      <c r="X26" s="5" t="str">
        <f t="shared" si="2"/>
        <v/>
      </c>
      <c r="Y26" s="5" t="str">
        <f t="shared" si="3"/>
        <v/>
      </c>
      <c r="Z26" s="5" t="str">
        <f t="shared" si="4"/>
        <v/>
      </c>
      <c r="AA26" s="10" t="str">
        <f>IF(F26="男",data_kyogisha!A18,"")</f>
        <v/>
      </c>
      <c r="AB26" s="5" t="str">
        <f t="shared" si="5"/>
        <v/>
      </c>
      <c r="AC26" s="5" t="str">
        <f t="shared" si="6"/>
        <v/>
      </c>
      <c r="AD26" s="5" t="str">
        <f t="shared" si="7"/>
        <v/>
      </c>
      <c r="AE26" s="5" t="str">
        <f t="shared" si="8"/>
        <v/>
      </c>
      <c r="AF26" s="5" t="str">
        <f t="shared" si="9"/>
        <v/>
      </c>
      <c r="AG26" s="5" t="str">
        <f>IF(F26="女",data_kyogisha!A18,"")</f>
        <v/>
      </c>
      <c r="AH26" s="1">
        <f t="shared" si="11"/>
        <v>0</v>
      </c>
      <c r="AI26" s="1" t="str">
        <f t="shared" si="10"/>
        <v/>
      </c>
      <c r="AJ26" s="1">
        <f t="shared" si="12"/>
        <v>0</v>
      </c>
      <c r="AK26" s="1" t="str">
        <f t="shared" si="13"/>
        <v/>
      </c>
      <c r="AL26" s="1">
        <f t="shared" si="18"/>
        <v>0</v>
      </c>
      <c r="AM26" s="1" t="str">
        <f t="shared" si="19"/>
        <v/>
      </c>
      <c r="AN26" s="1">
        <f t="shared" si="16"/>
        <v>0</v>
      </c>
      <c r="AO26" s="1" t="str">
        <f t="shared" si="17"/>
        <v/>
      </c>
    </row>
    <row r="27" spans="1:41">
      <c r="A27" s="33">
        <v>18</v>
      </c>
      <c r="B27" s="58"/>
      <c r="C27" s="58"/>
      <c r="D27" s="58"/>
      <c r="E27" s="199"/>
      <c r="F27" s="58"/>
      <c r="G27" s="59"/>
      <c r="H27" s="60"/>
      <c r="I27" s="179"/>
      <c r="J27" s="60"/>
      <c r="K27" s="179"/>
      <c r="L27" s="60"/>
      <c r="M27" s="242"/>
      <c r="N27" s="61"/>
      <c r="O27" s="61"/>
      <c r="S27" s="70" t="str">
        <f>IF(種目情報!A20="","",種目情報!A20)</f>
        <v/>
      </c>
      <c r="T27" s="71" t="str">
        <f>IF(種目情報!E20="","",種目情報!E20)</f>
        <v/>
      </c>
      <c r="V27" s="5" t="str">
        <f t="shared" si="0"/>
        <v/>
      </c>
      <c r="W27" s="5" t="str">
        <f t="shared" si="1"/>
        <v/>
      </c>
      <c r="X27" s="5" t="str">
        <f t="shared" si="2"/>
        <v/>
      </c>
      <c r="Y27" s="5" t="str">
        <f t="shared" si="3"/>
        <v/>
      </c>
      <c r="Z27" s="5" t="str">
        <f t="shared" si="4"/>
        <v/>
      </c>
      <c r="AA27" s="10" t="str">
        <f>IF(F27="男",data_kyogisha!A19,"")</f>
        <v/>
      </c>
      <c r="AB27" s="5" t="str">
        <f t="shared" si="5"/>
        <v/>
      </c>
      <c r="AC27" s="5" t="str">
        <f t="shared" si="6"/>
        <v/>
      </c>
      <c r="AD27" s="5" t="str">
        <f t="shared" si="7"/>
        <v/>
      </c>
      <c r="AE27" s="5" t="str">
        <f t="shared" si="8"/>
        <v/>
      </c>
      <c r="AF27" s="5" t="str">
        <f t="shared" si="9"/>
        <v/>
      </c>
      <c r="AG27" s="5" t="str">
        <f>IF(F27="女",data_kyogisha!A19,"")</f>
        <v/>
      </c>
      <c r="AH27" s="1">
        <f t="shared" si="11"/>
        <v>0</v>
      </c>
      <c r="AI27" s="1" t="str">
        <f t="shared" si="10"/>
        <v/>
      </c>
      <c r="AJ27" s="1">
        <f t="shared" si="12"/>
        <v>0</v>
      </c>
      <c r="AK27" s="1" t="str">
        <f t="shared" si="13"/>
        <v/>
      </c>
      <c r="AL27" s="1">
        <f t="shared" si="18"/>
        <v>0</v>
      </c>
      <c r="AM27" s="1" t="str">
        <f t="shared" si="19"/>
        <v/>
      </c>
      <c r="AN27" s="1">
        <f t="shared" si="16"/>
        <v>0</v>
      </c>
      <c r="AO27" s="1" t="str">
        <f t="shared" si="17"/>
        <v/>
      </c>
    </row>
    <row r="28" spans="1:41">
      <c r="A28" s="33">
        <v>19</v>
      </c>
      <c r="B28" s="58"/>
      <c r="C28" s="58"/>
      <c r="D28" s="58"/>
      <c r="E28" s="199"/>
      <c r="F28" s="58"/>
      <c r="G28" s="59"/>
      <c r="H28" s="60"/>
      <c r="I28" s="179"/>
      <c r="J28" s="60"/>
      <c r="K28" s="179"/>
      <c r="L28" s="60"/>
      <c r="M28" s="242"/>
      <c r="N28" s="61"/>
      <c r="O28" s="61"/>
      <c r="S28" s="70" t="str">
        <f>IF(種目情報!A21="","",種目情報!A21)</f>
        <v/>
      </c>
      <c r="T28" s="71" t="str">
        <f>IF(種目情報!E21="","",種目情報!E21)</f>
        <v/>
      </c>
      <c r="V28" s="5" t="str">
        <f t="shared" si="0"/>
        <v/>
      </c>
      <c r="W28" s="5" t="str">
        <f t="shared" si="1"/>
        <v/>
      </c>
      <c r="X28" s="5" t="str">
        <f t="shared" si="2"/>
        <v/>
      </c>
      <c r="Y28" s="5" t="str">
        <f t="shared" si="3"/>
        <v/>
      </c>
      <c r="Z28" s="5" t="str">
        <f t="shared" si="4"/>
        <v/>
      </c>
      <c r="AA28" s="10" t="str">
        <f>IF(F28="男",data_kyogisha!A20,"")</f>
        <v/>
      </c>
      <c r="AB28" s="5" t="str">
        <f t="shared" si="5"/>
        <v/>
      </c>
      <c r="AC28" s="5" t="str">
        <f t="shared" si="6"/>
        <v/>
      </c>
      <c r="AD28" s="5" t="str">
        <f t="shared" si="7"/>
        <v/>
      </c>
      <c r="AE28" s="5" t="str">
        <f t="shared" si="8"/>
        <v/>
      </c>
      <c r="AF28" s="5" t="str">
        <f t="shared" si="9"/>
        <v/>
      </c>
      <c r="AG28" s="5" t="str">
        <f>IF(F28="女",data_kyogisha!A20,"")</f>
        <v/>
      </c>
      <c r="AH28" s="1">
        <f t="shared" si="11"/>
        <v>0</v>
      </c>
      <c r="AI28" s="1" t="str">
        <f t="shared" si="10"/>
        <v/>
      </c>
      <c r="AJ28" s="1">
        <f t="shared" si="12"/>
        <v>0</v>
      </c>
      <c r="AK28" s="1" t="str">
        <f t="shared" si="13"/>
        <v/>
      </c>
      <c r="AL28" s="1">
        <f t="shared" si="18"/>
        <v>0</v>
      </c>
      <c r="AM28" s="1" t="str">
        <f t="shared" si="19"/>
        <v/>
      </c>
      <c r="AN28" s="1">
        <f t="shared" si="16"/>
        <v>0</v>
      </c>
      <c r="AO28" s="1" t="str">
        <f t="shared" si="17"/>
        <v/>
      </c>
    </row>
    <row r="29" spans="1:41">
      <c r="A29" s="33">
        <v>20</v>
      </c>
      <c r="B29" s="58"/>
      <c r="C29" s="58"/>
      <c r="D29" s="58"/>
      <c r="E29" s="199"/>
      <c r="F29" s="58"/>
      <c r="G29" s="59"/>
      <c r="H29" s="60"/>
      <c r="I29" s="179"/>
      <c r="J29" s="60"/>
      <c r="K29" s="179"/>
      <c r="L29" s="60"/>
      <c r="M29" s="242"/>
      <c r="N29" s="61"/>
      <c r="O29" s="61"/>
      <c r="S29" s="70" t="str">
        <f>IF(種目情報!A22="","",種目情報!A22)</f>
        <v/>
      </c>
      <c r="T29" s="71" t="str">
        <f>IF(種目情報!E22="","",種目情報!E22)</f>
        <v/>
      </c>
      <c r="V29" s="5" t="str">
        <f t="shared" si="0"/>
        <v/>
      </c>
      <c r="W29" s="5" t="str">
        <f t="shared" si="1"/>
        <v/>
      </c>
      <c r="X29" s="5" t="str">
        <f t="shared" si="2"/>
        <v/>
      </c>
      <c r="Y29" s="5" t="str">
        <f t="shared" si="3"/>
        <v/>
      </c>
      <c r="Z29" s="5" t="str">
        <f t="shared" si="4"/>
        <v/>
      </c>
      <c r="AA29" s="10" t="str">
        <f>IF(F29="男",data_kyogisha!A21,"")</f>
        <v/>
      </c>
      <c r="AB29" s="5" t="str">
        <f t="shared" si="5"/>
        <v/>
      </c>
      <c r="AC29" s="5" t="str">
        <f t="shared" si="6"/>
        <v/>
      </c>
      <c r="AD29" s="5" t="str">
        <f t="shared" si="7"/>
        <v/>
      </c>
      <c r="AE29" s="5" t="str">
        <f t="shared" si="8"/>
        <v/>
      </c>
      <c r="AF29" s="5" t="str">
        <f t="shared" si="9"/>
        <v/>
      </c>
      <c r="AG29" s="5" t="str">
        <f>IF(F29="女",data_kyogisha!A21,"")</f>
        <v/>
      </c>
      <c r="AH29" s="1">
        <f t="shared" si="11"/>
        <v>0</v>
      </c>
      <c r="AI29" s="1" t="str">
        <f t="shared" si="10"/>
        <v/>
      </c>
      <c r="AJ29" s="1">
        <f t="shared" si="12"/>
        <v>0</v>
      </c>
      <c r="AK29" s="1" t="str">
        <f t="shared" si="13"/>
        <v/>
      </c>
      <c r="AL29" s="1">
        <f t="shared" si="18"/>
        <v>0</v>
      </c>
      <c r="AM29" s="1" t="str">
        <f t="shared" si="19"/>
        <v/>
      </c>
      <c r="AN29" s="1">
        <f t="shared" si="16"/>
        <v>0</v>
      </c>
      <c r="AO29" s="1" t="str">
        <f t="shared" si="17"/>
        <v/>
      </c>
    </row>
    <row r="30" spans="1:41">
      <c r="A30" s="33">
        <v>21</v>
      </c>
      <c r="B30" s="58"/>
      <c r="C30" s="58"/>
      <c r="D30" s="58"/>
      <c r="E30" s="199"/>
      <c r="F30" s="58"/>
      <c r="G30" s="59"/>
      <c r="H30" s="60"/>
      <c r="I30" s="179"/>
      <c r="J30" s="60"/>
      <c r="K30" s="179"/>
      <c r="L30" s="60"/>
      <c r="M30" s="242"/>
      <c r="N30" s="61"/>
      <c r="O30" s="61"/>
      <c r="S30" s="70" t="str">
        <f>IF(種目情報!A23="","",種目情報!A23)</f>
        <v/>
      </c>
      <c r="T30" s="71" t="str">
        <f>IF(種目情報!E23="","",種目情報!E23)</f>
        <v/>
      </c>
      <c r="V30" s="5" t="str">
        <f t="shared" si="0"/>
        <v/>
      </c>
      <c r="W30" s="5" t="str">
        <f t="shared" si="1"/>
        <v/>
      </c>
      <c r="X30" s="5" t="str">
        <f t="shared" si="2"/>
        <v/>
      </c>
      <c r="Y30" s="5" t="str">
        <f t="shared" si="3"/>
        <v/>
      </c>
      <c r="Z30" s="5" t="str">
        <f t="shared" si="4"/>
        <v/>
      </c>
      <c r="AA30" s="10" t="str">
        <f>IF(F30="男",data_kyogisha!A22,"")</f>
        <v/>
      </c>
      <c r="AB30" s="5" t="str">
        <f t="shared" si="5"/>
        <v/>
      </c>
      <c r="AC30" s="5" t="str">
        <f t="shared" si="6"/>
        <v/>
      </c>
      <c r="AD30" s="5" t="str">
        <f t="shared" si="7"/>
        <v/>
      </c>
      <c r="AE30" s="5" t="str">
        <f t="shared" si="8"/>
        <v/>
      </c>
      <c r="AF30" s="5" t="str">
        <f t="shared" si="9"/>
        <v/>
      </c>
      <c r="AG30" s="5" t="str">
        <f>IF(F30="女",data_kyogisha!A22,"")</f>
        <v/>
      </c>
      <c r="AH30" s="1">
        <f t="shared" si="11"/>
        <v>0</v>
      </c>
      <c r="AI30" s="1" t="str">
        <f t="shared" si="10"/>
        <v/>
      </c>
      <c r="AJ30" s="1">
        <f t="shared" si="12"/>
        <v>0</v>
      </c>
      <c r="AK30" s="1" t="str">
        <f t="shared" si="13"/>
        <v/>
      </c>
      <c r="AL30" s="1">
        <f t="shared" si="18"/>
        <v>0</v>
      </c>
      <c r="AM30" s="1" t="str">
        <f t="shared" si="19"/>
        <v/>
      </c>
      <c r="AN30" s="1">
        <f t="shared" si="16"/>
        <v>0</v>
      </c>
      <c r="AO30" s="1" t="str">
        <f t="shared" si="17"/>
        <v/>
      </c>
    </row>
    <row r="31" spans="1:41">
      <c r="A31" s="33">
        <v>22</v>
      </c>
      <c r="B31" s="58"/>
      <c r="C31" s="58"/>
      <c r="D31" s="58"/>
      <c r="E31" s="199"/>
      <c r="F31" s="58"/>
      <c r="G31" s="59"/>
      <c r="H31" s="60"/>
      <c r="I31" s="179"/>
      <c r="J31" s="60"/>
      <c r="K31" s="179"/>
      <c r="L31" s="60"/>
      <c r="M31" s="242"/>
      <c r="N31" s="61"/>
      <c r="O31" s="61"/>
      <c r="S31" s="70" t="str">
        <f>IF(種目情報!A24="","",種目情報!A24)</f>
        <v/>
      </c>
      <c r="T31" s="71" t="str">
        <f>IF(種目情報!E24="","",種目情報!E24)</f>
        <v/>
      </c>
      <c r="V31" s="5" t="str">
        <f t="shared" si="0"/>
        <v/>
      </c>
      <c r="W31" s="5" t="str">
        <f t="shared" si="1"/>
        <v/>
      </c>
      <c r="X31" s="5" t="str">
        <f t="shared" si="2"/>
        <v/>
      </c>
      <c r="Y31" s="5" t="str">
        <f t="shared" si="3"/>
        <v/>
      </c>
      <c r="Z31" s="5" t="str">
        <f t="shared" si="4"/>
        <v/>
      </c>
      <c r="AA31" s="10" t="str">
        <f>IF(F31="男",data_kyogisha!A23,"")</f>
        <v/>
      </c>
      <c r="AB31" s="5" t="str">
        <f t="shared" si="5"/>
        <v/>
      </c>
      <c r="AC31" s="5" t="str">
        <f t="shared" si="6"/>
        <v/>
      </c>
      <c r="AD31" s="5" t="str">
        <f t="shared" si="7"/>
        <v/>
      </c>
      <c r="AE31" s="5" t="str">
        <f t="shared" si="8"/>
        <v/>
      </c>
      <c r="AF31" s="5" t="str">
        <f t="shared" si="9"/>
        <v/>
      </c>
      <c r="AG31" s="5" t="str">
        <f>IF(F31="女",data_kyogisha!A23,"")</f>
        <v/>
      </c>
      <c r="AH31" s="1">
        <f t="shared" si="11"/>
        <v>0</v>
      </c>
      <c r="AI31" s="1" t="str">
        <f t="shared" si="10"/>
        <v/>
      </c>
      <c r="AJ31" s="1">
        <f t="shared" si="12"/>
        <v>0</v>
      </c>
      <c r="AK31" s="1" t="str">
        <f t="shared" si="13"/>
        <v/>
      </c>
      <c r="AL31" s="1">
        <f t="shared" si="18"/>
        <v>0</v>
      </c>
      <c r="AM31" s="1" t="str">
        <f t="shared" si="19"/>
        <v/>
      </c>
      <c r="AN31" s="1">
        <f t="shared" si="16"/>
        <v>0</v>
      </c>
      <c r="AO31" s="1" t="str">
        <f t="shared" si="17"/>
        <v/>
      </c>
    </row>
    <row r="32" spans="1:41">
      <c r="A32" s="33">
        <v>23</v>
      </c>
      <c r="B32" s="58"/>
      <c r="C32" s="58"/>
      <c r="D32" s="58"/>
      <c r="E32" s="199"/>
      <c r="F32" s="58"/>
      <c r="G32" s="59"/>
      <c r="H32" s="60"/>
      <c r="I32" s="179"/>
      <c r="J32" s="60"/>
      <c r="K32" s="179"/>
      <c r="L32" s="60"/>
      <c r="M32" s="242"/>
      <c r="N32" s="61"/>
      <c r="O32" s="61"/>
      <c r="S32" s="70" t="str">
        <f>IF(種目情報!A25="","",種目情報!A25)</f>
        <v/>
      </c>
      <c r="T32" s="71" t="str">
        <f>IF(種目情報!E25="","",種目情報!E25)</f>
        <v/>
      </c>
      <c r="V32" s="5" t="str">
        <f t="shared" si="0"/>
        <v/>
      </c>
      <c r="W32" s="5" t="str">
        <f t="shared" si="1"/>
        <v/>
      </c>
      <c r="X32" s="5" t="str">
        <f t="shared" si="2"/>
        <v/>
      </c>
      <c r="Y32" s="5" t="str">
        <f t="shared" si="3"/>
        <v/>
      </c>
      <c r="Z32" s="5" t="str">
        <f t="shared" si="4"/>
        <v/>
      </c>
      <c r="AA32" s="10" t="str">
        <f>IF(F32="男",data_kyogisha!A24,"")</f>
        <v/>
      </c>
      <c r="AB32" s="5" t="str">
        <f t="shared" si="5"/>
        <v/>
      </c>
      <c r="AC32" s="5" t="str">
        <f t="shared" si="6"/>
        <v/>
      </c>
      <c r="AD32" s="5" t="str">
        <f t="shared" si="7"/>
        <v/>
      </c>
      <c r="AE32" s="5" t="str">
        <f t="shared" si="8"/>
        <v/>
      </c>
      <c r="AF32" s="5" t="str">
        <f t="shared" si="9"/>
        <v/>
      </c>
      <c r="AG32" s="5" t="str">
        <f>IF(F32="女",data_kyogisha!A24,"")</f>
        <v/>
      </c>
      <c r="AH32" s="1">
        <f t="shared" si="11"/>
        <v>0</v>
      </c>
      <c r="AI32" s="1" t="str">
        <f t="shared" si="10"/>
        <v/>
      </c>
      <c r="AJ32" s="1">
        <f t="shared" si="12"/>
        <v>0</v>
      </c>
      <c r="AK32" s="1" t="str">
        <f t="shared" si="13"/>
        <v/>
      </c>
      <c r="AL32" s="1">
        <f t="shared" si="18"/>
        <v>0</v>
      </c>
      <c r="AM32" s="1" t="str">
        <f t="shared" si="19"/>
        <v/>
      </c>
      <c r="AN32" s="1">
        <f t="shared" si="16"/>
        <v>0</v>
      </c>
      <c r="AO32" s="1" t="str">
        <f t="shared" si="17"/>
        <v/>
      </c>
    </row>
    <row r="33" spans="1:41">
      <c r="A33" s="33">
        <v>24</v>
      </c>
      <c r="B33" s="58"/>
      <c r="C33" s="58"/>
      <c r="D33" s="58"/>
      <c r="E33" s="199"/>
      <c r="F33" s="58"/>
      <c r="G33" s="59"/>
      <c r="H33" s="60"/>
      <c r="I33" s="179"/>
      <c r="J33" s="60"/>
      <c r="K33" s="179"/>
      <c r="L33" s="60"/>
      <c r="M33" s="242"/>
      <c r="N33" s="61"/>
      <c r="O33" s="61"/>
      <c r="S33" s="70" t="str">
        <f>IF(種目情報!A26="","",種目情報!A26)</f>
        <v/>
      </c>
      <c r="T33" s="71" t="str">
        <f>IF(種目情報!E26="","",種目情報!E26)</f>
        <v/>
      </c>
      <c r="V33" s="5" t="str">
        <f t="shared" si="0"/>
        <v/>
      </c>
      <c r="W33" s="5" t="str">
        <f t="shared" si="1"/>
        <v/>
      </c>
      <c r="X33" s="5" t="str">
        <f t="shared" si="2"/>
        <v/>
      </c>
      <c r="Y33" s="5" t="str">
        <f t="shared" si="3"/>
        <v/>
      </c>
      <c r="Z33" s="5" t="str">
        <f t="shared" si="4"/>
        <v/>
      </c>
      <c r="AA33" s="10" t="str">
        <f>IF(F33="男",data_kyogisha!A25,"")</f>
        <v/>
      </c>
      <c r="AB33" s="5" t="str">
        <f t="shared" si="5"/>
        <v/>
      </c>
      <c r="AC33" s="5" t="str">
        <f t="shared" si="6"/>
        <v/>
      </c>
      <c r="AD33" s="5" t="str">
        <f t="shared" si="7"/>
        <v/>
      </c>
      <c r="AE33" s="5" t="str">
        <f t="shared" si="8"/>
        <v/>
      </c>
      <c r="AF33" s="5" t="str">
        <f t="shared" si="9"/>
        <v/>
      </c>
      <c r="AG33" s="5" t="str">
        <f>IF(F33="女",data_kyogisha!A25,"")</f>
        <v/>
      </c>
      <c r="AH33" s="1">
        <f t="shared" si="11"/>
        <v>0</v>
      </c>
      <c r="AI33" s="1" t="str">
        <f t="shared" si="10"/>
        <v/>
      </c>
      <c r="AJ33" s="1">
        <f t="shared" si="12"/>
        <v>0</v>
      </c>
      <c r="AK33" s="1" t="str">
        <f t="shared" si="13"/>
        <v/>
      </c>
      <c r="AL33" s="1">
        <f t="shared" si="18"/>
        <v>0</v>
      </c>
      <c r="AM33" s="1" t="str">
        <f t="shared" si="19"/>
        <v/>
      </c>
      <c r="AN33" s="1">
        <f t="shared" si="16"/>
        <v>0</v>
      </c>
      <c r="AO33" s="1" t="str">
        <f t="shared" si="17"/>
        <v/>
      </c>
    </row>
    <row r="34" spans="1:41">
      <c r="A34" s="33">
        <v>25</v>
      </c>
      <c r="B34" s="58"/>
      <c r="C34" s="58"/>
      <c r="D34" s="58"/>
      <c r="E34" s="199"/>
      <c r="F34" s="58"/>
      <c r="G34" s="59"/>
      <c r="H34" s="60"/>
      <c r="I34" s="179"/>
      <c r="J34" s="60"/>
      <c r="K34" s="179"/>
      <c r="L34" s="60"/>
      <c r="M34" s="242"/>
      <c r="N34" s="61"/>
      <c r="O34" s="61"/>
      <c r="S34" s="70" t="str">
        <f>IF(種目情報!A27="","",種目情報!A27)</f>
        <v/>
      </c>
      <c r="T34" s="71" t="str">
        <f>IF(種目情報!E27="","",種目情報!E27)</f>
        <v/>
      </c>
      <c r="V34" s="5" t="str">
        <f t="shared" si="0"/>
        <v/>
      </c>
      <c r="W34" s="5" t="str">
        <f t="shared" si="1"/>
        <v/>
      </c>
      <c r="X34" s="5" t="str">
        <f t="shared" si="2"/>
        <v/>
      </c>
      <c r="Y34" s="5" t="str">
        <f t="shared" si="3"/>
        <v/>
      </c>
      <c r="Z34" s="5" t="str">
        <f t="shared" si="4"/>
        <v/>
      </c>
      <c r="AA34" s="10" t="str">
        <f>IF(F34="男",data_kyogisha!A26,"")</f>
        <v/>
      </c>
      <c r="AB34" s="5" t="str">
        <f t="shared" si="5"/>
        <v/>
      </c>
      <c r="AC34" s="5" t="str">
        <f t="shared" si="6"/>
        <v/>
      </c>
      <c r="AD34" s="5" t="str">
        <f t="shared" si="7"/>
        <v/>
      </c>
      <c r="AE34" s="5" t="str">
        <f t="shared" si="8"/>
        <v/>
      </c>
      <c r="AF34" s="5" t="str">
        <f t="shared" si="9"/>
        <v/>
      </c>
      <c r="AG34" s="5" t="str">
        <f>IF(F34="女",data_kyogisha!A26,"")</f>
        <v/>
      </c>
      <c r="AH34" s="1">
        <f t="shared" si="11"/>
        <v>0</v>
      </c>
      <c r="AI34" s="1" t="str">
        <f t="shared" si="10"/>
        <v/>
      </c>
      <c r="AJ34" s="1">
        <f t="shared" si="12"/>
        <v>0</v>
      </c>
      <c r="AK34" s="1" t="str">
        <f t="shared" si="13"/>
        <v/>
      </c>
      <c r="AL34" s="1">
        <f t="shared" si="18"/>
        <v>0</v>
      </c>
      <c r="AM34" s="1" t="str">
        <f t="shared" si="19"/>
        <v/>
      </c>
      <c r="AN34" s="1">
        <f t="shared" si="16"/>
        <v>0</v>
      </c>
      <c r="AO34" s="1" t="str">
        <f t="shared" si="17"/>
        <v/>
      </c>
    </row>
    <row r="35" spans="1:41">
      <c r="A35" s="33">
        <v>26</v>
      </c>
      <c r="B35" s="58"/>
      <c r="C35" s="58"/>
      <c r="D35" s="58"/>
      <c r="E35" s="199"/>
      <c r="F35" s="58"/>
      <c r="G35" s="59"/>
      <c r="H35" s="60"/>
      <c r="I35" s="179"/>
      <c r="J35" s="60"/>
      <c r="K35" s="179"/>
      <c r="L35" s="60"/>
      <c r="M35" s="242"/>
      <c r="N35" s="61"/>
      <c r="O35" s="61"/>
      <c r="S35" s="70" t="str">
        <f>IF(種目情報!A28="","",種目情報!A28)</f>
        <v/>
      </c>
      <c r="T35" s="71" t="str">
        <f>IF(種目情報!E28="","",種目情報!E28)</f>
        <v/>
      </c>
      <c r="V35" s="5" t="str">
        <f t="shared" si="0"/>
        <v/>
      </c>
      <c r="W35" s="5" t="str">
        <f t="shared" si="1"/>
        <v/>
      </c>
      <c r="X35" s="5" t="str">
        <f t="shared" si="2"/>
        <v/>
      </c>
      <c r="Y35" s="5" t="str">
        <f t="shared" si="3"/>
        <v/>
      </c>
      <c r="Z35" s="5" t="str">
        <f t="shared" si="4"/>
        <v/>
      </c>
      <c r="AA35" s="10" t="str">
        <f>IF(F35="男",data_kyogisha!A27,"")</f>
        <v/>
      </c>
      <c r="AB35" s="5" t="str">
        <f t="shared" si="5"/>
        <v/>
      </c>
      <c r="AC35" s="5" t="str">
        <f t="shared" si="6"/>
        <v/>
      </c>
      <c r="AD35" s="5" t="str">
        <f t="shared" si="7"/>
        <v/>
      </c>
      <c r="AE35" s="5" t="str">
        <f t="shared" si="8"/>
        <v/>
      </c>
      <c r="AF35" s="5" t="str">
        <f t="shared" si="9"/>
        <v/>
      </c>
      <c r="AG35" s="5" t="str">
        <f>IF(F35="女",data_kyogisha!A27,"")</f>
        <v/>
      </c>
      <c r="AH35" s="1">
        <f t="shared" si="11"/>
        <v>0</v>
      </c>
      <c r="AI35" s="1" t="str">
        <f t="shared" si="10"/>
        <v/>
      </c>
      <c r="AJ35" s="1">
        <f t="shared" si="12"/>
        <v>0</v>
      </c>
      <c r="AK35" s="1" t="str">
        <f t="shared" si="13"/>
        <v/>
      </c>
      <c r="AL35" s="1">
        <f t="shared" si="18"/>
        <v>0</v>
      </c>
      <c r="AM35" s="1" t="str">
        <f t="shared" si="19"/>
        <v/>
      </c>
      <c r="AN35" s="1">
        <f t="shared" si="16"/>
        <v>0</v>
      </c>
      <c r="AO35" s="1" t="str">
        <f t="shared" si="17"/>
        <v/>
      </c>
    </row>
    <row r="36" spans="1:41" ht="14.25" thickBot="1">
      <c r="A36" s="33">
        <v>27</v>
      </c>
      <c r="B36" s="58"/>
      <c r="C36" s="58"/>
      <c r="D36" s="58"/>
      <c r="E36" s="199"/>
      <c r="F36" s="58"/>
      <c r="G36" s="59"/>
      <c r="H36" s="60"/>
      <c r="I36" s="179"/>
      <c r="J36" s="60"/>
      <c r="K36" s="179"/>
      <c r="L36" s="60"/>
      <c r="M36" s="242"/>
      <c r="N36" s="61"/>
      <c r="O36" s="61"/>
      <c r="S36" s="72" t="str">
        <f>IF(種目情報!A29="","",種目情報!A29)</f>
        <v/>
      </c>
      <c r="T36" s="73" t="str">
        <f>IF(種目情報!E29="","",種目情報!E29)</f>
        <v/>
      </c>
      <c r="V36" s="5" t="str">
        <f t="shared" si="0"/>
        <v/>
      </c>
      <c r="W36" s="5" t="str">
        <f t="shared" si="1"/>
        <v/>
      </c>
      <c r="X36" s="5" t="str">
        <f t="shared" si="2"/>
        <v/>
      </c>
      <c r="Y36" s="5" t="str">
        <f t="shared" si="3"/>
        <v/>
      </c>
      <c r="Z36" s="5" t="str">
        <f t="shared" si="4"/>
        <v/>
      </c>
      <c r="AA36" s="10" t="str">
        <f>IF(F36="男",data_kyogisha!A28,"")</f>
        <v/>
      </c>
      <c r="AB36" s="5" t="str">
        <f t="shared" si="5"/>
        <v/>
      </c>
      <c r="AC36" s="5" t="str">
        <f t="shared" si="6"/>
        <v/>
      </c>
      <c r="AD36" s="5" t="str">
        <f t="shared" si="7"/>
        <v/>
      </c>
      <c r="AE36" s="5" t="str">
        <f t="shared" si="8"/>
        <v/>
      </c>
      <c r="AF36" s="5" t="str">
        <f t="shared" si="9"/>
        <v/>
      </c>
      <c r="AG36" s="5" t="str">
        <f>IF(F36="女",data_kyogisha!A28,"")</f>
        <v/>
      </c>
      <c r="AH36" s="1">
        <f t="shared" si="11"/>
        <v>0</v>
      </c>
      <c r="AI36" s="1" t="str">
        <f t="shared" si="10"/>
        <v/>
      </c>
      <c r="AJ36" s="1">
        <f t="shared" si="12"/>
        <v>0</v>
      </c>
      <c r="AK36" s="1" t="str">
        <f t="shared" si="13"/>
        <v/>
      </c>
      <c r="AL36" s="1">
        <f t="shared" si="18"/>
        <v>0</v>
      </c>
      <c r="AM36" s="1" t="str">
        <f t="shared" si="19"/>
        <v/>
      </c>
      <c r="AN36" s="1">
        <f t="shared" si="16"/>
        <v>0</v>
      </c>
      <c r="AO36" s="1" t="str">
        <f t="shared" si="17"/>
        <v/>
      </c>
    </row>
    <row r="37" spans="1:41">
      <c r="A37" s="33">
        <v>28</v>
      </c>
      <c r="B37" s="58"/>
      <c r="C37" s="58"/>
      <c r="D37" s="58"/>
      <c r="E37" s="199"/>
      <c r="F37" s="58"/>
      <c r="G37" s="59"/>
      <c r="H37" s="60"/>
      <c r="I37" s="179"/>
      <c r="J37" s="60"/>
      <c r="K37" s="179"/>
      <c r="L37" s="60"/>
      <c r="M37" s="242"/>
      <c r="N37" s="61"/>
      <c r="O37" s="61"/>
      <c r="T37" s="2"/>
      <c r="V37" s="5" t="str">
        <f t="shared" si="0"/>
        <v/>
      </c>
      <c r="W37" s="5" t="str">
        <f t="shared" si="1"/>
        <v/>
      </c>
      <c r="X37" s="5" t="str">
        <f t="shared" si="2"/>
        <v/>
      </c>
      <c r="Y37" s="5" t="str">
        <f t="shared" si="3"/>
        <v/>
      </c>
      <c r="Z37" s="5" t="str">
        <f t="shared" si="4"/>
        <v/>
      </c>
      <c r="AA37" s="10" t="str">
        <f>IF(F37="男",data_kyogisha!A29,"")</f>
        <v/>
      </c>
      <c r="AB37" s="5" t="str">
        <f t="shared" si="5"/>
        <v/>
      </c>
      <c r="AC37" s="5" t="str">
        <f t="shared" si="6"/>
        <v/>
      </c>
      <c r="AD37" s="5" t="str">
        <f t="shared" si="7"/>
        <v/>
      </c>
      <c r="AE37" s="5" t="str">
        <f t="shared" si="8"/>
        <v/>
      </c>
      <c r="AF37" s="5" t="str">
        <f t="shared" si="9"/>
        <v/>
      </c>
      <c r="AG37" s="5" t="str">
        <f>IF(F37="女",data_kyogisha!A29,"")</f>
        <v/>
      </c>
      <c r="AH37" s="1">
        <f t="shared" si="11"/>
        <v>0</v>
      </c>
      <c r="AI37" s="1" t="str">
        <f t="shared" si="10"/>
        <v/>
      </c>
      <c r="AJ37" s="1">
        <f t="shared" si="12"/>
        <v>0</v>
      </c>
      <c r="AK37" s="1" t="str">
        <f t="shared" si="13"/>
        <v/>
      </c>
      <c r="AL37" s="1">
        <f t="shared" si="18"/>
        <v>0</v>
      </c>
      <c r="AM37" s="1" t="str">
        <f t="shared" si="19"/>
        <v/>
      </c>
      <c r="AN37" s="1">
        <f t="shared" si="16"/>
        <v>0</v>
      </c>
      <c r="AO37" s="1" t="str">
        <f t="shared" si="17"/>
        <v/>
      </c>
    </row>
    <row r="38" spans="1:41">
      <c r="A38" s="33">
        <v>29</v>
      </c>
      <c r="B38" s="58"/>
      <c r="C38" s="58"/>
      <c r="D38" s="58"/>
      <c r="E38" s="199"/>
      <c r="F38" s="58"/>
      <c r="G38" s="59"/>
      <c r="H38" s="60"/>
      <c r="I38" s="179"/>
      <c r="J38" s="60"/>
      <c r="K38" s="179"/>
      <c r="L38" s="60"/>
      <c r="M38" s="242"/>
      <c r="N38" s="61"/>
      <c r="O38" s="61"/>
      <c r="T38" s="2"/>
      <c r="V38" s="5" t="str">
        <f t="shared" si="0"/>
        <v/>
      </c>
      <c r="W38" s="5" t="str">
        <f t="shared" si="1"/>
        <v/>
      </c>
      <c r="X38" s="5" t="str">
        <f t="shared" si="2"/>
        <v/>
      </c>
      <c r="Y38" s="5" t="str">
        <f t="shared" si="3"/>
        <v/>
      </c>
      <c r="Z38" s="5" t="str">
        <f t="shared" si="4"/>
        <v/>
      </c>
      <c r="AA38" s="10" t="str">
        <f>IF(F38="男",data_kyogisha!A30,"")</f>
        <v/>
      </c>
      <c r="AB38" s="5" t="str">
        <f t="shared" si="5"/>
        <v/>
      </c>
      <c r="AC38" s="5" t="str">
        <f t="shared" si="6"/>
        <v/>
      </c>
      <c r="AD38" s="5" t="str">
        <f t="shared" si="7"/>
        <v/>
      </c>
      <c r="AE38" s="5" t="str">
        <f t="shared" si="8"/>
        <v/>
      </c>
      <c r="AF38" s="5" t="str">
        <f t="shared" si="9"/>
        <v/>
      </c>
      <c r="AG38" s="5" t="str">
        <f>IF(F38="女",data_kyogisha!A30,"")</f>
        <v/>
      </c>
      <c r="AH38" s="1">
        <f t="shared" si="11"/>
        <v>0</v>
      </c>
      <c r="AI38" s="1" t="str">
        <f t="shared" si="10"/>
        <v/>
      </c>
      <c r="AJ38" s="1">
        <f t="shared" si="12"/>
        <v>0</v>
      </c>
      <c r="AK38" s="1" t="str">
        <f t="shared" si="13"/>
        <v/>
      </c>
      <c r="AL38" s="1">
        <f t="shared" si="18"/>
        <v>0</v>
      </c>
      <c r="AM38" s="1" t="str">
        <f t="shared" si="19"/>
        <v/>
      </c>
      <c r="AN38" s="1">
        <f t="shared" si="16"/>
        <v>0</v>
      </c>
      <c r="AO38" s="1" t="str">
        <f t="shared" si="17"/>
        <v/>
      </c>
    </row>
    <row r="39" spans="1:41">
      <c r="A39" s="33">
        <v>30</v>
      </c>
      <c r="B39" s="58"/>
      <c r="C39" s="58"/>
      <c r="D39" s="58"/>
      <c r="E39" s="199"/>
      <c r="F39" s="58"/>
      <c r="G39" s="59"/>
      <c r="H39" s="60"/>
      <c r="I39" s="179"/>
      <c r="J39" s="60"/>
      <c r="K39" s="179"/>
      <c r="L39" s="60"/>
      <c r="M39" s="242"/>
      <c r="N39" s="61"/>
      <c r="O39" s="61"/>
      <c r="T39" s="2"/>
      <c r="V39" s="5" t="str">
        <f t="shared" si="0"/>
        <v/>
      </c>
      <c r="W39" s="5" t="str">
        <f t="shared" si="1"/>
        <v/>
      </c>
      <c r="X39" s="5" t="str">
        <f t="shared" si="2"/>
        <v/>
      </c>
      <c r="Y39" s="5" t="str">
        <f t="shared" si="3"/>
        <v/>
      </c>
      <c r="Z39" s="5" t="str">
        <f t="shared" si="4"/>
        <v/>
      </c>
      <c r="AA39" s="10" t="str">
        <f>IF(F39="男",data_kyogisha!A31,"")</f>
        <v/>
      </c>
      <c r="AB39" s="5" t="str">
        <f t="shared" si="5"/>
        <v/>
      </c>
      <c r="AC39" s="5" t="str">
        <f t="shared" si="6"/>
        <v/>
      </c>
      <c r="AD39" s="5" t="str">
        <f t="shared" si="7"/>
        <v/>
      </c>
      <c r="AE39" s="5" t="str">
        <f t="shared" si="8"/>
        <v/>
      </c>
      <c r="AF39" s="5" t="str">
        <f t="shared" si="9"/>
        <v/>
      </c>
      <c r="AG39" s="5" t="str">
        <f>IF(F39="女",data_kyogisha!A31,"")</f>
        <v/>
      </c>
      <c r="AH39" s="1">
        <f t="shared" si="11"/>
        <v>0</v>
      </c>
      <c r="AI39" s="1" t="str">
        <f t="shared" si="10"/>
        <v/>
      </c>
      <c r="AJ39" s="1">
        <f t="shared" si="12"/>
        <v>0</v>
      </c>
      <c r="AK39" s="1" t="str">
        <f t="shared" si="13"/>
        <v/>
      </c>
      <c r="AL39" s="1">
        <f t="shared" si="18"/>
        <v>0</v>
      </c>
      <c r="AM39" s="1" t="str">
        <f t="shared" si="19"/>
        <v/>
      </c>
      <c r="AN39" s="1">
        <f t="shared" si="16"/>
        <v>0</v>
      </c>
      <c r="AO39" s="1" t="str">
        <f t="shared" si="17"/>
        <v/>
      </c>
    </row>
    <row r="40" spans="1:41">
      <c r="A40" s="33">
        <v>31</v>
      </c>
      <c r="B40" s="58"/>
      <c r="C40" s="58"/>
      <c r="D40" s="58"/>
      <c r="E40" s="199"/>
      <c r="F40" s="58"/>
      <c r="G40" s="59"/>
      <c r="H40" s="60"/>
      <c r="I40" s="179"/>
      <c r="J40" s="60"/>
      <c r="K40" s="179"/>
      <c r="L40" s="60"/>
      <c r="M40" s="242"/>
      <c r="N40" s="61"/>
      <c r="O40" s="61"/>
      <c r="T40" s="2"/>
      <c r="V40" s="5" t="str">
        <f t="shared" si="0"/>
        <v/>
      </c>
      <c r="W40" s="5" t="str">
        <f t="shared" si="1"/>
        <v/>
      </c>
      <c r="X40" s="5" t="str">
        <f t="shared" si="2"/>
        <v/>
      </c>
      <c r="Y40" s="5" t="str">
        <f t="shared" si="3"/>
        <v/>
      </c>
      <c r="Z40" s="5" t="str">
        <f t="shared" si="4"/>
        <v/>
      </c>
      <c r="AA40" s="10" t="str">
        <f>IF(F40="男",data_kyogisha!A32,"")</f>
        <v/>
      </c>
      <c r="AB40" s="5" t="str">
        <f t="shared" si="5"/>
        <v/>
      </c>
      <c r="AC40" s="5" t="str">
        <f t="shared" si="6"/>
        <v/>
      </c>
      <c r="AD40" s="5" t="str">
        <f t="shared" si="7"/>
        <v/>
      </c>
      <c r="AE40" s="5" t="str">
        <f t="shared" si="8"/>
        <v/>
      </c>
      <c r="AF40" s="5" t="str">
        <f t="shared" si="9"/>
        <v/>
      </c>
      <c r="AG40" s="5" t="str">
        <f>IF(F40="女",data_kyogisha!A32,"")</f>
        <v/>
      </c>
      <c r="AH40" s="1">
        <f t="shared" si="11"/>
        <v>0</v>
      </c>
      <c r="AI40" s="1" t="str">
        <f t="shared" si="10"/>
        <v/>
      </c>
      <c r="AJ40" s="1">
        <f t="shared" si="12"/>
        <v>0</v>
      </c>
      <c r="AK40" s="1" t="str">
        <f t="shared" si="13"/>
        <v/>
      </c>
      <c r="AL40" s="1">
        <f t="shared" si="18"/>
        <v>0</v>
      </c>
      <c r="AM40" s="1" t="str">
        <f t="shared" si="19"/>
        <v/>
      </c>
      <c r="AN40" s="1">
        <f t="shared" si="16"/>
        <v>0</v>
      </c>
      <c r="AO40" s="1" t="str">
        <f t="shared" si="17"/>
        <v/>
      </c>
    </row>
    <row r="41" spans="1:41">
      <c r="A41" s="33">
        <v>32</v>
      </c>
      <c r="B41" s="58"/>
      <c r="C41" s="58"/>
      <c r="D41" s="58"/>
      <c r="E41" s="199"/>
      <c r="F41" s="58"/>
      <c r="G41" s="59"/>
      <c r="H41" s="60"/>
      <c r="I41" s="179"/>
      <c r="J41" s="60"/>
      <c r="K41" s="179"/>
      <c r="L41" s="60"/>
      <c r="M41" s="242"/>
      <c r="N41" s="61"/>
      <c r="O41" s="61"/>
      <c r="T41" s="2"/>
      <c r="V41" s="5" t="str">
        <f t="shared" si="0"/>
        <v/>
      </c>
      <c r="W41" s="5" t="str">
        <f t="shared" si="1"/>
        <v/>
      </c>
      <c r="X41" s="5" t="str">
        <f t="shared" si="2"/>
        <v/>
      </c>
      <c r="Y41" s="5" t="str">
        <f t="shared" si="3"/>
        <v/>
      </c>
      <c r="Z41" s="5" t="str">
        <f t="shared" si="4"/>
        <v/>
      </c>
      <c r="AA41" s="10" t="str">
        <f>IF(F41="男",data_kyogisha!A33,"")</f>
        <v/>
      </c>
      <c r="AB41" s="5" t="str">
        <f t="shared" si="5"/>
        <v/>
      </c>
      <c r="AC41" s="5" t="str">
        <f t="shared" si="6"/>
        <v/>
      </c>
      <c r="AD41" s="5" t="str">
        <f t="shared" si="7"/>
        <v/>
      </c>
      <c r="AE41" s="5" t="str">
        <f t="shared" si="8"/>
        <v/>
      </c>
      <c r="AF41" s="5" t="str">
        <f t="shared" si="9"/>
        <v/>
      </c>
      <c r="AG41" s="5" t="str">
        <f>IF(F41="女",data_kyogisha!A33,"")</f>
        <v/>
      </c>
      <c r="AH41" s="1">
        <f t="shared" si="11"/>
        <v>0</v>
      </c>
      <c r="AI41" s="1" t="str">
        <f t="shared" si="10"/>
        <v/>
      </c>
      <c r="AJ41" s="1">
        <f t="shared" si="12"/>
        <v>0</v>
      </c>
      <c r="AK41" s="1" t="str">
        <f t="shared" si="13"/>
        <v/>
      </c>
      <c r="AL41" s="1">
        <f t="shared" si="18"/>
        <v>0</v>
      </c>
      <c r="AM41" s="1" t="str">
        <f t="shared" si="19"/>
        <v/>
      </c>
      <c r="AN41" s="1">
        <f t="shared" si="16"/>
        <v>0</v>
      </c>
      <c r="AO41" s="1" t="str">
        <f t="shared" si="17"/>
        <v/>
      </c>
    </row>
    <row r="42" spans="1:41">
      <c r="A42" s="33">
        <v>33</v>
      </c>
      <c r="B42" s="58"/>
      <c r="C42" s="58"/>
      <c r="D42" s="58"/>
      <c r="E42" s="199"/>
      <c r="F42" s="58"/>
      <c r="G42" s="59"/>
      <c r="H42" s="60"/>
      <c r="I42" s="179"/>
      <c r="J42" s="60"/>
      <c r="K42" s="179"/>
      <c r="L42" s="60"/>
      <c r="M42" s="242"/>
      <c r="N42" s="61"/>
      <c r="O42" s="61"/>
      <c r="T42" s="2"/>
      <c r="V42" s="5" t="str">
        <f t="shared" ref="V42:V74" si="20">IF(F42="男",B42,"")</f>
        <v/>
      </c>
      <c r="W42" s="5" t="str">
        <f t="shared" ref="W42:W74" si="21">IF(F42="男",C42,"")</f>
        <v/>
      </c>
      <c r="X42" s="5" t="str">
        <f t="shared" ref="X42:X74" si="22">IF(F42="男",D42,"")</f>
        <v/>
      </c>
      <c r="Y42" s="5" t="str">
        <f t="shared" ref="Y42:Y74" si="23">IF(F42="男",F42,"")</f>
        <v/>
      </c>
      <c r="Z42" s="5" t="str">
        <f t="shared" ref="Z42:Z74" si="24">IF(F42="男",IF(G42="","",G42),"")</f>
        <v/>
      </c>
      <c r="AA42" s="10" t="str">
        <f>IF(F42="男",data_kyogisha!A34,"")</f>
        <v/>
      </c>
      <c r="AB42" s="5" t="str">
        <f t="shared" ref="AB42:AB73" si="25">IF(F42="女",B42,"")</f>
        <v/>
      </c>
      <c r="AC42" s="5" t="str">
        <f t="shared" ref="AC42:AC73" si="26">IF(F42="女",C42,"")</f>
        <v/>
      </c>
      <c r="AD42" s="5" t="str">
        <f t="shared" ref="AD42:AD74" si="27">IF(F42="女",D42,"")</f>
        <v/>
      </c>
      <c r="AE42" s="5" t="str">
        <f t="shared" ref="AE42:AE73" si="28">IF(F42="女",F42,"")</f>
        <v/>
      </c>
      <c r="AF42" s="5" t="str">
        <f t="shared" ref="AF42:AF74" si="29">IF(F42="女",IF(G42="","",G42),"")</f>
        <v/>
      </c>
      <c r="AG42" s="5" t="str">
        <f>IF(F42="女",data_kyogisha!A34,"")</f>
        <v/>
      </c>
      <c r="AH42" s="1">
        <f t="shared" si="11"/>
        <v>0</v>
      </c>
      <c r="AI42" s="1" t="str">
        <f t="shared" si="10"/>
        <v/>
      </c>
      <c r="AJ42" s="1">
        <f t="shared" si="12"/>
        <v>0</v>
      </c>
      <c r="AK42" s="1" t="str">
        <f t="shared" si="13"/>
        <v/>
      </c>
      <c r="AL42" s="1">
        <f t="shared" si="18"/>
        <v>0</v>
      </c>
      <c r="AM42" s="1" t="str">
        <f t="shared" si="19"/>
        <v/>
      </c>
      <c r="AN42" s="1">
        <f t="shared" si="16"/>
        <v>0</v>
      </c>
      <c r="AO42" s="1" t="str">
        <f t="shared" si="17"/>
        <v/>
      </c>
    </row>
    <row r="43" spans="1:41">
      <c r="A43" s="33">
        <v>34</v>
      </c>
      <c r="B43" s="58"/>
      <c r="C43" s="58"/>
      <c r="D43" s="58"/>
      <c r="E43" s="199"/>
      <c r="F43" s="58"/>
      <c r="G43" s="59"/>
      <c r="H43" s="60"/>
      <c r="I43" s="179"/>
      <c r="J43" s="60"/>
      <c r="K43" s="179"/>
      <c r="L43" s="60"/>
      <c r="M43" s="242"/>
      <c r="N43" s="61"/>
      <c r="O43" s="61"/>
      <c r="T43" s="2"/>
      <c r="V43" s="5" t="str">
        <f t="shared" si="20"/>
        <v/>
      </c>
      <c r="W43" s="5" t="str">
        <f t="shared" si="21"/>
        <v/>
      </c>
      <c r="X43" s="5" t="str">
        <f t="shared" si="22"/>
        <v/>
      </c>
      <c r="Y43" s="5" t="str">
        <f t="shared" si="23"/>
        <v/>
      </c>
      <c r="Z43" s="5" t="str">
        <f t="shared" si="24"/>
        <v/>
      </c>
      <c r="AA43" s="10" t="str">
        <f>IF(F43="男",data_kyogisha!A35,"")</f>
        <v/>
      </c>
      <c r="AB43" s="5" t="str">
        <f t="shared" si="25"/>
        <v/>
      </c>
      <c r="AC43" s="5" t="str">
        <f t="shared" si="26"/>
        <v/>
      </c>
      <c r="AD43" s="5" t="str">
        <f t="shared" si="27"/>
        <v/>
      </c>
      <c r="AE43" s="5" t="str">
        <f t="shared" si="28"/>
        <v/>
      </c>
      <c r="AF43" s="5" t="str">
        <f t="shared" si="29"/>
        <v/>
      </c>
      <c r="AG43" s="5" t="str">
        <f>IF(F43="女",data_kyogisha!A35,"")</f>
        <v/>
      </c>
      <c r="AH43" s="1">
        <f t="shared" si="11"/>
        <v>0</v>
      </c>
      <c r="AI43" s="1" t="str">
        <f t="shared" si="10"/>
        <v/>
      </c>
      <c r="AJ43" s="1">
        <f t="shared" si="12"/>
        <v>0</v>
      </c>
      <c r="AK43" s="1" t="str">
        <f t="shared" si="13"/>
        <v/>
      </c>
      <c r="AL43" s="1">
        <f t="shared" si="18"/>
        <v>0</v>
      </c>
      <c r="AM43" s="1" t="str">
        <f t="shared" si="19"/>
        <v/>
      </c>
      <c r="AN43" s="1">
        <f t="shared" si="16"/>
        <v>0</v>
      </c>
      <c r="AO43" s="1" t="str">
        <f t="shared" si="17"/>
        <v/>
      </c>
    </row>
    <row r="44" spans="1:41">
      <c r="A44" s="33">
        <v>35</v>
      </c>
      <c r="B44" s="58"/>
      <c r="C44" s="58"/>
      <c r="D44" s="58"/>
      <c r="E44" s="199"/>
      <c r="F44" s="58"/>
      <c r="G44" s="59"/>
      <c r="H44" s="60"/>
      <c r="I44" s="179"/>
      <c r="J44" s="60"/>
      <c r="K44" s="179"/>
      <c r="L44" s="60"/>
      <c r="M44" s="242"/>
      <c r="N44" s="61"/>
      <c r="O44" s="61"/>
      <c r="T44" s="2"/>
      <c r="V44" s="5" t="str">
        <f t="shared" si="20"/>
        <v/>
      </c>
      <c r="W44" s="5" t="str">
        <f t="shared" si="21"/>
        <v/>
      </c>
      <c r="X44" s="5" t="str">
        <f t="shared" si="22"/>
        <v/>
      </c>
      <c r="Y44" s="5" t="str">
        <f t="shared" si="23"/>
        <v/>
      </c>
      <c r="Z44" s="5" t="str">
        <f t="shared" si="24"/>
        <v/>
      </c>
      <c r="AA44" s="10" t="str">
        <f>IF(F44="男",data_kyogisha!A36,"")</f>
        <v/>
      </c>
      <c r="AB44" s="5" t="str">
        <f t="shared" si="25"/>
        <v/>
      </c>
      <c r="AC44" s="5" t="str">
        <f t="shared" si="26"/>
        <v/>
      </c>
      <c r="AD44" s="5" t="str">
        <f t="shared" si="27"/>
        <v/>
      </c>
      <c r="AE44" s="5" t="str">
        <f t="shared" si="28"/>
        <v/>
      </c>
      <c r="AF44" s="5" t="str">
        <f t="shared" si="29"/>
        <v/>
      </c>
      <c r="AG44" s="5" t="str">
        <f>IF(F44="女",data_kyogisha!A36,"")</f>
        <v/>
      </c>
      <c r="AH44" s="1">
        <f t="shared" si="11"/>
        <v>0</v>
      </c>
      <c r="AI44" s="1" t="str">
        <f t="shared" si="10"/>
        <v/>
      </c>
      <c r="AJ44" s="1">
        <f t="shared" si="12"/>
        <v>0</v>
      </c>
      <c r="AK44" s="1" t="str">
        <f t="shared" si="13"/>
        <v/>
      </c>
      <c r="AL44" s="1">
        <f t="shared" si="18"/>
        <v>0</v>
      </c>
      <c r="AM44" s="1" t="str">
        <f t="shared" si="19"/>
        <v/>
      </c>
      <c r="AN44" s="1">
        <f t="shared" si="16"/>
        <v>0</v>
      </c>
      <c r="AO44" s="1" t="str">
        <f t="shared" si="17"/>
        <v/>
      </c>
    </row>
    <row r="45" spans="1:41">
      <c r="A45" s="33">
        <v>36</v>
      </c>
      <c r="B45" s="58"/>
      <c r="C45" s="58"/>
      <c r="D45" s="58"/>
      <c r="E45" s="199"/>
      <c r="F45" s="58"/>
      <c r="G45" s="59"/>
      <c r="H45" s="60"/>
      <c r="I45" s="179"/>
      <c r="J45" s="60"/>
      <c r="K45" s="179"/>
      <c r="L45" s="60"/>
      <c r="M45" s="242"/>
      <c r="N45" s="61"/>
      <c r="O45" s="61"/>
      <c r="T45" s="2"/>
      <c r="V45" s="5" t="str">
        <f t="shared" si="20"/>
        <v/>
      </c>
      <c r="W45" s="5" t="str">
        <f t="shared" si="21"/>
        <v/>
      </c>
      <c r="X45" s="5" t="str">
        <f t="shared" si="22"/>
        <v/>
      </c>
      <c r="Y45" s="5" t="str">
        <f t="shared" si="23"/>
        <v/>
      </c>
      <c r="Z45" s="5" t="str">
        <f t="shared" si="24"/>
        <v/>
      </c>
      <c r="AA45" s="10" t="str">
        <f>IF(F45="男",data_kyogisha!A37,"")</f>
        <v/>
      </c>
      <c r="AB45" s="5" t="str">
        <f t="shared" si="25"/>
        <v/>
      </c>
      <c r="AC45" s="5" t="str">
        <f t="shared" si="26"/>
        <v/>
      </c>
      <c r="AD45" s="5" t="str">
        <f t="shared" si="27"/>
        <v/>
      </c>
      <c r="AE45" s="5" t="str">
        <f t="shared" si="28"/>
        <v/>
      </c>
      <c r="AF45" s="5" t="str">
        <f t="shared" si="29"/>
        <v/>
      </c>
      <c r="AG45" s="5" t="str">
        <f>IF(F45="女",data_kyogisha!A37,"")</f>
        <v/>
      </c>
      <c r="AH45" s="1">
        <f t="shared" si="11"/>
        <v>0</v>
      </c>
      <c r="AI45" s="1" t="str">
        <f t="shared" si="10"/>
        <v/>
      </c>
      <c r="AJ45" s="1">
        <f t="shared" si="12"/>
        <v>0</v>
      </c>
      <c r="AK45" s="1" t="str">
        <f t="shared" si="13"/>
        <v/>
      </c>
      <c r="AL45" s="1">
        <f t="shared" si="18"/>
        <v>0</v>
      </c>
      <c r="AM45" s="1" t="str">
        <f t="shared" si="19"/>
        <v/>
      </c>
      <c r="AN45" s="1">
        <f t="shared" si="16"/>
        <v>0</v>
      </c>
      <c r="AO45" s="1" t="str">
        <f t="shared" si="17"/>
        <v/>
      </c>
    </row>
    <row r="46" spans="1:41">
      <c r="A46" s="33">
        <v>37</v>
      </c>
      <c r="B46" s="58"/>
      <c r="C46" s="58"/>
      <c r="D46" s="58"/>
      <c r="E46" s="199"/>
      <c r="F46" s="58"/>
      <c r="G46" s="59"/>
      <c r="H46" s="60"/>
      <c r="I46" s="179"/>
      <c r="J46" s="60"/>
      <c r="K46" s="179"/>
      <c r="L46" s="60"/>
      <c r="M46" s="242"/>
      <c r="N46" s="61"/>
      <c r="O46" s="61"/>
      <c r="T46" s="2"/>
      <c r="V46" s="5" t="str">
        <f t="shared" si="20"/>
        <v/>
      </c>
      <c r="W46" s="5" t="str">
        <f t="shared" si="21"/>
        <v/>
      </c>
      <c r="X46" s="5" t="str">
        <f t="shared" si="22"/>
        <v/>
      </c>
      <c r="Y46" s="5" t="str">
        <f t="shared" si="23"/>
        <v/>
      </c>
      <c r="Z46" s="5" t="str">
        <f t="shared" si="24"/>
        <v/>
      </c>
      <c r="AA46" s="10" t="str">
        <f>IF(F46="男",data_kyogisha!A38,"")</f>
        <v/>
      </c>
      <c r="AB46" s="5" t="str">
        <f t="shared" si="25"/>
        <v/>
      </c>
      <c r="AC46" s="5" t="str">
        <f t="shared" si="26"/>
        <v/>
      </c>
      <c r="AD46" s="5" t="str">
        <f t="shared" si="27"/>
        <v/>
      </c>
      <c r="AE46" s="5" t="str">
        <f t="shared" si="28"/>
        <v/>
      </c>
      <c r="AF46" s="5" t="str">
        <f t="shared" si="29"/>
        <v/>
      </c>
      <c r="AG46" s="5" t="str">
        <f>IF(F46="女",data_kyogisha!A38,"")</f>
        <v/>
      </c>
      <c r="AH46" s="1">
        <f t="shared" si="11"/>
        <v>0</v>
      </c>
      <c r="AI46" s="1" t="str">
        <f t="shared" si="10"/>
        <v/>
      </c>
      <c r="AJ46" s="1">
        <f t="shared" si="12"/>
        <v>0</v>
      </c>
      <c r="AK46" s="1" t="str">
        <f t="shared" si="13"/>
        <v/>
      </c>
      <c r="AL46" s="1">
        <f t="shared" si="18"/>
        <v>0</v>
      </c>
      <c r="AM46" s="1" t="str">
        <f t="shared" si="19"/>
        <v/>
      </c>
      <c r="AN46" s="1">
        <f t="shared" si="16"/>
        <v>0</v>
      </c>
      <c r="AO46" s="1" t="str">
        <f t="shared" si="17"/>
        <v/>
      </c>
    </row>
    <row r="47" spans="1:41">
      <c r="A47" s="33">
        <v>38</v>
      </c>
      <c r="B47" s="58"/>
      <c r="C47" s="58"/>
      <c r="D47" s="58"/>
      <c r="E47" s="199"/>
      <c r="F47" s="58"/>
      <c r="G47" s="59"/>
      <c r="H47" s="60"/>
      <c r="I47" s="179"/>
      <c r="J47" s="60"/>
      <c r="K47" s="179"/>
      <c r="L47" s="60"/>
      <c r="M47" s="242"/>
      <c r="N47" s="61"/>
      <c r="O47" s="61"/>
      <c r="T47" s="2"/>
      <c r="V47" s="5" t="str">
        <f t="shared" si="20"/>
        <v/>
      </c>
      <c r="W47" s="5" t="str">
        <f t="shared" si="21"/>
        <v/>
      </c>
      <c r="X47" s="5" t="str">
        <f t="shared" si="22"/>
        <v/>
      </c>
      <c r="Y47" s="5" t="str">
        <f t="shared" si="23"/>
        <v/>
      </c>
      <c r="Z47" s="5" t="str">
        <f t="shared" si="24"/>
        <v/>
      </c>
      <c r="AA47" s="10" t="str">
        <f>IF(F47="男",data_kyogisha!A39,"")</f>
        <v/>
      </c>
      <c r="AB47" s="5" t="str">
        <f t="shared" si="25"/>
        <v/>
      </c>
      <c r="AC47" s="5" t="str">
        <f t="shared" si="26"/>
        <v/>
      </c>
      <c r="AD47" s="5" t="str">
        <f t="shared" si="27"/>
        <v/>
      </c>
      <c r="AE47" s="5" t="str">
        <f t="shared" si="28"/>
        <v/>
      </c>
      <c r="AF47" s="5" t="str">
        <f t="shared" si="29"/>
        <v/>
      </c>
      <c r="AG47" s="5" t="str">
        <f>IF(F47="女",data_kyogisha!A39,"")</f>
        <v/>
      </c>
      <c r="AH47" s="1">
        <f t="shared" si="11"/>
        <v>0</v>
      </c>
      <c r="AI47" s="1" t="str">
        <f t="shared" si="10"/>
        <v/>
      </c>
      <c r="AJ47" s="1">
        <f t="shared" si="12"/>
        <v>0</v>
      </c>
      <c r="AK47" s="1" t="str">
        <f t="shared" si="13"/>
        <v/>
      </c>
      <c r="AL47" s="1">
        <f t="shared" si="18"/>
        <v>0</v>
      </c>
      <c r="AM47" s="1" t="str">
        <f t="shared" si="19"/>
        <v/>
      </c>
      <c r="AN47" s="1">
        <f t="shared" si="16"/>
        <v>0</v>
      </c>
      <c r="AO47" s="1" t="str">
        <f t="shared" si="17"/>
        <v/>
      </c>
    </row>
    <row r="48" spans="1:41">
      <c r="A48" s="33">
        <v>39</v>
      </c>
      <c r="B48" s="58"/>
      <c r="C48" s="58"/>
      <c r="D48" s="58"/>
      <c r="E48" s="199"/>
      <c r="F48" s="58"/>
      <c r="G48" s="59"/>
      <c r="H48" s="60"/>
      <c r="I48" s="179"/>
      <c r="J48" s="60"/>
      <c r="K48" s="179"/>
      <c r="L48" s="60"/>
      <c r="M48" s="242"/>
      <c r="N48" s="61"/>
      <c r="O48" s="61"/>
      <c r="T48" s="2"/>
      <c r="V48" s="5" t="str">
        <f t="shared" si="20"/>
        <v/>
      </c>
      <c r="W48" s="5" t="str">
        <f t="shared" si="21"/>
        <v/>
      </c>
      <c r="X48" s="5" t="str">
        <f t="shared" si="22"/>
        <v/>
      </c>
      <c r="Y48" s="5" t="str">
        <f t="shared" si="23"/>
        <v/>
      </c>
      <c r="Z48" s="5" t="str">
        <f t="shared" si="24"/>
        <v/>
      </c>
      <c r="AA48" s="10" t="str">
        <f>IF(F48="男",data_kyogisha!A40,"")</f>
        <v/>
      </c>
      <c r="AB48" s="5" t="str">
        <f t="shared" si="25"/>
        <v/>
      </c>
      <c r="AC48" s="5" t="str">
        <f t="shared" si="26"/>
        <v/>
      </c>
      <c r="AD48" s="5" t="str">
        <f t="shared" si="27"/>
        <v/>
      </c>
      <c r="AE48" s="5" t="str">
        <f t="shared" si="28"/>
        <v/>
      </c>
      <c r="AF48" s="5" t="str">
        <f t="shared" si="29"/>
        <v/>
      </c>
      <c r="AG48" s="5" t="str">
        <f>IF(F48="女",data_kyogisha!A40,"")</f>
        <v/>
      </c>
      <c r="AH48" s="1">
        <f t="shared" si="11"/>
        <v>0</v>
      </c>
      <c r="AI48" s="1" t="str">
        <f t="shared" si="10"/>
        <v/>
      </c>
      <c r="AJ48" s="1">
        <f t="shared" si="12"/>
        <v>0</v>
      </c>
      <c r="AK48" s="1" t="str">
        <f t="shared" si="13"/>
        <v/>
      </c>
      <c r="AL48" s="1">
        <f t="shared" si="18"/>
        <v>0</v>
      </c>
      <c r="AM48" s="1" t="str">
        <f t="shared" si="19"/>
        <v/>
      </c>
      <c r="AN48" s="1">
        <f t="shared" si="16"/>
        <v>0</v>
      </c>
      <c r="AO48" s="1" t="str">
        <f t="shared" si="17"/>
        <v/>
      </c>
    </row>
    <row r="49" spans="1:41">
      <c r="A49" s="33">
        <v>40</v>
      </c>
      <c r="B49" s="58"/>
      <c r="C49" s="58"/>
      <c r="D49" s="58"/>
      <c r="E49" s="199"/>
      <c r="F49" s="58"/>
      <c r="G49" s="59"/>
      <c r="H49" s="60"/>
      <c r="I49" s="179"/>
      <c r="J49" s="60"/>
      <c r="K49" s="179"/>
      <c r="L49" s="60"/>
      <c r="M49" s="242"/>
      <c r="N49" s="61"/>
      <c r="O49" s="61"/>
      <c r="T49" s="2"/>
      <c r="V49" s="5" t="str">
        <f t="shared" si="20"/>
        <v/>
      </c>
      <c r="W49" s="5" t="str">
        <f t="shared" si="21"/>
        <v/>
      </c>
      <c r="X49" s="5" t="str">
        <f t="shared" si="22"/>
        <v/>
      </c>
      <c r="Y49" s="5" t="str">
        <f t="shared" si="23"/>
        <v/>
      </c>
      <c r="Z49" s="5" t="str">
        <f t="shared" si="24"/>
        <v/>
      </c>
      <c r="AA49" s="10" t="str">
        <f>IF(F49="男",data_kyogisha!A41,"")</f>
        <v/>
      </c>
      <c r="AB49" s="5" t="str">
        <f t="shared" si="25"/>
        <v/>
      </c>
      <c r="AC49" s="5" t="str">
        <f t="shared" si="26"/>
        <v/>
      </c>
      <c r="AD49" s="5" t="str">
        <f t="shared" si="27"/>
        <v/>
      </c>
      <c r="AE49" s="5" t="str">
        <f t="shared" si="28"/>
        <v/>
      </c>
      <c r="AF49" s="5" t="str">
        <f t="shared" si="29"/>
        <v/>
      </c>
      <c r="AG49" s="5" t="str">
        <f>IF(F49="女",data_kyogisha!A41,"")</f>
        <v/>
      </c>
      <c r="AH49" s="1">
        <f t="shared" si="11"/>
        <v>0</v>
      </c>
      <c r="AI49" s="1" t="str">
        <f t="shared" si="10"/>
        <v/>
      </c>
      <c r="AJ49" s="1">
        <f t="shared" si="12"/>
        <v>0</v>
      </c>
      <c r="AK49" s="1" t="str">
        <f t="shared" si="13"/>
        <v/>
      </c>
      <c r="AL49" s="1">
        <f t="shared" si="18"/>
        <v>0</v>
      </c>
      <c r="AM49" s="1" t="str">
        <f t="shared" si="19"/>
        <v/>
      </c>
      <c r="AN49" s="1">
        <f t="shared" si="16"/>
        <v>0</v>
      </c>
      <c r="AO49" s="1" t="str">
        <f t="shared" si="17"/>
        <v/>
      </c>
    </row>
    <row r="50" spans="1:41">
      <c r="A50" s="33">
        <v>41</v>
      </c>
      <c r="B50" s="58"/>
      <c r="C50" s="58"/>
      <c r="D50" s="58"/>
      <c r="E50" s="199"/>
      <c r="F50" s="58"/>
      <c r="G50" s="59"/>
      <c r="H50" s="60"/>
      <c r="I50" s="179"/>
      <c r="J50" s="60"/>
      <c r="K50" s="179"/>
      <c r="L50" s="60"/>
      <c r="M50" s="242"/>
      <c r="N50" s="61"/>
      <c r="O50" s="61"/>
      <c r="T50" s="2"/>
      <c r="V50" s="5" t="str">
        <f t="shared" si="20"/>
        <v/>
      </c>
      <c r="W50" s="5" t="str">
        <f t="shared" si="21"/>
        <v/>
      </c>
      <c r="X50" s="5" t="str">
        <f t="shared" si="22"/>
        <v/>
      </c>
      <c r="Y50" s="5" t="str">
        <f t="shared" si="23"/>
        <v/>
      </c>
      <c r="Z50" s="5" t="str">
        <f t="shared" si="24"/>
        <v/>
      </c>
      <c r="AA50" s="10" t="str">
        <f>IF(F50="男",data_kyogisha!A42,"")</f>
        <v/>
      </c>
      <c r="AB50" s="5" t="str">
        <f t="shared" si="25"/>
        <v/>
      </c>
      <c r="AC50" s="5" t="str">
        <f t="shared" si="26"/>
        <v/>
      </c>
      <c r="AD50" s="5" t="str">
        <f t="shared" si="27"/>
        <v/>
      </c>
      <c r="AE50" s="5" t="str">
        <f t="shared" si="28"/>
        <v/>
      </c>
      <c r="AF50" s="5" t="str">
        <f t="shared" si="29"/>
        <v/>
      </c>
      <c r="AG50" s="5" t="str">
        <f>IF(F50="女",data_kyogisha!A42,"")</f>
        <v/>
      </c>
      <c r="AH50" s="1">
        <f t="shared" si="11"/>
        <v>0</v>
      </c>
      <c r="AI50" s="1" t="str">
        <f t="shared" si="10"/>
        <v/>
      </c>
      <c r="AJ50" s="1">
        <f t="shared" si="12"/>
        <v>0</v>
      </c>
      <c r="AK50" s="1" t="str">
        <f t="shared" si="13"/>
        <v/>
      </c>
      <c r="AL50" s="1">
        <f t="shared" si="18"/>
        <v>0</v>
      </c>
      <c r="AM50" s="1" t="str">
        <f t="shared" si="19"/>
        <v/>
      </c>
      <c r="AN50" s="1">
        <f t="shared" si="16"/>
        <v>0</v>
      </c>
      <c r="AO50" s="1" t="str">
        <f t="shared" si="17"/>
        <v/>
      </c>
    </row>
    <row r="51" spans="1:41">
      <c r="A51" s="33">
        <v>42</v>
      </c>
      <c r="B51" s="58"/>
      <c r="C51" s="58"/>
      <c r="D51" s="58"/>
      <c r="E51" s="199"/>
      <c r="F51" s="58"/>
      <c r="G51" s="59"/>
      <c r="H51" s="60"/>
      <c r="I51" s="179"/>
      <c r="J51" s="60"/>
      <c r="K51" s="179"/>
      <c r="L51" s="60"/>
      <c r="M51" s="242"/>
      <c r="N51" s="61"/>
      <c r="O51" s="61"/>
      <c r="V51" s="5" t="str">
        <f t="shared" si="20"/>
        <v/>
      </c>
      <c r="W51" s="5" t="str">
        <f t="shared" si="21"/>
        <v/>
      </c>
      <c r="X51" s="5" t="str">
        <f t="shared" si="22"/>
        <v/>
      </c>
      <c r="Y51" s="5" t="str">
        <f t="shared" si="23"/>
        <v/>
      </c>
      <c r="Z51" s="5" t="str">
        <f t="shared" si="24"/>
        <v/>
      </c>
      <c r="AA51" s="10" t="str">
        <f>IF(F51="男",data_kyogisha!A43,"")</f>
        <v/>
      </c>
      <c r="AB51" s="5" t="str">
        <f t="shared" si="25"/>
        <v/>
      </c>
      <c r="AC51" s="5" t="str">
        <f t="shared" si="26"/>
        <v/>
      </c>
      <c r="AD51" s="5" t="str">
        <f t="shared" si="27"/>
        <v/>
      </c>
      <c r="AE51" s="5" t="str">
        <f t="shared" si="28"/>
        <v/>
      </c>
      <c r="AF51" s="5" t="str">
        <f t="shared" si="29"/>
        <v/>
      </c>
      <c r="AG51" s="5" t="str">
        <f>IF(F51="女",data_kyogisha!A43,"")</f>
        <v/>
      </c>
      <c r="AH51" s="1">
        <f t="shared" si="11"/>
        <v>0</v>
      </c>
      <c r="AI51" s="1" t="str">
        <f t="shared" si="10"/>
        <v/>
      </c>
      <c r="AJ51" s="1">
        <f t="shared" si="12"/>
        <v>0</v>
      </c>
      <c r="AK51" s="1" t="str">
        <f t="shared" si="13"/>
        <v/>
      </c>
      <c r="AL51" s="1">
        <f t="shared" si="18"/>
        <v>0</v>
      </c>
      <c r="AM51" s="1" t="str">
        <f t="shared" si="19"/>
        <v/>
      </c>
      <c r="AN51" s="1">
        <f t="shared" si="16"/>
        <v>0</v>
      </c>
      <c r="AO51" s="1" t="str">
        <f t="shared" si="17"/>
        <v/>
      </c>
    </row>
    <row r="52" spans="1:41">
      <c r="A52" s="33">
        <v>43</v>
      </c>
      <c r="B52" s="58"/>
      <c r="C52" s="58"/>
      <c r="D52" s="58"/>
      <c r="E52" s="199"/>
      <c r="F52" s="58"/>
      <c r="G52" s="59"/>
      <c r="H52" s="60"/>
      <c r="I52" s="179"/>
      <c r="J52" s="60"/>
      <c r="K52" s="179"/>
      <c r="L52" s="60"/>
      <c r="M52" s="242"/>
      <c r="N52" s="61"/>
      <c r="O52" s="61"/>
      <c r="V52" s="5" t="str">
        <f t="shared" si="20"/>
        <v/>
      </c>
      <c r="W52" s="5" t="str">
        <f t="shared" si="21"/>
        <v/>
      </c>
      <c r="X52" s="5" t="str">
        <f t="shared" si="22"/>
        <v/>
      </c>
      <c r="Y52" s="5" t="str">
        <f t="shared" si="23"/>
        <v/>
      </c>
      <c r="Z52" s="5" t="str">
        <f t="shared" si="24"/>
        <v/>
      </c>
      <c r="AA52" s="10" t="str">
        <f>IF(F52="男",data_kyogisha!A44,"")</f>
        <v/>
      </c>
      <c r="AB52" s="5" t="str">
        <f t="shared" si="25"/>
        <v/>
      </c>
      <c r="AC52" s="5" t="str">
        <f t="shared" si="26"/>
        <v/>
      </c>
      <c r="AD52" s="5" t="str">
        <f t="shared" si="27"/>
        <v/>
      </c>
      <c r="AE52" s="5" t="str">
        <f t="shared" si="28"/>
        <v/>
      </c>
      <c r="AF52" s="5" t="str">
        <f t="shared" si="29"/>
        <v/>
      </c>
      <c r="AG52" s="5" t="str">
        <f>IF(F52="女",data_kyogisha!A44,"")</f>
        <v/>
      </c>
      <c r="AH52" s="1">
        <f t="shared" si="11"/>
        <v>0</v>
      </c>
      <c r="AI52" s="1" t="str">
        <f t="shared" si="10"/>
        <v/>
      </c>
      <c r="AJ52" s="1">
        <f t="shared" si="12"/>
        <v>0</v>
      </c>
      <c r="AK52" s="1" t="str">
        <f t="shared" si="13"/>
        <v/>
      </c>
      <c r="AL52" s="1">
        <f t="shared" si="18"/>
        <v>0</v>
      </c>
      <c r="AM52" s="1" t="str">
        <f t="shared" si="19"/>
        <v/>
      </c>
      <c r="AN52" s="1">
        <f t="shared" si="16"/>
        <v>0</v>
      </c>
      <c r="AO52" s="1" t="str">
        <f t="shared" si="17"/>
        <v/>
      </c>
    </row>
    <row r="53" spans="1:41">
      <c r="A53" s="33">
        <v>44</v>
      </c>
      <c r="B53" s="58"/>
      <c r="C53" s="58"/>
      <c r="D53" s="58"/>
      <c r="E53" s="199"/>
      <c r="F53" s="58"/>
      <c r="G53" s="59"/>
      <c r="H53" s="60"/>
      <c r="I53" s="179"/>
      <c r="J53" s="60"/>
      <c r="K53" s="179"/>
      <c r="L53" s="60"/>
      <c r="M53" s="242"/>
      <c r="N53" s="61"/>
      <c r="O53" s="61"/>
      <c r="V53" s="5" t="str">
        <f t="shared" si="20"/>
        <v/>
      </c>
      <c r="W53" s="5" t="str">
        <f t="shared" si="21"/>
        <v/>
      </c>
      <c r="X53" s="5" t="str">
        <f t="shared" si="22"/>
        <v/>
      </c>
      <c r="Y53" s="5" t="str">
        <f t="shared" si="23"/>
        <v/>
      </c>
      <c r="Z53" s="5" t="str">
        <f t="shared" si="24"/>
        <v/>
      </c>
      <c r="AA53" s="10" t="str">
        <f>IF(F53="男",data_kyogisha!A45,"")</f>
        <v/>
      </c>
      <c r="AB53" s="5" t="str">
        <f t="shared" si="25"/>
        <v/>
      </c>
      <c r="AC53" s="5" t="str">
        <f t="shared" si="26"/>
        <v/>
      </c>
      <c r="AD53" s="5" t="str">
        <f t="shared" si="27"/>
        <v/>
      </c>
      <c r="AE53" s="5" t="str">
        <f t="shared" si="28"/>
        <v/>
      </c>
      <c r="AF53" s="5" t="str">
        <f t="shared" si="29"/>
        <v/>
      </c>
      <c r="AG53" s="5" t="str">
        <f>IF(F53="女",data_kyogisha!A45,"")</f>
        <v/>
      </c>
      <c r="AH53" s="1">
        <f t="shared" si="11"/>
        <v>0</v>
      </c>
      <c r="AI53" s="1" t="str">
        <f t="shared" si="10"/>
        <v/>
      </c>
      <c r="AJ53" s="1">
        <f t="shared" si="12"/>
        <v>0</v>
      </c>
      <c r="AK53" s="1" t="str">
        <f t="shared" si="13"/>
        <v/>
      </c>
      <c r="AL53" s="1">
        <f t="shared" si="18"/>
        <v>0</v>
      </c>
      <c r="AM53" s="1" t="str">
        <f t="shared" si="19"/>
        <v/>
      </c>
      <c r="AN53" s="1">
        <f t="shared" si="16"/>
        <v>0</v>
      </c>
      <c r="AO53" s="1" t="str">
        <f t="shared" si="17"/>
        <v/>
      </c>
    </row>
    <row r="54" spans="1:41">
      <c r="A54" s="33">
        <v>45</v>
      </c>
      <c r="B54" s="58"/>
      <c r="C54" s="58"/>
      <c r="D54" s="58"/>
      <c r="E54" s="199"/>
      <c r="F54" s="58"/>
      <c r="G54" s="59"/>
      <c r="H54" s="60"/>
      <c r="I54" s="179"/>
      <c r="J54" s="60"/>
      <c r="K54" s="179"/>
      <c r="L54" s="60"/>
      <c r="M54" s="242"/>
      <c r="N54" s="61"/>
      <c r="O54" s="61"/>
      <c r="V54" s="5" t="str">
        <f t="shared" si="20"/>
        <v/>
      </c>
      <c r="W54" s="5" t="str">
        <f t="shared" si="21"/>
        <v/>
      </c>
      <c r="X54" s="5" t="str">
        <f t="shared" si="22"/>
        <v/>
      </c>
      <c r="Y54" s="5" t="str">
        <f t="shared" si="23"/>
        <v/>
      </c>
      <c r="Z54" s="5" t="str">
        <f t="shared" si="24"/>
        <v/>
      </c>
      <c r="AA54" s="10" t="str">
        <f>IF(F54="男",data_kyogisha!A46,"")</f>
        <v/>
      </c>
      <c r="AB54" s="5" t="str">
        <f t="shared" si="25"/>
        <v/>
      </c>
      <c r="AC54" s="5" t="str">
        <f t="shared" si="26"/>
        <v/>
      </c>
      <c r="AD54" s="5" t="str">
        <f t="shared" si="27"/>
        <v/>
      </c>
      <c r="AE54" s="5" t="str">
        <f t="shared" si="28"/>
        <v/>
      </c>
      <c r="AF54" s="5" t="str">
        <f t="shared" si="29"/>
        <v/>
      </c>
      <c r="AG54" s="5" t="str">
        <f>IF(F54="女",data_kyogisha!A46,"")</f>
        <v/>
      </c>
      <c r="AH54" s="1">
        <f t="shared" si="11"/>
        <v>0</v>
      </c>
      <c r="AI54" s="1" t="str">
        <f t="shared" si="10"/>
        <v/>
      </c>
      <c r="AJ54" s="1">
        <f t="shared" si="12"/>
        <v>0</v>
      </c>
      <c r="AK54" s="1" t="str">
        <f t="shared" si="13"/>
        <v/>
      </c>
      <c r="AL54" s="1">
        <f t="shared" si="18"/>
        <v>0</v>
      </c>
      <c r="AM54" s="1" t="str">
        <f t="shared" si="19"/>
        <v/>
      </c>
      <c r="AN54" s="1">
        <f t="shared" si="16"/>
        <v>0</v>
      </c>
      <c r="AO54" s="1" t="str">
        <f t="shared" si="17"/>
        <v/>
      </c>
    </row>
    <row r="55" spans="1:41">
      <c r="A55" s="33">
        <v>46</v>
      </c>
      <c r="B55" s="58"/>
      <c r="C55" s="58"/>
      <c r="D55" s="58"/>
      <c r="E55" s="199"/>
      <c r="F55" s="58"/>
      <c r="G55" s="59"/>
      <c r="H55" s="60"/>
      <c r="I55" s="179"/>
      <c r="J55" s="60"/>
      <c r="K55" s="179"/>
      <c r="L55" s="60"/>
      <c r="M55" s="242"/>
      <c r="N55" s="61"/>
      <c r="O55" s="61"/>
      <c r="V55" s="5" t="str">
        <f t="shared" si="20"/>
        <v/>
      </c>
      <c r="W55" s="5" t="str">
        <f t="shared" si="21"/>
        <v/>
      </c>
      <c r="X55" s="5" t="str">
        <f t="shared" si="22"/>
        <v/>
      </c>
      <c r="Y55" s="5" t="str">
        <f t="shared" si="23"/>
        <v/>
      </c>
      <c r="Z55" s="5" t="str">
        <f t="shared" si="24"/>
        <v/>
      </c>
      <c r="AA55" s="10" t="str">
        <f>IF(F55="男",data_kyogisha!A47,"")</f>
        <v/>
      </c>
      <c r="AB55" s="5" t="str">
        <f t="shared" si="25"/>
        <v/>
      </c>
      <c r="AC55" s="5" t="str">
        <f t="shared" si="26"/>
        <v/>
      </c>
      <c r="AD55" s="5" t="str">
        <f t="shared" si="27"/>
        <v/>
      </c>
      <c r="AE55" s="5" t="str">
        <f t="shared" si="28"/>
        <v/>
      </c>
      <c r="AF55" s="5" t="str">
        <f t="shared" si="29"/>
        <v/>
      </c>
      <c r="AG55" s="5" t="str">
        <f>IF(F55="女",data_kyogisha!A47,"")</f>
        <v/>
      </c>
      <c r="AH55" s="1">
        <f t="shared" si="11"/>
        <v>0</v>
      </c>
      <c r="AI55" s="1" t="str">
        <f t="shared" si="10"/>
        <v/>
      </c>
      <c r="AJ55" s="1">
        <f t="shared" si="12"/>
        <v>0</v>
      </c>
      <c r="AK55" s="1" t="str">
        <f t="shared" si="13"/>
        <v/>
      </c>
      <c r="AL55" s="1">
        <f t="shared" si="18"/>
        <v>0</v>
      </c>
      <c r="AM55" s="1" t="str">
        <f t="shared" si="19"/>
        <v/>
      </c>
      <c r="AN55" s="1">
        <f t="shared" si="16"/>
        <v>0</v>
      </c>
      <c r="AO55" s="1" t="str">
        <f t="shared" si="17"/>
        <v/>
      </c>
    </row>
    <row r="56" spans="1:41">
      <c r="A56" s="33">
        <v>47</v>
      </c>
      <c r="B56" s="58"/>
      <c r="C56" s="58"/>
      <c r="D56" s="58"/>
      <c r="E56" s="199"/>
      <c r="F56" s="58"/>
      <c r="G56" s="59"/>
      <c r="H56" s="60"/>
      <c r="I56" s="179"/>
      <c r="J56" s="60"/>
      <c r="K56" s="179"/>
      <c r="L56" s="60"/>
      <c r="M56" s="242"/>
      <c r="N56" s="61"/>
      <c r="O56" s="61"/>
      <c r="V56" s="5" t="str">
        <f t="shared" si="20"/>
        <v/>
      </c>
      <c r="W56" s="5" t="str">
        <f t="shared" si="21"/>
        <v/>
      </c>
      <c r="X56" s="5" t="str">
        <f t="shared" si="22"/>
        <v/>
      </c>
      <c r="Y56" s="5" t="str">
        <f t="shared" si="23"/>
        <v/>
      </c>
      <c r="Z56" s="5" t="str">
        <f t="shared" si="24"/>
        <v/>
      </c>
      <c r="AA56" s="10" t="str">
        <f>IF(F56="男",data_kyogisha!A48,"")</f>
        <v/>
      </c>
      <c r="AB56" s="5" t="str">
        <f t="shared" si="25"/>
        <v/>
      </c>
      <c r="AC56" s="5" t="str">
        <f t="shared" si="26"/>
        <v/>
      </c>
      <c r="AD56" s="5" t="str">
        <f t="shared" si="27"/>
        <v/>
      </c>
      <c r="AE56" s="5" t="str">
        <f t="shared" si="28"/>
        <v/>
      </c>
      <c r="AF56" s="5" t="str">
        <f t="shared" si="29"/>
        <v/>
      </c>
      <c r="AG56" s="5" t="str">
        <f>IF(F56="女",data_kyogisha!A48,"")</f>
        <v/>
      </c>
      <c r="AH56" s="1">
        <f t="shared" si="11"/>
        <v>0</v>
      </c>
      <c r="AI56" s="1" t="str">
        <f t="shared" si="10"/>
        <v/>
      </c>
      <c r="AJ56" s="1">
        <f t="shared" si="12"/>
        <v>0</v>
      </c>
      <c r="AK56" s="1" t="str">
        <f t="shared" si="13"/>
        <v/>
      </c>
      <c r="AL56" s="1">
        <f t="shared" si="18"/>
        <v>0</v>
      </c>
      <c r="AM56" s="1" t="str">
        <f t="shared" si="19"/>
        <v/>
      </c>
      <c r="AN56" s="1">
        <f t="shared" si="16"/>
        <v>0</v>
      </c>
      <c r="AO56" s="1" t="str">
        <f t="shared" si="17"/>
        <v/>
      </c>
    </row>
    <row r="57" spans="1:41">
      <c r="A57" s="33">
        <v>48</v>
      </c>
      <c r="B57" s="58"/>
      <c r="C57" s="58"/>
      <c r="D57" s="58"/>
      <c r="E57" s="199"/>
      <c r="F57" s="58"/>
      <c r="G57" s="59"/>
      <c r="H57" s="60"/>
      <c r="I57" s="179"/>
      <c r="J57" s="60"/>
      <c r="K57" s="179"/>
      <c r="L57" s="60"/>
      <c r="M57" s="242"/>
      <c r="N57" s="61"/>
      <c r="O57" s="61"/>
      <c r="V57" s="5" t="str">
        <f t="shared" si="20"/>
        <v/>
      </c>
      <c r="W57" s="5" t="str">
        <f t="shared" si="21"/>
        <v/>
      </c>
      <c r="X57" s="5" t="str">
        <f t="shared" si="22"/>
        <v/>
      </c>
      <c r="Y57" s="5" t="str">
        <f t="shared" si="23"/>
        <v/>
      </c>
      <c r="Z57" s="5" t="str">
        <f t="shared" si="24"/>
        <v/>
      </c>
      <c r="AA57" s="10" t="str">
        <f>IF(F57="男",data_kyogisha!A49,"")</f>
        <v/>
      </c>
      <c r="AB57" s="5" t="str">
        <f t="shared" si="25"/>
        <v/>
      </c>
      <c r="AC57" s="5" t="str">
        <f t="shared" si="26"/>
        <v/>
      </c>
      <c r="AD57" s="5" t="str">
        <f t="shared" si="27"/>
        <v/>
      </c>
      <c r="AE57" s="5" t="str">
        <f t="shared" si="28"/>
        <v/>
      </c>
      <c r="AF57" s="5" t="str">
        <f t="shared" si="29"/>
        <v/>
      </c>
      <c r="AG57" s="5" t="str">
        <f>IF(F57="女",data_kyogisha!A49,"")</f>
        <v/>
      </c>
      <c r="AH57" s="1">
        <f t="shared" si="11"/>
        <v>0</v>
      </c>
      <c r="AI57" s="1" t="str">
        <f t="shared" si="10"/>
        <v/>
      </c>
      <c r="AJ57" s="1">
        <f t="shared" si="12"/>
        <v>0</v>
      </c>
      <c r="AK57" s="1" t="str">
        <f t="shared" si="13"/>
        <v/>
      </c>
      <c r="AL57" s="1">
        <f t="shared" si="18"/>
        <v>0</v>
      </c>
      <c r="AM57" s="1" t="str">
        <f t="shared" si="19"/>
        <v/>
      </c>
      <c r="AN57" s="1">
        <f t="shared" si="16"/>
        <v>0</v>
      </c>
      <c r="AO57" s="1" t="str">
        <f t="shared" si="17"/>
        <v/>
      </c>
    </row>
    <row r="58" spans="1:41">
      <c r="A58" s="33">
        <v>49</v>
      </c>
      <c r="B58" s="58"/>
      <c r="C58" s="58"/>
      <c r="D58" s="58"/>
      <c r="E58" s="199"/>
      <c r="F58" s="58"/>
      <c r="G58" s="59"/>
      <c r="H58" s="60"/>
      <c r="I58" s="179"/>
      <c r="J58" s="60"/>
      <c r="K58" s="179"/>
      <c r="L58" s="60"/>
      <c r="M58" s="242"/>
      <c r="N58" s="61"/>
      <c r="O58" s="61"/>
      <c r="V58" s="5" t="str">
        <f t="shared" si="20"/>
        <v/>
      </c>
      <c r="W58" s="5" t="str">
        <f t="shared" si="21"/>
        <v/>
      </c>
      <c r="X58" s="5" t="str">
        <f t="shared" si="22"/>
        <v/>
      </c>
      <c r="Y58" s="5" t="str">
        <f t="shared" si="23"/>
        <v/>
      </c>
      <c r="Z58" s="5" t="str">
        <f t="shared" si="24"/>
        <v/>
      </c>
      <c r="AA58" s="10" t="str">
        <f>IF(F58="男",data_kyogisha!A50,"")</f>
        <v/>
      </c>
      <c r="AB58" s="5" t="str">
        <f t="shared" si="25"/>
        <v/>
      </c>
      <c r="AC58" s="5" t="str">
        <f t="shared" si="26"/>
        <v/>
      </c>
      <c r="AD58" s="5" t="str">
        <f t="shared" si="27"/>
        <v/>
      </c>
      <c r="AE58" s="5" t="str">
        <f t="shared" si="28"/>
        <v/>
      </c>
      <c r="AF58" s="5" t="str">
        <f t="shared" si="29"/>
        <v/>
      </c>
      <c r="AG58" s="5" t="str">
        <f>IF(F58="女",data_kyogisha!A50,"")</f>
        <v/>
      </c>
      <c r="AH58" s="1">
        <f t="shared" si="11"/>
        <v>0</v>
      </c>
      <c r="AI58" s="1" t="str">
        <f t="shared" si="10"/>
        <v/>
      </c>
      <c r="AJ58" s="1">
        <f t="shared" si="12"/>
        <v>0</v>
      </c>
      <c r="AK58" s="1" t="str">
        <f t="shared" si="13"/>
        <v/>
      </c>
      <c r="AL58" s="1">
        <f t="shared" si="18"/>
        <v>0</v>
      </c>
      <c r="AM58" s="1" t="str">
        <f t="shared" si="19"/>
        <v/>
      </c>
      <c r="AN58" s="1">
        <f t="shared" si="16"/>
        <v>0</v>
      </c>
      <c r="AO58" s="1" t="str">
        <f t="shared" si="17"/>
        <v/>
      </c>
    </row>
    <row r="59" spans="1:41">
      <c r="A59" s="33">
        <v>50</v>
      </c>
      <c r="B59" s="58"/>
      <c r="C59" s="58"/>
      <c r="D59" s="58"/>
      <c r="E59" s="199"/>
      <c r="F59" s="58"/>
      <c r="G59" s="59"/>
      <c r="H59" s="60"/>
      <c r="I59" s="179"/>
      <c r="J59" s="60"/>
      <c r="K59" s="179"/>
      <c r="L59" s="60"/>
      <c r="M59" s="242"/>
      <c r="N59" s="61"/>
      <c r="O59" s="61"/>
      <c r="V59" s="5" t="str">
        <f t="shared" si="20"/>
        <v/>
      </c>
      <c r="W59" s="5" t="str">
        <f t="shared" si="21"/>
        <v/>
      </c>
      <c r="X59" s="5" t="str">
        <f t="shared" si="22"/>
        <v/>
      </c>
      <c r="Y59" s="5" t="str">
        <f t="shared" si="23"/>
        <v/>
      </c>
      <c r="Z59" s="5" t="str">
        <f t="shared" si="24"/>
        <v/>
      </c>
      <c r="AA59" s="10" t="str">
        <f>IF(F59="男",data_kyogisha!A51,"")</f>
        <v/>
      </c>
      <c r="AB59" s="5" t="str">
        <f t="shared" si="25"/>
        <v/>
      </c>
      <c r="AC59" s="5" t="str">
        <f t="shared" si="26"/>
        <v/>
      </c>
      <c r="AD59" s="5" t="str">
        <f t="shared" si="27"/>
        <v/>
      </c>
      <c r="AE59" s="5" t="str">
        <f t="shared" si="28"/>
        <v/>
      </c>
      <c r="AF59" s="5" t="str">
        <f t="shared" si="29"/>
        <v/>
      </c>
      <c r="AG59" s="5" t="str">
        <f>IF(F59="女",data_kyogisha!A51,"")</f>
        <v/>
      </c>
      <c r="AH59" s="1">
        <f t="shared" si="11"/>
        <v>0</v>
      </c>
      <c r="AI59" s="1" t="str">
        <f t="shared" si="10"/>
        <v/>
      </c>
      <c r="AJ59" s="1">
        <f t="shared" si="12"/>
        <v>0</v>
      </c>
      <c r="AK59" s="1" t="str">
        <f t="shared" si="13"/>
        <v/>
      </c>
      <c r="AL59" s="1">
        <f t="shared" si="18"/>
        <v>0</v>
      </c>
      <c r="AM59" s="1" t="str">
        <f t="shared" si="19"/>
        <v/>
      </c>
      <c r="AN59" s="1">
        <f t="shared" si="16"/>
        <v>0</v>
      </c>
      <c r="AO59" s="1" t="str">
        <f t="shared" si="17"/>
        <v/>
      </c>
    </row>
    <row r="60" spans="1:41">
      <c r="A60" s="33">
        <v>51</v>
      </c>
      <c r="B60" s="58"/>
      <c r="C60" s="58"/>
      <c r="D60" s="58"/>
      <c r="E60" s="199"/>
      <c r="F60" s="58"/>
      <c r="G60" s="59"/>
      <c r="H60" s="60"/>
      <c r="I60" s="179"/>
      <c r="J60" s="60"/>
      <c r="K60" s="179"/>
      <c r="L60" s="60"/>
      <c r="M60" s="242"/>
      <c r="N60" s="61"/>
      <c r="O60" s="61"/>
      <c r="V60" s="5" t="str">
        <f t="shared" si="20"/>
        <v/>
      </c>
      <c r="W60" s="5" t="str">
        <f t="shared" si="21"/>
        <v/>
      </c>
      <c r="X60" s="5" t="str">
        <f t="shared" si="22"/>
        <v/>
      </c>
      <c r="Y60" s="5" t="str">
        <f t="shared" si="23"/>
        <v/>
      </c>
      <c r="Z60" s="5" t="str">
        <f t="shared" si="24"/>
        <v/>
      </c>
      <c r="AA60" s="10" t="str">
        <f>IF(F60="男",data_kyogisha!A52,"")</f>
        <v/>
      </c>
      <c r="AB60" s="5" t="str">
        <f t="shared" si="25"/>
        <v/>
      </c>
      <c r="AC60" s="5" t="str">
        <f t="shared" si="26"/>
        <v/>
      </c>
      <c r="AD60" s="5" t="str">
        <f t="shared" si="27"/>
        <v/>
      </c>
      <c r="AE60" s="5" t="str">
        <f t="shared" si="28"/>
        <v/>
      </c>
      <c r="AF60" s="5" t="str">
        <f t="shared" si="29"/>
        <v/>
      </c>
      <c r="AG60" s="5" t="str">
        <f>IF(F60="女",data_kyogisha!A52,"")</f>
        <v/>
      </c>
      <c r="AH60" s="1">
        <f t="shared" si="11"/>
        <v>0</v>
      </c>
      <c r="AI60" s="1" t="str">
        <f t="shared" si="10"/>
        <v/>
      </c>
      <c r="AJ60" s="1">
        <f t="shared" si="12"/>
        <v>0</v>
      </c>
      <c r="AK60" s="1" t="str">
        <f t="shared" si="13"/>
        <v/>
      </c>
      <c r="AL60" s="1">
        <f t="shared" si="18"/>
        <v>0</v>
      </c>
      <c r="AM60" s="1" t="str">
        <f t="shared" si="19"/>
        <v/>
      </c>
      <c r="AN60" s="1">
        <f t="shared" si="16"/>
        <v>0</v>
      </c>
      <c r="AO60" s="1" t="str">
        <f t="shared" si="17"/>
        <v/>
      </c>
    </row>
    <row r="61" spans="1:41">
      <c r="A61" s="33">
        <v>52</v>
      </c>
      <c r="B61" s="58"/>
      <c r="C61" s="58"/>
      <c r="D61" s="58"/>
      <c r="E61" s="199"/>
      <c r="F61" s="58"/>
      <c r="G61" s="59"/>
      <c r="H61" s="60"/>
      <c r="I61" s="179"/>
      <c r="J61" s="60"/>
      <c r="K61" s="179"/>
      <c r="L61" s="60"/>
      <c r="M61" s="242"/>
      <c r="N61" s="61"/>
      <c r="O61" s="61"/>
      <c r="V61" s="5" t="str">
        <f t="shared" si="20"/>
        <v/>
      </c>
      <c r="W61" s="5" t="str">
        <f t="shared" si="21"/>
        <v/>
      </c>
      <c r="X61" s="5" t="str">
        <f t="shared" si="22"/>
        <v/>
      </c>
      <c r="Y61" s="5" t="str">
        <f t="shared" si="23"/>
        <v/>
      </c>
      <c r="Z61" s="5" t="str">
        <f t="shared" si="24"/>
        <v/>
      </c>
      <c r="AA61" s="10" t="str">
        <f>IF(F61="男",data_kyogisha!A53,"")</f>
        <v/>
      </c>
      <c r="AB61" s="5" t="str">
        <f t="shared" si="25"/>
        <v/>
      </c>
      <c r="AC61" s="5" t="str">
        <f t="shared" si="26"/>
        <v/>
      </c>
      <c r="AD61" s="5" t="str">
        <f t="shared" si="27"/>
        <v/>
      </c>
      <c r="AE61" s="5" t="str">
        <f t="shared" si="28"/>
        <v/>
      </c>
      <c r="AF61" s="5" t="str">
        <f t="shared" si="29"/>
        <v/>
      </c>
      <c r="AG61" s="5" t="str">
        <f>IF(F61="女",data_kyogisha!A53,"")</f>
        <v/>
      </c>
      <c r="AH61" s="1">
        <f t="shared" si="11"/>
        <v>0</v>
      </c>
      <c r="AI61" s="1" t="str">
        <f t="shared" si="10"/>
        <v/>
      </c>
      <c r="AJ61" s="1">
        <f t="shared" si="12"/>
        <v>0</v>
      </c>
      <c r="AK61" s="1" t="str">
        <f t="shared" si="13"/>
        <v/>
      </c>
      <c r="AL61" s="1">
        <f t="shared" si="18"/>
        <v>0</v>
      </c>
      <c r="AM61" s="1" t="str">
        <f t="shared" si="19"/>
        <v/>
      </c>
      <c r="AN61" s="1">
        <f t="shared" si="16"/>
        <v>0</v>
      </c>
      <c r="AO61" s="1" t="str">
        <f t="shared" si="17"/>
        <v/>
      </c>
    </row>
    <row r="62" spans="1:41">
      <c r="A62" s="33">
        <v>53</v>
      </c>
      <c r="B62" s="58"/>
      <c r="C62" s="58"/>
      <c r="D62" s="58"/>
      <c r="E62" s="199"/>
      <c r="F62" s="58"/>
      <c r="G62" s="59"/>
      <c r="H62" s="60"/>
      <c r="I62" s="179"/>
      <c r="J62" s="60"/>
      <c r="K62" s="179"/>
      <c r="L62" s="60"/>
      <c r="M62" s="242"/>
      <c r="N62" s="61"/>
      <c r="O62" s="61"/>
      <c r="V62" s="5" t="str">
        <f t="shared" si="20"/>
        <v/>
      </c>
      <c r="W62" s="5" t="str">
        <f t="shared" si="21"/>
        <v/>
      </c>
      <c r="X62" s="5" t="str">
        <f t="shared" si="22"/>
        <v/>
      </c>
      <c r="Y62" s="5" t="str">
        <f t="shared" si="23"/>
        <v/>
      </c>
      <c r="Z62" s="5" t="str">
        <f t="shared" si="24"/>
        <v/>
      </c>
      <c r="AA62" s="10" t="str">
        <f>IF(F62="男",data_kyogisha!A54,"")</f>
        <v/>
      </c>
      <c r="AB62" s="5" t="str">
        <f t="shared" si="25"/>
        <v/>
      </c>
      <c r="AC62" s="5" t="str">
        <f t="shared" si="26"/>
        <v/>
      </c>
      <c r="AD62" s="5" t="str">
        <f t="shared" si="27"/>
        <v/>
      </c>
      <c r="AE62" s="5" t="str">
        <f t="shared" si="28"/>
        <v/>
      </c>
      <c r="AF62" s="5" t="str">
        <f t="shared" si="29"/>
        <v/>
      </c>
      <c r="AG62" s="5" t="str">
        <f>IF(F62="女",data_kyogisha!A54,"")</f>
        <v/>
      </c>
      <c r="AH62" s="1">
        <f t="shared" si="11"/>
        <v>0</v>
      </c>
      <c r="AI62" s="1" t="str">
        <f t="shared" si="10"/>
        <v/>
      </c>
      <c r="AJ62" s="1">
        <f t="shared" si="12"/>
        <v>0</v>
      </c>
      <c r="AK62" s="1" t="str">
        <f t="shared" si="13"/>
        <v/>
      </c>
      <c r="AL62" s="1">
        <f t="shared" si="18"/>
        <v>0</v>
      </c>
      <c r="AM62" s="1" t="str">
        <f t="shared" si="19"/>
        <v/>
      </c>
      <c r="AN62" s="1">
        <f t="shared" si="16"/>
        <v>0</v>
      </c>
      <c r="AO62" s="1" t="str">
        <f t="shared" si="17"/>
        <v/>
      </c>
    </row>
    <row r="63" spans="1:41">
      <c r="A63" s="33">
        <v>54</v>
      </c>
      <c r="B63" s="58"/>
      <c r="C63" s="58"/>
      <c r="D63" s="58"/>
      <c r="E63" s="199"/>
      <c r="F63" s="58"/>
      <c r="G63" s="59"/>
      <c r="H63" s="60"/>
      <c r="I63" s="179"/>
      <c r="J63" s="60"/>
      <c r="K63" s="179"/>
      <c r="L63" s="60"/>
      <c r="M63" s="242"/>
      <c r="N63" s="61"/>
      <c r="O63" s="61"/>
      <c r="V63" s="5" t="str">
        <f t="shared" si="20"/>
        <v/>
      </c>
      <c r="W63" s="5" t="str">
        <f t="shared" si="21"/>
        <v/>
      </c>
      <c r="X63" s="5" t="str">
        <f t="shared" si="22"/>
        <v/>
      </c>
      <c r="Y63" s="5" t="str">
        <f t="shared" si="23"/>
        <v/>
      </c>
      <c r="Z63" s="5" t="str">
        <f t="shared" si="24"/>
        <v/>
      </c>
      <c r="AA63" s="10" t="str">
        <f>IF(F63="男",data_kyogisha!A55,"")</f>
        <v/>
      </c>
      <c r="AB63" s="5" t="str">
        <f t="shared" si="25"/>
        <v/>
      </c>
      <c r="AC63" s="5" t="str">
        <f t="shared" si="26"/>
        <v/>
      </c>
      <c r="AD63" s="5" t="str">
        <f t="shared" si="27"/>
        <v/>
      </c>
      <c r="AE63" s="5" t="str">
        <f t="shared" si="28"/>
        <v/>
      </c>
      <c r="AF63" s="5" t="str">
        <f t="shared" si="29"/>
        <v/>
      </c>
      <c r="AG63" s="5" t="str">
        <f>IF(F63="女",data_kyogisha!A55,"")</f>
        <v/>
      </c>
      <c r="AH63" s="1">
        <f t="shared" si="11"/>
        <v>0</v>
      </c>
      <c r="AI63" s="1" t="str">
        <f t="shared" si="10"/>
        <v/>
      </c>
      <c r="AJ63" s="1">
        <f t="shared" si="12"/>
        <v>0</v>
      </c>
      <c r="AK63" s="1" t="str">
        <f t="shared" si="13"/>
        <v/>
      </c>
      <c r="AL63" s="1">
        <f t="shared" si="18"/>
        <v>0</v>
      </c>
      <c r="AM63" s="1" t="str">
        <f t="shared" si="19"/>
        <v/>
      </c>
      <c r="AN63" s="1">
        <f t="shared" si="16"/>
        <v>0</v>
      </c>
      <c r="AO63" s="1" t="str">
        <f t="shared" si="17"/>
        <v/>
      </c>
    </row>
    <row r="64" spans="1:41">
      <c r="A64" s="33">
        <v>55</v>
      </c>
      <c r="B64" s="58"/>
      <c r="C64" s="58"/>
      <c r="D64" s="58"/>
      <c r="E64" s="199"/>
      <c r="F64" s="58"/>
      <c r="G64" s="59"/>
      <c r="H64" s="60"/>
      <c r="I64" s="179"/>
      <c r="J64" s="60"/>
      <c r="K64" s="179"/>
      <c r="L64" s="60"/>
      <c r="M64" s="242"/>
      <c r="N64" s="61"/>
      <c r="O64" s="61"/>
      <c r="V64" s="5" t="str">
        <f t="shared" si="20"/>
        <v/>
      </c>
      <c r="W64" s="5" t="str">
        <f t="shared" si="21"/>
        <v/>
      </c>
      <c r="X64" s="5" t="str">
        <f t="shared" si="22"/>
        <v/>
      </c>
      <c r="Y64" s="5" t="str">
        <f t="shared" si="23"/>
        <v/>
      </c>
      <c r="Z64" s="5" t="str">
        <f t="shared" si="24"/>
        <v/>
      </c>
      <c r="AA64" s="10" t="str">
        <f>IF(F64="男",data_kyogisha!A56,"")</f>
        <v/>
      </c>
      <c r="AB64" s="5" t="str">
        <f t="shared" si="25"/>
        <v/>
      </c>
      <c r="AC64" s="5" t="str">
        <f t="shared" si="26"/>
        <v/>
      </c>
      <c r="AD64" s="5" t="str">
        <f t="shared" si="27"/>
        <v/>
      </c>
      <c r="AE64" s="5" t="str">
        <f t="shared" si="28"/>
        <v/>
      </c>
      <c r="AF64" s="5" t="str">
        <f t="shared" si="29"/>
        <v/>
      </c>
      <c r="AG64" s="5" t="str">
        <f>IF(F64="女",data_kyogisha!A56,"")</f>
        <v/>
      </c>
      <c r="AH64" s="1">
        <f t="shared" si="11"/>
        <v>0</v>
      </c>
      <c r="AI64" s="1" t="str">
        <f t="shared" si="10"/>
        <v/>
      </c>
      <c r="AJ64" s="1">
        <f t="shared" si="12"/>
        <v>0</v>
      </c>
      <c r="AK64" s="1" t="str">
        <f t="shared" si="13"/>
        <v/>
      </c>
      <c r="AL64" s="1">
        <f t="shared" si="18"/>
        <v>0</v>
      </c>
      <c r="AM64" s="1" t="str">
        <f t="shared" si="19"/>
        <v/>
      </c>
      <c r="AN64" s="1">
        <f t="shared" si="16"/>
        <v>0</v>
      </c>
      <c r="AO64" s="1" t="str">
        <f t="shared" si="17"/>
        <v/>
      </c>
    </row>
    <row r="65" spans="1:41">
      <c r="A65" s="33">
        <v>56</v>
      </c>
      <c r="B65" s="58"/>
      <c r="C65" s="58"/>
      <c r="D65" s="58"/>
      <c r="E65" s="199"/>
      <c r="F65" s="58"/>
      <c r="G65" s="59"/>
      <c r="H65" s="60"/>
      <c r="I65" s="179"/>
      <c r="J65" s="60"/>
      <c r="K65" s="179"/>
      <c r="L65" s="60"/>
      <c r="M65" s="242"/>
      <c r="N65" s="61"/>
      <c r="O65" s="61"/>
      <c r="V65" s="5" t="str">
        <f t="shared" si="20"/>
        <v/>
      </c>
      <c r="W65" s="5" t="str">
        <f t="shared" si="21"/>
        <v/>
      </c>
      <c r="X65" s="5" t="str">
        <f t="shared" si="22"/>
        <v/>
      </c>
      <c r="Y65" s="5" t="str">
        <f t="shared" si="23"/>
        <v/>
      </c>
      <c r="Z65" s="5" t="str">
        <f t="shared" si="24"/>
        <v/>
      </c>
      <c r="AA65" s="10" t="str">
        <f>IF(F65="男",data_kyogisha!A57,"")</f>
        <v/>
      </c>
      <c r="AB65" s="5" t="str">
        <f t="shared" si="25"/>
        <v/>
      </c>
      <c r="AC65" s="5" t="str">
        <f t="shared" si="26"/>
        <v/>
      </c>
      <c r="AD65" s="5" t="str">
        <f t="shared" si="27"/>
        <v/>
      </c>
      <c r="AE65" s="5" t="str">
        <f t="shared" si="28"/>
        <v/>
      </c>
      <c r="AF65" s="5" t="str">
        <f t="shared" si="29"/>
        <v/>
      </c>
      <c r="AG65" s="5" t="str">
        <f>IF(F65="女",data_kyogisha!A57,"")</f>
        <v/>
      </c>
      <c r="AH65" s="1">
        <f t="shared" si="11"/>
        <v>0</v>
      </c>
      <c r="AI65" s="1" t="str">
        <f t="shared" si="10"/>
        <v/>
      </c>
      <c r="AJ65" s="1">
        <f t="shared" si="12"/>
        <v>0</v>
      </c>
      <c r="AK65" s="1" t="str">
        <f t="shared" si="13"/>
        <v/>
      </c>
      <c r="AL65" s="1">
        <f t="shared" si="18"/>
        <v>0</v>
      </c>
      <c r="AM65" s="1" t="str">
        <f t="shared" si="19"/>
        <v/>
      </c>
      <c r="AN65" s="1">
        <f t="shared" si="16"/>
        <v>0</v>
      </c>
      <c r="AO65" s="1" t="str">
        <f t="shared" si="17"/>
        <v/>
      </c>
    </row>
    <row r="66" spans="1:41">
      <c r="A66" s="33">
        <v>57</v>
      </c>
      <c r="B66" s="58"/>
      <c r="C66" s="58"/>
      <c r="D66" s="58"/>
      <c r="E66" s="199"/>
      <c r="F66" s="58"/>
      <c r="G66" s="59"/>
      <c r="H66" s="60"/>
      <c r="I66" s="179"/>
      <c r="J66" s="60"/>
      <c r="K66" s="179"/>
      <c r="L66" s="60"/>
      <c r="M66" s="242"/>
      <c r="N66" s="61"/>
      <c r="O66" s="61"/>
      <c r="V66" s="5" t="str">
        <f t="shared" si="20"/>
        <v/>
      </c>
      <c r="W66" s="5" t="str">
        <f t="shared" si="21"/>
        <v/>
      </c>
      <c r="X66" s="5" t="str">
        <f t="shared" si="22"/>
        <v/>
      </c>
      <c r="Y66" s="5" t="str">
        <f t="shared" si="23"/>
        <v/>
      </c>
      <c r="Z66" s="5" t="str">
        <f t="shared" si="24"/>
        <v/>
      </c>
      <c r="AA66" s="10" t="str">
        <f>IF(F66="男",data_kyogisha!A58,"")</f>
        <v/>
      </c>
      <c r="AB66" s="5" t="str">
        <f t="shared" si="25"/>
        <v/>
      </c>
      <c r="AC66" s="5" t="str">
        <f t="shared" si="26"/>
        <v/>
      </c>
      <c r="AD66" s="5" t="str">
        <f t="shared" si="27"/>
        <v/>
      </c>
      <c r="AE66" s="5" t="str">
        <f t="shared" si="28"/>
        <v/>
      </c>
      <c r="AF66" s="5" t="str">
        <f t="shared" si="29"/>
        <v/>
      </c>
      <c r="AG66" s="5" t="str">
        <f>IF(F66="女",data_kyogisha!A58,"")</f>
        <v/>
      </c>
      <c r="AH66" s="1">
        <f t="shared" si="11"/>
        <v>0</v>
      </c>
      <c r="AI66" s="1" t="str">
        <f t="shared" si="10"/>
        <v/>
      </c>
      <c r="AJ66" s="1">
        <f t="shared" si="12"/>
        <v>0</v>
      </c>
      <c r="AK66" s="1" t="str">
        <f t="shared" si="13"/>
        <v/>
      </c>
      <c r="AL66" s="1">
        <f t="shared" si="18"/>
        <v>0</v>
      </c>
      <c r="AM66" s="1" t="str">
        <f t="shared" si="19"/>
        <v/>
      </c>
      <c r="AN66" s="1">
        <f t="shared" si="16"/>
        <v>0</v>
      </c>
      <c r="AO66" s="1" t="str">
        <f t="shared" si="17"/>
        <v/>
      </c>
    </row>
    <row r="67" spans="1:41">
      <c r="A67" s="33">
        <v>58</v>
      </c>
      <c r="B67" s="58"/>
      <c r="C67" s="58"/>
      <c r="D67" s="58"/>
      <c r="E67" s="199"/>
      <c r="F67" s="58"/>
      <c r="G67" s="59"/>
      <c r="H67" s="60"/>
      <c r="I67" s="179"/>
      <c r="J67" s="60"/>
      <c r="K67" s="179"/>
      <c r="L67" s="60"/>
      <c r="M67" s="242"/>
      <c r="N67" s="61"/>
      <c r="O67" s="61"/>
      <c r="V67" s="5" t="str">
        <f t="shared" si="20"/>
        <v/>
      </c>
      <c r="W67" s="5" t="str">
        <f t="shared" si="21"/>
        <v/>
      </c>
      <c r="X67" s="5" t="str">
        <f t="shared" si="22"/>
        <v/>
      </c>
      <c r="Y67" s="5" t="str">
        <f t="shared" si="23"/>
        <v/>
      </c>
      <c r="Z67" s="5" t="str">
        <f t="shared" si="24"/>
        <v/>
      </c>
      <c r="AA67" s="10" t="str">
        <f>IF(F67="男",data_kyogisha!A59,"")</f>
        <v/>
      </c>
      <c r="AB67" s="5" t="str">
        <f t="shared" si="25"/>
        <v/>
      </c>
      <c r="AC67" s="5" t="str">
        <f t="shared" si="26"/>
        <v/>
      </c>
      <c r="AD67" s="5" t="str">
        <f t="shared" si="27"/>
        <v/>
      </c>
      <c r="AE67" s="5" t="str">
        <f t="shared" si="28"/>
        <v/>
      </c>
      <c r="AF67" s="5" t="str">
        <f t="shared" si="29"/>
        <v/>
      </c>
      <c r="AG67" s="5" t="str">
        <f>IF(F67="女",data_kyogisha!A59,"")</f>
        <v/>
      </c>
      <c r="AH67" s="1">
        <f t="shared" si="11"/>
        <v>0</v>
      </c>
      <c r="AI67" s="1" t="str">
        <f t="shared" si="10"/>
        <v/>
      </c>
      <c r="AJ67" s="1">
        <f t="shared" si="12"/>
        <v>0</v>
      </c>
      <c r="AK67" s="1" t="str">
        <f t="shared" si="13"/>
        <v/>
      </c>
      <c r="AL67" s="1">
        <f t="shared" si="18"/>
        <v>0</v>
      </c>
      <c r="AM67" s="1" t="str">
        <f t="shared" si="19"/>
        <v/>
      </c>
      <c r="AN67" s="1">
        <f t="shared" si="16"/>
        <v>0</v>
      </c>
      <c r="AO67" s="1" t="str">
        <f t="shared" si="17"/>
        <v/>
      </c>
    </row>
    <row r="68" spans="1:41">
      <c r="A68" s="33">
        <v>59</v>
      </c>
      <c r="B68" s="58"/>
      <c r="C68" s="58"/>
      <c r="D68" s="58"/>
      <c r="E68" s="199"/>
      <c r="F68" s="58"/>
      <c r="G68" s="59"/>
      <c r="H68" s="60"/>
      <c r="I68" s="179"/>
      <c r="J68" s="60"/>
      <c r="K68" s="179"/>
      <c r="L68" s="60"/>
      <c r="M68" s="242"/>
      <c r="N68" s="61"/>
      <c r="O68" s="61"/>
      <c r="V68" s="5" t="str">
        <f t="shared" si="20"/>
        <v/>
      </c>
      <c r="W68" s="5" t="str">
        <f t="shared" si="21"/>
        <v/>
      </c>
      <c r="X68" s="5" t="str">
        <f t="shared" si="22"/>
        <v/>
      </c>
      <c r="Y68" s="5" t="str">
        <f t="shared" si="23"/>
        <v/>
      </c>
      <c r="Z68" s="5" t="str">
        <f t="shared" si="24"/>
        <v/>
      </c>
      <c r="AA68" s="10" t="str">
        <f>IF(F68="男",data_kyogisha!A60,"")</f>
        <v/>
      </c>
      <c r="AB68" s="5" t="str">
        <f t="shared" si="25"/>
        <v/>
      </c>
      <c r="AC68" s="5" t="str">
        <f t="shared" si="26"/>
        <v/>
      </c>
      <c r="AD68" s="5" t="str">
        <f t="shared" si="27"/>
        <v/>
      </c>
      <c r="AE68" s="5" t="str">
        <f t="shared" si="28"/>
        <v/>
      </c>
      <c r="AF68" s="5" t="str">
        <f t="shared" si="29"/>
        <v/>
      </c>
      <c r="AG68" s="5" t="str">
        <f>IF(F68="女",data_kyogisha!A60,"")</f>
        <v/>
      </c>
      <c r="AH68" s="1">
        <f t="shared" si="11"/>
        <v>0</v>
      </c>
      <c r="AI68" s="1" t="str">
        <f t="shared" si="10"/>
        <v/>
      </c>
      <c r="AJ68" s="1">
        <f t="shared" si="12"/>
        <v>0</v>
      </c>
      <c r="AK68" s="1" t="str">
        <f t="shared" si="13"/>
        <v/>
      </c>
      <c r="AL68" s="1">
        <f t="shared" si="18"/>
        <v>0</v>
      </c>
      <c r="AM68" s="1" t="str">
        <f t="shared" si="19"/>
        <v/>
      </c>
      <c r="AN68" s="1">
        <f t="shared" si="16"/>
        <v>0</v>
      </c>
      <c r="AO68" s="1" t="str">
        <f t="shared" si="17"/>
        <v/>
      </c>
    </row>
    <row r="69" spans="1:41">
      <c r="A69" s="33">
        <v>60</v>
      </c>
      <c r="B69" s="58"/>
      <c r="C69" s="58"/>
      <c r="D69" s="58"/>
      <c r="E69" s="199"/>
      <c r="F69" s="58"/>
      <c r="G69" s="59"/>
      <c r="H69" s="60"/>
      <c r="I69" s="179"/>
      <c r="J69" s="60"/>
      <c r="K69" s="179"/>
      <c r="L69" s="60"/>
      <c r="M69" s="242"/>
      <c r="N69" s="61"/>
      <c r="O69" s="61"/>
      <c r="V69" s="5" t="str">
        <f t="shared" si="20"/>
        <v/>
      </c>
      <c r="W69" s="5" t="str">
        <f t="shared" si="21"/>
        <v/>
      </c>
      <c r="X69" s="5" t="str">
        <f t="shared" si="22"/>
        <v/>
      </c>
      <c r="Y69" s="5" t="str">
        <f t="shared" si="23"/>
        <v/>
      </c>
      <c r="Z69" s="5" t="str">
        <f t="shared" si="24"/>
        <v/>
      </c>
      <c r="AA69" s="10" t="str">
        <f>IF(F69="男",data_kyogisha!A61,"")</f>
        <v/>
      </c>
      <c r="AB69" s="5" t="str">
        <f t="shared" si="25"/>
        <v/>
      </c>
      <c r="AC69" s="5" t="str">
        <f t="shared" si="26"/>
        <v/>
      </c>
      <c r="AD69" s="5" t="str">
        <f t="shared" si="27"/>
        <v/>
      </c>
      <c r="AE69" s="5" t="str">
        <f t="shared" si="28"/>
        <v/>
      </c>
      <c r="AF69" s="5" t="str">
        <f t="shared" si="29"/>
        <v/>
      </c>
      <c r="AG69" s="5" t="str">
        <f>IF(F69="女",data_kyogisha!A61,"")</f>
        <v/>
      </c>
      <c r="AH69" s="1">
        <f t="shared" si="11"/>
        <v>0</v>
      </c>
      <c r="AI69" s="1" t="str">
        <f t="shared" si="10"/>
        <v/>
      </c>
      <c r="AJ69" s="1">
        <f t="shared" si="12"/>
        <v>0</v>
      </c>
      <c r="AK69" s="1" t="str">
        <f t="shared" si="13"/>
        <v/>
      </c>
      <c r="AL69" s="1">
        <f t="shared" si="18"/>
        <v>0</v>
      </c>
      <c r="AM69" s="1" t="str">
        <f t="shared" si="19"/>
        <v/>
      </c>
      <c r="AN69" s="1">
        <f t="shared" si="16"/>
        <v>0</v>
      </c>
      <c r="AO69" s="1" t="str">
        <f t="shared" si="17"/>
        <v/>
      </c>
    </row>
    <row r="70" spans="1:41">
      <c r="A70" s="33">
        <v>61</v>
      </c>
      <c r="B70" s="58"/>
      <c r="C70" s="58"/>
      <c r="D70" s="58"/>
      <c r="E70" s="199"/>
      <c r="F70" s="58"/>
      <c r="G70" s="59"/>
      <c r="H70" s="60"/>
      <c r="I70" s="179"/>
      <c r="J70" s="60"/>
      <c r="K70" s="179"/>
      <c r="L70" s="60"/>
      <c r="M70" s="242"/>
      <c r="N70" s="61"/>
      <c r="O70" s="61"/>
      <c r="V70" s="5" t="str">
        <f t="shared" si="20"/>
        <v/>
      </c>
      <c r="W70" s="5" t="str">
        <f t="shared" si="21"/>
        <v/>
      </c>
      <c r="X70" s="5" t="str">
        <f t="shared" si="22"/>
        <v/>
      </c>
      <c r="Y70" s="5" t="str">
        <f t="shared" si="23"/>
        <v/>
      </c>
      <c r="Z70" s="5" t="str">
        <f t="shared" si="24"/>
        <v/>
      </c>
      <c r="AA70" s="10" t="str">
        <f>IF(F70="男",data_kyogisha!A62,"")</f>
        <v/>
      </c>
      <c r="AB70" s="5" t="str">
        <f t="shared" si="25"/>
        <v/>
      </c>
      <c r="AC70" s="5" t="str">
        <f t="shared" si="26"/>
        <v/>
      </c>
      <c r="AD70" s="5" t="str">
        <f t="shared" si="27"/>
        <v/>
      </c>
      <c r="AE70" s="5" t="str">
        <f t="shared" si="28"/>
        <v/>
      </c>
      <c r="AF70" s="5" t="str">
        <f t="shared" si="29"/>
        <v/>
      </c>
      <c r="AG70" s="5" t="str">
        <f>IF(F70="女",data_kyogisha!A62,"")</f>
        <v/>
      </c>
      <c r="AH70" s="1">
        <f t="shared" si="11"/>
        <v>0</v>
      </c>
      <c r="AI70" s="1" t="str">
        <f t="shared" si="10"/>
        <v/>
      </c>
      <c r="AJ70" s="1">
        <f t="shared" si="12"/>
        <v>0</v>
      </c>
      <c r="AK70" s="1" t="str">
        <f t="shared" si="13"/>
        <v/>
      </c>
      <c r="AL70" s="1">
        <f t="shared" si="18"/>
        <v>0</v>
      </c>
      <c r="AM70" s="1" t="str">
        <f t="shared" si="19"/>
        <v/>
      </c>
      <c r="AN70" s="1">
        <f t="shared" si="16"/>
        <v>0</v>
      </c>
      <c r="AO70" s="1" t="str">
        <f t="shared" si="17"/>
        <v/>
      </c>
    </row>
    <row r="71" spans="1:41">
      <c r="A71" s="33">
        <v>62</v>
      </c>
      <c r="B71" s="58"/>
      <c r="C71" s="58"/>
      <c r="D71" s="58"/>
      <c r="E71" s="199"/>
      <c r="F71" s="58"/>
      <c r="G71" s="59"/>
      <c r="H71" s="60"/>
      <c r="I71" s="179"/>
      <c r="J71" s="60"/>
      <c r="K71" s="179"/>
      <c r="L71" s="60"/>
      <c r="M71" s="242"/>
      <c r="N71" s="61"/>
      <c r="O71" s="61"/>
      <c r="V71" s="5" t="str">
        <f t="shared" si="20"/>
        <v/>
      </c>
      <c r="W71" s="5" t="str">
        <f t="shared" si="21"/>
        <v/>
      </c>
      <c r="X71" s="5" t="str">
        <f t="shared" si="22"/>
        <v/>
      </c>
      <c r="Y71" s="5" t="str">
        <f t="shared" si="23"/>
        <v/>
      </c>
      <c r="Z71" s="5" t="str">
        <f t="shared" si="24"/>
        <v/>
      </c>
      <c r="AA71" s="10" t="str">
        <f>IF(F71="男",data_kyogisha!A63,"")</f>
        <v/>
      </c>
      <c r="AB71" s="5" t="str">
        <f t="shared" si="25"/>
        <v/>
      </c>
      <c r="AC71" s="5" t="str">
        <f t="shared" si="26"/>
        <v/>
      </c>
      <c r="AD71" s="5" t="str">
        <f t="shared" si="27"/>
        <v/>
      </c>
      <c r="AE71" s="5" t="str">
        <f t="shared" si="28"/>
        <v/>
      </c>
      <c r="AF71" s="5" t="str">
        <f t="shared" si="29"/>
        <v/>
      </c>
      <c r="AG71" s="5" t="str">
        <f>IF(F71="女",data_kyogisha!A63,"")</f>
        <v/>
      </c>
      <c r="AH71" s="1">
        <f t="shared" si="11"/>
        <v>0</v>
      </c>
      <c r="AI71" s="1" t="str">
        <f t="shared" si="10"/>
        <v/>
      </c>
      <c r="AJ71" s="1">
        <f t="shared" si="12"/>
        <v>0</v>
      </c>
      <c r="AK71" s="1" t="str">
        <f t="shared" si="13"/>
        <v/>
      </c>
      <c r="AL71" s="1">
        <f t="shared" si="18"/>
        <v>0</v>
      </c>
      <c r="AM71" s="1" t="str">
        <f t="shared" si="19"/>
        <v/>
      </c>
      <c r="AN71" s="1">
        <f t="shared" si="16"/>
        <v>0</v>
      </c>
      <c r="AO71" s="1" t="str">
        <f t="shared" si="17"/>
        <v/>
      </c>
    </row>
    <row r="72" spans="1:41">
      <c r="A72" s="33">
        <v>63</v>
      </c>
      <c r="B72" s="58"/>
      <c r="C72" s="58"/>
      <c r="D72" s="58"/>
      <c r="E72" s="199"/>
      <c r="F72" s="58"/>
      <c r="G72" s="59"/>
      <c r="H72" s="60"/>
      <c r="I72" s="179"/>
      <c r="J72" s="60"/>
      <c r="K72" s="179"/>
      <c r="L72" s="60"/>
      <c r="M72" s="242"/>
      <c r="N72" s="61"/>
      <c r="O72" s="61"/>
      <c r="V72" s="5" t="str">
        <f t="shared" si="20"/>
        <v/>
      </c>
      <c r="W72" s="5" t="str">
        <f t="shared" si="21"/>
        <v/>
      </c>
      <c r="X72" s="5" t="str">
        <f t="shared" si="22"/>
        <v/>
      </c>
      <c r="Y72" s="5" t="str">
        <f t="shared" si="23"/>
        <v/>
      </c>
      <c r="Z72" s="5" t="str">
        <f t="shared" si="24"/>
        <v/>
      </c>
      <c r="AA72" s="10" t="str">
        <f>IF(F72="男",data_kyogisha!A64,"")</f>
        <v/>
      </c>
      <c r="AB72" s="5" t="str">
        <f t="shared" si="25"/>
        <v/>
      </c>
      <c r="AC72" s="5" t="str">
        <f t="shared" si="26"/>
        <v/>
      </c>
      <c r="AD72" s="5" t="str">
        <f t="shared" si="27"/>
        <v/>
      </c>
      <c r="AE72" s="5" t="str">
        <f t="shared" si="28"/>
        <v/>
      </c>
      <c r="AF72" s="5" t="str">
        <f t="shared" si="29"/>
        <v/>
      </c>
      <c r="AG72" s="5" t="str">
        <f>IF(F72="女",data_kyogisha!A64,"")</f>
        <v/>
      </c>
      <c r="AH72" s="1">
        <f t="shared" si="11"/>
        <v>0</v>
      </c>
      <c r="AI72" s="1" t="str">
        <f t="shared" si="10"/>
        <v/>
      </c>
      <c r="AJ72" s="1">
        <f t="shared" si="12"/>
        <v>0</v>
      </c>
      <c r="AK72" s="1" t="str">
        <f t="shared" si="13"/>
        <v/>
      </c>
      <c r="AL72" s="1">
        <f t="shared" si="18"/>
        <v>0</v>
      </c>
      <c r="AM72" s="1" t="str">
        <f t="shared" si="19"/>
        <v/>
      </c>
      <c r="AN72" s="1">
        <f t="shared" si="16"/>
        <v>0</v>
      </c>
      <c r="AO72" s="1" t="str">
        <f t="shared" si="17"/>
        <v/>
      </c>
    </row>
    <row r="73" spans="1:41">
      <c r="A73" s="33">
        <v>64</v>
      </c>
      <c r="B73" s="58"/>
      <c r="C73" s="58"/>
      <c r="D73" s="58"/>
      <c r="E73" s="199"/>
      <c r="F73" s="58"/>
      <c r="G73" s="59"/>
      <c r="H73" s="60"/>
      <c r="I73" s="179"/>
      <c r="J73" s="60"/>
      <c r="K73" s="179"/>
      <c r="L73" s="60"/>
      <c r="M73" s="242"/>
      <c r="N73" s="61"/>
      <c r="O73" s="61"/>
      <c r="V73" s="5" t="str">
        <f t="shared" si="20"/>
        <v/>
      </c>
      <c r="W73" s="5" t="str">
        <f t="shared" si="21"/>
        <v/>
      </c>
      <c r="X73" s="5" t="str">
        <f t="shared" si="22"/>
        <v/>
      </c>
      <c r="Y73" s="5" t="str">
        <f t="shared" si="23"/>
        <v/>
      </c>
      <c r="Z73" s="5" t="str">
        <f t="shared" si="24"/>
        <v/>
      </c>
      <c r="AA73" s="10" t="str">
        <f>IF(F73="男",data_kyogisha!A65,"")</f>
        <v/>
      </c>
      <c r="AB73" s="5" t="str">
        <f t="shared" si="25"/>
        <v/>
      </c>
      <c r="AC73" s="5" t="str">
        <f t="shared" si="26"/>
        <v/>
      </c>
      <c r="AD73" s="5" t="str">
        <f t="shared" si="27"/>
        <v/>
      </c>
      <c r="AE73" s="5" t="str">
        <f t="shared" si="28"/>
        <v/>
      </c>
      <c r="AF73" s="5" t="str">
        <f t="shared" si="29"/>
        <v/>
      </c>
      <c r="AG73" s="5" t="str">
        <f>IF(F73="女",data_kyogisha!A65,"")</f>
        <v/>
      </c>
      <c r="AH73" s="1">
        <f t="shared" si="11"/>
        <v>0</v>
      </c>
      <c r="AI73" s="1" t="str">
        <f t="shared" si="10"/>
        <v/>
      </c>
      <c r="AJ73" s="1">
        <f t="shared" si="12"/>
        <v>0</v>
      </c>
      <c r="AK73" s="1" t="str">
        <f t="shared" si="13"/>
        <v/>
      </c>
      <c r="AL73" s="1">
        <f t="shared" si="18"/>
        <v>0</v>
      </c>
      <c r="AM73" s="1" t="str">
        <f t="shared" si="19"/>
        <v/>
      </c>
      <c r="AN73" s="1">
        <f t="shared" si="16"/>
        <v>0</v>
      </c>
      <c r="AO73" s="1" t="str">
        <f t="shared" si="17"/>
        <v/>
      </c>
    </row>
    <row r="74" spans="1:41">
      <c r="A74" s="33">
        <v>65</v>
      </c>
      <c r="B74" s="58"/>
      <c r="C74" s="58"/>
      <c r="D74" s="58"/>
      <c r="E74" s="199"/>
      <c r="F74" s="58"/>
      <c r="G74" s="59"/>
      <c r="H74" s="60"/>
      <c r="I74" s="179"/>
      <c r="J74" s="60"/>
      <c r="K74" s="179"/>
      <c r="L74" s="60"/>
      <c r="M74" s="242"/>
      <c r="N74" s="61"/>
      <c r="O74" s="61"/>
      <c r="V74" s="5" t="str">
        <f t="shared" si="20"/>
        <v/>
      </c>
      <c r="W74" s="5" t="str">
        <f t="shared" si="21"/>
        <v/>
      </c>
      <c r="X74" s="5" t="str">
        <f t="shared" si="22"/>
        <v/>
      </c>
      <c r="Y74" s="5" t="str">
        <f t="shared" si="23"/>
        <v/>
      </c>
      <c r="Z74" s="5" t="str">
        <f t="shared" si="24"/>
        <v/>
      </c>
      <c r="AA74" s="10" t="str">
        <f>IF(F74="男",data_kyogisha!A66,"")</f>
        <v/>
      </c>
      <c r="AB74" s="5" t="str">
        <f t="shared" ref="AB74:AB99" si="30">IF(F74="女",B74,"")</f>
        <v/>
      </c>
      <c r="AC74" s="5" t="str">
        <f t="shared" ref="AC74:AC99" si="31">IF(F74="女",C74,"")</f>
        <v/>
      </c>
      <c r="AD74" s="5" t="str">
        <f t="shared" si="27"/>
        <v/>
      </c>
      <c r="AE74" s="5" t="str">
        <f t="shared" ref="AE74:AE99" si="32">IF(F74="女",F74,"")</f>
        <v/>
      </c>
      <c r="AF74" s="5" t="str">
        <f t="shared" si="29"/>
        <v/>
      </c>
      <c r="AG74" s="5" t="str">
        <f>IF(F74="女",data_kyogisha!A66,"")</f>
        <v/>
      </c>
      <c r="AH74" s="1">
        <f t="shared" si="11"/>
        <v>0</v>
      </c>
      <c r="AI74" s="1" t="str">
        <f t="shared" ref="AI74:AI99" si="33">IF(AND(F74="男",N74="○"),B74,"")</f>
        <v/>
      </c>
      <c r="AJ74" s="1">
        <f t="shared" si="12"/>
        <v>0</v>
      </c>
      <c r="AK74" s="1" t="str">
        <f t="shared" si="13"/>
        <v/>
      </c>
      <c r="AL74" s="1">
        <f t="shared" si="18"/>
        <v>0</v>
      </c>
      <c r="AM74" s="1" t="str">
        <f t="shared" si="19"/>
        <v/>
      </c>
      <c r="AN74" s="1">
        <f t="shared" si="16"/>
        <v>0</v>
      </c>
      <c r="AO74" s="1" t="str">
        <f t="shared" si="17"/>
        <v/>
      </c>
    </row>
    <row r="75" spans="1:41">
      <c r="A75" s="33">
        <v>66</v>
      </c>
      <c r="B75" s="58"/>
      <c r="C75" s="58"/>
      <c r="D75" s="58"/>
      <c r="E75" s="199"/>
      <c r="F75" s="58"/>
      <c r="G75" s="59"/>
      <c r="H75" s="60"/>
      <c r="I75" s="179"/>
      <c r="J75" s="60"/>
      <c r="K75" s="179"/>
      <c r="L75" s="60"/>
      <c r="M75" s="242"/>
      <c r="N75" s="61"/>
      <c r="O75" s="61"/>
      <c r="V75" s="5" t="str">
        <f t="shared" ref="V75:V99" si="34">IF(F75="男",B75,"")</f>
        <v/>
      </c>
      <c r="W75" s="5" t="str">
        <f t="shared" ref="W75:W99" si="35">IF(F75="男",C75,"")</f>
        <v/>
      </c>
      <c r="X75" s="5" t="str">
        <f t="shared" ref="X75:X99" si="36">IF(F75="男",D75,"")</f>
        <v/>
      </c>
      <c r="Y75" s="5" t="str">
        <f t="shared" ref="Y75:Y99" si="37">IF(F75="男",F75,"")</f>
        <v/>
      </c>
      <c r="Z75" s="5" t="str">
        <f t="shared" ref="Z75:Z99" si="38">IF(F75="男",IF(G75="","",G75),"")</f>
        <v/>
      </c>
      <c r="AA75" s="10" t="str">
        <f>IF(F75="男",data_kyogisha!A67,"")</f>
        <v/>
      </c>
      <c r="AB75" s="5" t="str">
        <f t="shared" si="30"/>
        <v/>
      </c>
      <c r="AC75" s="5" t="str">
        <f t="shared" si="31"/>
        <v/>
      </c>
      <c r="AD75" s="5" t="str">
        <f t="shared" ref="AD75:AD99" si="39">IF(F75="女",D75,"")</f>
        <v/>
      </c>
      <c r="AE75" s="5" t="str">
        <f t="shared" si="32"/>
        <v/>
      </c>
      <c r="AF75" s="5" t="str">
        <f t="shared" ref="AF75:AF99" si="40">IF(F75="女",IF(G75="","",G75),"")</f>
        <v/>
      </c>
      <c r="AG75" s="5" t="str">
        <f>IF(F75="女",data_kyogisha!A67,"")</f>
        <v/>
      </c>
      <c r="AH75" s="1">
        <f t="shared" ref="AH75:AH99" si="41">IF(AND(F75="男",N75="○"),AH74+1,AH74)</f>
        <v>0</v>
      </c>
      <c r="AI75" s="1" t="str">
        <f t="shared" si="33"/>
        <v/>
      </c>
      <c r="AJ75" s="1">
        <f t="shared" si="12"/>
        <v>0</v>
      </c>
      <c r="AK75" s="1" t="str">
        <f t="shared" ref="AK75:AK99" si="42">IF(AND(F75="男",O75="○"),B75,"")</f>
        <v/>
      </c>
      <c r="AL75" s="1">
        <f t="shared" si="18"/>
        <v>0</v>
      </c>
      <c r="AM75" s="1" t="str">
        <f t="shared" si="19"/>
        <v/>
      </c>
      <c r="AN75" s="1">
        <f t="shared" si="16"/>
        <v>0</v>
      </c>
      <c r="AO75" s="1" t="str">
        <f t="shared" si="17"/>
        <v/>
      </c>
    </row>
    <row r="76" spans="1:41">
      <c r="A76" s="33">
        <v>67</v>
      </c>
      <c r="B76" s="58"/>
      <c r="C76" s="58"/>
      <c r="D76" s="58"/>
      <c r="E76" s="199"/>
      <c r="F76" s="58"/>
      <c r="G76" s="59"/>
      <c r="H76" s="60"/>
      <c r="I76" s="179"/>
      <c r="J76" s="60"/>
      <c r="K76" s="179"/>
      <c r="L76" s="60"/>
      <c r="M76" s="242"/>
      <c r="N76" s="61"/>
      <c r="O76" s="61"/>
      <c r="V76" s="5" t="str">
        <f t="shared" si="34"/>
        <v/>
      </c>
      <c r="W76" s="5" t="str">
        <f t="shared" si="35"/>
        <v/>
      </c>
      <c r="X76" s="5" t="str">
        <f t="shared" si="36"/>
        <v/>
      </c>
      <c r="Y76" s="5" t="str">
        <f t="shared" si="37"/>
        <v/>
      </c>
      <c r="Z76" s="5" t="str">
        <f t="shared" si="38"/>
        <v/>
      </c>
      <c r="AA76" s="10" t="str">
        <f>IF(F76="男",data_kyogisha!A68,"")</f>
        <v/>
      </c>
      <c r="AB76" s="5" t="str">
        <f t="shared" si="30"/>
        <v/>
      </c>
      <c r="AC76" s="5" t="str">
        <f t="shared" si="31"/>
        <v/>
      </c>
      <c r="AD76" s="5" t="str">
        <f t="shared" si="39"/>
        <v/>
      </c>
      <c r="AE76" s="5" t="str">
        <f t="shared" si="32"/>
        <v/>
      </c>
      <c r="AF76" s="5" t="str">
        <f t="shared" si="40"/>
        <v/>
      </c>
      <c r="AG76" s="5" t="str">
        <f>IF(F76="女",data_kyogisha!A68,"")</f>
        <v/>
      </c>
      <c r="AH76" s="1">
        <f t="shared" si="41"/>
        <v>0</v>
      </c>
      <c r="AI76" s="1" t="str">
        <f t="shared" si="33"/>
        <v/>
      </c>
      <c r="AJ76" s="1">
        <f t="shared" ref="AJ76:AJ99" si="43">IF(AND(F76="男",O76="○"),AJ75+1,AJ75)</f>
        <v>0</v>
      </c>
      <c r="AK76" s="1" t="str">
        <f t="shared" si="42"/>
        <v/>
      </c>
      <c r="AL76" s="1">
        <f t="shared" si="18"/>
        <v>0</v>
      </c>
      <c r="AM76" s="1" t="str">
        <f t="shared" si="19"/>
        <v/>
      </c>
      <c r="AN76" s="1">
        <f t="shared" ref="AN76:AN99" si="44">IF(AND(F76="女",O76="○"),AN75+1,AN75)</f>
        <v>0</v>
      </c>
      <c r="AO76" s="1" t="str">
        <f t="shared" ref="AO76:AO99" si="45">IF(AND(F76="女",O76="○"),B76,"")</f>
        <v/>
      </c>
    </row>
    <row r="77" spans="1:41">
      <c r="A77" s="33">
        <v>68</v>
      </c>
      <c r="B77" s="58"/>
      <c r="C77" s="58"/>
      <c r="D77" s="58"/>
      <c r="E77" s="199"/>
      <c r="F77" s="58"/>
      <c r="G77" s="59"/>
      <c r="H77" s="60"/>
      <c r="I77" s="179"/>
      <c r="J77" s="60"/>
      <c r="K77" s="179"/>
      <c r="L77" s="60"/>
      <c r="M77" s="242"/>
      <c r="N77" s="61"/>
      <c r="O77" s="61"/>
      <c r="V77" s="5" t="str">
        <f t="shared" si="34"/>
        <v/>
      </c>
      <c r="W77" s="5" t="str">
        <f t="shared" si="35"/>
        <v/>
      </c>
      <c r="X77" s="5" t="str">
        <f t="shared" si="36"/>
        <v/>
      </c>
      <c r="Y77" s="5" t="str">
        <f t="shared" si="37"/>
        <v/>
      </c>
      <c r="Z77" s="5" t="str">
        <f t="shared" si="38"/>
        <v/>
      </c>
      <c r="AA77" s="10" t="str">
        <f>IF(F77="男",data_kyogisha!A69,"")</f>
        <v/>
      </c>
      <c r="AB77" s="5" t="str">
        <f t="shared" si="30"/>
        <v/>
      </c>
      <c r="AC77" s="5" t="str">
        <f t="shared" si="31"/>
        <v/>
      </c>
      <c r="AD77" s="5" t="str">
        <f t="shared" si="39"/>
        <v/>
      </c>
      <c r="AE77" s="5" t="str">
        <f t="shared" si="32"/>
        <v/>
      </c>
      <c r="AF77" s="5" t="str">
        <f t="shared" si="40"/>
        <v/>
      </c>
      <c r="AG77" s="5" t="str">
        <f>IF(F77="女",data_kyogisha!A69,"")</f>
        <v/>
      </c>
      <c r="AH77" s="1">
        <f t="shared" si="41"/>
        <v>0</v>
      </c>
      <c r="AI77" s="1" t="str">
        <f t="shared" si="33"/>
        <v/>
      </c>
      <c r="AJ77" s="1">
        <f t="shared" si="43"/>
        <v>0</v>
      </c>
      <c r="AK77" s="1" t="str">
        <f t="shared" si="42"/>
        <v/>
      </c>
      <c r="AL77" s="1">
        <f t="shared" si="18"/>
        <v>0</v>
      </c>
      <c r="AM77" s="1" t="str">
        <f t="shared" si="19"/>
        <v/>
      </c>
      <c r="AN77" s="1">
        <f t="shared" si="44"/>
        <v>0</v>
      </c>
      <c r="AO77" s="1" t="str">
        <f t="shared" si="45"/>
        <v/>
      </c>
    </row>
    <row r="78" spans="1:41">
      <c r="A78" s="33">
        <v>69</v>
      </c>
      <c r="B78" s="58"/>
      <c r="C78" s="58"/>
      <c r="D78" s="58"/>
      <c r="E78" s="199"/>
      <c r="F78" s="58"/>
      <c r="G78" s="59"/>
      <c r="H78" s="60"/>
      <c r="I78" s="179"/>
      <c r="J78" s="60"/>
      <c r="K78" s="179"/>
      <c r="L78" s="60"/>
      <c r="M78" s="242"/>
      <c r="N78" s="61"/>
      <c r="O78" s="61"/>
      <c r="V78" s="5" t="str">
        <f t="shared" si="34"/>
        <v/>
      </c>
      <c r="W78" s="5" t="str">
        <f t="shared" si="35"/>
        <v/>
      </c>
      <c r="X78" s="5" t="str">
        <f t="shared" si="36"/>
        <v/>
      </c>
      <c r="Y78" s="5" t="str">
        <f t="shared" si="37"/>
        <v/>
      </c>
      <c r="Z78" s="5" t="str">
        <f t="shared" si="38"/>
        <v/>
      </c>
      <c r="AA78" s="10" t="str">
        <f>IF(F78="男",data_kyogisha!A70,"")</f>
        <v/>
      </c>
      <c r="AB78" s="5" t="str">
        <f t="shared" si="30"/>
        <v/>
      </c>
      <c r="AC78" s="5" t="str">
        <f t="shared" si="31"/>
        <v/>
      </c>
      <c r="AD78" s="5" t="str">
        <f t="shared" si="39"/>
        <v/>
      </c>
      <c r="AE78" s="5" t="str">
        <f t="shared" si="32"/>
        <v/>
      </c>
      <c r="AF78" s="5" t="str">
        <f t="shared" si="40"/>
        <v/>
      </c>
      <c r="AG78" s="5" t="str">
        <f>IF(F78="女",data_kyogisha!A70,"")</f>
        <v/>
      </c>
      <c r="AH78" s="1">
        <f t="shared" si="41"/>
        <v>0</v>
      </c>
      <c r="AI78" s="1" t="str">
        <f t="shared" si="33"/>
        <v/>
      </c>
      <c r="AJ78" s="1">
        <f t="shared" si="43"/>
        <v>0</v>
      </c>
      <c r="AK78" s="1" t="str">
        <f t="shared" si="42"/>
        <v/>
      </c>
      <c r="AL78" s="1">
        <f t="shared" si="18"/>
        <v>0</v>
      </c>
      <c r="AM78" s="1" t="str">
        <f t="shared" si="19"/>
        <v/>
      </c>
      <c r="AN78" s="1">
        <f t="shared" si="44"/>
        <v>0</v>
      </c>
      <c r="AO78" s="1" t="str">
        <f t="shared" si="45"/>
        <v/>
      </c>
    </row>
    <row r="79" spans="1:41">
      <c r="A79" s="33">
        <v>70</v>
      </c>
      <c r="B79" s="58"/>
      <c r="C79" s="58"/>
      <c r="D79" s="58"/>
      <c r="E79" s="199"/>
      <c r="F79" s="58"/>
      <c r="G79" s="59"/>
      <c r="H79" s="60"/>
      <c r="I79" s="179"/>
      <c r="J79" s="60"/>
      <c r="K79" s="179"/>
      <c r="L79" s="60"/>
      <c r="M79" s="242"/>
      <c r="N79" s="61"/>
      <c r="O79" s="61"/>
      <c r="V79" s="5" t="str">
        <f t="shared" si="34"/>
        <v/>
      </c>
      <c r="W79" s="5" t="str">
        <f t="shared" si="35"/>
        <v/>
      </c>
      <c r="X79" s="5" t="str">
        <f t="shared" si="36"/>
        <v/>
      </c>
      <c r="Y79" s="5" t="str">
        <f t="shared" si="37"/>
        <v/>
      </c>
      <c r="Z79" s="5" t="str">
        <f t="shared" si="38"/>
        <v/>
      </c>
      <c r="AA79" s="10" t="str">
        <f>IF(F79="男",data_kyogisha!A71,"")</f>
        <v/>
      </c>
      <c r="AB79" s="5" t="str">
        <f t="shared" si="30"/>
        <v/>
      </c>
      <c r="AC79" s="5" t="str">
        <f t="shared" si="31"/>
        <v/>
      </c>
      <c r="AD79" s="5" t="str">
        <f t="shared" si="39"/>
        <v/>
      </c>
      <c r="AE79" s="5" t="str">
        <f t="shared" si="32"/>
        <v/>
      </c>
      <c r="AF79" s="5" t="str">
        <f t="shared" si="40"/>
        <v/>
      </c>
      <c r="AG79" s="5" t="str">
        <f>IF(F79="女",data_kyogisha!A71,"")</f>
        <v/>
      </c>
      <c r="AH79" s="1">
        <f t="shared" si="41"/>
        <v>0</v>
      </c>
      <c r="AI79" s="1" t="str">
        <f t="shared" si="33"/>
        <v/>
      </c>
      <c r="AJ79" s="1">
        <f t="shared" si="43"/>
        <v>0</v>
      </c>
      <c r="AK79" s="1" t="str">
        <f t="shared" si="42"/>
        <v/>
      </c>
      <c r="AL79" s="1">
        <f t="shared" si="18"/>
        <v>0</v>
      </c>
      <c r="AM79" s="1" t="str">
        <f t="shared" si="19"/>
        <v/>
      </c>
      <c r="AN79" s="1">
        <f t="shared" si="44"/>
        <v>0</v>
      </c>
      <c r="AO79" s="1" t="str">
        <f t="shared" si="45"/>
        <v/>
      </c>
    </row>
    <row r="80" spans="1:41">
      <c r="A80" s="33">
        <v>71</v>
      </c>
      <c r="B80" s="58"/>
      <c r="C80" s="58"/>
      <c r="D80" s="58"/>
      <c r="E80" s="199"/>
      <c r="F80" s="58"/>
      <c r="G80" s="59"/>
      <c r="H80" s="60"/>
      <c r="I80" s="179"/>
      <c r="J80" s="60"/>
      <c r="K80" s="179"/>
      <c r="L80" s="60"/>
      <c r="M80" s="242"/>
      <c r="N80" s="61"/>
      <c r="O80" s="61"/>
      <c r="V80" s="5" t="str">
        <f t="shared" si="34"/>
        <v/>
      </c>
      <c r="W80" s="5" t="str">
        <f t="shared" si="35"/>
        <v/>
      </c>
      <c r="X80" s="5" t="str">
        <f t="shared" si="36"/>
        <v/>
      </c>
      <c r="Y80" s="5" t="str">
        <f t="shared" si="37"/>
        <v/>
      </c>
      <c r="Z80" s="5" t="str">
        <f t="shared" si="38"/>
        <v/>
      </c>
      <c r="AA80" s="10" t="str">
        <f>IF(F80="男",data_kyogisha!A72,"")</f>
        <v/>
      </c>
      <c r="AB80" s="5" t="str">
        <f t="shared" si="30"/>
        <v/>
      </c>
      <c r="AC80" s="5" t="str">
        <f t="shared" si="31"/>
        <v/>
      </c>
      <c r="AD80" s="5" t="str">
        <f t="shared" si="39"/>
        <v/>
      </c>
      <c r="AE80" s="5" t="str">
        <f t="shared" si="32"/>
        <v/>
      </c>
      <c r="AF80" s="5" t="str">
        <f t="shared" si="40"/>
        <v/>
      </c>
      <c r="AG80" s="5" t="str">
        <f>IF(F80="女",data_kyogisha!A72,"")</f>
        <v/>
      </c>
      <c r="AH80" s="1">
        <f t="shared" si="41"/>
        <v>0</v>
      </c>
      <c r="AI80" s="1" t="str">
        <f t="shared" si="33"/>
        <v/>
      </c>
      <c r="AJ80" s="1">
        <f t="shared" si="43"/>
        <v>0</v>
      </c>
      <c r="AK80" s="1" t="str">
        <f t="shared" si="42"/>
        <v/>
      </c>
      <c r="AL80" s="1">
        <f t="shared" si="18"/>
        <v>0</v>
      </c>
      <c r="AM80" s="1" t="str">
        <f t="shared" si="19"/>
        <v/>
      </c>
      <c r="AN80" s="1">
        <f t="shared" si="44"/>
        <v>0</v>
      </c>
      <c r="AO80" s="1" t="str">
        <f t="shared" si="45"/>
        <v/>
      </c>
    </row>
    <row r="81" spans="1:41">
      <c r="A81" s="33">
        <v>72</v>
      </c>
      <c r="B81" s="58"/>
      <c r="C81" s="58"/>
      <c r="D81" s="58"/>
      <c r="E81" s="199"/>
      <c r="F81" s="58"/>
      <c r="G81" s="59"/>
      <c r="H81" s="60"/>
      <c r="I81" s="179"/>
      <c r="J81" s="60"/>
      <c r="K81" s="179"/>
      <c r="L81" s="60"/>
      <c r="M81" s="242"/>
      <c r="N81" s="61"/>
      <c r="O81" s="61"/>
      <c r="V81" s="5" t="str">
        <f t="shared" si="34"/>
        <v/>
      </c>
      <c r="W81" s="5" t="str">
        <f t="shared" si="35"/>
        <v/>
      </c>
      <c r="X81" s="5" t="str">
        <f t="shared" si="36"/>
        <v/>
      </c>
      <c r="Y81" s="5" t="str">
        <f t="shared" si="37"/>
        <v/>
      </c>
      <c r="Z81" s="5" t="str">
        <f t="shared" si="38"/>
        <v/>
      </c>
      <c r="AA81" s="10" t="str">
        <f>IF(F81="男",data_kyogisha!A73,"")</f>
        <v/>
      </c>
      <c r="AB81" s="5" t="str">
        <f t="shared" si="30"/>
        <v/>
      </c>
      <c r="AC81" s="5" t="str">
        <f t="shared" si="31"/>
        <v/>
      </c>
      <c r="AD81" s="5" t="str">
        <f t="shared" si="39"/>
        <v/>
      </c>
      <c r="AE81" s="5" t="str">
        <f t="shared" si="32"/>
        <v/>
      </c>
      <c r="AF81" s="5" t="str">
        <f t="shared" si="40"/>
        <v/>
      </c>
      <c r="AG81" s="5" t="str">
        <f>IF(F81="女",data_kyogisha!A73,"")</f>
        <v/>
      </c>
      <c r="AH81" s="1">
        <f t="shared" si="41"/>
        <v>0</v>
      </c>
      <c r="AI81" s="1" t="str">
        <f t="shared" si="33"/>
        <v/>
      </c>
      <c r="AJ81" s="1">
        <f t="shared" si="43"/>
        <v>0</v>
      </c>
      <c r="AK81" s="1" t="str">
        <f t="shared" si="42"/>
        <v/>
      </c>
      <c r="AL81" s="1">
        <f t="shared" si="18"/>
        <v>0</v>
      </c>
      <c r="AM81" s="1" t="str">
        <f t="shared" si="19"/>
        <v/>
      </c>
      <c r="AN81" s="1">
        <f t="shared" si="44"/>
        <v>0</v>
      </c>
      <c r="AO81" s="1" t="str">
        <f t="shared" si="45"/>
        <v/>
      </c>
    </row>
    <row r="82" spans="1:41">
      <c r="A82" s="33">
        <v>73</v>
      </c>
      <c r="B82" s="58"/>
      <c r="C82" s="58"/>
      <c r="D82" s="58"/>
      <c r="E82" s="199"/>
      <c r="F82" s="58"/>
      <c r="G82" s="59"/>
      <c r="H82" s="60"/>
      <c r="I82" s="179"/>
      <c r="J82" s="60"/>
      <c r="K82" s="179"/>
      <c r="L82" s="60"/>
      <c r="M82" s="242"/>
      <c r="N82" s="61"/>
      <c r="O82" s="61"/>
      <c r="V82" s="5" t="str">
        <f t="shared" si="34"/>
        <v/>
      </c>
      <c r="W82" s="5" t="str">
        <f t="shared" si="35"/>
        <v/>
      </c>
      <c r="X82" s="5" t="str">
        <f t="shared" si="36"/>
        <v/>
      </c>
      <c r="Y82" s="5" t="str">
        <f t="shared" si="37"/>
        <v/>
      </c>
      <c r="Z82" s="5" t="str">
        <f t="shared" si="38"/>
        <v/>
      </c>
      <c r="AA82" s="10" t="str">
        <f>IF(F82="男",data_kyogisha!A74,"")</f>
        <v/>
      </c>
      <c r="AB82" s="5" t="str">
        <f t="shared" si="30"/>
        <v/>
      </c>
      <c r="AC82" s="5" t="str">
        <f t="shared" si="31"/>
        <v/>
      </c>
      <c r="AD82" s="5" t="str">
        <f t="shared" si="39"/>
        <v/>
      </c>
      <c r="AE82" s="5" t="str">
        <f t="shared" si="32"/>
        <v/>
      </c>
      <c r="AF82" s="5" t="str">
        <f t="shared" si="40"/>
        <v/>
      </c>
      <c r="AG82" s="5" t="str">
        <f>IF(F82="女",data_kyogisha!A74,"")</f>
        <v/>
      </c>
      <c r="AH82" s="1">
        <f t="shared" si="41"/>
        <v>0</v>
      </c>
      <c r="AI82" s="1" t="str">
        <f t="shared" si="33"/>
        <v/>
      </c>
      <c r="AJ82" s="1">
        <f t="shared" si="43"/>
        <v>0</v>
      </c>
      <c r="AK82" s="1" t="str">
        <f t="shared" si="42"/>
        <v/>
      </c>
      <c r="AL82" s="1">
        <f t="shared" si="18"/>
        <v>0</v>
      </c>
      <c r="AM82" s="1" t="str">
        <f t="shared" si="19"/>
        <v/>
      </c>
      <c r="AN82" s="1">
        <f t="shared" si="44"/>
        <v>0</v>
      </c>
      <c r="AO82" s="1" t="str">
        <f t="shared" si="45"/>
        <v/>
      </c>
    </row>
    <row r="83" spans="1:41">
      <c r="A83" s="33">
        <v>74</v>
      </c>
      <c r="B83" s="58"/>
      <c r="C83" s="58"/>
      <c r="D83" s="58"/>
      <c r="E83" s="199"/>
      <c r="F83" s="58"/>
      <c r="G83" s="59"/>
      <c r="H83" s="60"/>
      <c r="I83" s="179"/>
      <c r="J83" s="60"/>
      <c r="K83" s="179"/>
      <c r="L83" s="60"/>
      <c r="M83" s="242"/>
      <c r="N83" s="61"/>
      <c r="O83" s="61"/>
      <c r="V83" s="5" t="str">
        <f t="shared" si="34"/>
        <v/>
      </c>
      <c r="W83" s="5" t="str">
        <f t="shared" si="35"/>
        <v/>
      </c>
      <c r="X83" s="5" t="str">
        <f t="shared" si="36"/>
        <v/>
      </c>
      <c r="Y83" s="5" t="str">
        <f t="shared" si="37"/>
        <v/>
      </c>
      <c r="Z83" s="5" t="str">
        <f t="shared" si="38"/>
        <v/>
      </c>
      <c r="AA83" s="10" t="str">
        <f>IF(F83="男",data_kyogisha!A75,"")</f>
        <v/>
      </c>
      <c r="AB83" s="5" t="str">
        <f t="shared" si="30"/>
        <v/>
      </c>
      <c r="AC83" s="5" t="str">
        <f t="shared" si="31"/>
        <v/>
      </c>
      <c r="AD83" s="5" t="str">
        <f t="shared" si="39"/>
        <v/>
      </c>
      <c r="AE83" s="5" t="str">
        <f t="shared" si="32"/>
        <v/>
      </c>
      <c r="AF83" s="5" t="str">
        <f t="shared" si="40"/>
        <v/>
      </c>
      <c r="AG83" s="5" t="str">
        <f>IF(F83="女",data_kyogisha!A75,"")</f>
        <v/>
      </c>
      <c r="AH83" s="1">
        <f t="shared" si="41"/>
        <v>0</v>
      </c>
      <c r="AI83" s="1" t="str">
        <f t="shared" si="33"/>
        <v/>
      </c>
      <c r="AJ83" s="1">
        <f t="shared" si="43"/>
        <v>0</v>
      </c>
      <c r="AK83" s="1" t="str">
        <f t="shared" si="42"/>
        <v/>
      </c>
      <c r="AL83" s="1">
        <f t="shared" si="18"/>
        <v>0</v>
      </c>
      <c r="AM83" s="1" t="str">
        <f t="shared" si="19"/>
        <v/>
      </c>
      <c r="AN83" s="1">
        <f t="shared" si="44"/>
        <v>0</v>
      </c>
      <c r="AO83" s="1" t="str">
        <f t="shared" si="45"/>
        <v/>
      </c>
    </row>
    <row r="84" spans="1:41">
      <c r="A84" s="33">
        <v>75</v>
      </c>
      <c r="B84" s="58"/>
      <c r="C84" s="58"/>
      <c r="D84" s="58"/>
      <c r="E84" s="199"/>
      <c r="F84" s="58"/>
      <c r="G84" s="59"/>
      <c r="H84" s="60"/>
      <c r="I84" s="179"/>
      <c r="J84" s="60"/>
      <c r="K84" s="179"/>
      <c r="L84" s="60"/>
      <c r="M84" s="242"/>
      <c r="N84" s="61"/>
      <c r="O84" s="61"/>
      <c r="V84" s="5" t="str">
        <f t="shared" si="34"/>
        <v/>
      </c>
      <c r="W84" s="5" t="str">
        <f t="shared" si="35"/>
        <v/>
      </c>
      <c r="X84" s="5" t="str">
        <f t="shared" si="36"/>
        <v/>
      </c>
      <c r="Y84" s="5" t="str">
        <f t="shared" si="37"/>
        <v/>
      </c>
      <c r="Z84" s="5" t="str">
        <f t="shared" si="38"/>
        <v/>
      </c>
      <c r="AA84" s="10" t="str">
        <f>IF(F84="男",data_kyogisha!A76,"")</f>
        <v/>
      </c>
      <c r="AB84" s="5" t="str">
        <f t="shared" si="30"/>
        <v/>
      </c>
      <c r="AC84" s="5" t="str">
        <f t="shared" si="31"/>
        <v/>
      </c>
      <c r="AD84" s="5" t="str">
        <f t="shared" si="39"/>
        <v/>
      </c>
      <c r="AE84" s="5" t="str">
        <f t="shared" si="32"/>
        <v/>
      </c>
      <c r="AF84" s="5" t="str">
        <f t="shared" si="40"/>
        <v/>
      </c>
      <c r="AG84" s="5" t="str">
        <f>IF(F84="女",data_kyogisha!A76,"")</f>
        <v/>
      </c>
      <c r="AH84" s="1">
        <f t="shared" si="41"/>
        <v>0</v>
      </c>
      <c r="AI84" s="1" t="str">
        <f t="shared" si="33"/>
        <v/>
      </c>
      <c r="AJ84" s="1">
        <f t="shared" si="43"/>
        <v>0</v>
      </c>
      <c r="AK84" s="1" t="str">
        <f t="shared" si="42"/>
        <v/>
      </c>
      <c r="AL84" s="1">
        <f t="shared" ref="AL84:AL99" si="46">IF(AND(F84="女",N84="○"),AL83+1,AL83)</f>
        <v>0</v>
      </c>
      <c r="AM84" s="1" t="str">
        <f t="shared" ref="AM84:AM99" si="47">IF(AND(F84="女",N84="○"),B84,"")</f>
        <v/>
      </c>
      <c r="AN84" s="1">
        <f t="shared" si="44"/>
        <v>0</v>
      </c>
      <c r="AO84" s="1" t="str">
        <f t="shared" si="45"/>
        <v/>
      </c>
    </row>
    <row r="85" spans="1:41">
      <c r="A85" s="33">
        <v>76</v>
      </c>
      <c r="B85" s="58"/>
      <c r="C85" s="58"/>
      <c r="D85" s="58"/>
      <c r="E85" s="199"/>
      <c r="F85" s="58"/>
      <c r="G85" s="59"/>
      <c r="H85" s="60"/>
      <c r="I85" s="179"/>
      <c r="J85" s="60"/>
      <c r="K85" s="179"/>
      <c r="L85" s="60"/>
      <c r="M85" s="242"/>
      <c r="N85" s="61"/>
      <c r="O85" s="61"/>
      <c r="V85" s="5" t="str">
        <f t="shared" si="34"/>
        <v/>
      </c>
      <c r="W85" s="5" t="str">
        <f t="shared" si="35"/>
        <v/>
      </c>
      <c r="X85" s="5" t="str">
        <f t="shared" si="36"/>
        <v/>
      </c>
      <c r="Y85" s="5" t="str">
        <f t="shared" si="37"/>
        <v/>
      </c>
      <c r="Z85" s="5" t="str">
        <f t="shared" si="38"/>
        <v/>
      </c>
      <c r="AA85" s="10" t="str">
        <f>IF(F85="男",data_kyogisha!A77,"")</f>
        <v/>
      </c>
      <c r="AB85" s="5" t="str">
        <f t="shared" si="30"/>
        <v/>
      </c>
      <c r="AC85" s="5" t="str">
        <f t="shared" si="31"/>
        <v/>
      </c>
      <c r="AD85" s="5" t="str">
        <f t="shared" si="39"/>
        <v/>
      </c>
      <c r="AE85" s="5" t="str">
        <f t="shared" si="32"/>
        <v/>
      </c>
      <c r="AF85" s="5" t="str">
        <f t="shared" si="40"/>
        <v/>
      </c>
      <c r="AG85" s="5" t="str">
        <f>IF(F85="女",data_kyogisha!A77,"")</f>
        <v/>
      </c>
      <c r="AH85" s="1">
        <f t="shared" si="41"/>
        <v>0</v>
      </c>
      <c r="AI85" s="1" t="str">
        <f t="shared" si="33"/>
        <v/>
      </c>
      <c r="AJ85" s="1">
        <f t="shared" si="43"/>
        <v>0</v>
      </c>
      <c r="AK85" s="1" t="str">
        <f t="shared" si="42"/>
        <v/>
      </c>
      <c r="AL85" s="1">
        <f t="shared" si="46"/>
        <v>0</v>
      </c>
      <c r="AM85" s="1" t="str">
        <f t="shared" si="47"/>
        <v/>
      </c>
      <c r="AN85" s="1">
        <f t="shared" si="44"/>
        <v>0</v>
      </c>
      <c r="AO85" s="1" t="str">
        <f t="shared" si="45"/>
        <v/>
      </c>
    </row>
    <row r="86" spans="1:41">
      <c r="A86" s="33">
        <v>77</v>
      </c>
      <c r="B86" s="58"/>
      <c r="C86" s="58"/>
      <c r="D86" s="58"/>
      <c r="E86" s="199"/>
      <c r="F86" s="58"/>
      <c r="G86" s="59"/>
      <c r="H86" s="60"/>
      <c r="I86" s="179"/>
      <c r="J86" s="60"/>
      <c r="K86" s="179"/>
      <c r="L86" s="60"/>
      <c r="M86" s="242"/>
      <c r="N86" s="61"/>
      <c r="O86" s="61"/>
      <c r="V86" s="5" t="str">
        <f t="shared" si="34"/>
        <v/>
      </c>
      <c r="W86" s="5" t="str">
        <f t="shared" si="35"/>
        <v/>
      </c>
      <c r="X86" s="5" t="str">
        <f t="shared" si="36"/>
        <v/>
      </c>
      <c r="Y86" s="5" t="str">
        <f t="shared" si="37"/>
        <v/>
      </c>
      <c r="Z86" s="5" t="str">
        <f t="shared" si="38"/>
        <v/>
      </c>
      <c r="AA86" s="10" t="str">
        <f>IF(F86="男",data_kyogisha!A78,"")</f>
        <v/>
      </c>
      <c r="AB86" s="5" t="str">
        <f t="shared" si="30"/>
        <v/>
      </c>
      <c r="AC86" s="5" t="str">
        <f t="shared" si="31"/>
        <v/>
      </c>
      <c r="AD86" s="5" t="str">
        <f t="shared" si="39"/>
        <v/>
      </c>
      <c r="AE86" s="5" t="str">
        <f t="shared" si="32"/>
        <v/>
      </c>
      <c r="AF86" s="5" t="str">
        <f t="shared" si="40"/>
        <v/>
      </c>
      <c r="AG86" s="5" t="str">
        <f>IF(F86="女",data_kyogisha!A78,"")</f>
        <v/>
      </c>
      <c r="AH86" s="1">
        <f t="shared" si="41"/>
        <v>0</v>
      </c>
      <c r="AI86" s="1" t="str">
        <f t="shared" si="33"/>
        <v/>
      </c>
      <c r="AJ86" s="1">
        <f t="shared" si="43"/>
        <v>0</v>
      </c>
      <c r="AK86" s="1" t="str">
        <f t="shared" si="42"/>
        <v/>
      </c>
      <c r="AL86" s="1">
        <f t="shared" si="46"/>
        <v>0</v>
      </c>
      <c r="AM86" s="1" t="str">
        <f t="shared" si="47"/>
        <v/>
      </c>
      <c r="AN86" s="1">
        <f t="shared" si="44"/>
        <v>0</v>
      </c>
      <c r="AO86" s="1" t="str">
        <f t="shared" si="45"/>
        <v/>
      </c>
    </row>
    <row r="87" spans="1:41">
      <c r="A87" s="33">
        <v>78</v>
      </c>
      <c r="B87" s="58"/>
      <c r="C87" s="58"/>
      <c r="D87" s="58"/>
      <c r="E87" s="199"/>
      <c r="F87" s="58"/>
      <c r="G87" s="59"/>
      <c r="H87" s="60"/>
      <c r="I87" s="179"/>
      <c r="J87" s="60"/>
      <c r="K87" s="179"/>
      <c r="L87" s="60"/>
      <c r="M87" s="242"/>
      <c r="N87" s="61"/>
      <c r="O87" s="61"/>
      <c r="V87" s="5" t="str">
        <f t="shared" si="34"/>
        <v/>
      </c>
      <c r="W87" s="5" t="str">
        <f t="shared" si="35"/>
        <v/>
      </c>
      <c r="X87" s="5" t="str">
        <f t="shared" si="36"/>
        <v/>
      </c>
      <c r="Y87" s="5" t="str">
        <f t="shared" si="37"/>
        <v/>
      </c>
      <c r="Z87" s="5" t="str">
        <f t="shared" si="38"/>
        <v/>
      </c>
      <c r="AA87" s="10" t="str">
        <f>IF(F87="男",data_kyogisha!A79,"")</f>
        <v/>
      </c>
      <c r="AB87" s="5" t="str">
        <f t="shared" si="30"/>
        <v/>
      </c>
      <c r="AC87" s="5" t="str">
        <f t="shared" si="31"/>
        <v/>
      </c>
      <c r="AD87" s="5" t="str">
        <f t="shared" si="39"/>
        <v/>
      </c>
      <c r="AE87" s="5" t="str">
        <f t="shared" si="32"/>
        <v/>
      </c>
      <c r="AF87" s="5" t="str">
        <f t="shared" si="40"/>
        <v/>
      </c>
      <c r="AG87" s="5" t="str">
        <f>IF(F87="女",data_kyogisha!A79,"")</f>
        <v/>
      </c>
      <c r="AH87" s="1">
        <f t="shared" si="41"/>
        <v>0</v>
      </c>
      <c r="AI87" s="1" t="str">
        <f t="shared" si="33"/>
        <v/>
      </c>
      <c r="AJ87" s="1">
        <f t="shared" si="43"/>
        <v>0</v>
      </c>
      <c r="AK87" s="1" t="str">
        <f t="shared" si="42"/>
        <v/>
      </c>
      <c r="AL87" s="1">
        <f t="shared" si="46"/>
        <v>0</v>
      </c>
      <c r="AM87" s="1" t="str">
        <f t="shared" si="47"/>
        <v/>
      </c>
      <c r="AN87" s="1">
        <f t="shared" si="44"/>
        <v>0</v>
      </c>
      <c r="AO87" s="1" t="str">
        <f t="shared" si="45"/>
        <v/>
      </c>
    </row>
    <row r="88" spans="1:41">
      <c r="A88" s="33">
        <v>79</v>
      </c>
      <c r="B88" s="58"/>
      <c r="C88" s="58"/>
      <c r="D88" s="58"/>
      <c r="E88" s="199"/>
      <c r="F88" s="58"/>
      <c r="G88" s="59"/>
      <c r="H88" s="60"/>
      <c r="I88" s="179"/>
      <c r="J88" s="60"/>
      <c r="K88" s="179"/>
      <c r="L88" s="60"/>
      <c r="M88" s="242"/>
      <c r="N88" s="61"/>
      <c r="O88" s="61"/>
      <c r="V88" s="5" t="str">
        <f t="shared" si="34"/>
        <v/>
      </c>
      <c r="W88" s="5" t="str">
        <f t="shared" si="35"/>
        <v/>
      </c>
      <c r="X88" s="5" t="str">
        <f t="shared" si="36"/>
        <v/>
      </c>
      <c r="Y88" s="5" t="str">
        <f t="shared" si="37"/>
        <v/>
      </c>
      <c r="Z88" s="5" t="str">
        <f t="shared" si="38"/>
        <v/>
      </c>
      <c r="AA88" s="10" t="str">
        <f>IF(F88="男",data_kyogisha!A80,"")</f>
        <v/>
      </c>
      <c r="AB88" s="5" t="str">
        <f t="shared" si="30"/>
        <v/>
      </c>
      <c r="AC88" s="5" t="str">
        <f t="shared" si="31"/>
        <v/>
      </c>
      <c r="AD88" s="5" t="str">
        <f t="shared" si="39"/>
        <v/>
      </c>
      <c r="AE88" s="5" t="str">
        <f t="shared" si="32"/>
        <v/>
      </c>
      <c r="AF88" s="5" t="str">
        <f t="shared" si="40"/>
        <v/>
      </c>
      <c r="AG88" s="5" t="str">
        <f>IF(F88="女",data_kyogisha!A80,"")</f>
        <v/>
      </c>
      <c r="AH88" s="1">
        <f t="shared" si="41"/>
        <v>0</v>
      </c>
      <c r="AI88" s="1" t="str">
        <f t="shared" si="33"/>
        <v/>
      </c>
      <c r="AJ88" s="1">
        <f t="shared" si="43"/>
        <v>0</v>
      </c>
      <c r="AK88" s="1" t="str">
        <f t="shared" si="42"/>
        <v/>
      </c>
      <c r="AL88" s="1">
        <f t="shared" si="46"/>
        <v>0</v>
      </c>
      <c r="AM88" s="1" t="str">
        <f t="shared" si="47"/>
        <v/>
      </c>
      <c r="AN88" s="1">
        <f t="shared" si="44"/>
        <v>0</v>
      </c>
      <c r="AO88" s="1" t="str">
        <f t="shared" si="45"/>
        <v/>
      </c>
    </row>
    <row r="89" spans="1:41">
      <c r="A89" s="33">
        <v>80</v>
      </c>
      <c r="B89" s="58"/>
      <c r="C89" s="58"/>
      <c r="D89" s="58"/>
      <c r="E89" s="199"/>
      <c r="F89" s="58"/>
      <c r="G89" s="59"/>
      <c r="H89" s="60"/>
      <c r="I89" s="179"/>
      <c r="J89" s="60"/>
      <c r="K89" s="179"/>
      <c r="L89" s="60"/>
      <c r="M89" s="242"/>
      <c r="N89" s="61"/>
      <c r="O89" s="61"/>
      <c r="V89" s="5" t="str">
        <f t="shared" si="34"/>
        <v/>
      </c>
      <c r="W89" s="5" t="str">
        <f t="shared" si="35"/>
        <v/>
      </c>
      <c r="X89" s="5" t="str">
        <f t="shared" si="36"/>
        <v/>
      </c>
      <c r="Y89" s="5" t="str">
        <f t="shared" si="37"/>
        <v/>
      </c>
      <c r="Z89" s="5" t="str">
        <f t="shared" si="38"/>
        <v/>
      </c>
      <c r="AA89" s="10" t="str">
        <f>IF(F89="男",data_kyogisha!A81,"")</f>
        <v/>
      </c>
      <c r="AB89" s="5" t="str">
        <f t="shared" si="30"/>
        <v/>
      </c>
      <c r="AC89" s="5" t="str">
        <f t="shared" si="31"/>
        <v/>
      </c>
      <c r="AD89" s="5" t="str">
        <f t="shared" si="39"/>
        <v/>
      </c>
      <c r="AE89" s="5" t="str">
        <f t="shared" si="32"/>
        <v/>
      </c>
      <c r="AF89" s="5" t="str">
        <f t="shared" si="40"/>
        <v/>
      </c>
      <c r="AG89" s="5" t="str">
        <f>IF(F89="女",data_kyogisha!A81,"")</f>
        <v/>
      </c>
      <c r="AH89" s="1">
        <f t="shared" si="41"/>
        <v>0</v>
      </c>
      <c r="AI89" s="1" t="str">
        <f t="shared" si="33"/>
        <v/>
      </c>
      <c r="AJ89" s="1">
        <f t="shared" si="43"/>
        <v>0</v>
      </c>
      <c r="AK89" s="1" t="str">
        <f t="shared" si="42"/>
        <v/>
      </c>
      <c r="AL89" s="1">
        <f t="shared" si="46"/>
        <v>0</v>
      </c>
      <c r="AM89" s="1" t="str">
        <f t="shared" si="47"/>
        <v/>
      </c>
      <c r="AN89" s="1">
        <f t="shared" si="44"/>
        <v>0</v>
      </c>
      <c r="AO89" s="1" t="str">
        <f t="shared" si="45"/>
        <v/>
      </c>
    </row>
    <row r="90" spans="1:41">
      <c r="A90" s="33">
        <v>81</v>
      </c>
      <c r="B90" s="58"/>
      <c r="C90" s="58"/>
      <c r="D90" s="58"/>
      <c r="E90" s="199"/>
      <c r="F90" s="58"/>
      <c r="G90" s="59"/>
      <c r="H90" s="60"/>
      <c r="I90" s="179"/>
      <c r="J90" s="60"/>
      <c r="K90" s="179"/>
      <c r="L90" s="60"/>
      <c r="M90" s="242"/>
      <c r="N90" s="61"/>
      <c r="O90" s="61"/>
      <c r="V90" s="5" t="str">
        <f t="shared" si="34"/>
        <v/>
      </c>
      <c r="W90" s="5" t="str">
        <f t="shared" si="35"/>
        <v/>
      </c>
      <c r="X90" s="5" t="str">
        <f t="shared" si="36"/>
        <v/>
      </c>
      <c r="Y90" s="5" t="str">
        <f t="shared" si="37"/>
        <v/>
      </c>
      <c r="Z90" s="5" t="str">
        <f t="shared" si="38"/>
        <v/>
      </c>
      <c r="AA90" s="10" t="str">
        <f>IF(F90="男",data_kyogisha!A82,"")</f>
        <v/>
      </c>
      <c r="AB90" s="5" t="str">
        <f t="shared" si="30"/>
        <v/>
      </c>
      <c r="AC90" s="5" t="str">
        <f t="shared" si="31"/>
        <v/>
      </c>
      <c r="AD90" s="5" t="str">
        <f t="shared" si="39"/>
        <v/>
      </c>
      <c r="AE90" s="5" t="str">
        <f t="shared" si="32"/>
        <v/>
      </c>
      <c r="AF90" s="5" t="str">
        <f t="shared" si="40"/>
        <v/>
      </c>
      <c r="AG90" s="5" t="str">
        <f>IF(F90="女",data_kyogisha!A82,"")</f>
        <v/>
      </c>
      <c r="AH90" s="1">
        <f t="shared" si="41"/>
        <v>0</v>
      </c>
      <c r="AI90" s="1" t="str">
        <f t="shared" si="33"/>
        <v/>
      </c>
      <c r="AJ90" s="1">
        <f t="shared" si="43"/>
        <v>0</v>
      </c>
      <c r="AK90" s="1" t="str">
        <f t="shared" si="42"/>
        <v/>
      </c>
      <c r="AL90" s="1">
        <f t="shared" si="46"/>
        <v>0</v>
      </c>
      <c r="AM90" s="1" t="str">
        <f t="shared" si="47"/>
        <v/>
      </c>
      <c r="AN90" s="1">
        <f t="shared" si="44"/>
        <v>0</v>
      </c>
      <c r="AO90" s="1" t="str">
        <f t="shared" si="45"/>
        <v/>
      </c>
    </row>
    <row r="91" spans="1:41">
      <c r="A91" s="33">
        <v>82</v>
      </c>
      <c r="B91" s="58"/>
      <c r="C91" s="58"/>
      <c r="D91" s="58"/>
      <c r="E91" s="199"/>
      <c r="F91" s="58"/>
      <c r="G91" s="59"/>
      <c r="H91" s="60"/>
      <c r="I91" s="179"/>
      <c r="J91" s="60"/>
      <c r="K91" s="179"/>
      <c r="L91" s="60"/>
      <c r="M91" s="242"/>
      <c r="N91" s="61"/>
      <c r="O91" s="61"/>
      <c r="V91" s="5" t="str">
        <f t="shared" si="34"/>
        <v/>
      </c>
      <c r="W91" s="5" t="str">
        <f t="shared" si="35"/>
        <v/>
      </c>
      <c r="X91" s="5" t="str">
        <f t="shared" si="36"/>
        <v/>
      </c>
      <c r="Y91" s="5" t="str">
        <f t="shared" si="37"/>
        <v/>
      </c>
      <c r="Z91" s="5" t="str">
        <f t="shared" si="38"/>
        <v/>
      </c>
      <c r="AA91" s="10" t="str">
        <f>IF(F91="男",data_kyogisha!A83,"")</f>
        <v/>
      </c>
      <c r="AB91" s="5" t="str">
        <f t="shared" si="30"/>
        <v/>
      </c>
      <c r="AC91" s="5" t="str">
        <f t="shared" si="31"/>
        <v/>
      </c>
      <c r="AD91" s="5" t="str">
        <f t="shared" si="39"/>
        <v/>
      </c>
      <c r="AE91" s="5" t="str">
        <f t="shared" si="32"/>
        <v/>
      </c>
      <c r="AF91" s="5" t="str">
        <f t="shared" si="40"/>
        <v/>
      </c>
      <c r="AG91" s="5" t="str">
        <f>IF(F91="女",data_kyogisha!A83,"")</f>
        <v/>
      </c>
      <c r="AH91" s="1">
        <f t="shared" si="41"/>
        <v>0</v>
      </c>
      <c r="AI91" s="1" t="str">
        <f t="shared" si="33"/>
        <v/>
      </c>
      <c r="AJ91" s="1">
        <f t="shared" si="43"/>
        <v>0</v>
      </c>
      <c r="AK91" s="1" t="str">
        <f t="shared" si="42"/>
        <v/>
      </c>
      <c r="AL91" s="1">
        <f t="shared" si="46"/>
        <v>0</v>
      </c>
      <c r="AM91" s="1" t="str">
        <f t="shared" si="47"/>
        <v/>
      </c>
      <c r="AN91" s="1">
        <f t="shared" si="44"/>
        <v>0</v>
      </c>
      <c r="AO91" s="1" t="str">
        <f t="shared" si="45"/>
        <v/>
      </c>
    </row>
    <row r="92" spans="1:41">
      <c r="A92" s="33">
        <v>83</v>
      </c>
      <c r="B92" s="58"/>
      <c r="C92" s="58"/>
      <c r="D92" s="58"/>
      <c r="E92" s="199"/>
      <c r="F92" s="58"/>
      <c r="G92" s="59"/>
      <c r="H92" s="60"/>
      <c r="I92" s="179"/>
      <c r="J92" s="60"/>
      <c r="K92" s="179"/>
      <c r="L92" s="60"/>
      <c r="M92" s="242"/>
      <c r="N92" s="61"/>
      <c r="O92" s="61"/>
      <c r="V92" s="5" t="str">
        <f t="shared" si="34"/>
        <v/>
      </c>
      <c r="W92" s="5" t="str">
        <f t="shared" si="35"/>
        <v/>
      </c>
      <c r="X92" s="5" t="str">
        <f t="shared" si="36"/>
        <v/>
      </c>
      <c r="Y92" s="5" t="str">
        <f t="shared" si="37"/>
        <v/>
      </c>
      <c r="Z92" s="5" t="str">
        <f t="shared" si="38"/>
        <v/>
      </c>
      <c r="AA92" s="10" t="str">
        <f>IF(F92="男",data_kyogisha!A84,"")</f>
        <v/>
      </c>
      <c r="AB92" s="5" t="str">
        <f t="shared" si="30"/>
        <v/>
      </c>
      <c r="AC92" s="5" t="str">
        <f t="shared" si="31"/>
        <v/>
      </c>
      <c r="AD92" s="5" t="str">
        <f t="shared" si="39"/>
        <v/>
      </c>
      <c r="AE92" s="5" t="str">
        <f t="shared" si="32"/>
        <v/>
      </c>
      <c r="AF92" s="5" t="str">
        <f t="shared" si="40"/>
        <v/>
      </c>
      <c r="AG92" s="5" t="str">
        <f>IF(F92="女",data_kyogisha!A84,"")</f>
        <v/>
      </c>
      <c r="AH92" s="1">
        <f t="shared" si="41"/>
        <v>0</v>
      </c>
      <c r="AI92" s="1" t="str">
        <f t="shared" si="33"/>
        <v/>
      </c>
      <c r="AJ92" s="1">
        <f t="shared" si="43"/>
        <v>0</v>
      </c>
      <c r="AK92" s="1" t="str">
        <f t="shared" si="42"/>
        <v/>
      </c>
      <c r="AL92" s="1">
        <f t="shared" si="46"/>
        <v>0</v>
      </c>
      <c r="AM92" s="1" t="str">
        <f t="shared" si="47"/>
        <v/>
      </c>
      <c r="AN92" s="1">
        <f t="shared" si="44"/>
        <v>0</v>
      </c>
      <c r="AO92" s="1" t="str">
        <f t="shared" si="45"/>
        <v/>
      </c>
    </row>
    <row r="93" spans="1:41">
      <c r="A93" s="33">
        <v>84</v>
      </c>
      <c r="B93" s="58"/>
      <c r="C93" s="58"/>
      <c r="D93" s="58"/>
      <c r="E93" s="199"/>
      <c r="F93" s="58"/>
      <c r="G93" s="59"/>
      <c r="H93" s="60"/>
      <c r="I93" s="179"/>
      <c r="J93" s="60"/>
      <c r="K93" s="179"/>
      <c r="L93" s="60"/>
      <c r="M93" s="242"/>
      <c r="N93" s="61"/>
      <c r="O93" s="61"/>
      <c r="V93" s="5" t="str">
        <f t="shared" si="34"/>
        <v/>
      </c>
      <c r="W93" s="5" t="str">
        <f t="shared" si="35"/>
        <v/>
      </c>
      <c r="X93" s="5" t="str">
        <f t="shared" si="36"/>
        <v/>
      </c>
      <c r="Y93" s="5" t="str">
        <f t="shared" si="37"/>
        <v/>
      </c>
      <c r="Z93" s="5" t="str">
        <f t="shared" si="38"/>
        <v/>
      </c>
      <c r="AA93" s="10" t="str">
        <f>IF(F93="男",data_kyogisha!A85,"")</f>
        <v/>
      </c>
      <c r="AB93" s="5" t="str">
        <f t="shared" si="30"/>
        <v/>
      </c>
      <c r="AC93" s="5" t="str">
        <f t="shared" si="31"/>
        <v/>
      </c>
      <c r="AD93" s="5" t="str">
        <f t="shared" si="39"/>
        <v/>
      </c>
      <c r="AE93" s="5" t="str">
        <f t="shared" si="32"/>
        <v/>
      </c>
      <c r="AF93" s="5" t="str">
        <f t="shared" si="40"/>
        <v/>
      </c>
      <c r="AG93" s="5" t="str">
        <f>IF(F93="女",data_kyogisha!A85,"")</f>
        <v/>
      </c>
      <c r="AH93" s="1">
        <f t="shared" si="41"/>
        <v>0</v>
      </c>
      <c r="AI93" s="1" t="str">
        <f t="shared" si="33"/>
        <v/>
      </c>
      <c r="AJ93" s="1">
        <f t="shared" si="43"/>
        <v>0</v>
      </c>
      <c r="AK93" s="1" t="str">
        <f t="shared" si="42"/>
        <v/>
      </c>
      <c r="AL93" s="1">
        <f t="shared" si="46"/>
        <v>0</v>
      </c>
      <c r="AM93" s="1" t="str">
        <f t="shared" si="47"/>
        <v/>
      </c>
      <c r="AN93" s="1">
        <f t="shared" si="44"/>
        <v>0</v>
      </c>
      <c r="AO93" s="1" t="str">
        <f t="shared" si="45"/>
        <v/>
      </c>
    </row>
    <row r="94" spans="1:41">
      <c r="A94" s="33">
        <v>85</v>
      </c>
      <c r="B94" s="58"/>
      <c r="C94" s="58"/>
      <c r="D94" s="58"/>
      <c r="E94" s="199"/>
      <c r="F94" s="58"/>
      <c r="G94" s="59"/>
      <c r="H94" s="60"/>
      <c r="I94" s="179"/>
      <c r="J94" s="60"/>
      <c r="K94" s="179"/>
      <c r="L94" s="60"/>
      <c r="M94" s="242"/>
      <c r="N94" s="61"/>
      <c r="O94" s="61"/>
      <c r="V94" s="5" t="str">
        <f t="shared" si="34"/>
        <v/>
      </c>
      <c r="W94" s="5" t="str">
        <f t="shared" si="35"/>
        <v/>
      </c>
      <c r="X94" s="5" t="str">
        <f t="shared" si="36"/>
        <v/>
      </c>
      <c r="Y94" s="5" t="str">
        <f t="shared" si="37"/>
        <v/>
      </c>
      <c r="Z94" s="5" t="str">
        <f t="shared" si="38"/>
        <v/>
      </c>
      <c r="AA94" s="10" t="str">
        <f>IF(F94="男",data_kyogisha!A86,"")</f>
        <v/>
      </c>
      <c r="AB94" s="5" t="str">
        <f t="shared" si="30"/>
        <v/>
      </c>
      <c r="AC94" s="5" t="str">
        <f t="shared" si="31"/>
        <v/>
      </c>
      <c r="AD94" s="5" t="str">
        <f t="shared" si="39"/>
        <v/>
      </c>
      <c r="AE94" s="5" t="str">
        <f t="shared" si="32"/>
        <v/>
      </c>
      <c r="AF94" s="5" t="str">
        <f t="shared" si="40"/>
        <v/>
      </c>
      <c r="AG94" s="5" t="str">
        <f>IF(F94="女",data_kyogisha!A86,"")</f>
        <v/>
      </c>
      <c r="AH94" s="1">
        <f t="shared" si="41"/>
        <v>0</v>
      </c>
      <c r="AI94" s="1" t="str">
        <f t="shared" si="33"/>
        <v/>
      </c>
      <c r="AJ94" s="1">
        <f t="shared" si="43"/>
        <v>0</v>
      </c>
      <c r="AK94" s="1" t="str">
        <f t="shared" si="42"/>
        <v/>
      </c>
      <c r="AL94" s="1">
        <f t="shared" si="46"/>
        <v>0</v>
      </c>
      <c r="AM94" s="1" t="str">
        <f t="shared" si="47"/>
        <v/>
      </c>
      <c r="AN94" s="1">
        <f t="shared" si="44"/>
        <v>0</v>
      </c>
      <c r="AO94" s="1" t="str">
        <f t="shared" si="45"/>
        <v/>
      </c>
    </row>
    <row r="95" spans="1:41">
      <c r="A95" s="33">
        <v>86</v>
      </c>
      <c r="B95" s="58"/>
      <c r="C95" s="58"/>
      <c r="D95" s="58"/>
      <c r="E95" s="199"/>
      <c r="F95" s="58"/>
      <c r="G95" s="59"/>
      <c r="H95" s="60"/>
      <c r="I95" s="179"/>
      <c r="J95" s="60"/>
      <c r="K95" s="179"/>
      <c r="L95" s="60"/>
      <c r="M95" s="242"/>
      <c r="N95" s="61"/>
      <c r="O95" s="61"/>
      <c r="V95" s="5" t="str">
        <f t="shared" si="34"/>
        <v/>
      </c>
      <c r="W95" s="5" t="str">
        <f t="shared" si="35"/>
        <v/>
      </c>
      <c r="X95" s="5" t="str">
        <f t="shared" si="36"/>
        <v/>
      </c>
      <c r="Y95" s="5" t="str">
        <f t="shared" si="37"/>
        <v/>
      </c>
      <c r="Z95" s="5" t="str">
        <f t="shared" si="38"/>
        <v/>
      </c>
      <c r="AA95" s="10" t="str">
        <f>IF(F95="男",data_kyogisha!A87,"")</f>
        <v/>
      </c>
      <c r="AB95" s="5" t="str">
        <f t="shared" si="30"/>
        <v/>
      </c>
      <c r="AC95" s="5" t="str">
        <f t="shared" si="31"/>
        <v/>
      </c>
      <c r="AD95" s="5" t="str">
        <f t="shared" si="39"/>
        <v/>
      </c>
      <c r="AE95" s="5" t="str">
        <f t="shared" si="32"/>
        <v/>
      </c>
      <c r="AF95" s="5" t="str">
        <f t="shared" si="40"/>
        <v/>
      </c>
      <c r="AG95" s="5" t="str">
        <f>IF(F95="女",data_kyogisha!A87,"")</f>
        <v/>
      </c>
      <c r="AH95" s="1">
        <f t="shared" si="41"/>
        <v>0</v>
      </c>
      <c r="AI95" s="1" t="str">
        <f t="shared" si="33"/>
        <v/>
      </c>
      <c r="AJ95" s="1">
        <f t="shared" si="43"/>
        <v>0</v>
      </c>
      <c r="AK95" s="1" t="str">
        <f t="shared" si="42"/>
        <v/>
      </c>
      <c r="AL95" s="1">
        <f t="shared" si="46"/>
        <v>0</v>
      </c>
      <c r="AM95" s="1" t="str">
        <f t="shared" si="47"/>
        <v/>
      </c>
      <c r="AN95" s="1">
        <f t="shared" si="44"/>
        <v>0</v>
      </c>
      <c r="AO95" s="1" t="str">
        <f t="shared" si="45"/>
        <v/>
      </c>
    </row>
    <row r="96" spans="1:41">
      <c r="A96" s="33">
        <v>87</v>
      </c>
      <c r="B96" s="58"/>
      <c r="C96" s="58"/>
      <c r="D96" s="58"/>
      <c r="E96" s="199"/>
      <c r="F96" s="58"/>
      <c r="G96" s="59"/>
      <c r="H96" s="60"/>
      <c r="I96" s="179"/>
      <c r="J96" s="60"/>
      <c r="K96" s="179"/>
      <c r="L96" s="60"/>
      <c r="M96" s="242"/>
      <c r="N96" s="61"/>
      <c r="O96" s="61"/>
      <c r="V96" s="5" t="str">
        <f t="shared" si="34"/>
        <v/>
      </c>
      <c r="W96" s="5" t="str">
        <f t="shared" si="35"/>
        <v/>
      </c>
      <c r="X96" s="5" t="str">
        <f t="shared" si="36"/>
        <v/>
      </c>
      <c r="Y96" s="5" t="str">
        <f t="shared" si="37"/>
        <v/>
      </c>
      <c r="Z96" s="5" t="str">
        <f t="shared" si="38"/>
        <v/>
      </c>
      <c r="AA96" s="10" t="str">
        <f>IF(F96="男",data_kyogisha!A88,"")</f>
        <v/>
      </c>
      <c r="AB96" s="5" t="str">
        <f t="shared" si="30"/>
        <v/>
      </c>
      <c r="AC96" s="5" t="str">
        <f t="shared" si="31"/>
        <v/>
      </c>
      <c r="AD96" s="5" t="str">
        <f t="shared" si="39"/>
        <v/>
      </c>
      <c r="AE96" s="5" t="str">
        <f t="shared" si="32"/>
        <v/>
      </c>
      <c r="AF96" s="5" t="str">
        <f t="shared" si="40"/>
        <v/>
      </c>
      <c r="AG96" s="5" t="str">
        <f>IF(F96="女",data_kyogisha!A88,"")</f>
        <v/>
      </c>
      <c r="AH96" s="1">
        <f t="shared" si="41"/>
        <v>0</v>
      </c>
      <c r="AI96" s="1" t="str">
        <f t="shared" si="33"/>
        <v/>
      </c>
      <c r="AJ96" s="1">
        <f t="shared" si="43"/>
        <v>0</v>
      </c>
      <c r="AK96" s="1" t="str">
        <f t="shared" si="42"/>
        <v/>
      </c>
      <c r="AL96" s="1">
        <f t="shared" si="46"/>
        <v>0</v>
      </c>
      <c r="AM96" s="1" t="str">
        <f t="shared" si="47"/>
        <v/>
      </c>
      <c r="AN96" s="1">
        <f t="shared" si="44"/>
        <v>0</v>
      </c>
      <c r="AO96" s="1" t="str">
        <f t="shared" si="45"/>
        <v/>
      </c>
    </row>
    <row r="97" spans="1:41">
      <c r="A97" s="33">
        <v>88</v>
      </c>
      <c r="B97" s="58"/>
      <c r="C97" s="58"/>
      <c r="D97" s="58"/>
      <c r="E97" s="199"/>
      <c r="F97" s="58"/>
      <c r="G97" s="59"/>
      <c r="H97" s="60"/>
      <c r="I97" s="179"/>
      <c r="J97" s="60"/>
      <c r="K97" s="179"/>
      <c r="L97" s="60"/>
      <c r="M97" s="242"/>
      <c r="N97" s="61"/>
      <c r="O97" s="61"/>
      <c r="V97" s="5" t="str">
        <f t="shared" si="34"/>
        <v/>
      </c>
      <c r="W97" s="5" t="str">
        <f t="shared" si="35"/>
        <v/>
      </c>
      <c r="X97" s="5" t="str">
        <f t="shared" si="36"/>
        <v/>
      </c>
      <c r="Y97" s="5" t="str">
        <f t="shared" si="37"/>
        <v/>
      </c>
      <c r="Z97" s="5" t="str">
        <f t="shared" si="38"/>
        <v/>
      </c>
      <c r="AA97" s="10" t="str">
        <f>IF(F97="男",data_kyogisha!A89,"")</f>
        <v/>
      </c>
      <c r="AB97" s="5" t="str">
        <f t="shared" si="30"/>
        <v/>
      </c>
      <c r="AC97" s="5" t="str">
        <f t="shared" si="31"/>
        <v/>
      </c>
      <c r="AD97" s="5" t="str">
        <f t="shared" si="39"/>
        <v/>
      </c>
      <c r="AE97" s="5" t="str">
        <f t="shared" si="32"/>
        <v/>
      </c>
      <c r="AF97" s="5" t="str">
        <f t="shared" si="40"/>
        <v/>
      </c>
      <c r="AG97" s="5" t="str">
        <f>IF(F97="女",data_kyogisha!A89,"")</f>
        <v/>
      </c>
      <c r="AH97" s="1">
        <f t="shared" si="41"/>
        <v>0</v>
      </c>
      <c r="AI97" s="1" t="str">
        <f t="shared" si="33"/>
        <v/>
      </c>
      <c r="AJ97" s="1">
        <f t="shared" si="43"/>
        <v>0</v>
      </c>
      <c r="AK97" s="1" t="str">
        <f t="shared" si="42"/>
        <v/>
      </c>
      <c r="AL97" s="1">
        <f t="shared" si="46"/>
        <v>0</v>
      </c>
      <c r="AM97" s="1" t="str">
        <f t="shared" si="47"/>
        <v/>
      </c>
      <c r="AN97" s="1">
        <f t="shared" si="44"/>
        <v>0</v>
      </c>
      <c r="AO97" s="1" t="str">
        <f t="shared" si="45"/>
        <v/>
      </c>
    </row>
    <row r="98" spans="1:41">
      <c r="A98" s="33">
        <v>89</v>
      </c>
      <c r="B98" s="58"/>
      <c r="C98" s="58"/>
      <c r="D98" s="58"/>
      <c r="E98" s="199"/>
      <c r="F98" s="58"/>
      <c r="G98" s="59"/>
      <c r="H98" s="60"/>
      <c r="I98" s="179"/>
      <c r="J98" s="60"/>
      <c r="K98" s="179"/>
      <c r="L98" s="60"/>
      <c r="M98" s="242"/>
      <c r="N98" s="61"/>
      <c r="O98" s="61"/>
      <c r="V98" s="5" t="str">
        <f t="shared" si="34"/>
        <v/>
      </c>
      <c r="W98" s="5" t="str">
        <f t="shared" si="35"/>
        <v/>
      </c>
      <c r="X98" s="5" t="str">
        <f t="shared" si="36"/>
        <v/>
      </c>
      <c r="Y98" s="5" t="str">
        <f t="shared" si="37"/>
        <v/>
      </c>
      <c r="Z98" s="5" t="str">
        <f t="shared" si="38"/>
        <v/>
      </c>
      <c r="AA98" s="10" t="str">
        <f>IF(F98="男",data_kyogisha!A90,"")</f>
        <v/>
      </c>
      <c r="AB98" s="5" t="str">
        <f t="shared" si="30"/>
        <v/>
      </c>
      <c r="AC98" s="5" t="str">
        <f t="shared" si="31"/>
        <v/>
      </c>
      <c r="AD98" s="5" t="str">
        <f t="shared" si="39"/>
        <v/>
      </c>
      <c r="AE98" s="5" t="str">
        <f t="shared" si="32"/>
        <v/>
      </c>
      <c r="AF98" s="5" t="str">
        <f t="shared" si="40"/>
        <v/>
      </c>
      <c r="AG98" s="5" t="str">
        <f>IF(F98="女",data_kyogisha!A90,"")</f>
        <v/>
      </c>
      <c r="AH98" s="1">
        <f t="shared" si="41"/>
        <v>0</v>
      </c>
      <c r="AI98" s="1" t="str">
        <f t="shared" si="33"/>
        <v/>
      </c>
      <c r="AJ98" s="1">
        <f t="shared" si="43"/>
        <v>0</v>
      </c>
      <c r="AK98" s="1" t="str">
        <f t="shared" si="42"/>
        <v/>
      </c>
      <c r="AL98" s="1">
        <f t="shared" si="46"/>
        <v>0</v>
      </c>
      <c r="AM98" s="1" t="str">
        <f t="shared" si="47"/>
        <v/>
      </c>
      <c r="AN98" s="1">
        <f t="shared" si="44"/>
        <v>0</v>
      </c>
      <c r="AO98" s="1" t="str">
        <f t="shared" si="45"/>
        <v/>
      </c>
    </row>
    <row r="99" spans="1:41" ht="14.25" thickBot="1">
      <c r="A99" s="22">
        <v>90</v>
      </c>
      <c r="B99" s="62"/>
      <c r="C99" s="62"/>
      <c r="D99" s="62"/>
      <c r="E99" s="200"/>
      <c r="F99" s="62"/>
      <c r="G99" s="383"/>
      <c r="H99" s="63"/>
      <c r="I99" s="180"/>
      <c r="J99" s="63"/>
      <c r="K99" s="180"/>
      <c r="L99" s="63"/>
      <c r="M99" s="243"/>
      <c r="N99" s="64"/>
      <c r="O99" s="64"/>
      <c r="V99" s="125" t="str">
        <f t="shared" si="34"/>
        <v/>
      </c>
      <c r="W99" s="125" t="str">
        <f t="shared" si="35"/>
        <v/>
      </c>
      <c r="X99" s="125" t="str">
        <f t="shared" si="36"/>
        <v/>
      </c>
      <c r="Y99" s="125" t="str">
        <f t="shared" si="37"/>
        <v/>
      </c>
      <c r="Z99" s="125" t="str">
        <f t="shared" si="38"/>
        <v/>
      </c>
      <c r="AA99" s="126" t="str">
        <f>IF(F99="男",data_kyogisha!A91,"")</f>
        <v/>
      </c>
      <c r="AB99" s="125" t="str">
        <f t="shared" si="30"/>
        <v/>
      </c>
      <c r="AC99" s="125" t="str">
        <f t="shared" si="31"/>
        <v/>
      </c>
      <c r="AD99" s="125" t="str">
        <f t="shared" si="39"/>
        <v/>
      </c>
      <c r="AE99" s="125" t="str">
        <f t="shared" si="32"/>
        <v/>
      </c>
      <c r="AF99" s="125" t="str">
        <f t="shared" si="40"/>
        <v/>
      </c>
      <c r="AG99" s="125" t="str">
        <f>IF(F99="女",data_kyogisha!A91,"")</f>
        <v/>
      </c>
      <c r="AH99" s="125">
        <f t="shared" si="41"/>
        <v>0</v>
      </c>
      <c r="AI99" s="125" t="str">
        <f t="shared" si="33"/>
        <v/>
      </c>
      <c r="AJ99" s="125">
        <f t="shared" si="43"/>
        <v>0</v>
      </c>
      <c r="AK99" s="125" t="str">
        <f t="shared" si="42"/>
        <v/>
      </c>
      <c r="AL99" s="125">
        <f t="shared" si="46"/>
        <v>0</v>
      </c>
      <c r="AM99" s="125" t="str">
        <f t="shared" si="47"/>
        <v/>
      </c>
      <c r="AN99" s="125">
        <f t="shared" si="44"/>
        <v>0</v>
      </c>
      <c r="AO99" s="125" t="str">
        <f t="shared" si="45"/>
        <v/>
      </c>
    </row>
    <row r="100" spans="1:41" hidden="1">
      <c r="E100" s="13" t="s">
        <v>165</v>
      </c>
      <c r="F100" s="75">
        <f>SUM(H100:L100)</f>
        <v>0</v>
      </c>
      <c r="H100" s="1">
        <f>COUNTA(H10:H99)</f>
        <v>0</v>
      </c>
      <c r="J100" s="1">
        <f>COUNTA(J10:J99)</f>
        <v>0</v>
      </c>
      <c r="L100" s="1">
        <f>COUNTA(L10:L99)</f>
        <v>0</v>
      </c>
    </row>
    <row r="101" spans="1:41" hidden="1">
      <c r="E101" s="13" t="s">
        <v>168</v>
      </c>
      <c r="F101" s="75"/>
    </row>
    <row r="102" spans="1:41" hidden="1">
      <c r="E102" s="13" t="s">
        <v>172</v>
      </c>
      <c r="F102" s="75">
        <f>COUNTIF(F10:F99,"男")</f>
        <v>0</v>
      </c>
    </row>
    <row r="103" spans="1:41" hidden="1">
      <c r="E103" s="1" t="s">
        <v>173</v>
      </c>
      <c r="F103" s="1">
        <f>COUNTIF(F10:F99,"女")</f>
        <v>0</v>
      </c>
    </row>
    <row r="104" spans="1:41" hidden="1">
      <c r="F104" s="1">
        <f>SUM(F102:F103)</f>
        <v>0</v>
      </c>
    </row>
  </sheetData>
  <sheetProtection sheet="1" objects="1" scenarios="1" deleteColumns="0" deleteRows="0" selectLockedCells="1"/>
  <mergeCells count="1">
    <mergeCell ref="M3:O3"/>
  </mergeCells>
  <phoneticPr fontId="4"/>
  <dataValidations count="8">
    <dataValidation type="list" allowBlank="1" showInputMessage="1" showErrorMessage="1" sqref="L10:L99">
      <formula1>IF(F10="","",IF(F10="男",$S$18:$S$19,$T$18:$T$19))</formula1>
    </dataValidation>
    <dataValidation imeMode="off" allowBlank="1" showInputMessage="1" showErrorMessage="1" sqref="M10:M99 I10:I99 K10:K99 N5:O6 G10:G99 E10:E99 B10:B99"/>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H10:H99">
      <formula1>IF(F10="","",IF(F10="男",$S$10:$S$17,$T$10:$T$17))</formula1>
    </dataValidation>
    <dataValidation type="list" allowBlank="1" showInputMessage="1" showErrorMessage="1" sqref="J10:J99">
      <formula1>IF(F10="","",IF(F10="男",$S$18:$S$19,$T$18:$T$19))</formula1>
    </dataValidation>
  </dataValidation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activeCell="C89" sqref="C89"/>
      <selection pane="bottomLeft" activeCell="C89" sqref="C89"/>
    </sheetView>
  </sheetViews>
  <sheetFormatPr defaultColWidth="9" defaultRowHeight="13.5"/>
  <cols>
    <col min="1" max="1" width="1.875" style="37" customWidth="1"/>
    <col min="2" max="2" width="4.5" style="37" hidden="1" customWidth="1"/>
    <col min="3" max="3" width="6.5" style="37" bestFit="1" customWidth="1"/>
    <col min="4" max="4" width="12.25" style="37" bestFit="1" customWidth="1"/>
    <col min="5" max="5" width="9.5" style="37" hidden="1" customWidth="1"/>
    <col min="6" max="6" width="8.5" style="37" bestFit="1" customWidth="1"/>
    <col min="7" max="7" width="5" style="38" customWidth="1"/>
    <col min="8" max="8" width="4.5" style="37" hidden="1" customWidth="1"/>
    <col min="9" max="9" width="6.5" style="37" customWidth="1"/>
    <col min="10" max="10" width="12.25" style="37" customWidth="1"/>
    <col min="11" max="11" width="9.5" style="37" hidden="1" customWidth="1"/>
    <col min="12" max="12" width="8.5" style="37" bestFit="1" customWidth="1"/>
    <col min="13" max="13" width="5" style="40" customWidth="1"/>
    <col min="14" max="14" width="4.5" style="37" hidden="1" customWidth="1"/>
    <col min="15" max="15" width="6.5" style="37" bestFit="1" customWidth="1"/>
    <col min="16" max="16" width="12.25" style="37" customWidth="1"/>
    <col min="17" max="17" width="9.5" style="37" hidden="1" customWidth="1"/>
    <col min="18" max="18" width="8.5" style="37" bestFit="1" customWidth="1"/>
    <col min="19" max="19" width="5" style="40" customWidth="1"/>
    <col min="20" max="20" width="4.5" style="37" hidden="1" customWidth="1"/>
    <col min="21" max="21" width="6.5" style="37" bestFit="1" customWidth="1"/>
    <col min="22" max="22" width="12.25" style="37" customWidth="1"/>
    <col min="23" max="23" width="9.5" style="37" hidden="1" customWidth="1"/>
    <col min="24" max="24" width="8.5" style="37" bestFit="1" customWidth="1"/>
    <col min="25" max="26" width="9" style="37"/>
    <col min="27" max="27" width="9" style="37" customWidth="1"/>
    <col min="28" max="16384" width="9" style="37"/>
  </cols>
  <sheetData>
    <row r="1" spans="1:24" ht="18" thickBot="1">
      <c r="A1" s="36" t="s">
        <v>145</v>
      </c>
      <c r="H1" s="39"/>
      <c r="I1" s="66" t="s">
        <v>66</v>
      </c>
      <c r="J1" s="312" t="str">
        <f>IF(①学校情報入力!C5="","",①学校情報入力!C5)</f>
        <v/>
      </c>
      <c r="K1" s="313"/>
      <c r="L1" s="314"/>
      <c r="M1" s="35"/>
      <c r="O1" s="66" t="s">
        <v>114</v>
      </c>
      <c r="P1" s="312" t="str">
        <f>IF(①学校情報入力!C6="","",①学校情報入力!C6)</f>
        <v/>
      </c>
      <c r="Q1" s="313"/>
      <c r="R1" s="314"/>
      <c r="T1" s="39"/>
      <c r="W1" s="132"/>
    </row>
    <row r="2" spans="1:24">
      <c r="H2" s="39"/>
      <c r="N2" s="39"/>
      <c r="T2" s="39"/>
    </row>
    <row r="3" spans="1:24" s="136" customFormat="1">
      <c r="A3" s="137"/>
      <c r="B3" s="133"/>
      <c r="C3" s="134" t="s">
        <v>144</v>
      </c>
      <c r="D3" s="135"/>
      <c r="E3" s="135"/>
      <c r="F3" s="135"/>
      <c r="G3" s="135"/>
      <c r="H3" s="135"/>
      <c r="I3" s="135"/>
      <c r="J3" s="135"/>
      <c r="K3" s="135"/>
      <c r="L3" s="135"/>
      <c r="M3" s="135"/>
      <c r="N3" s="135"/>
      <c r="O3" s="135"/>
      <c r="P3" s="151"/>
      <c r="Q3" s="151"/>
      <c r="R3" s="151"/>
      <c r="S3" s="151"/>
      <c r="T3" s="151"/>
      <c r="U3" s="151"/>
      <c r="V3" s="151"/>
      <c r="W3" s="151"/>
    </row>
    <row r="4" spans="1:24" s="136" customFormat="1">
      <c r="A4" s="137"/>
      <c r="B4" s="133"/>
      <c r="C4" s="134" t="s">
        <v>146</v>
      </c>
      <c r="D4" s="135"/>
      <c r="E4" s="135"/>
      <c r="F4" s="135"/>
      <c r="G4" s="135"/>
      <c r="H4" s="135"/>
      <c r="I4" s="135"/>
      <c r="J4" s="135"/>
      <c r="K4" s="135"/>
      <c r="L4" s="135"/>
      <c r="M4" s="135"/>
      <c r="N4" s="135"/>
      <c r="O4" s="135"/>
      <c r="P4" s="151"/>
      <c r="Q4" s="151"/>
      <c r="R4" s="151"/>
      <c r="S4" s="151"/>
      <c r="T4" s="151"/>
      <c r="U4" s="151"/>
      <c r="V4" s="151"/>
      <c r="W4" s="151"/>
    </row>
    <row r="5" spans="1:24">
      <c r="H5" s="137"/>
      <c r="N5" s="137"/>
      <c r="T5" s="137"/>
    </row>
    <row r="6" spans="1:24" s="138" customFormat="1">
      <c r="A6" s="148"/>
      <c r="B6" s="316" t="s">
        <v>99</v>
      </c>
      <c r="C6" s="316"/>
      <c r="D6" s="316"/>
      <c r="E6" s="316"/>
      <c r="F6" s="316"/>
      <c r="G6" s="149"/>
      <c r="H6" s="318" t="s">
        <v>100</v>
      </c>
      <c r="I6" s="319"/>
      <c r="J6" s="319"/>
      <c r="K6" s="319"/>
      <c r="L6" s="320"/>
      <c r="M6" s="150"/>
      <c r="N6" s="317" t="s">
        <v>101</v>
      </c>
      <c r="O6" s="317"/>
      <c r="P6" s="317"/>
      <c r="Q6" s="317"/>
      <c r="R6" s="317"/>
      <c r="S6" s="150"/>
      <c r="T6" s="317" t="s">
        <v>102</v>
      </c>
      <c r="U6" s="317"/>
      <c r="V6" s="317"/>
      <c r="W6" s="317"/>
      <c r="X6" s="317"/>
    </row>
    <row r="7" spans="1:24">
      <c r="B7" s="139" t="s">
        <v>83</v>
      </c>
      <c r="C7" s="139" t="s">
        <v>0</v>
      </c>
      <c r="D7" s="139" t="s">
        <v>87</v>
      </c>
      <c r="E7" s="139" t="s">
        <v>137</v>
      </c>
      <c r="F7" s="139" t="s">
        <v>40</v>
      </c>
      <c r="H7" s="140" t="s">
        <v>83</v>
      </c>
      <c r="I7" s="140" t="s">
        <v>0</v>
      </c>
      <c r="J7" s="139" t="s">
        <v>87</v>
      </c>
      <c r="K7" s="139" t="s">
        <v>137</v>
      </c>
      <c r="L7" s="139" t="s">
        <v>40</v>
      </c>
      <c r="N7" s="140" t="s">
        <v>83</v>
      </c>
      <c r="O7" s="140" t="s">
        <v>0</v>
      </c>
      <c r="P7" s="139" t="s">
        <v>87</v>
      </c>
      <c r="Q7" s="139" t="s">
        <v>137</v>
      </c>
      <c r="R7" s="139" t="s">
        <v>40</v>
      </c>
      <c r="T7" s="140" t="s">
        <v>83</v>
      </c>
      <c r="U7" s="140" t="s">
        <v>0</v>
      </c>
      <c r="V7" s="139" t="s">
        <v>87</v>
      </c>
      <c r="W7" s="139" t="s">
        <v>137</v>
      </c>
      <c r="X7" s="139" t="s">
        <v>40</v>
      </c>
    </row>
    <row r="8" spans="1:24">
      <c r="B8" s="141">
        <v>1</v>
      </c>
      <c r="C8" s="141" t="str">
        <f>IF(②選手情報入力!$AI$9&lt;1,"",VLOOKUP(B8,②選手情報入力!$AH$10:$AI$99,2,FALSE))</f>
        <v/>
      </c>
      <c r="D8" s="117" t="str">
        <f>IF(C8="","",VLOOKUP(C8,②選手情報入力!$V$10:$W$99,2,FALSE))</f>
        <v/>
      </c>
      <c r="E8" s="117" t="str">
        <f>IF(C8="","",VLOOKUP(C8,②選手情報入力!$V$10:$AB$99,6,FALSE))</f>
        <v/>
      </c>
      <c r="F8" s="315" t="str">
        <f>IF(②選手情報入力!N5="","",②選手情報入力!N5)</f>
        <v/>
      </c>
      <c r="H8" s="141">
        <v>1</v>
      </c>
      <c r="I8" s="141" t="str">
        <f>IF(②選手情報入力!$AK$9&lt;1,"",VLOOKUP(H8,②選手情報入力!$AJ$10:$AK$99,2,FALSE))</f>
        <v/>
      </c>
      <c r="J8" s="117" t="str">
        <f>IF(I8="","",VLOOKUP(I8,②選手情報入力!$V$10:$W$99,2,FALSE))</f>
        <v/>
      </c>
      <c r="K8" s="117" t="str">
        <f>IF(I8="","",VLOOKUP(I8,②選手情報入力!$V$10:$AB$99,6,FALSE))</f>
        <v/>
      </c>
      <c r="L8" s="321" t="str">
        <f>IF(②選手情報入力!O5="","",②選手情報入力!O5)</f>
        <v/>
      </c>
      <c r="N8" s="141">
        <v>1</v>
      </c>
      <c r="O8" s="141" t="str">
        <f>IF(②選手情報入力!$AM$9&lt;1,"",VLOOKUP(N8,②選手情報入力!$AL$10:$AM$99,2,FALSE))</f>
        <v/>
      </c>
      <c r="P8" s="117" t="str">
        <f>IF(O8="","",VLOOKUP(O8,②選手情報入力!$AB$10:$AC$99,2,FALSE))</f>
        <v/>
      </c>
      <c r="Q8" s="117" t="str">
        <f>IF(O8="","",VLOOKUP(O8,②選手情報入力!$AB$10:$AI$99,6,FALSE))</f>
        <v/>
      </c>
      <c r="R8" s="315" t="str">
        <f>IF(②選手情報入力!N6="","",②選手情報入力!N6)</f>
        <v/>
      </c>
      <c r="T8" s="141">
        <v>1</v>
      </c>
      <c r="U8" s="141" t="str">
        <f>IF(②選手情報入力!$AO$9&lt;1,"",VLOOKUP(T8,②選手情報入力!$AN$10:$AO$99,2,FALSE))</f>
        <v/>
      </c>
      <c r="V8" s="117" t="str">
        <f>IF(U8="","",VLOOKUP(U8,②選手情報入力!$AB$10:$AC$99,2,FALSE))</f>
        <v/>
      </c>
      <c r="W8" s="117" t="str">
        <f>IF(U8="","",VLOOKUP(U8,②選手情報入力!$AB$10:$AI$99,6,FALSE))</f>
        <v/>
      </c>
      <c r="X8" s="315" t="str">
        <f>IF(②選手情報入力!O6="","",②選手情報入力!O6)</f>
        <v/>
      </c>
    </row>
    <row r="9" spans="1:24">
      <c r="B9" s="142">
        <v>2</v>
      </c>
      <c r="C9" s="142" t="str">
        <f>IF(②選手情報入力!$AI$9&lt;2,"",VLOOKUP(B9,②選手情報入力!$AH$10:$AI$99,2,FALSE))</f>
        <v/>
      </c>
      <c r="D9" s="118" t="str">
        <f>IF(C9="","",VLOOKUP(C9,②選手情報入力!$V$10:$W$99,2,FALSE))</f>
        <v/>
      </c>
      <c r="E9" s="118" t="str">
        <f>IF(C9="","",VLOOKUP(C9,②選手情報入力!$V$10:$AB$99,6,FALSE))</f>
        <v/>
      </c>
      <c r="F9" s="315"/>
      <c r="H9" s="142">
        <v>2</v>
      </c>
      <c r="I9" s="142" t="str">
        <f>IF(②選手情報入力!$AK$9&lt;2,"",VLOOKUP(H9,②選手情報入力!$AJ$10:$AK$99,2,FALSE))</f>
        <v/>
      </c>
      <c r="J9" s="118" t="str">
        <f>IF(I9="","",VLOOKUP(I9,②選手情報入力!$V$10:$W$99,2,FALSE))</f>
        <v/>
      </c>
      <c r="K9" s="118" t="str">
        <f>IF(I9="","",VLOOKUP(I9,②選手情報入力!$V$10:$AB$99,6,FALSE))</f>
        <v/>
      </c>
      <c r="L9" s="322"/>
      <c r="N9" s="142">
        <v>2</v>
      </c>
      <c r="O9" s="142" t="str">
        <f>IF(②選手情報入力!$AM$9&lt;2,"",VLOOKUP(N9,②選手情報入力!$AL$10:$AM$99,2,FALSE))</f>
        <v/>
      </c>
      <c r="P9" s="118" t="str">
        <f>IF(O9="","",VLOOKUP(O9,②選手情報入力!$AB$10:$AC$99,2,FALSE))</f>
        <v/>
      </c>
      <c r="Q9" s="118" t="str">
        <f>IF(O9="","",VLOOKUP(O9,②選手情報入力!$AB$10:$AI$99,6,FALSE))</f>
        <v/>
      </c>
      <c r="R9" s="315"/>
      <c r="T9" s="142">
        <v>2</v>
      </c>
      <c r="U9" s="142" t="str">
        <f>IF(②選手情報入力!$AO$9&lt;2,"",VLOOKUP(T9,②選手情報入力!$AN$10:$AO$99,2,FALSE))</f>
        <v/>
      </c>
      <c r="V9" s="118" t="str">
        <f>IF(U9="","",VLOOKUP(U9,②選手情報入力!$AB$10:$AC$99,2,FALSE))</f>
        <v/>
      </c>
      <c r="W9" s="118" t="str">
        <f>IF(U9="","",VLOOKUP(U9,②選手情報入力!$AB$10:$AI$99,6,FALSE))</f>
        <v/>
      </c>
      <c r="X9" s="315"/>
    </row>
    <row r="10" spans="1:24">
      <c r="B10" s="142">
        <v>3</v>
      </c>
      <c r="C10" s="142" t="str">
        <f>IF(②選手情報入力!$AI$9&lt;3,"",VLOOKUP(B10,②選手情報入力!$AH$10:$AI$99,2,FALSE))</f>
        <v/>
      </c>
      <c r="D10" s="118" t="str">
        <f>IF(C10="","",VLOOKUP(C10,②選手情報入力!$V$10:$W$99,2,FALSE))</f>
        <v/>
      </c>
      <c r="E10" s="118" t="str">
        <f>IF(C10="","",VLOOKUP(C10,②選手情報入力!$V$10:$AB$99,6,FALSE))</f>
        <v/>
      </c>
      <c r="F10" s="315"/>
      <c r="H10" s="142">
        <v>3</v>
      </c>
      <c r="I10" s="142" t="str">
        <f>IF(②選手情報入力!$AK$9&lt;3,"",VLOOKUP(H10,②選手情報入力!$AJ$10:$AK$99,2,FALSE))</f>
        <v/>
      </c>
      <c r="J10" s="118" t="str">
        <f>IF(I10="","",VLOOKUP(I10,②選手情報入力!$V$10:$W$99,2,FALSE))</f>
        <v/>
      </c>
      <c r="K10" s="118" t="str">
        <f>IF(I10="","",VLOOKUP(I10,②選手情報入力!$V$10:$AB$99,6,FALSE))</f>
        <v/>
      </c>
      <c r="L10" s="322"/>
      <c r="N10" s="142">
        <v>3</v>
      </c>
      <c r="O10" s="142" t="str">
        <f>IF(②選手情報入力!$AM$9&lt;3,"",VLOOKUP(N10,②選手情報入力!$AL$10:$AM$99,2,FALSE))</f>
        <v/>
      </c>
      <c r="P10" s="118" t="str">
        <f>IF(O10="","",VLOOKUP(O10,②選手情報入力!$AB$10:$AC$99,2,FALSE))</f>
        <v/>
      </c>
      <c r="Q10" s="118" t="str">
        <f>IF(O10="","",VLOOKUP(O10,②選手情報入力!$AB$10:$AI$99,6,FALSE))</f>
        <v/>
      </c>
      <c r="R10" s="315"/>
      <c r="T10" s="142">
        <v>3</v>
      </c>
      <c r="U10" s="142" t="str">
        <f>IF(②選手情報入力!$AO$9&lt;3,"",VLOOKUP(T10,②選手情報入力!$AN$10:$AO$99,2,FALSE))</f>
        <v/>
      </c>
      <c r="V10" s="118" t="str">
        <f>IF(U10="","",VLOOKUP(U10,②選手情報入力!$AB$10:$AC$99,2,FALSE))</f>
        <v/>
      </c>
      <c r="W10" s="118" t="str">
        <f>IF(U10="","",VLOOKUP(U10,②選手情報入力!$AB$10:$AI$99,6,FALSE))</f>
        <v/>
      </c>
      <c r="X10" s="315"/>
    </row>
    <row r="11" spans="1:24">
      <c r="B11" s="142">
        <v>4</v>
      </c>
      <c r="C11" s="142" t="str">
        <f>IF(②選手情報入力!$AI$9&lt;4,"",VLOOKUP(B11,②選手情報入力!$AH$10:$AI$99,2,FALSE))</f>
        <v/>
      </c>
      <c r="D11" s="118" t="str">
        <f>IF(C11="","",VLOOKUP(C11,②選手情報入力!$V$10:$W$99,2,FALSE))</f>
        <v/>
      </c>
      <c r="E11" s="118" t="str">
        <f>IF(C11="","",VLOOKUP(C11,②選手情報入力!$V$10:$AB$99,6,FALSE))</f>
        <v/>
      </c>
      <c r="F11" s="315"/>
      <c r="H11" s="142">
        <v>4</v>
      </c>
      <c r="I11" s="142" t="str">
        <f>IF(②選手情報入力!$AK$9&lt;4,"",VLOOKUP(H11,②選手情報入力!$AJ$10:$AK$99,2,FALSE))</f>
        <v/>
      </c>
      <c r="J11" s="118" t="str">
        <f>IF(I11="","",VLOOKUP(I11,②選手情報入力!$V$10:$W$99,2,FALSE))</f>
        <v/>
      </c>
      <c r="K11" s="118" t="str">
        <f>IF(I11="","",VLOOKUP(I11,②選手情報入力!$V$10:$AB$99,6,FALSE))</f>
        <v/>
      </c>
      <c r="L11" s="322"/>
      <c r="N11" s="142">
        <v>4</v>
      </c>
      <c r="O11" s="142" t="str">
        <f>IF(②選手情報入力!$AM$9&lt;4,"",VLOOKUP(N11,②選手情報入力!$AL$10:$AM$99,2,FALSE))</f>
        <v/>
      </c>
      <c r="P11" s="118" t="str">
        <f>IF(O11="","",VLOOKUP(O11,②選手情報入力!$AB$10:$AC$99,2,FALSE))</f>
        <v/>
      </c>
      <c r="Q11" s="118" t="str">
        <f>IF(O11="","",VLOOKUP(O11,②選手情報入力!$AB$10:$AI$99,6,FALSE))</f>
        <v/>
      </c>
      <c r="R11" s="315"/>
      <c r="T11" s="142">
        <v>4</v>
      </c>
      <c r="U11" s="142" t="str">
        <f>IF(②選手情報入力!$AO$9&lt;4,"",VLOOKUP(T11,②選手情報入力!$AN$10:$AO$99,2,FALSE))</f>
        <v/>
      </c>
      <c r="V11" s="118" t="str">
        <f>IF(U11="","",VLOOKUP(U11,②選手情報入力!$AB$10:$AC$99,2,FALSE))</f>
        <v/>
      </c>
      <c r="W11" s="118" t="str">
        <f>IF(U11="","",VLOOKUP(U11,②選手情報入力!$AB$10:$AI$99,6,FALSE))</f>
        <v/>
      </c>
      <c r="X11" s="315"/>
    </row>
    <row r="12" spans="1:24">
      <c r="B12" s="142">
        <v>5</v>
      </c>
      <c r="C12" s="142" t="str">
        <f>IF(②選手情報入力!$AI$9&lt;5,"",VLOOKUP(B12,②選手情報入力!$AH$10:$AI$99,2,FALSE))</f>
        <v/>
      </c>
      <c r="D12" s="118" t="str">
        <f>IF(C12="","",VLOOKUP(C12,②選手情報入力!$V$10:$W$99,2,FALSE))</f>
        <v/>
      </c>
      <c r="E12" s="118" t="str">
        <f>IF(C12="","",VLOOKUP(C12,②選手情報入力!$V$10:$AB$99,6,FALSE))</f>
        <v/>
      </c>
      <c r="F12" s="315"/>
      <c r="H12" s="142">
        <v>5</v>
      </c>
      <c r="I12" s="142" t="str">
        <f>IF(②選手情報入力!$AK$9&lt;5,"",VLOOKUP(H12,②選手情報入力!$AJ$10:$AK$99,2,FALSE))</f>
        <v/>
      </c>
      <c r="J12" s="118" t="str">
        <f>IF(I12="","",VLOOKUP(I12,②選手情報入力!$V$10:$W$99,2,FALSE))</f>
        <v/>
      </c>
      <c r="K12" s="118" t="str">
        <f>IF(I12="","",VLOOKUP(I12,②選手情報入力!$V$10:$AB$99,6,FALSE))</f>
        <v/>
      </c>
      <c r="L12" s="322"/>
      <c r="N12" s="142">
        <v>5</v>
      </c>
      <c r="O12" s="142" t="str">
        <f>IF(②選手情報入力!$AM$9&lt;5,"",VLOOKUP(N12,②選手情報入力!$AL$10:$AM$99,2,FALSE))</f>
        <v/>
      </c>
      <c r="P12" s="118" t="str">
        <f>IF(O12="","",VLOOKUP(O12,②選手情報入力!$AB$10:$AC$99,2,FALSE))</f>
        <v/>
      </c>
      <c r="Q12" s="118" t="str">
        <f>IF(O12="","",VLOOKUP(O12,②選手情報入力!$AB$10:$AI$99,6,FALSE))</f>
        <v/>
      </c>
      <c r="R12" s="315"/>
      <c r="T12" s="142">
        <v>5</v>
      </c>
      <c r="U12" s="142" t="str">
        <f>IF(②選手情報入力!$AO$9&lt;5,"",VLOOKUP(T12,②選手情報入力!$AN$10:$AO$99,2,FALSE))</f>
        <v/>
      </c>
      <c r="V12" s="118" t="str">
        <f>IF(U12="","",VLOOKUP(U12,②選手情報入力!$AB$10:$AC$99,2,FALSE))</f>
        <v/>
      </c>
      <c r="W12" s="118" t="str">
        <f>IF(U12="","",VLOOKUP(U12,②選手情報入力!$AB$10:$AI$99,6,FALSE))</f>
        <v/>
      </c>
      <c r="X12" s="315"/>
    </row>
    <row r="13" spans="1:24">
      <c r="B13" s="143">
        <v>6</v>
      </c>
      <c r="C13" s="143" t="str">
        <f>IF(②選手情報入力!$AI$9&lt;6,"",VLOOKUP(B13,②選手情報入力!$AH$10:$AI$99,2,FALSE))</f>
        <v/>
      </c>
      <c r="D13" s="119" t="str">
        <f>IF(C13="","",VLOOKUP(C13,②選手情報入力!$V$10:$W$99,2,FALSE))</f>
        <v/>
      </c>
      <c r="E13" s="119" t="str">
        <f>IF(C13="","",VLOOKUP(C13,②選手情報入力!$V$10:$AB$99,6,FALSE))</f>
        <v/>
      </c>
      <c r="F13" s="315"/>
      <c r="H13" s="143">
        <v>6</v>
      </c>
      <c r="I13" s="143" t="str">
        <f>IF(②選手情報入力!$AK$9&lt;6,"",VLOOKUP(H13,②選手情報入力!$AJ$10:$AK$99,2,FALSE))</f>
        <v/>
      </c>
      <c r="J13" s="119" t="str">
        <f>IF(I13="","",VLOOKUP(I13,②選手情報入力!$V$10:$W$99,2,FALSE))</f>
        <v/>
      </c>
      <c r="K13" s="119" t="str">
        <f>IF(I13="","",VLOOKUP(I13,②選手情報入力!$V$10:$AB$99,6,FALSE))</f>
        <v/>
      </c>
      <c r="L13" s="323"/>
      <c r="N13" s="143">
        <v>6</v>
      </c>
      <c r="O13" s="143" t="str">
        <f>IF(②選手情報入力!$AM$9&lt;6,"",VLOOKUP(N13,②選手情報入力!$AL$10:$AM$99,2,FALSE))</f>
        <v/>
      </c>
      <c r="P13" s="119" t="str">
        <f>IF(O13="","",VLOOKUP(O13,②選手情報入力!$AB$10:$AC$99,2,FALSE))</f>
        <v/>
      </c>
      <c r="Q13" s="119" t="str">
        <f>IF(O13="","",VLOOKUP(O13,②選手情報入力!$AB$10:$AI$99,6,FALSE))</f>
        <v/>
      </c>
      <c r="R13" s="315"/>
      <c r="T13" s="143">
        <v>6</v>
      </c>
      <c r="U13" s="143" t="str">
        <f>IF(②選手情報入力!$AO$9&lt;6,"",VLOOKUP(T13,②選手情報入力!$AN$10:$AO$99,2,FALSE))</f>
        <v/>
      </c>
      <c r="V13" s="119" t="str">
        <f>IF(U13="","",VLOOKUP(U13,②選手情報入力!$AB$10:$AC$99,2,FALSE))</f>
        <v/>
      </c>
      <c r="W13" s="119" t="str">
        <f>IF(U13="","",VLOOKUP(U13,②選手情報入力!$AB$10:$AI$99,6,FALSE))</f>
        <v/>
      </c>
      <c r="X13" s="315"/>
    </row>
    <row r="14" spans="1:24">
      <c r="C14" s="144"/>
      <c r="D14" s="145" t="s">
        <v>62</v>
      </c>
      <c r="E14" s="146"/>
      <c r="F14" s="147">
        <f>IF(②選手情報入力!AI9&gt;=4,1,0)</f>
        <v>0</v>
      </c>
      <c r="H14" s="144"/>
      <c r="I14" s="144"/>
      <c r="J14" s="145" t="s">
        <v>62</v>
      </c>
      <c r="K14" s="146"/>
      <c r="L14" s="147">
        <f>IF(②選手情報入力!AK9&gt;=4,1,0)</f>
        <v>0</v>
      </c>
      <c r="N14" s="144"/>
      <c r="O14" s="144"/>
      <c r="P14" s="145" t="s">
        <v>62</v>
      </c>
      <c r="Q14" s="146"/>
      <c r="R14" s="147">
        <f>IF(②選手情報入力!AM9&gt;=4,1,0)</f>
        <v>0</v>
      </c>
      <c r="T14" s="144"/>
      <c r="U14" s="144"/>
      <c r="V14" s="145" t="s">
        <v>62</v>
      </c>
      <c r="W14" s="146"/>
      <c r="X14" s="147">
        <f>IF(②選手情報入力!AO9&gt;=4,1,0)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4"/>
  <dataValidations count="1">
    <dataValidation imeMode="off" allowBlank="1" showInputMessage="1" showErrorMessage="1" sqref="C8:F13 O8:R13 I8:L13 U8:X13"/>
  </dataValidations>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43"/>
  <sheetViews>
    <sheetView zoomScaleNormal="100" workbookViewId="0">
      <pane ySplit="2" topLeftCell="A9" activePane="bottomLeft" state="frozen"/>
      <selection activeCell="C89" sqref="C89"/>
      <selection pane="bottomLeft" activeCell="B25" sqref="B25"/>
    </sheetView>
  </sheetViews>
  <sheetFormatPr defaultColWidth="9" defaultRowHeight="13.5"/>
  <cols>
    <col min="1" max="1" width="3.75" style="154" customWidth="1"/>
    <col min="2" max="2" width="26.25" style="154" customWidth="1"/>
    <col min="3" max="3" width="10" style="154" customWidth="1"/>
    <col min="4" max="4" width="4.875" style="154" customWidth="1"/>
    <col min="5" max="5" width="10.875" style="154" customWidth="1"/>
    <col min="6" max="6" width="26.25" style="154" customWidth="1"/>
    <col min="7" max="7" width="15.5" style="154" customWidth="1"/>
    <col min="8" max="8" width="3.75" style="154" customWidth="1"/>
    <col min="9" max="9" width="9" style="154"/>
    <col min="10" max="16" width="9" style="154" hidden="1" customWidth="1"/>
    <col min="17" max="16384" width="9" style="154"/>
  </cols>
  <sheetData>
    <row r="1" spans="1:14" ht="17.25">
      <c r="A1" s="36" t="s">
        <v>64</v>
      </c>
      <c r="B1" s="152"/>
      <c r="C1" s="153"/>
      <c r="D1" s="327" t="s">
        <v>176</v>
      </c>
      <c r="E1" s="327"/>
      <c r="F1" s="327"/>
      <c r="G1" s="327"/>
      <c r="H1" s="327"/>
    </row>
    <row r="2" spans="1:14" ht="24.75" customHeight="1">
      <c r="A2" s="329" t="s">
        <v>65</v>
      </c>
      <c r="B2" s="329"/>
      <c r="C2" s="329"/>
      <c r="D2" s="329"/>
      <c r="E2" s="329"/>
      <c r="F2" s="329"/>
      <c r="G2" s="329"/>
      <c r="H2" s="329"/>
    </row>
    <row r="3" spans="1:14" ht="31.15" customHeight="1">
      <c r="A3" s="335"/>
      <c r="B3" s="335"/>
      <c r="C3" s="335"/>
      <c r="D3" s="335"/>
      <c r="E3" s="335"/>
      <c r="G3" s="184" t="str">
        <f>IF(①学校情報入力!C3="","",①学校情報入力!C3)</f>
        <v/>
      </c>
      <c r="H3" s="155"/>
    </row>
    <row r="4" spans="1:14" ht="14.25" customHeight="1"/>
    <row r="5" spans="1:14" ht="18.75">
      <c r="A5" s="330" t="str">
        <f>注意事項!C3&amp;注意事項!F3</f>
        <v>2018年　名古屋市民スポーツ祭記録会</v>
      </c>
      <c r="B5" s="330"/>
      <c r="C5" s="330"/>
      <c r="D5" s="330"/>
      <c r="E5" s="330"/>
      <c r="F5" s="330"/>
      <c r="G5" s="330"/>
      <c r="H5" s="330"/>
    </row>
    <row r="6" spans="1:14" ht="19.5" thickBot="1">
      <c r="A6" s="331" t="s">
        <v>56</v>
      </c>
      <c r="B6" s="331"/>
      <c r="C6" s="331"/>
      <c r="D6" s="331"/>
      <c r="E6" s="331"/>
      <c r="F6" s="331"/>
      <c r="G6" s="331"/>
      <c r="H6" s="331"/>
    </row>
    <row r="7" spans="1:14" ht="19.5" customHeight="1" thickBot="1">
      <c r="A7" s="156"/>
      <c r="B7" s="225" t="s">
        <v>174</v>
      </c>
      <c r="C7" s="324" t="str">
        <f>IF(①学校情報入力!C8="","",①学校情報入力!C8)</f>
        <v/>
      </c>
      <c r="D7" s="325"/>
      <c r="E7" s="325"/>
      <c r="F7" s="326"/>
      <c r="G7" s="157" t="s">
        <v>46</v>
      </c>
      <c r="H7" s="153"/>
    </row>
    <row r="8" spans="1:14" ht="22.5" customHeight="1" thickBot="1">
      <c r="A8" s="153"/>
      <c r="B8" s="201" t="str">
        <f>IF(①学校情報入力!C9="","",①学校情報入力!C9)</f>
        <v/>
      </c>
      <c r="C8" s="202" t="s">
        <v>113</v>
      </c>
      <c r="D8" s="340" t="str">
        <f>IF(①学校情報入力!C4="","",①学校情報入力!C4)</f>
        <v/>
      </c>
      <c r="E8" s="341"/>
      <c r="F8" s="341"/>
      <c r="G8" s="342"/>
      <c r="H8" s="158"/>
    </row>
    <row r="9" spans="1:14" ht="16.5" customHeight="1" thickBot="1">
      <c r="A9" s="153"/>
      <c r="B9" s="332" t="s">
        <v>47</v>
      </c>
      <c r="C9" s="333"/>
      <c r="D9" s="190"/>
      <c r="E9" s="159"/>
      <c r="F9" s="334" t="s">
        <v>48</v>
      </c>
      <c r="G9" s="334"/>
      <c r="H9" s="153"/>
    </row>
    <row r="10" spans="1:14" ht="16.5" customHeight="1">
      <c r="A10" s="153"/>
      <c r="B10" s="233" t="s">
        <v>49</v>
      </c>
      <c r="C10" s="350" t="s">
        <v>50</v>
      </c>
      <c r="D10" s="351"/>
      <c r="E10" s="160"/>
      <c r="F10" s="235" t="s">
        <v>51</v>
      </c>
      <c r="G10" s="236" t="s">
        <v>50</v>
      </c>
      <c r="H10" s="153"/>
      <c r="L10" s="153" t="s">
        <v>52</v>
      </c>
      <c r="N10" s="153" t="s">
        <v>53</v>
      </c>
    </row>
    <row r="11" spans="1:14" ht="21" customHeight="1">
      <c r="A11" s="161"/>
      <c r="B11" s="195"/>
      <c r="C11" s="347"/>
      <c r="D11" s="348"/>
      <c r="E11" s="163"/>
      <c r="F11" s="186"/>
      <c r="G11" s="162"/>
      <c r="H11" s="161"/>
      <c r="L11" s="164"/>
      <c r="N11" s="164"/>
    </row>
    <row r="12" spans="1:14" ht="21" customHeight="1">
      <c r="A12" s="161"/>
      <c r="B12" s="227" t="s">
        <v>203</v>
      </c>
      <c r="C12" s="352">
        <f t="shared" ref="C12:C13" si="0">IF(L12=0,0,L12)</f>
        <v>0</v>
      </c>
      <c r="D12" s="353"/>
      <c r="E12" s="226"/>
      <c r="F12" s="227" t="s">
        <v>203</v>
      </c>
      <c r="G12" s="228">
        <f t="shared" ref="G12:G13" si="1">IF(N12=0,0,N12)</f>
        <v>0</v>
      </c>
      <c r="H12" s="161"/>
      <c r="K12" s="154" t="str">
        <f>種目情報!A11</f>
        <v>記録会中男100m</v>
      </c>
      <c r="L12" s="164">
        <f>COUNTIF(②選手情報入力!$H$10:$M$99,K12)</f>
        <v>0</v>
      </c>
      <c r="M12" s="154" t="str">
        <f>種目情報!E11</f>
        <v>記録会中女100m</v>
      </c>
      <c r="N12" s="164">
        <f>COUNTIF(②選手情報入力!$H$10:$M$99,M12)</f>
        <v>0</v>
      </c>
    </row>
    <row r="13" spans="1:14" ht="21" customHeight="1">
      <c r="A13" s="161"/>
      <c r="B13" s="227" t="s">
        <v>204</v>
      </c>
      <c r="C13" s="352">
        <f t="shared" si="0"/>
        <v>0</v>
      </c>
      <c r="D13" s="353"/>
      <c r="E13" s="226"/>
      <c r="F13" s="227" t="s">
        <v>204</v>
      </c>
      <c r="G13" s="228">
        <f t="shared" si="1"/>
        <v>0</v>
      </c>
      <c r="H13" s="161"/>
      <c r="K13" s="154" t="str">
        <f>種目情報!A12</f>
        <v>記録会中男1500m</v>
      </c>
      <c r="L13" s="164">
        <f>COUNTIF(②選手情報入力!$H$10:$M$99,K13)</f>
        <v>0</v>
      </c>
      <c r="M13" s="154" t="str">
        <f>種目情報!E12</f>
        <v>記録会中女1500m</v>
      </c>
      <c r="N13" s="164">
        <f>COUNTIF(②選手情報入力!$H$10:$M$99,M13)</f>
        <v>0</v>
      </c>
    </row>
    <row r="14" spans="1:14" ht="21" customHeight="1">
      <c r="A14" s="161"/>
      <c r="B14" s="196"/>
      <c r="C14" s="347" t="str">
        <f t="shared" ref="C14:C15" si="2">IF(L14=0,"",L14)</f>
        <v/>
      </c>
      <c r="D14" s="348"/>
      <c r="E14" s="163"/>
      <c r="F14" s="185"/>
      <c r="G14" s="162" t="str">
        <f t="shared" ref="G14" si="3">IF(N14=0,"",N14)</f>
        <v/>
      </c>
      <c r="H14" s="161"/>
      <c r="K14" s="154">
        <f>種目情報!A13</f>
        <v>0</v>
      </c>
      <c r="L14" s="164">
        <f>COUNTIF(②選手情報入力!$H$10:$M$99,K14)</f>
        <v>0</v>
      </c>
      <c r="M14" s="154">
        <f>種目情報!E13</f>
        <v>0</v>
      </c>
      <c r="N14" s="164">
        <f>COUNTIF(②選手情報入力!$H$10:$M$99,M14)</f>
        <v>0</v>
      </c>
    </row>
    <row r="15" spans="1:14" ht="21" customHeight="1" thickBot="1">
      <c r="A15" s="161"/>
      <c r="B15" s="234"/>
      <c r="C15" s="361" t="str">
        <f t="shared" si="2"/>
        <v/>
      </c>
      <c r="D15" s="362"/>
      <c r="E15" s="163"/>
      <c r="F15" s="237"/>
      <c r="G15" s="168" t="str">
        <f t="shared" ref="G15" si="4">IF(N15=0,"",N15)</f>
        <v/>
      </c>
      <c r="H15" s="161"/>
      <c r="K15" s="154">
        <f>種目情報!A22</f>
        <v>0</v>
      </c>
      <c r="L15" s="164">
        <f>COUNTIF(②選手情報入力!$H$10:$M$99,K15)</f>
        <v>0</v>
      </c>
      <c r="M15" s="154">
        <f>種目情報!E22</f>
        <v>0</v>
      </c>
      <c r="N15" s="164">
        <f>COUNTIF(②選手情報入力!$H$10:$M$99,M15)</f>
        <v>0</v>
      </c>
    </row>
    <row r="16" spans="1:14" ht="21" hidden="1" customHeight="1">
      <c r="A16" s="161"/>
      <c r="B16" s="194" t="s">
        <v>54</v>
      </c>
      <c r="C16" s="345" t="str">
        <f>IF('　　　　　　　　'!F14=0,"",'　　　　　　　　'!F14)</f>
        <v/>
      </c>
      <c r="D16" s="346"/>
      <c r="E16" s="163"/>
      <c r="F16" s="165" t="s">
        <v>54</v>
      </c>
      <c r="G16" s="166" t="str">
        <f>IF('　　　　　　　　'!R14=0,"",'　　　　　　　　'!R14)</f>
        <v/>
      </c>
      <c r="H16" s="161"/>
      <c r="K16" s="154">
        <f>種目情報!A23</f>
        <v>0</v>
      </c>
      <c r="L16" s="164">
        <f>COUNTIF(②選手情報入力!$H$10:$M$99,K16)</f>
        <v>0</v>
      </c>
      <c r="M16" s="154">
        <f>種目情報!E23</f>
        <v>0</v>
      </c>
      <c r="N16" s="164">
        <f>COUNTIF(②選手情報入力!$H$10:$M$99,M16)</f>
        <v>0</v>
      </c>
    </row>
    <row r="17" spans="1:14" ht="21" hidden="1" customHeight="1" thickBot="1">
      <c r="A17" s="161"/>
      <c r="B17" s="193"/>
      <c r="C17" s="343"/>
      <c r="D17" s="344"/>
      <c r="E17" s="163"/>
      <c r="F17" s="167"/>
      <c r="G17" s="168"/>
      <c r="H17" s="161"/>
      <c r="K17" s="154">
        <f>種目情報!A24</f>
        <v>0</v>
      </c>
      <c r="L17" s="164">
        <f>COUNTIF(②選手情報入力!$H$10:$M$99,K17)</f>
        <v>0</v>
      </c>
      <c r="M17" s="154">
        <f>種目情報!E24</f>
        <v>0</v>
      </c>
      <c r="N17" s="164">
        <f>COUNTIF(②選手情報入力!$H$10:$M$99,M17)</f>
        <v>0</v>
      </c>
    </row>
    <row r="18" spans="1:14" ht="21" customHeight="1">
      <c r="A18" s="161"/>
      <c r="B18" s="169"/>
      <c r="C18" s="170"/>
      <c r="D18" s="170"/>
      <c r="E18" s="163"/>
      <c r="H18" s="161"/>
      <c r="I18" s="189"/>
      <c r="K18" s="154">
        <f>種目情報!A25</f>
        <v>0</v>
      </c>
      <c r="L18" s="164">
        <f>COUNTIF(②選手情報入力!$H$10:$M$99,K18)</f>
        <v>0</v>
      </c>
      <c r="M18" s="154">
        <f>種目情報!E25</f>
        <v>0</v>
      </c>
      <c r="N18" s="164">
        <f>COUNTIF(②選手情報入力!$H$10:$M$99,M18)</f>
        <v>0</v>
      </c>
    </row>
    <row r="19" spans="1:14" ht="21" customHeight="1" thickBot="1">
      <c r="A19" s="161"/>
      <c r="B19" s="334" t="s">
        <v>164</v>
      </c>
      <c r="C19" s="363"/>
      <c r="D19" s="191"/>
      <c r="E19" s="163"/>
      <c r="F19" s="334" t="s">
        <v>55</v>
      </c>
      <c r="G19" s="334"/>
      <c r="H19" s="161"/>
      <c r="K19" s="154">
        <f>種目情報!A26</f>
        <v>0</v>
      </c>
      <c r="L19" s="164">
        <f>COUNTIF(②選手情報入力!$H$10:$M$99,K19)</f>
        <v>0</v>
      </c>
      <c r="M19" s="154">
        <f>種目情報!E26</f>
        <v>0</v>
      </c>
      <c r="N19" s="164">
        <f>COUNTIF(②選手情報入力!$H$10:$M$99,M19)</f>
        <v>0</v>
      </c>
    </row>
    <row r="20" spans="1:14" ht="21" customHeight="1">
      <c r="A20" s="161"/>
      <c r="B20" s="171" t="s">
        <v>166</v>
      </c>
      <c r="C20" s="336">
        <f>②選手情報入力!F100</f>
        <v>0</v>
      </c>
      <c r="D20" s="337"/>
      <c r="E20" s="163"/>
      <c r="F20" s="229" t="s">
        <v>213</v>
      </c>
      <c r="G20" s="230">
        <f>(C12+C13+G12+G13)*500</f>
        <v>0</v>
      </c>
      <c r="H20" s="161"/>
      <c r="K20" s="154">
        <f>種目情報!A27</f>
        <v>0</v>
      </c>
      <c r="L20" s="164">
        <f>COUNTIF(②選手情報入力!$H$10:$M$99,K20)</f>
        <v>0</v>
      </c>
      <c r="M20" s="154">
        <f>種目情報!E27</f>
        <v>0</v>
      </c>
      <c r="N20" s="164">
        <f>COUNTIF(②選手情報入力!$H$10:$M$99,M20)</f>
        <v>0</v>
      </c>
    </row>
    <row r="21" spans="1:14" ht="21" hidden="1" customHeight="1" thickBot="1">
      <c r="A21" s="161"/>
      <c r="B21" s="172" t="s">
        <v>167</v>
      </c>
      <c r="C21" s="338">
        <f>②選手情報入力!F101</f>
        <v>0</v>
      </c>
      <c r="D21" s="339"/>
      <c r="E21" s="163"/>
      <c r="F21" s="205"/>
      <c r="G21" s="206"/>
      <c r="H21" s="161"/>
      <c r="K21" s="154">
        <f>種目情報!A28</f>
        <v>0</v>
      </c>
      <c r="L21" s="164">
        <f>COUNTIF(②選手情報入力!$H$10:$M$99,K21)</f>
        <v>0</v>
      </c>
      <c r="M21" s="154">
        <f>種目情報!E28</f>
        <v>0</v>
      </c>
      <c r="N21" s="164">
        <f>COUNTIF(②選手情報入力!$H$10:$M$99,M21)</f>
        <v>0</v>
      </c>
    </row>
    <row r="22" spans="1:14" ht="21" customHeight="1" thickBot="1">
      <c r="A22" s="161"/>
      <c r="B22" s="207" t="s">
        <v>169</v>
      </c>
      <c r="C22" s="213">
        <f>IF(①学校情報入力!C10="",0,①学校情報入力!C10)</f>
        <v>0</v>
      </c>
      <c r="D22" s="192" t="s">
        <v>171</v>
      </c>
      <c r="F22" s="203" t="s">
        <v>243</v>
      </c>
      <c r="G22" s="204">
        <f>C22*800</f>
        <v>0</v>
      </c>
      <c r="H22" s="161"/>
      <c r="K22" s="154">
        <f>種目情報!A29</f>
        <v>0</v>
      </c>
      <c r="L22" s="164">
        <f>COUNTIF(②選手情報入力!$H$10:$M$99,K22)</f>
        <v>0</v>
      </c>
      <c r="M22" s="154">
        <f>種目情報!E29</f>
        <v>0</v>
      </c>
      <c r="N22" s="164">
        <f>COUNTIF(②選手情報入力!$H$10:$M$99,M22)</f>
        <v>0</v>
      </c>
    </row>
    <row r="23" spans="1:14" ht="21" customHeight="1" thickBot="1">
      <c r="A23" s="161"/>
      <c r="F23" s="187" t="s">
        <v>170</v>
      </c>
      <c r="G23" s="188">
        <f>SUM(G20:G22)</f>
        <v>0</v>
      </c>
      <c r="H23" s="161"/>
      <c r="K23" s="154">
        <f>種目情報!A30</f>
        <v>0</v>
      </c>
      <c r="L23" s="164">
        <f>COUNTIF(②選手情報入力!$H$10:$M$99,K23)</f>
        <v>0</v>
      </c>
      <c r="M23" s="154">
        <f>種目情報!E30</f>
        <v>0</v>
      </c>
      <c r="N23" s="164">
        <f>COUNTIF(②選手情報入力!$H$10:$M$99,M23)</f>
        <v>0</v>
      </c>
    </row>
    <row r="24" spans="1:14" ht="21" customHeight="1" thickBot="1">
      <c r="A24" s="161"/>
      <c r="B24" s="356" t="s">
        <v>177</v>
      </c>
      <c r="C24" s="357"/>
      <c r="D24" s="357"/>
      <c r="E24" s="358"/>
      <c r="F24" s="187" t="s">
        <v>245</v>
      </c>
      <c r="G24" s="244">
        <f>IF(②選手情報入力!F104="","",②選手情報入力!F104)</f>
        <v>0</v>
      </c>
      <c r="H24" s="161"/>
      <c r="L24" s="164"/>
      <c r="N24" s="164"/>
    </row>
    <row r="25" spans="1:14" ht="21" customHeight="1">
      <c r="A25" s="161"/>
      <c r="B25" s="208" t="str">
        <f>IF(①学校情報入力!A12="","",①学校情報入力!A12)</f>
        <v/>
      </c>
      <c r="C25" s="359" t="str">
        <f>IF(①学校情報入力!E12="","",①学校情報入力!E12)</f>
        <v/>
      </c>
      <c r="D25" s="359"/>
      <c r="E25" s="360"/>
      <c r="H25" s="161"/>
      <c r="K25" s="154">
        <f>種目情報!A31</f>
        <v>0</v>
      </c>
      <c r="L25" s="164">
        <f>COUNTIF(②選手情報入力!$H$10:$M$99,K25)</f>
        <v>0</v>
      </c>
      <c r="M25" s="154">
        <f>種目情報!E31</f>
        <v>0</v>
      </c>
      <c r="N25" s="164">
        <f>COUNTIF(②選手情報入力!$H$10:$M$99,M25)</f>
        <v>0</v>
      </c>
    </row>
    <row r="26" spans="1:14" ht="21" customHeight="1" thickBot="1">
      <c r="A26" s="153"/>
      <c r="B26" s="209"/>
      <c r="C26" s="354"/>
      <c r="D26" s="354"/>
      <c r="E26" s="355"/>
      <c r="F26" s="349">
        <f ca="1">TODAY()</f>
        <v>43287</v>
      </c>
      <c r="G26" s="349"/>
      <c r="H26" s="153"/>
      <c r="K26" s="154">
        <f>種目情報!A32</f>
        <v>0</v>
      </c>
      <c r="L26" s="164">
        <f>COUNTIF(②選手情報入力!$H$10:$M$99,K26)</f>
        <v>0</v>
      </c>
      <c r="M26" s="154">
        <f>種目情報!E32</f>
        <v>0</v>
      </c>
      <c r="N26" s="164">
        <f>COUNTIF(②選手情報入力!$H$10:$M$99,M26)</f>
        <v>0</v>
      </c>
    </row>
    <row r="27" spans="1:14" ht="21" customHeight="1">
      <c r="A27" s="328" t="s">
        <v>134</v>
      </c>
      <c r="B27" s="328"/>
      <c r="C27" s="328"/>
      <c r="D27" s="328"/>
      <c r="E27" s="328"/>
      <c r="F27" s="328"/>
      <c r="G27" s="328"/>
      <c r="H27" s="328"/>
    </row>
    <row r="28" spans="1:14" ht="21" customHeight="1">
      <c r="A28" s="153"/>
      <c r="B28" s="174"/>
      <c r="C28" s="127"/>
      <c r="D28" s="127"/>
      <c r="E28" s="173"/>
      <c r="H28" s="153"/>
    </row>
    <row r="29" spans="1:14" ht="21" customHeight="1">
      <c r="A29" s="153"/>
      <c r="C29" s="161"/>
      <c r="D29" s="161"/>
      <c r="E29" s="173"/>
      <c r="H29" s="153"/>
    </row>
    <row r="30" spans="1:14" ht="21" customHeight="1">
      <c r="A30" s="153"/>
      <c r="E30" s="173"/>
      <c r="H30" s="153"/>
    </row>
    <row r="31" spans="1:14" ht="18.75" customHeight="1">
      <c r="A31" s="153"/>
      <c r="B31" s="173"/>
      <c r="C31" s="173"/>
      <c r="D31" s="173"/>
      <c r="E31" s="173"/>
      <c r="H31" s="153"/>
    </row>
    <row r="32" spans="1:14" ht="18.75" customHeight="1">
      <c r="A32" s="175"/>
      <c r="B32" s="175"/>
      <c r="C32" s="175"/>
      <c r="D32" s="175"/>
      <c r="E32" s="175"/>
      <c r="F32" s="175"/>
      <c r="G32" s="175"/>
      <c r="H32" s="175"/>
    </row>
    <row r="33" spans="1:8" ht="18.75" customHeight="1">
      <c r="A33" s="153"/>
      <c r="B33" s="173"/>
      <c r="C33" s="173"/>
      <c r="D33" s="173"/>
      <c r="E33" s="173"/>
      <c r="H33" s="153"/>
    </row>
    <row r="34" spans="1:8" ht="18.75" customHeight="1">
      <c r="A34" s="153"/>
      <c r="B34" s="176"/>
      <c r="C34" s="176"/>
      <c r="D34" s="176"/>
      <c r="E34" s="176"/>
      <c r="H34" s="153"/>
    </row>
    <row r="35" spans="1:8" ht="18.75">
      <c r="A35" s="153"/>
      <c r="B35" s="176"/>
      <c r="C35" s="176"/>
      <c r="D35" s="176"/>
      <c r="E35" s="176"/>
      <c r="F35" s="176"/>
      <c r="G35" s="176"/>
      <c r="H35" s="153"/>
    </row>
    <row r="36" spans="1:8" ht="14.25">
      <c r="A36" s="153"/>
      <c r="B36" s="177"/>
      <c r="C36" s="173"/>
      <c r="D36" s="173"/>
      <c r="E36" s="173"/>
      <c r="F36" s="178"/>
      <c r="G36" s="173"/>
      <c r="H36" s="153"/>
    </row>
    <row r="37" spans="1:8" ht="14.25">
      <c r="A37" s="153"/>
      <c r="B37" s="177"/>
      <c r="C37" s="173"/>
      <c r="D37" s="173"/>
      <c r="E37" s="173"/>
      <c r="F37" s="178"/>
      <c r="G37" s="173"/>
      <c r="H37" s="153"/>
    </row>
    <row r="38" spans="1:8" ht="14.25">
      <c r="A38" s="153"/>
      <c r="B38" s="177"/>
      <c r="C38" s="173"/>
      <c r="D38" s="173"/>
      <c r="E38" s="173"/>
      <c r="F38" s="178"/>
      <c r="G38" s="173"/>
      <c r="H38" s="153"/>
    </row>
    <row r="39" spans="1:8" ht="14.25">
      <c r="A39" s="153"/>
      <c r="B39" s="177"/>
      <c r="C39" s="173"/>
      <c r="D39" s="173"/>
      <c r="E39" s="173"/>
      <c r="F39" s="178"/>
      <c r="G39" s="173"/>
      <c r="H39" s="153"/>
    </row>
    <row r="40" spans="1:8" ht="14.25">
      <c r="A40" s="153"/>
      <c r="B40" s="177"/>
      <c r="C40" s="173"/>
      <c r="D40" s="173"/>
      <c r="E40" s="173"/>
      <c r="F40" s="178"/>
      <c r="G40" s="173"/>
      <c r="H40" s="153"/>
    </row>
    <row r="41" spans="1:8" ht="14.25">
      <c r="A41" s="153"/>
      <c r="B41" s="177"/>
      <c r="C41" s="173"/>
      <c r="D41" s="173"/>
      <c r="E41" s="173"/>
      <c r="F41" s="178"/>
      <c r="G41" s="173"/>
      <c r="H41" s="153"/>
    </row>
    <row r="42" spans="1:8" ht="14.25">
      <c r="A42" s="153"/>
      <c r="B42" s="177"/>
      <c r="C42" s="173"/>
      <c r="D42" s="173"/>
      <c r="E42" s="173"/>
      <c r="F42" s="178"/>
      <c r="G42" s="173"/>
      <c r="H42" s="153"/>
    </row>
    <row r="43" spans="1:8" ht="14.25">
      <c r="A43" s="153"/>
      <c r="B43" s="177"/>
      <c r="C43" s="173"/>
      <c r="D43" s="173"/>
      <c r="E43" s="173"/>
      <c r="F43" s="178"/>
      <c r="G43" s="173"/>
      <c r="H43" s="153"/>
    </row>
  </sheetData>
  <sheetProtection sheet="1" objects="1" scenarios="1" selectLockedCells="1"/>
  <mergeCells count="26">
    <mergeCell ref="C26:E26"/>
    <mergeCell ref="B24:E24"/>
    <mergeCell ref="C25:E25"/>
    <mergeCell ref="C15:D15"/>
    <mergeCell ref="B19:C19"/>
    <mergeCell ref="C10:D10"/>
    <mergeCell ref="F19:G19"/>
    <mergeCell ref="C11:D11"/>
    <mergeCell ref="C12:D12"/>
    <mergeCell ref="C13:D13"/>
    <mergeCell ref="C7:F7"/>
    <mergeCell ref="D1:H1"/>
    <mergeCell ref="A27:H27"/>
    <mergeCell ref="A2:H2"/>
    <mergeCell ref="A5:H5"/>
    <mergeCell ref="A6:H6"/>
    <mergeCell ref="B9:C9"/>
    <mergeCell ref="F9:G9"/>
    <mergeCell ref="A3:E3"/>
    <mergeCell ref="C20:D20"/>
    <mergeCell ref="C21:D21"/>
    <mergeCell ref="D8:G8"/>
    <mergeCell ref="C17:D17"/>
    <mergeCell ref="C16:D16"/>
    <mergeCell ref="C14:D14"/>
    <mergeCell ref="F26:G26"/>
  </mergeCells>
  <phoneticPr fontId="4"/>
  <conditionalFormatting sqref="G11">
    <cfRule type="cellIs" dxfId="2" priority="4" operator="greaterThan">
      <formula>2</formula>
    </cfRule>
    <cfRule type="cellIs" dxfId="1" priority="7" operator="greaterThan">
      <formula>2</formula>
    </cfRule>
  </conditionalFormatting>
  <conditionalFormatting sqref="C11:D11">
    <cfRule type="cellIs" dxfId="0" priority="3" operator="greaterThan">
      <formula>2</formula>
    </cfRule>
  </conditionalFormatting>
  <printOptions horizontalCentered="1" verticalCentered="1"/>
  <pageMargins left="0.39370078740157483" right="0.39370078740157483" top="0.59055118110236227" bottom="0.59055118110236227" header="0.31496062992125984" footer="0.31496062992125984"/>
  <pageSetup paperSize="9" scale="95"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97"/>
  <sheetViews>
    <sheetView zoomScaleNormal="100" workbookViewId="0">
      <pane ySplit="7" topLeftCell="A8" activePane="bottomLeft" state="frozen"/>
      <selection activeCell="C89" sqref="C89"/>
      <selection pane="bottomLeft" activeCell="C89" sqref="C89"/>
    </sheetView>
  </sheetViews>
  <sheetFormatPr defaultColWidth="9" defaultRowHeight="13.5"/>
  <cols>
    <col min="1" max="1" width="3.625" style="11" bestFit="1" customWidth="1"/>
    <col min="2" max="2" width="6" style="1" bestFit="1" customWidth="1"/>
    <col min="3" max="3" width="15" style="1" customWidth="1"/>
    <col min="4" max="5" width="3.75" style="1" customWidth="1"/>
    <col min="6" max="6" width="13.75" style="11" hidden="1" customWidth="1"/>
    <col min="7" max="7" width="9.375" style="1" hidden="1" customWidth="1"/>
    <col min="8" max="8" width="29.125" style="11" customWidth="1"/>
    <col min="9" max="9" width="13" style="1" customWidth="1"/>
    <col min="10" max="10" width="13.75" style="11" customWidth="1"/>
    <col min="11" max="11" width="9.375" style="1" customWidth="1"/>
    <col min="12" max="13" width="4.125" style="11" hidden="1" customWidth="1"/>
    <col min="14" max="16384" width="9" style="11"/>
  </cols>
  <sheetData>
    <row r="1" spans="1:13" ht="17.25">
      <c r="A1" s="9" t="s">
        <v>122</v>
      </c>
    </row>
    <row r="2" spans="1:13" ht="14.25">
      <c r="C2" s="13" t="s">
        <v>132</v>
      </c>
      <c r="D2" s="364" t="str">
        <f>注意事項!C3&amp;注意事項!F3</f>
        <v>2018年　名古屋市民スポーツ祭記録会</v>
      </c>
      <c r="E2" s="364"/>
      <c r="F2" s="364"/>
      <c r="G2" s="364"/>
      <c r="H2" s="364"/>
      <c r="I2" s="13" t="s">
        <v>116</v>
      </c>
      <c r="J2" s="113" t="str">
        <f>IF(①学校情報入力!C5="","",①学校情報入力!C5)</f>
        <v/>
      </c>
      <c r="K2" s="113" t="str">
        <f>IF(①学校情報入力!C3="","",①学校情報入力!C3)</f>
        <v/>
      </c>
    </row>
    <row r="3" spans="1:13" ht="18.75" customHeight="1" thickBot="1"/>
    <row r="4" spans="1:13" s="93" customFormat="1" ht="16.5" customHeight="1">
      <c r="B4" s="365" t="s">
        <v>126</v>
      </c>
      <c r="C4" s="109" t="s">
        <v>127</v>
      </c>
      <c r="D4" s="367">
        <f>②選手情報入力!F102</f>
        <v>0</v>
      </c>
      <c r="E4" s="368"/>
      <c r="G4" s="365" t="s">
        <v>117</v>
      </c>
    </row>
    <row r="5" spans="1:13" s="93" customFormat="1" ht="16.5" customHeight="1" thickBot="1">
      <c r="B5" s="366"/>
      <c r="C5" s="110" t="s">
        <v>128</v>
      </c>
      <c r="D5" s="369">
        <f>②選手情報入力!F103</f>
        <v>0</v>
      </c>
      <c r="E5" s="370"/>
      <c r="G5" s="366"/>
    </row>
    <row r="6" spans="1:13" s="93" customFormat="1" ht="18.75" customHeight="1">
      <c r="B6" s="94"/>
      <c r="C6" s="94"/>
      <c r="D6" s="94"/>
      <c r="E6" s="94"/>
      <c r="G6" s="94"/>
      <c r="I6" s="94"/>
      <c r="K6" s="94"/>
    </row>
    <row r="7" spans="1:13" s="93" customFormat="1" ht="16.5" customHeight="1">
      <c r="A7" s="95"/>
      <c r="B7" s="96" t="s">
        <v>118</v>
      </c>
      <c r="C7" s="96" t="s">
        <v>119</v>
      </c>
      <c r="D7" s="96" t="s">
        <v>120</v>
      </c>
      <c r="E7" s="96" t="s">
        <v>121</v>
      </c>
      <c r="F7" s="96" t="s">
        <v>214</v>
      </c>
      <c r="G7" s="96" t="s">
        <v>40</v>
      </c>
      <c r="H7" s="96" t="s">
        <v>205</v>
      </c>
      <c r="I7" s="96" t="s">
        <v>40</v>
      </c>
      <c r="J7" s="214"/>
      <c r="K7" s="214"/>
      <c r="L7" s="96" t="s">
        <v>123</v>
      </c>
      <c r="M7" s="96" t="s">
        <v>124</v>
      </c>
    </row>
    <row r="8" spans="1:13" s="93" customFormat="1" ht="18" customHeight="1">
      <c r="A8" s="97">
        <v>1</v>
      </c>
      <c r="B8" s="98" t="str">
        <f>IF(②選手情報入力!B10="","",②選手情報入力!B10)</f>
        <v/>
      </c>
      <c r="C8" s="120" t="str">
        <f>IF(②選手情報入力!C10="","",②選手情報入力!C10)</f>
        <v/>
      </c>
      <c r="D8" s="98" t="str">
        <f>IF(②選手情報入力!F10="","",②選手情報入力!F10)</f>
        <v/>
      </c>
      <c r="E8" s="98" t="str">
        <f>IF(②選手情報入力!G10="","",②選手情報入力!G10)</f>
        <v/>
      </c>
      <c r="F8" s="97" t="str">
        <f>IF(②選手情報入力!H10="","",②選手情報入力!H10)</f>
        <v/>
      </c>
      <c r="G8" s="98" t="str">
        <f>IF(②選手情報入力!I10="","",②選手情報入力!I10)</f>
        <v/>
      </c>
      <c r="H8" s="97" t="str">
        <f>IF(②選手情報入力!J10="","",②選手情報入力!J10)</f>
        <v/>
      </c>
      <c r="I8" s="98" t="str">
        <f>IF(②選手情報入力!K10="","",②選手情報入力!K10)</f>
        <v/>
      </c>
      <c r="J8" s="215" t="str">
        <f>IF(②選手情報入力!L10="","",②選手情報入力!L10)</f>
        <v/>
      </c>
      <c r="K8" s="216" t="str">
        <f>IF(②選手情報入力!M10="","",②選手情報入力!M10)</f>
        <v/>
      </c>
      <c r="L8" s="98" t="str">
        <f>IF(②選手情報入力!N10="","",②選手情報入力!N10)</f>
        <v/>
      </c>
      <c r="M8" s="98" t="str">
        <f>IF(②選手情報入力!O10="","",②選手情報入力!O10)</f>
        <v/>
      </c>
    </row>
    <row r="9" spans="1:13" s="93" customFormat="1" ht="18" customHeight="1">
      <c r="A9" s="99">
        <v>2</v>
      </c>
      <c r="B9" s="100" t="str">
        <f>IF(②選手情報入力!B11="","",②選手情報入力!B11)</f>
        <v/>
      </c>
      <c r="C9" s="121" t="str">
        <f>IF(②選手情報入力!C11="","",②選手情報入力!C11)</f>
        <v/>
      </c>
      <c r="D9" s="100" t="str">
        <f>IF(②選手情報入力!F11="","",②選手情報入力!F11)</f>
        <v/>
      </c>
      <c r="E9" s="100" t="str">
        <f>IF(②選手情報入力!G11="","",②選手情報入力!G11)</f>
        <v/>
      </c>
      <c r="F9" s="99" t="str">
        <f>IF(②選手情報入力!H11="","",②選手情報入力!H11)</f>
        <v/>
      </c>
      <c r="G9" s="100" t="str">
        <f>IF(②選手情報入力!I11="","",②選手情報入力!I11)</f>
        <v/>
      </c>
      <c r="H9" s="99" t="str">
        <f>IF(②選手情報入力!J11="","",②選手情報入力!J11)</f>
        <v/>
      </c>
      <c r="I9" s="100" t="str">
        <f>IF(②選手情報入力!K11="","",②選手情報入力!K11)</f>
        <v/>
      </c>
      <c r="J9" s="217" t="str">
        <f>IF(②選手情報入力!L11="","",②選手情報入力!L11)</f>
        <v/>
      </c>
      <c r="K9" s="218" t="str">
        <f>IF(②選手情報入力!M11="","",②選手情報入力!M11)</f>
        <v/>
      </c>
      <c r="L9" s="100" t="str">
        <f>IF(②選手情報入力!N11="","",②選手情報入力!N11)</f>
        <v/>
      </c>
      <c r="M9" s="100" t="str">
        <f>IF(②選手情報入力!O11="","",②選手情報入力!O11)</f>
        <v/>
      </c>
    </row>
    <row r="10" spans="1:13" s="93" customFormat="1" ht="18" customHeight="1">
      <c r="A10" s="99">
        <v>3</v>
      </c>
      <c r="B10" s="100" t="str">
        <f>IF(②選手情報入力!B12="","",②選手情報入力!B12)</f>
        <v/>
      </c>
      <c r="C10" s="121" t="str">
        <f>IF(②選手情報入力!C12="","",②選手情報入力!C12)</f>
        <v/>
      </c>
      <c r="D10" s="100" t="str">
        <f>IF(②選手情報入力!F12="","",②選手情報入力!F12)</f>
        <v/>
      </c>
      <c r="E10" s="100" t="str">
        <f>IF(②選手情報入力!G12="","",②選手情報入力!G12)</f>
        <v/>
      </c>
      <c r="F10" s="99" t="str">
        <f>IF(②選手情報入力!H12="","",②選手情報入力!H12)</f>
        <v/>
      </c>
      <c r="G10" s="100" t="str">
        <f>IF(②選手情報入力!I12="","",②選手情報入力!I12)</f>
        <v/>
      </c>
      <c r="H10" s="99" t="str">
        <f>IF(②選手情報入力!J12="","",②選手情報入力!J12)</f>
        <v/>
      </c>
      <c r="I10" s="100" t="str">
        <f>IF(②選手情報入力!K12="","",②選手情報入力!K12)</f>
        <v/>
      </c>
      <c r="J10" s="217" t="str">
        <f>IF(②選手情報入力!L12="","",②選手情報入力!L12)</f>
        <v/>
      </c>
      <c r="K10" s="218" t="str">
        <f>IF(②選手情報入力!M12="","",②選手情報入力!M12)</f>
        <v/>
      </c>
      <c r="L10" s="100" t="str">
        <f>IF(②選手情報入力!N12="","",②選手情報入力!N12)</f>
        <v/>
      </c>
      <c r="M10" s="100" t="str">
        <f>IF(②選手情報入力!O12="","",②選手情報入力!O12)</f>
        <v/>
      </c>
    </row>
    <row r="11" spans="1:13" s="93" customFormat="1" ht="18" customHeight="1">
      <c r="A11" s="99">
        <v>4</v>
      </c>
      <c r="B11" s="100" t="str">
        <f>IF(②選手情報入力!B13="","",②選手情報入力!B13)</f>
        <v/>
      </c>
      <c r="C11" s="121" t="str">
        <f>IF(②選手情報入力!C13="","",②選手情報入力!C13)</f>
        <v/>
      </c>
      <c r="D11" s="100" t="str">
        <f>IF(②選手情報入力!F13="","",②選手情報入力!F13)</f>
        <v/>
      </c>
      <c r="E11" s="100" t="str">
        <f>IF(②選手情報入力!G13="","",②選手情報入力!G13)</f>
        <v/>
      </c>
      <c r="F11" s="99" t="str">
        <f>IF(②選手情報入力!H13="","",②選手情報入力!H13)</f>
        <v/>
      </c>
      <c r="G11" s="100" t="str">
        <f>IF(②選手情報入力!I13="","",②選手情報入力!I13)</f>
        <v/>
      </c>
      <c r="H11" s="99" t="str">
        <f>IF(②選手情報入力!J13="","",②選手情報入力!J13)</f>
        <v/>
      </c>
      <c r="I11" s="100" t="str">
        <f>IF(②選手情報入力!K13="","",②選手情報入力!K13)</f>
        <v/>
      </c>
      <c r="J11" s="217" t="str">
        <f>IF(②選手情報入力!L13="","",②選手情報入力!L13)</f>
        <v/>
      </c>
      <c r="K11" s="218" t="str">
        <f>IF(②選手情報入力!M13="","",②選手情報入力!M13)</f>
        <v/>
      </c>
      <c r="L11" s="100" t="str">
        <f>IF(②選手情報入力!N13="","",②選手情報入力!N13)</f>
        <v/>
      </c>
      <c r="M11" s="100" t="str">
        <f>IF(②選手情報入力!O13="","",②選手情報入力!O13)</f>
        <v/>
      </c>
    </row>
    <row r="12" spans="1:13" s="93" customFormat="1" ht="18" customHeight="1">
      <c r="A12" s="103">
        <v>5</v>
      </c>
      <c r="B12" s="104" t="str">
        <f>IF(②選手情報入力!B14="","",②選手情報入力!B14)</f>
        <v/>
      </c>
      <c r="C12" s="122" t="str">
        <f>IF(②選手情報入力!C14="","",②選手情報入力!C14)</f>
        <v/>
      </c>
      <c r="D12" s="104" t="str">
        <f>IF(②選手情報入力!F14="","",②選手情報入力!F14)</f>
        <v/>
      </c>
      <c r="E12" s="104" t="str">
        <f>IF(②選手情報入力!G14="","",②選手情報入力!G14)</f>
        <v/>
      </c>
      <c r="F12" s="103" t="str">
        <f>IF(②選手情報入力!H14="","",②選手情報入力!H14)</f>
        <v/>
      </c>
      <c r="G12" s="104" t="str">
        <f>IF(②選手情報入力!I14="","",②選手情報入力!I14)</f>
        <v/>
      </c>
      <c r="H12" s="103" t="str">
        <f>IF(②選手情報入力!J14="","",②選手情報入力!J14)</f>
        <v/>
      </c>
      <c r="I12" s="104" t="str">
        <f>IF(②選手情報入力!K14="","",②選手情報入力!K14)</f>
        <v/>
      </c>
      <c r="J12" s="219" t="str">
        <f>IF(②選手情報入力!L14="","",②選手情報入力!L14)</f>
        <v/>
      </c>
      <c r="K12" s="220" t="str">
        <f>IF(②選手情報入力!M14="","",②選手情報入力!M14)</f>
        <v/>
      </c>
      <c r="L12" s="104" t="str">
        <f>IF(②選手情報入力!N14="","",②選手情報入力!N14)</f>
        <v/>
      </c>
      <c r="M12" s="104" t="str">
        <f>IF(②選手情報入力!O14="","",②選手情報入力!O14)</f>
        <v/>
      </c>
    </row>
    <row r="13" spans="1:13" s="93" customFormat="1" ht="18" customHeight="1">
      <c r="A13" s="97">
        <v>6</v>
      </c>
      <c r="B13" s="98" t="str">
        <f>IF(②選手情報入力!B15="","",②選手情報入力!B15)</f>
        <v/>
      </c>
      <c r="C13" s="120" t="str">
        <f>IF(②選手情報入力!C15="","",②選手情報入力!C15)</f>
        <v/>
      </c>
      <c r="D13" s="98" t="str">
        <f>IF(②選手情報入力!F15="","",②選手情報入力!F15)</f>
        <v/>
      </c>
      <c r="E13" s="98" t="str">
        <f>IF(②選手情報入力!G15="","",②選手情報入力!G15)</f>
        <v/>
      </c>
      <c r="F13" s="97" t="str">
        <f>IF(②選手情報入力!H15="","",②選手情報入力!H15)</f>
        <v/>
      </c>
      <c r="G13" s="98" t="str">
        <f>IF(②選手情報入力!I15="","",②選手情報入力!I15)</f>
        <v/>
      </c>
      <c r="H13" s="97" t="str">
        <f>IF(②選手情報入力!J15="","",②選手情報入力!J15)</f>
        <v/>
      </c>
      <c r="I13" s="98" t="str">
        <f>IF(②選手情報入力!K15="","",②選手情報入力!K15)</f>
        <v/>
      </c>
      <c r="J13" s="215" t="str">
        <f>IF(②選手情報入力!L15="","",②選手情報入力!L15)</f>
        <v/>
      </c>
      <c r="K13" s="216" t="str">
        <f>IF(②選手情報入力!M15="","",②選手情報入力!M15)</f>
        <v/>
      </c>
      <c r="L13" s="98" t="str">
        <f>IF(②選手情報入力!N15="","",②選手情報入力!N15)</f>
        <v/>
      </c>
      <c r="M13" s="98" t="str">
        <f>IF(②選手情報入力!O15="","",②選手情報入力!O15)</f>
        <v/>
      </c>
    </row>
    <row r="14" spans="1:13" s="93" customFormat="1" ht="18" customHeight="1">
      <c r="A14" s="99">
        <v>7</v>
      </c>
      <c r="B14" s="100" t="str">
        <f>IF(②選手情報入力!B16="","",②選手情報入力!B16)</f>
        <v/>
      </c>
      <c r="C14" s="121" t="str">
        <f>IF(②選手情報入力!C16="","",②選手情報入力!C16)</f>
        <v/>
      </c>
      <c r="D14" s="100" t="str">
        <f>IF(②選手情報入力!F16="","",②選手情報入力!F16)</f>
        <v/>
      </c>
      <c r="E14" s="100" t="str">
        <f>IF(②選手情報入力!G16="","",②選手情報入力!G16)</f>
        <v/>
      </c>
      <c r="F14" s="99" t="str">
        <f>IF(②選手情報入力!H16="","",②選手情報入力!H16)</f>
        <v/>
      </c>
      <c r="G14" s="100" t="str">
        <f>IF(②選手情報入力!I16="","",②選手情報入力!I16)</f>
        <v/>
      </c>
      <c r="H14" s="99" t="str">
        <f>IF(②選手情報入力!J16="","",②選手情報入力!J16)</f>
        <v/>
      </c>
      <c r="I14" s="100" t="str">
        <f>IF(②選手情報入力!K16="","",②選手情報入力!K16)</f>
        <v/>
      </c>
      <c r="J14" s="217" t="str">
        <f>IF(②選手情報入力!L16="","",②選手情報入力!L16)</f>
        <v/>
      </c>
      <c r="K14" s="218" t="str">
        <f>IF(②選手情報入力!M16="","",②選手情報入力!M16)</f>
        <v/>
      </c>
      <c r="L14" s="100" t="str">
        <f>IF(②選手情報入力!N16="","",②選手情報入力!N16)</f>
        <v/>
      </c>
      <c r="M14" s="100" t="str">
        <f>IF(②選手情報入力!O16="","",②選手情報入力!O16)</f>
        <v/>
      </c>
    </row>
    <row r="15" spans="1:13" s="93" customFormat="1" ht="18" customHeight="1">
      <c r="A15" s="99">
        <v>8</v>
      </c>
      <c r="B15" s="100" t="str">
        <f>IF(②選手情報入力!B17="","",②選手情報入力!B17)</f>
        <v/>
      </c>
      <c r="C15" s="121" t="str">
        <f>IF(②選手情報入力!C17="","",②選手情報入力!C17)</f>
        <v/>
      </c>
      <c r="D15" s="100" t="str">
        <f>IF(②選手情報入力!F17="","",②選手情報入力!F17)</f>
        <v/>
      </c>
      <c r="E15" s="100" t="str">
        <f>IF(②選手情報入力!G17="","",②選手情報入力!G17)</f>
        <v/>
      </c>
      <c r="F15" s="99" t="str">
        <f>IF(②選手情報入力!H17="","",②選手情報入力!H17)</f>
        <v/>
      </c>
      <c r="G15" s="100" t="str">
        <f>IF(②選手情報入力!I17="","",②選手情報入力!I17)</f>
        <v/>
      </c>
      <c r="H15" s="99" t="str">
        <f>IF(②選手情報入力!J17="","",②選手情報入力!J17)</f>
        <v/>
      </c>
      <c r="I15" s="100" t="str">
        <f>IF(②選手情報入力!K17="","",②選手情報入力!K17)</f>
        <v/>
      </c>
      <c r="J15" s="217" t="str">
        <f>IF(②選手情報入力!L17="","",②選手情報入力!L17)</f>
        <v/>
      </c>
      <c r="K15" s="218" t="str">
        <f>IF(②選手情報入力!M17="","",②選手情報入力!M17)</f>
        <v/>
      </c>
      <c r="L15" s="100" t="str">
        <f>IF(②選手情報入力!N17="","",②選手情報入力!N17)</f>
        <v/>
      </c>
      <c r="M15" s="100" t="str">
        <f>IF(②選手情報入力!O17="","",②選手情報入力!O17)</f>
        <v/>
      </c>
    </row>
    <row r="16" spans="1:13" s="93" customFormat="1" ht="18" customHeight="1">
      <c r="A16" s="99">
        <v>9</v>
      </c>
      <c r="B16" s="100" t="str">
        <f>IF(②選手情報入力!B18="","",②選手情報入力!B18)</f>
        <v/>
      </c>
      <c r="C16" s="121" t="str">
        <f>IF(②選手情報入力!C18="","",②選手情報入力!C18)</f>
        <v/>
      </c>
      <c r="D16" s="100" t="str">
        <f>IF(②選手情報入力!F18="","",②選手情報入力!F18)</f>
        <v/>
      </c>
      <c r="E16" s="100" t="str">
        <f>IF(②選手情報入力!G18="","",②選手情報入力!G18)</f>
        <v/>
      </c>
      <c r="F16" s="99" t="str">
        <f>IF(②選手情報入力!H18="","",②選手情報入力!H18)</f>
        <v/>
      </c>
      <c r="G16" s="100" t="str">
        <f>IF(②選手情報入力!I18="","",②選手情報入力!I18)</f>
        <v/>
      </c>
      <c r="H16" s="99" t="str">
        <f>IF(②選手情報入力!J18="","",②選手情報入力!J18)</f>
        <v/>
      </c>
      <c r="I16" s="100" t="str">
        <f>IF(②選手情報入力!K18="","",②選手情報入力!K18)</f>
        <v/>
      </c>
      <c r="J16" s="217" t="str">
        <f>IF(②選手情報入力!L18="","",②選手情報入力!L18)</f>
        <v/>
      </c>
      <c r="K16" s="218" t="str">
        <f>IF(②選手情報入力!M18="","",②選手情報入力!M18)</f>
        <v/>
      </c>
      <c r="L16" s="100" t="str">
        <f>IF(②選手情報入力!N18="","",②選手情報入力!N18)</f>
        <v/>
      </c>
      <c r="M16" s="100" t="str">
        <f>IF(②選手情報入力!O18="","",②選手情報入力!O18)</f>
        <v/>
      </c>
    </row>
    <row r="17" spans="1:13" s="93" customFormat="1" ht="18" customHeight="1">
      <c r="A17" s="101">
        <v>10</v>
      </c>
      <c r="B17" s="102" t="str">
        <f>IF(②選手情報入力!B19="","",②選手情報入力!B19)</f>
        <v/>
      </c>
      <c r="C17" s="123" t="str">
        <f>IF(②選手情報入力!C19="","",②選手情報入力!C19)</f>
        <v/>
      </c>
      <c r="D17" s="102" t="str">
        <f>IF(②選手情報入力!F19="","",②選手情報入力!F19)</f>
        <v/>
      </c>
      <c r="E17" s="102" t="str">
        <f>IF(②選手情報入力!G19="","",②選手情報入力!G19)</f>
        <v/>
      </c>
      <c r="F17" s="101" t="str">
        <f>IF(②選手情報入力!H19="","",②選手情報入力!H19)</f>
        <v/>
      </c>
      <c r="G17" s="102" t="str">
        <f>IF(②選手情報入力!I19="","",②選手情報入力!I19)</f>
        <v/>
      </c>
      <c r="H17" s="101" t="str">
        <f>IF(②選手情報入力!J19="","",②選手情報入力!J19)</f>
        <v/>
      </c>
      <c r="I17" s="102" t="str">
        <f>IF(②選手情報入力!K19="","",②選手情報入力!K19)</f>
        <v/>
      </c>
      <c r="J17" s="221" t="str">
        <f>IF(②選手情報入力!L19="","",②選手情報入力!L19)</f>
        <v/>
      </c>
      <c r="K17" s="222" t="str">
        <f>IF(②選手情報入力!M19="","",②選手情報入力!M19)</f>
        <v/>
      </c>
      <c r="L17" s="102" t="str">
        <f>IF(②選手情報入力!N19="","",②選手情報入力!N19)</f>
        <v/>
      </c>
      <c r="M17" s="102" t="str">
        <f>IF(②選手情報入力!O19="","",②選手情報入力!O19)</f>
        <v/>
      </c>
    </row>
    <row r="18" spans="1:13" s="93" customFormat="1" ht="18" customHeight="1">
      <c r="A18" s="105">
        <v>11</v>
      </c>
      <c r="B18" s="106" t="str">
        <f>IF(②選手情報入力!B20="","",②選手情報入力!B20)</f>
        <v/>
      </c>
      <c r="C18" s="124" t="str">
        <f>IF(②選手情報入力!C20="","",②選手情報入力!C20)</f>
        <v/>
      </c>
      <c r="D18" s="106" t="str">
        <f>IF(②選手情報入力!F20="","",②選手情報入力!F20)</f>
        <v/>
      </c>
      <c r="E18" s="106" t="str">
        <f>IF(②選手情報入力!G20="","",②選手情報入力!G20)</f>
        <v/>
      </c>
      <c r="F18" s="105" t="str">
        <f>IF(②選手情報入力!H20="","",②選手情報入力!H20)</f>
        <v/>
      </c>
      <c r="G18" s="106" t="str">
        <f>IF(②選手情報入力!I20="","",②選手情報入力!I20)</f>
        <v/>
      </c>
      <c r="H18" s="105" t="str">
        <f>IF(②選手情報入力!J20="","",②選手情報入力!J20)</f>
        <v/>
      </c>
      <c r="I18" s="106" t="str">
        <f>IF(②選手情報入力!K20="","",②選手情報入力!K20)</f>
        <v/>
      </c>
      <c r="J18" s="223" t="str">
        <f>IF(②選手情報入力!L20="","",②選手情報入力!L20)</f>
        <v/>
      </c>
      <c r="K18" s="224" t="str">
        <f>IF(②選手情報入力!M20="","",②選手情報入力!M20)</f>
        <v/>
      </c>
      <c r="L18" s="106" t="str">
        <f>IF(②選手情報入力!N20="","",②選手情報入力!N20)</f>
        <v/>
      </c>
      <c r="M18" s="106" t="str">
        <f>IF(②選手情報入力!O20="","",②選手情報入力!O20)</f>
        <v/>
      </c>
    </row>
    <row r="19" spans="1:13" s="93" customFormat="1" ht="18" customHeight="1">
      <c r="A19" s="99">
        <v>12</v>
      </c>
      <c r="B19" s="100" t="str">
        <f>IF(②選手情報入力!B21="","",②選手情報入力!B21)</f>
        <v/>
      </c>
      <c r="C19" s="121" t="str">
        <f>IF(②選手情報入力!C21="","",②選手情報入力!C21)</f>
        <v/>
      </c>
      <c r="D19" s="100" t="str">
        <f>IF(②選手情報入力!F21="","",②選手情報入力!F21)</f>
        <v/>
      </c>
      <c r="E19" s="100" t="str">
        <f>IF(②選手情報入力!G21="","",②選手情報入力!G21)</f>
        <v/>
      </c>
      <c r="F19" s="99" t="str">
        <f>IF(②選手情報入力!H21="","",②選手情報入力!H21)</f>
        <v/>
      </c>
      <c r="G19" s="100" t="str">
        <f>IF(②選手情報入力!I21="","",②選手情報入力!I21)</f>
        <v/>
      </c>
      <c r="H19" s="99" t="str">
        <f>IF(②選手情報入力!J21="","",②選手情報入力!J21)</f>
        <v/>
      </c>
      <c r="I19" s="100" t="str">
        <f>IF(②選手情報入力!K21="","",②選手情報入力!K21)</f>
        <v/>
      </c>
      <c r="J19" s="217" t="str">
        <f>IF(②選手情報入力!L21="","",②選手情報入力!L21)</f>
        <v/>
      </c>
      <c r="K19" s="218" t="str">
        <f>IF(②選手情報入力!M21="","",②選手情報入力!M21)</f>
        <v/>
      </c>
      <c r="L19" s="100" t="str">
        <f>IF(②選手情報入力!N21="","",②選手情報入力!N21)</f>
        <v/>
      </c>
      <c r="M19" s="100" t="str">
        <f>IF(②選手情報入力!O21="","",②選手情報入力!O21)</f>
        <v/>
      </c>
    </row>
    <row r="20" spans="1:13" s="93" customFormat="1" ht="18" customHeight="1">
      <c r="A20" s="99">
        <v>13</v>
      </c>
      <c r="B20" s="100" t="str">
        <f>IF(②選手情報入力!B22="","",②選手情報入力!B22)</f>
        <v/>
      </c>
      <c r="C20" s="121" t="str">
        <f>IF(②選手情報入力!C22="","",②選手情報入力!C22)</f>
        <v/>
      </c>
      <c r="D20" s="100" t="str">
        <f>IF(②選手情報入力!F22="","",②選手情報入力!F22)</f>
        <v/>
      </c>
      <c r="E20" s="100" t="str">
        <f>IF(②選手情報入力!G22="","",②選手情報入力!G22)</f>
        <v/>
      </c>
      <c r="F20" s="99" t="str">
        <f>IF(②選手情報入力!H22="","",②選手情報入力!H22)</f>
        <v/>
      </c>
      <c r="G20" s="100" t="str">
        <f>IF(②選手情報入力!I22="","",②選手情報入力!I22)</f>
        <v/>
      </c>
      <c r="H20" s="99" t="str">
        <f>IF(②選手情報入力!J22="","",②選手情報入力!J22)</f>
        <v/>
      </c>
      <c r="I20" s="100" t="str">
        <f>IF(②選手情報入力!K22="","",②選手情報入力!K22)</f>
        <v/>
      </c>
      <c r="J20" s="217" t="str">
        <f>IF(②選手情報入力!L22="","",②選手情報入力!L22)</f>
        <v/>
      </c>
      <c r="K20" s="218" t="str">
        <f>IF(②選手情報入力!M22="","",②選手情報入力!M22)</f>
        <v/>
      </c>
      <c r="L20" s="100" t="str">
        <f>IF(②選手情報入力!N22="","",②選手情報入力!N22)</f>
        <v/>
      </c>
      <c r="M20" s="100" t="str">
        <f>IF(②選手情報入力!O22="","",②選手情報入力!O22)</f>
        <v/>
      </c>
    </row>
    <row r="21" spans="1:13" s="93" customFormat="1" ht="18" customHeight="1">
      <c r="A21" s="99">
        <v>14</v>
      </c>
      <c r="B21" s="100" t="str">
        <f>IF(②選手情報入力!B23="","",②選手情報入力!B23)</f>
        <v/>
      </c>
      <c r="C21" s="121" t="str">
        <f>IF(②選手情報入力!C23="","",②選手情報入力!C23)</f>
        <v/>
      </c>
      <c r="D21" s="100" t="str">
        <f>IF(②選手情報入力!F23="","",②選手情報入力!F23)</f>
        <v/>
      </c>
      <c r="E21" s="100" t="str">
        <f>IF(②選手情報入力!G23="","",②選手情報入力!G23)</f>
        <v/>
      </c>
      <c r="F21" s="99" t="str">
        <f>IF(②選手情報入力!H23="","",②選手情報入力!H23)</f>
        <v/>
      </c>
      <c r="G21" s="100" t="str">
        <f>IF(②選手情報入力!I23="","",②選手情報入力!I23)</f>
        <v/>
      </c>
      <c r="H21" s="99" t="str">
        <f>IF(②選手情報入力!J23="","",②選手情報入力!J23)</f>
        <v/>
      </c>
      <c r="I21" s="100" t="str">
        <f>IF(②選手情報入力!K23="","",②選手情報入力!K23)</f>
        <v/>
      </c>
      <c r="J21" s="217" t="str">
        <f>IF(②選手情報入力!L23="","",②選手情報入力!L23)</f>
        <v/>
      </c>
      <c r="K21" s="218" t="str">
        <f>IF(②選手情報入力!M23="","",②選手情報入力!M23)</f>
        <v/>
      </c>
      <c r="L21" s="100" t="str">
        <f>IF(②選手情報入力!N23="","",②選手情報入力!N23)</f>
        <v/>
      </c>
      <c r="M21" s="100" t="str">
        <f>IF(②選手情報入力!O23="","",②選手情報入力!O23)</f>
        <v/>
      </c>
    </row>
    <row r="22" spans="1:13" s="93" customFormat="1" ht="18" customHeight="1">
      <c r="A22" s="103">
        <v>15</v>
      </c>
      <c r="B22" s="104" t="str">
        <f>IF(②選手情報入力!B24="","",②選手情報入力!B24)</f>
        <v/>
      </c>
      <c r="C22" s="122" t="str">
        <f>IF(②選手情報入力!C24="","",②選手情報入力!C24)</f>
        <v/>
      </c>
      <c r="D22" s="104" t="str">
        <f>IF(②選手情報入力!F24="","",②選手情報入力!F24)</f>
        <v/>
      </c>
      <c r="E22" s="104" t="str">
        <f>IF(②選手情報入力!G24="","",②選手情報入力!G24)</f>
        <v/>
      </c>
      <c r="F22" s="103" t="str">
        <f>IF(②選手情報入力!H24="","",②選手情報入力!H24)</f>
        <v/>
      </c>
      <c r="G22" s="104" t="str">
        <f>IF(②選手情報入力!I24="","",②選手情報入力!I24)</f>
        <v/>
      </c>
      <c r="H22" s="103" t="str">
        <f>IF(②選手情報入力!J24="","",②選手情報入力!J24)</f>
        <v/>
      </c>
      <c r="I22" s="104" t="str">
        <f>IF(②選手情報入力!K24="","",②選手情報入力!K24)</f>
        <v/>
      </c>
      <c r="J22" s="219" t="str">
        <f>IF(②選手情報入力!L24="","",②選手情報入力!L24)</f>
        <v/>
      </c>
      <c r="K22" s="220" t="str">
        <f>IF(②選手情報入力!M24="","",②選手情報入力!M24)</f>
        <v/>
      </c>
      <c r="L22" s="104" t="str">
        <f>IF(②選手情報入力!N24="","",②選手情報入力!N24)</f>
        <v/>
      </c>
      <c r="M22" s="104" t="str">
        <f>IF(②選手情報入力!O24="","",②選手情報入力!O24)</f>
        <v/>
      </c>
    </row>
    <row r="23" spans="1:13" s="93" customFormat="1" ht="18" customHeight="1">
      <c r="A23" s="97">
        <v>16</v>
      </c>
      <c r="B23" s="98" t="str">
        <f>IF(②選手情報入力!B25="","",②選手情報入力!B25)</f>
        <v/>
      </c>
      <c r="C23" s="120" t="str">
        <f>IF(②選手情報入力!C25="","",②選手情報入力!C25)</f>
        <v/>
      </c>
      <c r="D23" s="98" t="str">
        <f>IF(②選手情報入力!F25="","",②選手情報入力!F25)</f>
        <v/>
      </c>
      <c r="E23" s="98" t="str">
        <f>IF(②選手情報入力!G25="","",②選手情報入力!G25)</f>
        <v/>
      </c>
      <c r="F23" s="97" t="str">
        <f>IF(②選手情報入力!H25="","",②選手情報入力!H25)</f>
        <v/>
      </c>
      <c r="G23" s="98" t="str">
        <f>IF(②選手情報入力!I25="","",②選手情報入力!I25)</f>
        <v/>
      </c>
      <c r="H23" s="97" t="str">
        <f>IF(②選手情報入力!J25="","",②選手情報入力!J25)</f>
        <v/>
      </c>
      <c r="I23" s="98" t="str">
        <f>IF(②選手情報入力!K25="","",②選手情報入力!K25)</f>
        <v/>
      </c>
      <c r="J23" s="215" t="str">
        <f>IF(②選手情報入力!L25="","",②選手情報入力!L25)</f>
        <v/>
      </c>
      <c r="K23" s="216" t="str">
        <f>IF(②選手情報入力!M25="","",②選手情報入力!M25)</f>
        <v/>
      </c>
      <c r="L23" s="98" t="str">
        <f>IF(②選手情報入力!N25="","",②選手情報入力!N25)</f>
        <v/>
      </c>
      <c r="M23" s="98" t="str">
        <f>IF(②選手情報入力!O25="","",②選手情報入力!O25)</f>
        <v/>
      </c>
    </row>
    <row r="24" spans="1:13" s="93" customFormat="1" ht="18" customHeight="1">
      <c r="A24" s="99">
        <v>17</v>
      </c>
      <c r="B24" s="100" t="str">
        <f>IF(②選手情報入力!B26="","",②選手情報入力!B26)</f>
        <v/>
      </c>
      <c r="C24" s="121" t="str">
        <f>IF(②選手情報入力!C26="","",②選手情報入力!C26)</f>
        <v/>
      </c>
      <c r="D24" s="100" t="str">
        <f>IF(②選手情報入力!F26="","",②選手情報入力!F26)</f>
        <v/>
      </c>
      <c r="E24" s="100" t="str">
        <f>IF(②選手情報入力!G26="","",②選手情報入力!G26)</f>
        <v/>
      </c>
      <c r="F24" s="99" t="str">
        <f>IF(②選手情報入力!H26="","",②選手情報入力!H26)</f>
        <v/>
      </c>
      <c r="G24" s="100" t="str">
        <f>IF(②選手情報入力!I26="","",②選手情報入力!I26)</f>
        <v/>
      </c>
      <c r="H24" s="99" t="str">
        <f>IF(②選手情報入力!J26="","",②選手情報入力!J26)</f>
        <v/>
      </c>
      <c r="I24" s="100" t="str">
        <f>IF(②選手情報入力!K26="","",②選手情報入力!K26)</f>
        <v/>
      </c>
      <c r="J24" s="217" t="str">
        <f>IF(②選手情報入力!L26="","",②選手情報入力!L26)</f>
        <v/>
      </c>
      <c r="K24" s="218" t="str">
        <f>IF(②選手情報入力!M26="","",②選手情報入力!M26)</f>
        <v/>
      </c>
      <c r="L24" s="100" t="str">
        <f>IF(②選手情報入力!N26="","",②選手情報入力!N26)</f>
        <v/>
      </c>
      <c r="M24" s="100" t="str">
        <f>IF(②選手情報入力!O26="","",②選手情報入力!O26)</f>
        <v/>
      </c>
    </row>
    <row r="25" spans="1:13" s="93" customFormat="1" ht="18" customHeight="1">
      <c r="A25" s="99">
        <v>18</v>
      </c>
      <c r="B25" s="100" t="str">
        <f>IF(②選手情報入力!B27="","",②選手情報入力!B27)</f>
        <v/>
      </c>
      <c r="C25" s="121" t="str">
        <f>IF(②選手情報入力!C27="","",②選手情報入力!C27)</f>
        <v/>
      </c>
      <c r="D25" s="100" t="str">
        <f>IF(②選手情報入力!F27="","",②選手情報入力!F27)</f>
        <v/>
      </c>
      <c r="E25" s="100" t="str">
        <f>IF(②選手情報入力!G27="","",②選手情報入力!G27)</f>
        <v/>
      </c>
      <c r="F25" s="99" t="str">
        <f>IF(②選手情報入力!H27="","",②選手情報入力!H27)</f>
        <v/>
      </c>
      <c r="G25" s="100" t="str">
        <f>IF(②選手情報入力!I27="","",②選手情報入力!I27)</f>
        <v/>
      </c>
      <c r="H25" s="99" t="str">
        <f>IF(②選手情報入力!J27="","",②選手情報入力!J27)</f>
        <v/>
      </c>
      <c r="I25" s="100" t="str">
        <f>IF(②選手情報入力!K27="","",②選手情報入力!K27)</f>
        <v/>
      </c>
      <c r="J25" s="217" t="str">
        <f>IF(②選手情報入力!L27="","",②選手情報入力!L27)</f>
        <v/>
      </c>
      <c r="K25" s="218" t="str">
        <f>IF(②選手情報入力!M27="","",②選手情報入力!M27)</f>
        <v/>
      </c>
      <c r="L25" s="100" t="str">
        <f>IF(②選手情報入力!N27="","",②選手情報入力!N27)</f>
        <v/>
      </c>
      <c r="M25" s="100" t="str">
        <f>IF(②選手情報入力!O27="","",②選手情報入力!O27)</f>
        <v/>
      </c>
    </row>
    <row r="26" spans="1:13" s="93" customFormat="1" ht="18" customHeight="1">
      <c r="A26" s="99">
        <v>19</v>
      </c>
      <c r="B26" s="100" t="str">
        <f>IF(②選手情報入力!B28="","",②選手情報入力!B28)</f>
        <v/>
      </c>
      <c r="C26" s="121" t="str">
        <f>IF(②選手情報入力!C28="","",②選手情報入力!C28)</f>
        <v/>
      </c>
      <c r="D26" s="100" t="str">
        <f>IF(②選手情報入力!F28="","",②選手情報入力!F28)</f>
        <v/>
      </c>
      <c r="E26" s="100" t="str">
        <f>IF(②選手情報入力!G28="","",②選手情報入力!G28)</f>
        <v/>
      </c>
      <c r="F26" s="99" t="str">
        <f>IF(②選手情報入力!H28="","",②選手情報入力!H28)</f>
        <v/>
      </c>
      <c r="G26" s="100" t="str">
        <f>IF(②選手情報入力!I28="","",②選手情報入力!I28)</f>
        <v/>
      </c>
      <c r="H26" s="99" t="str">
        <f>IF(②選手情報入力!J28="","",②選手情報入力!J28)</f>
        <v/>
      </c>
      <c r="I26" s="100" t="str">
        <f>IF(②選手情報入力!K28="","",②選手情報入力!K28)</f>
        <v/>
      </c>
      <c r="J26" s="217" t="str">
        <f>IF(②選手情報入力!L28="","",②選手情報入力!L28)</f>
        <v/>
      </c>
      <c r="K26" s="218" t="str">
        <f>IF(②選手情報入力!M28="","",②選手情報入力!M28)</f>
        <v/>
      </c>
      <c r="L26" s="100" t="str">
        <f>IF(②選手情報入力!N28="","",②選手情報入力!N28)</f>
        <v/>
      </c>
      <c r="M26" s="100" t="str">
        <f>IF(②選手情報入力!O28="","",②選手情報入力!O28)</f>
        <v/>
      </c>
    </row>
    <row r="27" spans="1:13" s="93" customFormat="1" ht="18" customHeight="1">
      <c r="A27" s="101">
        <v>20</v>
      </c>
      <c r="B27" s="102" t="str">
        <f>IF(②選手情報入力!B29="","",②選手情報入力!B29)</f>
        <v/>
      </c>
      <c r="C27" s="123" t="str">
        <f>IF(②選手情報入力!C29="","",②選手情報入力!C29)</f>
        <v/>
      </c>
      <c r="D27" s="102" t="str">
        <f>IF(②選手情報入力!F29="","",②選手情報入力!F29)</f>
        <v/>
      </c>
      <c r="E27" s="102" t="str">
        <f>IF(②選手情報入力!G29="","",②選手情報入力!G29)</f>
        <v/>
      </c>
      <c r="F27" s="101" t="str">
        <f>IF(②選手情報入力!H29="","",②選手情報入力!H29)</f>
        <v/>
      </c>
      <c r="G27" s="102" t="str">
        <f>IF(②選手情報入力!I29="","",②選手情報入力!I29)</f>
        <v/>
      </c>
      <c r="H27" s="101" t="str">
        <f>IF(②選手情報入力!J29="","",②選手情報入力!J29)</f>
        <v/>
      </c>
      <c r="I27" s="102" t="str">
        <f>IF(②選手情報入力!K29="","",②選手情報入力!K29)</f>
        <v/>
      </c>
      <c r="J27" s="221" t="str">
        <f>IF(②選手情報入力!L29="","",②選手情報入力!L29)</f>
        <v/>
      </c>
      <c r="K27" s="222" t="str">
        <f>IF(②選手情報入力!M29="","",②選手情報入力!M29)</f>
        <v/>
      </c>
      <c r="L27" s="102" t="str">
        <f>IF(②選手情報入力!N29="","",②選手情報入力!N29)</f>
        <v/>
      </c>
      <c r="M27" s="102" t="str">
        <f>IF(②選手情報入力!O29="","",②選手情報入力!O29)</f>
        <v/>
      </c>
    </row>
    <row r="28" spans="1:13" s="93" customFormat="1" ht="18" customHeight="1">
      <c r="A28" s="105">
        <v>21</v>
      </c>
      <c r="B28" s="106" t="str">
        <f>IF(②選手情報入力!B30="","",②選手情報入力!B30)</f>
        <v/>
      </c>
      <c r="C28" s="124" t="str">
        <f>IF(②選手情報入力!C30="","",②選手情報入力!C30)</f>
        <v/>
      </c>
      <c r="D28" s="106" t="str">
        <f>IF(②選手情報入力!F30="","",②選手情報入力!F30)</f>
        <v/>
      </c>
      <c r="E28" s="106" t="str">
        <f>IF(②選手情報入力!G30="","",②選手情報入力!G30)</f>
        <v/>
      </c>
      <c r="F28" s="105" t="str">
        <f>IF(②選手情報入力!H30="","",②選手情報入力!H30)</f>
        <v/>
      </c>
      <c r="G28" s="106" t="str">
        <f>IF(②選手情報入力!I30="","",②選手情報入力!I30)</f>
        <v/>
      </c>
      <c r="H28" s="105" t="str">
        <f>IF(②選手情報入力!J30="","",②選手情報入力!J30)</f>
        <v/>
      </c>
      <c r="I28" s="106" t="str">
        <f>IF(②選手情報入力!K30="","",②選手情報入力!K30)</f>
        <v/>
      </c>
      <c r="J28" s="223" t="str">
        <f>IF(②選手情報入力!L30="","",②選手情報入力!L30)</f>
        <v/>
      </c>
      <c r="K28" s="224" t="str">
        <f>IF(②選手情報入力!M30="","",②選手情報入力!M30)</f>
        <v/>
      </c>
      <c r="L28" s="106" t="str">
        <f>IF(②選手情報入力!N30="","",②選手情報入力!N30)</f>
        <v/>
      </c>
      <c r="M28" s="106" t="str">
        <f>IF(②選手情報入力!O30="","",②選手情報入力!O30)</f>
        <v/>
      </c>
    </row>
    <row r="29" spans="1:13" s="93" customFormat="1" ht="18" customHeight="1">
      <c r="A29" s="99">
        <v>22</v>
      </c>
      <c r="B29" s="100" t="str">
        <f>IF(②選手情報入力!B31="","",②選手情報入力!B31)</f>
        <v/>
      </c>
      <c r="C29" s="121" t="str">
        <f>IF(②選手情報入力!C31="","",②選手情報入力!C31)</f>
        <v/>
      </c>
      <c r="D29" s="100" t="str">
        <f>IF(②選手情報入力!F31="","",②選手情報入力!F31)</f>
        <v/>
      </c>
      <c r="E29" s="100" t="str">
        <f>IF(②選手情報入力!G31="","",②選手情報入力!G31)</f>
        <v/>
      </c>
      <c r="F29" s="99" t="str">
        <f>IF(②選手情報入力!H31="","",②選手情報入力!H31)</f>
        <v/>
      </c>
      <c r="G29" s="100" t="str">
        <f>IF(②選手情報入力!I31="","",②選手情報入力!I31)</f>
        <v/>
      </c>
      <c r="H29" s="99" t="str">
        <f>IF(②選手情報入力!J31="","",②選手情報入力!J31)</f>
        <v/>
      </c>
      <c r="I29" s="100" t="str">
        <f>IF(②選手情報入力!K31="","",②選手情報入力!K31)</f>
        <v/>
      </c>
      <c r="J29" s="217" t="str">
        <f>IF(②選手情報入力!L31="","",②選手情報入力!L31)</f>
        <v/>
      </c>
      <c r="K29" s="218" t="str">
        <f>IF(②選手情報入力!M31="","",②選手情報入力!M31)</f>
        <v/>
      </c>
      <c r="L29" s="100" t="str">
        <f>IF(②選手情報入力!N31="","",②選手情報入力!N31)</f>
        <v/>
      </c>
      <c r="M29" s="100" t="str">
        <f>IF(②選手情報入力!O31="","",②選手情報入力!O31)</f>
        <v/>
      </c>
    </row>
    <row r="30" spans="1:13" s="93" customFormat="1" ht="18" customHeight="1">
      <c r="A30" s="99">
        <v>23</v>
      </c>
      <c r="B30" s="100" t="str">
        <f>IF(②選手情報入力!B32="","",②選手情報入力!B32)</f>
        <v/>
      </c>
      <c r="C30" s="121" t="str">
        <f>IF(②選手情報入力!C32="","",②選手情報入力!C32)</f>
        <v/>
      </c>
      <c r="D30" s="100" t="str">
        <f>IF(②選手情報入力!F32="","",②選手情報入力!F32)</f>
        <v/>
      </c>
      <c r="E30" s="100" t="str">
        <f>IF(②選手情報入力!G32="","",②選手情報入力!G32)</f>
        <v/>
      </c>
      <c r="F30" s="99" t="str">
        <f>IF(②選手情報入力!H32="","",②選手情報入力!H32)</f>
        <v/>
      </c>
      <c r="G30" s="100" t="str">
        <f>IF(②選手情報入力!I32="","",②選手情報入力!I32)</f>
        <v/>
      </c>
      <c r="H30" s="99" t="str">
        <f>IF(②選手情報入力!J32="","",②選手情報入力!J32)</f>
        <v/>
      </c>
      <c r="I30" s="100" t="str">
        <f>IF(②選手情報入力!K32="","",②選手情報入力!K32)</f>
        <v/>
      </c>
      <c r="J30" s="217" t="str">
        <f>IF(②選手情報入力!L32="","",②選手情報入力!L32)</f>
        <v/>
      </c>
      <c r="K30" s="218" t="str">
        <f>IF(②選手情報入力!M32="","",②選手情報入力!M32)</f>
        <v/>
      </c>
      <c r="L30" s="100" t="str">
        <f>IF(②選手情報入力!N32="","",②選手情報入力!N32)</f>
        <v/>
      </c>
      <c r="M30" s="100" t="str">
        <f>IF(②選手情報入力!O32="","",②選手情報入力!O32)</f>
        <v/>
      </c>
    </row>
    <row r="31" spans="1:13" s="93" customFormat="1" ht="18" customHeight="1">
      <c r="A31" s="99">
        <v>24</v>
      </c>
      <c r="B31" s="100" t="str">
        <f>IF(②選手情報入力!B33="","",②選手情報入力!B33)</f>
        <v/>
      </c>
      <c r="C31" s="121" t="str">
        <f>IF(②選手情報入力!C33="","",②選手情報入力!C33)</f>
        <v/>
      </c>
      <c r="D31" s="100" t="str">
        <f>IF(②選手情報入力!F33="","",②選手情報入力!F33)</f>
        <v/>
      </c>
      <c r="E31" s="100" t="str">
        <f>IF(②選手情報入力!G33="","",②選手情報入力!G33)</f>
        <v/>
      </c>
      <c r="F31" s="99" t="str">
        <f>IF(②選手情報入力!H33="","",②選手情報入力!H33)</f>
        <v/>
      </c>
      <c r="G31" s="100" t="str">
        <f>IF(②選手情報入力!I33="","",②選手情報入力!I33)</f>
        <v/>
      </c>
      <c r="H31" s="99" t="str">
        <f>IF(②選手情報入力!J33="","",②選手情報入力!J33)</f>
        <v/>
      </c>
      <c r="I31" s="100" t="str">
        <f>IF(②選手情報入力!K33="","",②選手情報入力!K33)</f>
        <v/>
      </c>
      <c r="J31" s="217" t="str">
        <f>IF(②選手情報入力!L33="","",②選手情報入力!L33)</f>
        <v/>
      </c>
      <c r="K31" s="218" t="str">
        <f>IF(②選手情報入力!M33="","",②選手情報入力!M33)</f>
        <v/>
      </c>
      <c r="L31" s="100" t="str">
        <f>IF(②選手情報入力!N33="","",②選手情報入力!N33)</f>
        <v/>
      </c>
      <c r="M31" s="100" t="str">
        <f>IF(②選手情報入力!O33="","",②選手情報入力!O33)</f>
        <v/>
      </c>
    </row>
    <row r="32" spans="1:13" s="93" customFormat="1" ht="18" customHeight="1">
      <c r="A32" s="103">
        <v>25</v>
      </c>
      <c r="B32" s="104" t="str">
        <f>IF(②選手情報入力!B34="","",②選手情報入力!B34)</f>
        <v/>
      </c>
      <c r="C32" s="122" t="str">
        <f>IF(②選手情報入力!C34="","",②選手情報入力!C34)</f>
        <v/>
      </c>
      <c r="D32" s="104" t="str">
        <f>IF(②選手情報入力!F34="","",②選手情報入力!F34)</f>
        <v/>
      </c>
      <c r="E32" s="104" t="str">
        <f>IF(②選手情報入力!G34="","",②選手情報入力!G34)</f>
        <v/>
      </c>
      <c r="F32" s="103" t="str">
        <f>IF(②選手情報入力!H34="","",②選手情報入力!H34)</f>
        <v/>
      </c>
      <c r="G32" s="104" t="str">
        <f>IF(②選手情報入力!I34="","",②選手情報入力!I34)</f>
        <v/>
      </c>
      <c r="H32" s="103" t="str">
        <f>IF(②選手情報入力!J34="","",②選手情報入力!J34)</f>
        <v/>
      </c>
      <c r="I32" s="104" t="str">
        <f>IF(②選手情報入力!K34="","",②選手情報入力!K34)</f>
        <v/>
      </c>
      <c r="J32" s="219" t="str">
        <f>IF(②選手情報入力!L34="","",②選手情報入力!L34)</f>
        <v/>
      </c>
      <c r="K32" s="220" t="str">
        <f>IF(②選手情報入力!M34="","",②選手情報入力!M34)</f>
        <v/>
      </c>
      <c r="L32" s="104" t="str">
        <f>IF(②選手情報入力!N34="","",②選手情報入力!N34)</f>
        <v/>
      </c>
      <c r="M32" s="104" t="str">
        <f>IF(②選手情報入力!O34="","",②選手情報入力!O34)</f>
        <v/>
      </c>
    </row>
    <row r="33" spans="1:13" s="93" customFormat="1" ht="18" customHeight="1">
      <c r="A33" s="97">
        <v>26</v>
      </c>
      <c r="B33" s="98" t="str">
        <f>IF(②選手情報入力!B35="","",②選手情報入力!B35)</f>
        <v/>
      </c>
      <c r="C33" s="120" t="str">
        <f>IF(②選手情報入力!C35="","",②選手情報入力!C35)</f>
        <v/>
      </c>
      <c r="D33" s="98" t="str">
        <f>IF(②選手情報入力!F35="","",②選手情報入力!F35)</f>
        <v/>
      </c>
      <c r="E33" s="98" t="str">
        <f>IF(②選手情報入力!G35="","",②選手情報入力!G35)</f>
        <v/>
      </c>
      <c r="F33" s="97" t="str">
        <f>IF(②選手情報入力!H35="","",②選手情報入力!H35)</f>
        <v/>
      </c>
      <c r="G33" s="98" t="str">
        <f>IF(②選手情報入力!I35="","",②選手情報入力!I35)</f>
        <v/>
      </c>
      <c r="H33" s="97" t="str">
        <f>IF(②選手情報入力!J35="","",②選手情報入力!J35)</f>
        <v/>
      </c>
      <c r="I33" s="98" t="str">
        <f>IF(②選手情報入力!K35="","",②選手情報入力!K35)</f>
        <v/>
      </c>
      <c r="J33" s="215" t="str">
        <f>IF(②選手情報入力!L35="","",②選手情報入力!L35)</f>
        <v/>
      </c>
      <c r="K33" s="216" t="str">
        <f>IF(②選手情報入力!M35="","",②選手情報入力!M35)</f>
        <v/>
      </c>
      <c r="L33" s="98" t="str">
        <f>IF(②選手情報入力!N35="","",②選手情報入力!N35)</f>
        <v/>
      </c>
      <c r="M33" s="98" t="str">
        <f>IF(②選手情報入力!O35="","",②選手情報入力!O35)</f>
        <v/>
      </c>
    </row>
    <row r="34" spans="1:13" s="93" customFormat="1" ht="18" customHeight="1">
      <c r="A34" s="99">
        <v>27</v>
      </c>
      <c r="B34" s="100" t="str">
        <f>IF(②選手情報入力!B36="","",②選手情報入力!B36)</f>
        <v/>
      </c>
      <c r="C34" s="121" t="str">
        <f>IF(②選手情報入力!C36="","",②選手情報入力!C36)</f>
        <v/>
      </c>
      <c r="D34" s="100" t="str">
        <f>IF(②選手情報入力!F36="","",②選手情報入力!F36)</f>
        <v/>
      </c>
      <c r="E34" s="100" t="str">
        <f>IF(②選手情報入力!G36="","",②選手情報入力!G36)</f>
        <v/>
      </c>
      <c r="F34" s="99" t="str">
        <f>IF(②選手情報入力!H36="","",②選手情報入力!H36)</f>
        <v/>
      </c>
      <c r="G34" s="100" t="str">
        <f>IF(②選手情報入力!I36="","",②選手情報入力!I36)</f>
        <v/>
      </c>
      <c r="H34" s="99" t="str">
        <f>IF(②選手情報入力!J36="","",②選手情報入力!J36)</f>
        <v/>
      </c>
      <c r="I34" s="100" t="str">
        <f>IF(②選手情報入力!K36="","",②選手情報入力!K36)</f>
        <v/>
      </c>
      <c r="J34" s="217" t="str">
        <f>IF(②選手情報入力!L36="","",②選手情報入力!L36)</f>
        <v/>
      </c>
      <c r="K34" s="218" t="str">
        <f>IF(②選手情報入力!M36="","",②選手情報入力!M36)</f>
        <v/>
      </c>
      <c r="L34" s="100" t="str">
        <f>IF(②選手情報入力!N36="","",②選手情報入力!N36)</f>
        <v/>
      </c>
      <c r="M34" s="100" t="str">
        <f>IF(②選手情報入力!O36="","",②選手情報入力!O36)</f>
        <v/>
      </c>
    </row>
    <row r="35" spans="1:13" s="93" customFormat="1" ht="18" customHeight="1">
      <c r="A35" s="99">
        <v>28</v>
      </c>
      <c r="B35" s="100" t="str">
        <f>IF(②選手情報入力!B37="","",②選手情報入力!B37)</f>
        <v/>
      </c>
      <c r="C35" s="121" t="str">
        <f>IF(②選手情報入力!C37="","",②選手情報入力!C37)</f>
        <v/>
      </c>
      <c r="D35" s="100" t="str">
        <f>IF(②選手情報入力!F37="","",②選手情報入力!F37)</f>
        <v/>
      </c>
      <c r="E35" s="100" t="str">
        <f>IF(②選手情報入力!G37="","",②選手情報入力!G37)</f>
        <v/>
      </c>
      <c r="F35" s="99" t="str">
        <f>IF(②選手情報入力!H37="","",②選手情報入力!H37)</f>
        <v/>
      </c>
      <c r="G35" s="100" t="str">
        <f>IF(②選手情報入力!I37="","",②選手情報入力!I37)</f>
        <v/>
      </c>
      <c r="H35" s="99" t="str">
        <f>IF(②選手情報入力!J37="","",②選手情報入力!J37)</f>
        <v/>
      </c>
      <c r="I35" s="100" t="str">
        <f>IF(②選手情報入力!K37="","",②選手情報入力!K37)</f>
        <v/>
      </c>
      <c r="J35" s="217" t="str">
        <f>IF(②選手情報入力!L37="","",②選手情報入力!L37)</f>
        <v/>
      </c>
      <c r="K35" s="218" t="str">
        <f>IF(②選手情報入力!M37="","",②選手情報入力!M37)</f>
        <v/>
      </c>
      <c r="L35" s="100" t="str">
        <f>IF(②選手情報入力!N37="","",②選手情報入力!N37)</f>
        <v/>
      </c>
      <c r="M35" s="100" t="str">
        <f>IF(②選手情報入力!O37="","",②選手情報入力!O37)</f>
        <v/>
      </c>
    </row>
    <row r="36" spans="1:13" s="93" customFormat="1" ht="18" customHeight="1">
      <c r="A36" s="99">
        <v>29</v>
      </c>
      <c r="B36" s="100" t="str">
        <f>IF(②選手情報入力!B38="","",②選手情報入力!B38)</f>
        <v/>
      </c>
      <c r="C36" s="121" t="str">
        <f>IF(②選手情報入力!C38="","",②選手情報入力!C38)</f>
        <v/>
      </c>
      <c r="D36" s="100" t="str">
        <f>IF(②選手情報入力!F38="","",②選手情報入力!F38)</f>
        <v/>
      </c>
      <c r="E36" s="100" t="str">
        <f>IF(②選手情報入力!G38="","",②選手情報入力!G38)</f>
        <v/>
      </c>
      <c r="F36" s="99" t="str">
        <f>IF(②選手情報入力!H38="","",②選手情報入力!H38)</f>
        <v/>
      </c>
      <c r="G36" s="100" t="str">
        <f>IF(②選手情報入力!I38="","",②選手情報入力!I38)</f>
        <v/>
      </c>
      <c r="H36" s="99" t="str">
        <f>IF(②選手情報入力!J38="","",②選手情報入力!J38)</f>
        <v/>
      </c>
      <c r="I36" s="100" t="str">
        <f>IF(②選手情報入力!K38="","",②選手情報入力!K38)</f>
        <v/>
      </c>
      <c r="J36" s="217" t="str">
        <f>IF(②選手情報入力!L38="","",②選手情報入力!L38)</f>
        <v/>
      </c>
      <c r="K36" s="218" t="str">
        <f>IF(②選手情報入力!M38="","",②選手情報入力!M38)</f>
        <v/>
      </c>
      <c r="L36" s="100" t="str">
        <f>IF(②選手情報入力!N38="","",②選手情報入力!N38)</f>
        <v/>
      </c>
      <c r="M36" s="100" t="str">
        <f>IF(②選手情報入力!O38="","",②選手情報入力!O38)</f>
        <v/>
      </c>
    </row>
    <row r="37" spans="1:13" s="93" customFormat="1" ht="18" customHeight="1">
      <c r="A37" s="101">
        <v>30</v>
      </c>
      <c r="B37" s="102" t="str">
        <f>IF(②選手情報入力!B39="","",②選手情報入力!B39)</f>
        <v/>
      </c>
      <c r="C37" s="123" t="str">
        <f>IF(②選手情報入力!C39="","",②選手情報入力!C39)</f>
        <v/>
      </c>
      <c r="D37" s="102" t="str">
        <f>IF(②選手情報入力!F39="","",②選手情報入力!F39)</f>
        <v/>
      </c>
      <c r="E37" s="102" t="str">
        <f>IF(②選手情報入力!G39="","",②選手情報入力!G39)</f>
        <v/>
      </c>
      <c r="F37" s="101" t="str">
        <f>IF(②選手情報入力!H39="","",②選手情報入力!H39)</f>
        <v/>
      </c>
      <c r="G37" s="102" t="str">
        <f>IF(②選手情報入力!I39="","",②選手情報入力!I39)</f>
        <v/>
      </c>
      <c r="H37" s="101" t="str">
        <f>IF(②選手情報入力!J39="","",②選手情報入力!J39)</f>
        <v/>
      </c>
      <c r="I37" s="102" t="str">
        <f>IF(②選手情報入力!K39="","",②選手情報入力!K39)</f>
        <v/>
      </c>
      <c r="J37" s="221" t="str">
        <f>IF(②選手情報入力!L39="","",②選手情報入力!L39)</f>
        <v/>
      </c>
      <c r="K37" s="222" t="str">
        <f>IF(②選手情報入力!M39="","",②選手情報入力!M39)</f>
        <v/>
      </c>
      <c r="L37" s="102" t="str">
        <f>IF(②選手情報入力!N39="","",②選手情報入力!N39)</f>
        <v/>
      </c>
      <c r="M37" s="102" t="str">
        <f>IF(②選手情報入力!O39="","",②選手情報入力!O39)</f>
        <v/>
      </c>
    </row>
    <row r="38" spans="1:13" s="93" customFormat="1" ht="18" customHeight="1">
      <c r="A38" s="105">
        <v>31</v>
      </c>
      <c r="B38" s="106" t="str">
        <f>IF(②選手情報入力!B40="","",②選手情報入力!B40)</f>
        <v/>
      </c>
      <c r="C38" s="124" t="str">
        <f>IF(②選手情報入力!C40="","",②選手情報入力!C40)</f>
        <v/>
      </c>
      <c r="D38" s="106" t="str">
        <f>IF(②選手情報入力!F40="","",②選手情報入力!F40)</f>
        <v/>
      </c>
      <c r="E38" s="106" t="str">
        <f>IF(②選手情報入力!G40="","",②選手情報入力!G40)</f>
        <v/>
      </c>
      <c r="F38" s="105" t="str">
        <f>IF(②選手情報入力!H40="","",②選手情報入力!H40)</f>
        <v/>
      </c>
      <c r="G38" s="106" t="str">
        <f>IF(②選手情報入力!I40="","",②選手情報入力!I40)</f>
        <v/>
      </c>
      <c r="H38" s="105" t="str">
        <f>IF(②選手情報入力!J40="","",②選手情報入力!J40)</f>
        <v/>
      </c>
      <c r="I38" s="106" t="str">
        <f>IF(②選手情報入力!K40="","",②選手情報入力!K40)</f>
        <v/>
      </c>
      <c r="J38" s="223" t="str">
        <f>IF(②選手情報入力!L40="","",②選手情報入力!L40)</f>
        <v/>
      </c>
      <c r="K38" s="224" t="str">
        <f>IF(②選手情報入力!M40="","",②選手情報入力!M40)</f>
        <v/>
      </c>
      <c r="L38" s="106" t="str">
        <f>IF(②選手情報入力!N40="","",②選手情報入力!N40)</f>
        <v/>
      </c>
      <c r="M38" s="106" t="str">
        <f>IF(②選手情報入力!O40="","",②選手情報入力!O40)</f>
        <v/>
      </c>
    </row>
    <row r="39" spans="1:13" s="93" customFormat="1" ht="18" customHeight="1">
      <c r="A39" s="99">
        <v>32</v>
      </c>
      <c r="B39" s="100" t="str">
        <f>IF(②選手情報入力!B41="","",②選手情報入力!B41)</f>
        <v/>
      </c>
      <c r="C39" s="121" t="str">
        <f>IF(②選手情報入力!C41="","",②選手情報入力!C41)</f>
        <v/>
      </c>
      <c r="D39" s="100" t="str">
        <f>IF(②選手情報入力!F41="","",②選手情報入力!F41)</f>
        <v/>
      </c>
      <c r="E39" s="100" t="str">
        <f>IF(②選手情報入力!G41="","",②選手情報入力!G41)</f>
        <v/>
      </c>
      <c r="F39" s="99" t="str">
        <f>IF(②選手情報入力!H41="","",②選手情報入力!H41)</f>
        <v/>
      </c>
      <c r="G39" s="100" t="str">
        <f>IF(②選手情報入力!I41="","",②選手情報入力!I41)</f>
        <v/>
      </c>
      <c r="H39" s="99" t="str">
        <f>IF(②選手情報入力!J41="","",②選手情報入力!J41)</f>
        <v/>
      </c>
      <c r="I39" s="100" t="str">
        <f>IF(②選手情報入力!K41="","",②選手情報入力!K41)</f>
        <v/>
      </c>
      <c r="J39" s="217" t="str">
        <f>IF(②選手情報入力!L41="","",②選手情報入力!L41)</f>
        <v/>
      </c>
      <c r="K39" s="218" t="str">
        <f>IF(②選手情報入力!M41="","",②選手情報入力!M41)</f>
        <v/>
      </c>
      <c r="L39" s="100" t="str">
        <f>IF(②選手情報入力!N41="","",②選手情報入力!N41)</f>
        <v/>
      </c>
      <c r="M39" s="100" t="str">
        <f>IF(②選手情報入力!O41="","",②選手情報入力!O41)</f>
        <v/>
      </c>
    </row>
    <row r="40" spans="1:13" s="93" customFormat="1" ht="18" customHeight="1">
      <c r="A40" s="99">
        <v>33</v>
      </c>
      <c r="B40" s="100" t="str">
        <f>IF(②選手情報入力!B42="","",②選手情報入力!B42)</f>
        <v/>
      </c>
      <c r="C40" s="121" t="str">
        <f>IF(②選手情報入力!C42="","",②選手情報入力!C42)</f>
        <v/>
      </c>
      <c r="D40" s="100" t="str">
        <f>IF(②選手情報入力!F42="","",②選手情報入力!F42)</f>
        <v/>
      </c>
      <c r="E40" s="100" t="str">
        <f>IF(②選手情報入力!G42="","",②選手情報入力!G42)</f>
        <v/>
      </c>
      <c r="F40" s="99" t="str">
        <f>IF(②選手情報入力!H42="","",②選手情報入力!H42)</f>
        <v/>
      </c>
      <c r="G40" s="100" t="str">
        <f>IF(②選手情報入力!I42="","",②選手情報入力!I42)</f>
        <v/>
      </c>
      <c r="H40" s="99" t="str">
        <f>IF(②選手情報入力!J42="","",②選手情報入力!J42)</f>
        <v/>
      </c>
      <c r="I40" s="100" t="str">
        <f>IF(②選手情報入力!K42="","",②選手情報入力!K42)</f>
        <v/>
      </c>
      <c r="J40" s="217" t="str">
        <f>IF(②選手情報入力!L42="","",②選手情報入力!L42)</f>
        <v/>
      </c>
      <c r="K40" s="218" t="str">
        <f>IF(②選手情報入力!M42="","",②選手情報入力!M42)</f>
        <v/>
      </c>
      <c r="L40" s="100" t="str">
        <f>IF(②選手情報入力!N42="","",②選手情報入力!N42)</f>
        <v/>
      </c>
      <c r="M40" s="100" t="str">
        <f>IF(②選手情報入力!O42="","",②選手情報入力!O42)</f>
        <v/>
      </c>
    </row>
    <row r="41" spans="1:13" s="93" customFormat="1" ht="18" customHeight="1">
      <c r="A41" s="99">
        <v>34</v>
      </c>
      <c r="B41" s="100" t="str">
        <f>IF(②選手情報入力!B43="","",②選手情報入力!B43)</f>
        <v/>
      </c>
      <c r="C41" s="121" t="str">
        <f>IF(②選手情報入力!C43="","",②選手情報入力!C43)</f>
        <v/>
      </c>
      <c r="D41" s="100" t="str">
        <f>IF(②選手情報入力!F43="","",②選手情報入力!F43)</f>
        <v/>
      </c>
      <c r="E41" s="100" t="str">
        <f>IF(②選手情報入力!G43="","",②選手情報入力!G43)</f>
        <v/>
      </c>
      <c r="F41" s="99" t="str">
        <f>IF(②選手情報入力!H43="","",②選手情報入力!H43)</f>
        <v/>
      </c>
      <c r="G41" s="100" t="str">
        <f>IF(②選手情報入力!I43="","",②選手情報入力!I43)</f>
        <v/>
      </c>
      <c r="H41" s="99" t="str">
        <f>IF(②選手情報入力!J43="","",②選手情報入力!J43)</f>
        <v/>
      </c>
      <c r="I41" s="100" t="str">
        <f>IF(②選手情報入力!K43="","",②選手情報入力!K43)</f>
        <v/>
      </c>
      <c r="J41" s="217" t="str">
        <f>IF(②選手情報入力!L43="","",②選手情報入力!L43)</f>
        <v/>
      </c>
      <c r="K41" s="218" t="str">
        <f>IF(②選手情報入力!M43="","",②選手情報入力!M43)</f>
        <v/>
      </c>
      <c r="L41" s="100" t="str">
        <f>IF(②選手情報入力!N43="","",②選手情報入力!N43)</f>
        <v/>
      </c>
      <c r="M41" s="100" t="str">
        <f>IF(②選手情報入力!O43="","",②選手情報入力!O43)</f>
        <v/>
      </c>
    </row>
    <row r="42" spans="1:13" s="93" customFormat="1" ht="18" customHeight="1">
      <c r="A42" s="103">
        <v>35</v>
      </c>
      <c r="B42" s="104" t="str">
        <f>IF(②選手情報入力!B44="","",②選手情報入力!B44)</f>
        <v/>
      </c>
      <c r="C42" s="122" t="str">
        <f>IF(②選手情報入力!C44="","",②選手情報入力!C44)</f>
        <v/>
      </c>
      <c r="D42" s="104" t="str">
        <f>IF(②選手情報入力!F44="","",②選手情報入力!F44)</f>
        <v/>
      </c>
      <c r="E42" s="104" t="str">
        <f>IF(②選手情報入力!G44="","",②選手情報入力!G44)</f>
        <v/>
      </c>
      <c r="F42" s="103" t="str">
        <f>IF(②選手情報入力!H44="","",②選手情報入力!H44)</f>
        <v/>
      </c>
      <c r="G42" s="104" t="str">
        <f>IF(②選手情報入力!I44="","",②選手情報入力!I44)</f>
        <v/>
      </c>
      <c r="H42" s="103" t="str">
        <f>IF(②選手情報入力!J44="","",②選手情報入力!J44)</f>
        <v/>
      </c>
      <c r="I42" s="104" t="str">
        <f>IF(②選手情報入力!K44="","",②選手情報入力!K44)</f>
        <v/>
      </c>
      <c r="J42" s="219" t="str">
        <f>IF(②選手情報入力!L44="","",②選手情報入力!L44)</f>
        <v/>
      </c>
      <c r="K42" s="220" t="str">
        <f>IF(②選手情報入力!M44="","",②選手情報入力!M44)</f>
        <v/>
      </c>
      <c r="L42" s="104" t="str">
        <f>IF(②選手情報入力!N44="","",②選手情報入力!N44)</f>
        <v/>
      </c>
      <c r="M42" s="104" t="str">
        <f>IF(②選手情報入力!O44="","",②選手情報入力!O44)</f>
        <v/>
      </c>
    </row>
    <row r="43" spans="1:13" s="93" customFormat="1" ht="18" customHeight="1">
      <c r="A43" s="97">
        <v>36</v>
      </c>
      <c r="B43" s="98" t="str">
        <f>IF(②選手情報入力!B45="","",②選手情報入力!B45)</f>
        <v/>
      </c>
      <c r="C43" s="120" t="str">
        <f>IF(②選手情報入力!C45="","",②選手情報入力!C45)</f>
        <v/>
      </c>
      <c r="D43" s="98" t="str">
        <f>IF(②選手情報入力!F45="","",②選手情報入力!F45)</f>
        <v/>
      </c>
      <c r="E43" s="98" t="str">
        <f>IF(②選手情報入力!G45="","",②選手情報入力!G45)</f>
        <v/>
      </c>
      <c r="F43" s="97" t="str">
        <f>IF(②選手情報入力!H45="","",②選手情報入力!H45)</f>
        <v/>
      </c>
      <c r="G43" s="98" t="str">
        <f>IF(②選手情報入力!I45="","",②選手情報入力!I45)</f>
        <v/>
      </c>
      <c r="H43" s="97" t="str">
        <f>IF(②選手情報入力!J45="","",②選手情報入力!J45)</f>
        <v/>
      </c>
      <c r="I43" s="98" t="str">
        <f>IF(②選手情報入力!K45="","",②選手情報入力!K45)</f>
        <v/>
      </c>
      <c r="J43" s="215" t="str">
        <f>IF(②選手情報入力!L45="","",②選手情報入力!L45)</f>
        <v/>
      </c>
      <c r="K43" s="216" t="str">
        <f>IF(②選手情報入力!M45="","",②選手情報入力!M45)</f>
        <v/>
      </c>
      <c r="L43" s="98" t="str">
        <f>IF(②選手情報入力!N45="","",②選手情報入力!N45)</f>
        <v/>
      </c>
      <c r="M43" s="98" t="str">
        <f>IF(②選手情報入力!O45="","",②選手情報入力!O45)</f>
        <v/>
      </c>
    </row>
    <row r="44" spans="1:13" s="93" customFormat="1" ht="18" customHeight="1">
      <c r="A44" s="99">
        <v>37</v>
      </c>
      <c r="B44" s="100" t="str">
        <f>IF(②選手情報入力!B46="","",②選手情報入力!B46)</f>
        <v/>
      </c>
      <c r="C44" s="121" t="str">
        <f>IF(②選手情報入力!C46="","",②選手情報入力!C46)</f>
        <v/>
      </c>
      <c r="D44" s="100" t="str">
        <f>IF(②選手情報入力!F46="","",②選手情報入力!F46)</f>
        <v/>
      </c>
      <c r="E44" s="100" t="str">
        <f>IF(②選手情報入力!G46="","",②選手情報入力!G46)</f>
        <v/>
      </c>
      <c r="F44" s="99" t="str">
        <f>IF(②選手情報入力!H46="","",②選手情報入力!H46)</f>
        <v/>
      </c>
      <c r="G44" s="100" t="str">
        <f>IF(②選手情報入力!I46="","",②選手情報入力!I46)</f>
        <v/>
      </c>
      <c r="H44" s="99" t="str">
        <f>IF(②選手情報入力!J46="","",②選手情報入力!J46)</f>
        <v/>
      </c>
      <c r="I44" s="100" t="str">
        <f>IF(②選手情報入力!K46="","",②選手情報入力!K46)</f>
        <v/>
      </c>
      <c r="J44" s="217" t="str">
        <f>IF(②選手情報入力!L46="","",②選手情報入力!L46)</f>
        <v/>
      </c>
      <c r="K44" s="218" t="str">
        <f>IF(②選手情報入力!M46="","",②選手情報入力!M46)</f>
        <v/>
      </c>
      <c r="L44" s="100" t="str">
        <f>IF(②選手情報入力!N46="","",②選手情報入力!N46)</f>
        <v/>
      </c>
      <c r="M44" s="100" t="str">
        <f>IF(②選手情報入力!O46="","",②選手情報入力!O46)</f>
        <v/>
      </c>
    </row>
    <row r="45" spans="1:13" s="93" customFormat="1" ht="18" customHeight="1">
      <c r="A45" s="99">
        <v>38</v>
      </c>
      <c r="B45" s="100" t="str">
        <f>IF(②選手情報入力!B47="","",②選手情報入力!B47)</f>
        <v/>
      </c>
      <c r="C45" s="121" t="str">
        <f>IF(②選手情報入力!C47="","",②選手情報入力!C47)</f>
        <v/>
      </c>
      <c r="D45" s="100" t="str">
        <f>IF(②選手情報入力!F47="","",②選手情報入力!F47)</f>
        <v/>
      </c>
      <c r="E45" s="100" t="str">
        <f>IF(②選手情報入力!G47="","",②選手情報入力!G47)</f>
        <v/>
      </c>
      <c r="F45" s="99" t="str">
        <f>IF(②選手情報入力!H47="","",②選手情報入力!H47)</f>
        <v/>
      </c>
      <c r="G45" s="100" t="str">
        <f>IF(②選手情報入力!I47="","",②選手情報入力!I47)</f>
        <v/>
      </c>
      <c r="H45" s="99" t="str">
        <f>IF(②選手情報入力!J47="","",②選手情報入力!J47)</f>
        <v/>
      </c>
      <c r="I45" s="100" t="str">
        <f>IF(②選手情報入力!K47="","",②選手情報入力!K47)</f>
        <v/>
      </c>
      <c r="J45" s="217" t="str">
        <f>IF(②選手情報入力!L47="","",②選手情報入力!L47)</f>
        <v/>
      </c>
      <c r="K45" s="218" t="str">
        <f>IF(②選手情報入力!M47="","",②選手情報入力!M47)</f>
        <v/>
      </c>
      <c r="L45" s="100" t="str">
        <f>IF(②選手情報入力!N47="","",②選手情報入力!N47)</f>
        <v/>
      </c>
      <c r="M45" s="100" t="str">
        <f>IF(②選手情報入力!O47="","",②選手情報入力!O47)</f>
        <v/>
      </c>
    </row>
    <row r="46" spans="1:13" s="93" customFormat="1" ht="18" customHeight="1">
      <c r="A46" s="99">
        <v>39</v>
      </c>
      <c r="B46" s="100" t="str">
        <f>IF(②選手情報入力!B48="","",②選手情報入力!B48)</f>
        <v/>
      </c>
      <c r="C46" s="121" t="str">
        <f>IF(②選手情報入力!C48="","",②選手情報入力!C48)</f>
        <v/>
      </c>
      <c r="D46" s="100" t="str">
        <f>IF(②選手情報入力!F48="","",②選手情報入力!F48)</f>
        <v/>
      </c>
      <c r="E46" s="100" t="str">
        <f>IF(②選手情報入力!G48="","",②選手情報入力!G48)</f>
        <v/>
      </c>
      <c r="F46" s="99" t="str">
        <f>IF(②選手情報入力!H48="","",②選手情報入力!H48)</f>
        <v/>
      </c>
      <c r="G46" s="100" t="str">
        <f>IF(②選手情報入力!I48="","",②選手情報入力!I48)</f>
        <v/>
      </c>
      <c r="H46" s="99" t="str">
        <f>IF(②選手情報入力!J48="","",②選手情報入力!J48)</f>
        <v/>
      </c>
      <c r="I46" s="100" t="str">
        <f>IF(②選手情報入力!K48="","",②選手情報入力!K48)</f>
        <v/>
      </c>
      <c r="J46" s="217" t="str">
        <f>IF(②選手情報入力!L48="","",②選手情報入力!L48)</f>
        <v/>
      </c>
      <c r="K46" s="218" t="str">
        <f>IF(②選手情報入力!M48="","",②選手情報入力!M48)</f>
        <v/>
      </c>
      <c r="L46" s="100" t="str">
        <f>IF(②選手情報入力!N48="","",②選手情報入力!N48)</f>
        <v/>
      </c>
      <c r="M46" s="100" t="str">
        <f>IF(②選手情報入力!O48="","",②選手情報入力!O48)</f>
        <v/>
      </c>
    </row>
    <row r="47" spans="1:13" s="93" customFormat="1" ht="18" customHeight="1">
      <c r="A47" s="101">
        <v>40</v>
      </c>
      <c r="B47" s="102" t="str">
        <f>IF(②選手情報入力!B49="","",②選手情報入力!B49)</f>
        <v/>
      </c>
      <c r="C47" s="123" t="str">
        <f>IF(②選手情報入力!C49="","",②選手情報入力!C49)</f>
        <v/>
      </c>
      <c r="D47" s="102" t="str">
        <f>IF(②選手情報入力!F49="","",②選手情報入力!F49)</f>
        <v/>
      </c>
      <c r="E47" s="102" t="str">
        <f>IF(②選手情報入力!G49="","",②選手情報入力!G49)</f>
        <v/>
      </c>
      <c r="F47" s="101" t="str">
        <f>IF(②選手情報入力!H49="","",②選手情報入力!H49)</f>
        <v/>
      </c>
      <c r="G47" s="102" t="str">
        <f>IF(②選手情報入力!I49="","",②選手情報入力!I49)</f>
        <v/>
      </c>
      <c r="H47" s="101" t="str">
        <f>IF(②選手情報入力!J49="","",②選手情報入力!J49)</f>
        <v/>
      </c>
      <c r="I47" s="102" t="str">
        <f>IF(②選手情報入力!K49="","",②選手情報入力!K49)</f>
        <v/>
      </c>
      <c r="J47" s="221" t="str">
        <f>IF(②選手情報入力!L49="","",②選手情報入力!L49)</f>
        <v/>
      </c>
      <c r="K47" s="222" t="str">
        <f>IF(②選手情報入力!M49="","",②選手情報入力!M49)</f>
        <v/>
      </c>
      <c r="L47" s="102" t="str">
        <f>IF(②選手情報入力!N49="","",②選手情報入力!N49)</f>
        <v/>
      </c>
      <c r="M47" s="102" t="str">
        <f>IF(②選手情報入力!O49="","",②選手情報入力!O49)</f>
        <v/>
      </c>
    </row>
    <row r="48" spans="1:13" s="93" customFormat="1" ht="18" customHeight="1">
      <c r="A48" s="97">
        <v>41</v>
      </c>
      <c r="B48" s="98" t="str">
        <f>IF(②選手情報入力!B50="","",②選手情報入力!B50)</f>
        <v/>
      </c>
      <c r="C48" s="120" t="str">
        <f>IF(②選手情報入力!C50="","",②選手情報入力!C50)</f>
        <v/>
      </c>
      <c r="D48" s="98" t="str">
        <f>IF(②選手情報入力!F50="","",②選手情報入力!F50)</f>
        <v/>
      </c>
      <c r="E48" s="98" t="str">
        <f>IF(②選手情報入力!G50="","",②選手情報入力!G50)</f>
        <v/>
      </c>
      <c r="F48" s="97" t="str">
        <f>IF(②選手情報入力!H50="","",②選手情報入力!H50)</f>
        <v/>
      </c>
      <c r="G48" s="98" t="str">
        <f>IF(②選手情報入力!I50="","",②選手情報入力!I50)</f>
        <v/>
      </c>
      <c r="H48" s="97" t="str">
        <f>IF(②選手情報入力!J50="","",②選手情報入力!J50)</f>
        <v/>
      </c>
      <c r="I48" s="98" t="str">
        <f>IF(②選手情報入力!K50="","",②選手情報入力!K50)</f>
        <v/>
      </c>
      <c r="J48" s="215" t="str">
        <f>IF(②選手情報入力!L50="","",②選手情報入力!L50)</f>
        <v/>
      </c>
      <c r="K48" s="216" t="str">
        <f>IF(②選手情報入力!M50="","",②選手情報入力!M50)</f>
        <v/>
      </c>
      <c r="L48" s="98" t="str">
        <f>IF(②選手情報入力!N50="","",②選手情報入力!N50)</f>
        <v/>
      </c>
      <c r="M48" s="98" t="str">
        <f>IF(②選手情報入力!O50="","",②選手情報入力!O50)</f>
        <v/>
      </c>
    </row>
    <row r="49" spans="1:13" s="93" customFormat="1" ht="18" customHeight="1">
      <c r="A49" s="99">
        <v>42</v>
      </c>
      <c r="B49" s="100" t="str">
        <f>IF(②選手情報入力!B51="","",②選手情報入力!B51)</f>
        <v/>
      </c>
      <c r="C49" s="121" t="str">
        <f>IF(②選手情報入力!C51="","",②選手情報入力!C51)</f>
        <v/>
      </c>
      <c r="D49" s="100" t="str">
        <f>IF(②選手情報入力!F51="","",②選手情報入力!F51)</f>
        <v/>
      </c>
      <c r="E49" s="100" t="str">
        <f>IF(②選手情報入力!G51="","",②選手情報入力!G51)</f>
        <v/>
      </c>
      <c r="F49" s="99" t="str">
        <f>IF(②選手情報入力!H51="","",②選手情報入力!H51)</f>
        <v/>
      </c>
      <c r="G49" s="100" t="str">
        <f>IF(②選手情報入力!I51="","",②選手情報入力!I51)</f>
        <v/>
      </c>
      <c r="H49" s="99" t="str">
        <f>IF(②選手情報入力!J51="","",②選手情報入力!J51)</f>
        <v/>
      </c>
      <c r="I49" s="100" t="str">
        <f>IF(②選手情報入力!K51="","",②選手情報入力!K51)</f>
        <v/>
      </c>
      <c r="J49" s="217" t="str">
        <f>IF(②選手情報入力!L51="","",②選手情報入力!L51)</f>
        <v/>
      </c>
      <c r="K49" s="218" t="str">
        <f>IF(②選手情報入力!M51="","",②選手情報入力!M51)</f>
        <v/>
      </c>
      <c r="L49" s="100" t="str">
        <f>IF(②選手情報入力!N51="","",②選手情報入力!N51)</f>
        <v/>
      </c>
      <c r="M49" s="100" t="str">
        <f>IF(②選手情報入力!O51="","",②選手情報入力!O51)</f>
        <v/>
      </c>
    </row>
    <row r="50" spans="1:13" s="93" customFormat="1" ht="18" customHeight="1">
      <c r="A50" s="99">
        <v>43</v>
      </c>
      <c r="B50" s="100" t="str">
        <f>IF(②選手情報入力!B52="","",②選手情報入力!B52)</f>
        <v/>
      </c>
      <c r="C50" s="121" t="str">
        <f>IF(②選手情報入力!C52="","",②選手情報入力!C52)</f>
        <v/>
      </c>
      <c r="D50" s="100" t="str">
        <f>IF(②選手情報入力!F52="","",②選手情報入力!F52)</f>
        <v/>
      </c>
      <c r="E50" s="100" t="str">
        <f>IF(②選手情報入力!G52="","",②選手情報入力!G52)</f>
        <v/>
      </c>
      <c r="F50" s="99" t="str">
        <f>IF(②選手情報入力!H52="","",②選手情報入力!H52)</f>
        <v/>
      </c>
      <c r="G50" s="100" t="str">
        <f>IF(②選手情報入力!I52="","",②選手情報入力!I52)</f>
        <v/>
      </c>
      <c r="H50" s="99" t="str">
        <f>IF(②選手情報入力!J52="","",②選手情報入力!J52)</f>
        <v/>
      </c>
      <c r="I50" s="100" t="str">
        <f>IF(②選手情報入力!K52="","",②選手情報入力!K52)</f>
        <v/>
      </c>
      <c r="J50" s="217" t="str">
        <f>IF(②選手情報入力!L52="","",②選手情報入力!L52)</f>
        <v/>
      </c>
      <c r="K50" s="218" t="str">
        <f>IF(②選手情報入力!M52="","",②選手情報入力!M52)</f>
        <v/>
      </c>
      <c r="L50" s="100" t="str">
        <f>IF(②選手情報入力!N52="","",②選手情報入力!N52)</f>
        <v/>
      </c>
      <c r="M50" s="100" t="str">
        <f>IF(②選手情報入力!O52="","",②選手情報入力!O52)</f>
        <v/>
      </c>
    </row>
    <row r="51" spans="1:13" s="93" customFormat="1" ht="18" customHeight="1">
      <c r="A51" s="99">
        <v>44</v>
      </c>
      <c r="B51" s="100" t="str">
        <f>IF(②選手情報入力!B53="","",②選手情報入力!B53)</f>
        <v/>
      </c>
      <c r="C51" s="121" t="str">
        <f>IF(②選手情報入力!C53="","",②選手情報入力!C53)</f>
        <v/>
      </c>
      <c r="D51" s="100" t="str">
        <f>IF(②選手情報入力!F53="","",②選手情報入力!F53)</f>
        <v/>
      </c>
      <c r="E51" s="100" t="str">
        <f>IF(②選手情報入力!G53="","",②選手情報入力!G53)</f>
        <v/>
      </c>
      <c r="F51" s="99" t="str">
        <f>IF(②選手情報入力!H53="","",②選手情報入力!H53)</f>
        <v/>
      </c>
      <c r="G51" s="100" t="str">
        <f>IF(②選手情報入力!I53="","",②選手情報入力!I53)</f>
        <v/>
      </c>
      <c r="H51" s="99" t="str">
        <f>IF(②選手情報入力!J53="","",②選手情報入力!J53)</f>
        <v/>
      </c>
      <c r="I51" s="100" t="str">
        <f>IF(②選手情報入力!K53="","",②選手情報入力!K53)</f>
        <v/>
      </c>
      <c r="J51" s="217" t="str">
        <f>IF(②選手情報入力!L53="","",②選手情報入力!L53)</f>
        <v/>
      </c>
      <c r="K51" s="218" t="str">
        <f>IF(②選手情報入力!M53="","",②選手情報入力!M53)</f>
        <v/>
      </c>
      <c r="L51" s="100" t="str">
        <f>IF(②選手情報入力!N53="","",②選手情報入力!N53)</f>
        <v/>
      </c>
      <c r="M51" s="100" t="str">
        <f>IF(②選手情報入力!O53="","",②選手情報入力!O53)</f>
        <v/>
      </c>
    </row>
    <row r="52" spans="1:13" s="93" customFormat="1" ht="18" customHeight="1">
      <c r="A52" s="101">
        <v>45</v>
      </c>
      <c r="B52" s="102" t="str">
        <f>IF(②選手情報入力!B54="","",②選手情報入力!B54)</f>
        <v/>
      </c>
      <c r="C52" s="123" t="str">
        <f>IF(②選手情報入力!C54="","",②選手情報入力!C54)</f>
        <v/>
      </c>
      <c r="D52" s="102" t="str">
        <f>IF(②選手情報入力!F54="","",②選手情報入力!F54)</f>
        <v/>
      </c>
      <c r="E52" s="102" t="str">
        <f>IF(②選手情報入力!G54="","",②選手情報入力!G54)</f>
        <v/>
      </c>
      <c r="F52" s="101" t="str">
        <f>IF(②選手情報入力!H54="","",②選手情報入力!H54)</f>
        <v/>
      </c>
      <c r="G52" s="102" t="str">
        <f>IF(②選手情報入力!I54="","",②選手情報入力!I54)</f>
        <v/>
      </c>
      <c r="H52" s="101" t="str">
        <f>IF(②選手情報入力!J54="","",②選手情報入力!J54)</f>
        <v/>
      </c>
      <c r="I52" s="102" t="str">
        <f>IF(②選手情報入力!K54="","",②選手情報入力!K54)</f>
        <v/>
      </c>
      <c r="J52" s="221" t="str">
        <f>IF(②選手情報入力!L54="","",②選手情報入力!L54)</f>
        <v/>
      </c>
      <c r="K52" s="222" t="str">
        <f>IF(②選手情報入力!M54="","",②選手情報入力!M54)</f>
        <v/>
      </c>
      <c r="L52" s="102" t="str">
        <f>IF(②選手情報入力!N54="","",②選手情報入力!N54)</f>
        <v/>
      </c>
      <c r="M52" s="102" t="str">
        <f>IF(②選手情報入力!O54="","",②選手情報入力!O54)</f>
        <v/>
      </c>
    </row>
    <row r="53" spans="1:13" s="93" customFormat="1" ht="18" customHeight="1">
      <c r="A53" s="97">
        <v>46</v>
      </c>
      <c r="B53" s="98" t="str">
        <f>IF(②選手情報入力!B55="","",②選手情報入力!B55)</f>
        <v/>
      </c>
      <c r="C53" s="120" t="str">
        <f>IF(②選手情報入力!C55="","",②選手情報入力!C55)</f>
        <v/>
      </c>
      <c r="D53" s="98" t="str">
        <f>IF(②選手情報入力!F55="","",②選手情報入力!F55)</f>
        <v/>
      </c>
      <c r="E53" s="98" t="str">
        <f>IF(②選手情報入力!G55="","",②選手情報入力!G55)</f>
        <v/>
      </c>
      <c r="F53" s="97" t="str">
        <f>IF(②選手情報入力!H55="","",②選手情報入力!H55)</f>
        <v/>
      </c>
      <c r="G53" s="98" t="str">
        <f>IF(②選手情報入力!I55="","",②選手情報入力!I55)</f>
        <v/>
      </c>
      <c r="H53" s="97" t="str">
        <f>IF(②選手情報入力!J55="","",②選手情報入力!J55)</f>
        <v/>
      </c>
      <c r="I53" s="98" t="str">
        <f>IF(②選手情報入力!K55="","",②選手情報入力!K55)</f>
        <v/>
      </c>
      <c r="J53" s="215" t="str">
        <f>IF(②選手情報入力!L55="","",②選手情報入力!L55)</f>
        <v/>
      </c>
      <c r="K53" s="216" t="str">
        <f>IF(②選手情報入力!M55="","",②選手情報入力!M55)</f>
        <v/>
      </c>
      <c r="L53" s="98" t="str">
        <f>IF(②選手情報入力!N55="","",②選手情報入力!N55)</f>
        <v/>
      </c>
      <c r="M53" s="98" t="str">
        <f>IF(②選手情報入力!O55="","",②選手情報入力!O55)</f>
        <v/>
      </c>
    </row>
    <row r="54" spans="1:13" s="93" customFormat="1" ht="18" customHeight="1">
      <c r="A54" s="99">
        <v>47</v>
      </c>
      <c r="B54" s="100" t="str">
        <f>IF(②選手情報入力!B56="","",②選手情報入力!B56)</f>
        <v/>
      </c>
      <c r="C54" s="121" t="str">
        <f>IF(②選手情報入力!C56="","",②選手情報入力!C56)</f>
        <v/>
      </c>
      <c r="D54" s="100" t="str">
        <f>IF(②選手情報入力!F56="","",②選手情報入力!F56)</f>
        <v/>
      </c>
      <c r="E54" s="100" t="str">
        <f>IF(②選手情報入力!G56="","",②選手情報入力!G56)</f>
        <v/>
      </c>
      <c r="F54" s="99" t="str">
        <f>IF(②選手情報入力!H56="","",②選手情報入力!H56)</f>
        <v/>
      </c>
      <c r="G54" s="100" t="str">
        <f>IF(②選手情報入力!I56="","",②選手情報入力!I56)</f>
        <v/>
      </c>
      <c r="H54" s="99" t="str">
        <f>IF(②選手情報入力!J56="","",②選手情報入力!J56)</f>
        <v/>
      </c>
      <c r="I54" s="100" t="str">
        <f>IF(②選手情報入力!K56="","",②選手情報入力!K56)</f>
        <v/>
      </c>
      <c r="J54" s="217" t="str">
        <f>IF(②選手情報入力!L56="","",②選手情報入力!L56)</f>
        <v/>
      </c>
      <c r="K54" s="218" t="str">
        <f>IF(②選手情報入力!M56="","",②選手情報入力!M56)</f>
        <v/>
      </c>
      <c r="L54" s="100" t="str">
        <f>IF(②選手情報入力!N56="","",②選手情報入力!N56)</f>
        <v/>
      </c>
      <c r="M54" s="100" t="str">
        <f>IF(②選手情報入力!O56="","",②選手情報入力!O56)</f>
        <v/>
      </c>
    </row>
    <row r="55" spans="1:13" s="93" customFormat="1" ht="18" customHeight="1">
      <c r="A55" s="99">
        <v>48</v>
      </c>
      <c r="B55" s="100" t="str">
        <f>IF(②選手情報入力!B57="","",②選手情報入力!B57)</f>
        <v/>
      </c>
      <c r="C55" s="121" t="str">
        <f>IF(②選手情報入力!C57="","",②選手情報入力!C57)</f>
        <v/>
      </c>
      <c r="D55" s="100" t="str">
        <f>IF(②選手情報入力!F57="","",②選手情報入力!F57)</f>
        <v/>
      </c>
      <c r="E55" s="100" t="str">
        <f>IF(②選手情報入力!G57="","",②選手情報入力!G57)</f>
        <v/>
      </c>
      <c r="F55" s="99" t="str">
        <f>IF(②選手情報入力!H57="","",②選手情報入力!H57)</f>
        <v/>
      </c>
      <c r="G55" s="100" t="str">
        <f>IF(②選手情報入力!I57="","",②選手情報入力!I57)</f>
        <v/>
      </c>
      <c r="H55" s="99" t="str">
        <f>IF(②選手情報入力!J57="","",②選手情報入力!J57)</f>
        <v/>
      </c>
      <c r="I55" s="100" t="str">
        <f>IF(②選手情報入力!K57="","",②選手情報入力!K57)</f>
        <v/>
      </c>
      <c r="J55" s="217" t="str">
        <f>IF(②選手情報入力!L57="","",②選手情報入力!L57)</f>
        <v/>
      </c>
      <c r="K55" s="218" t="str">
        <f>IF(②選手情報入力!M57="","",②選手情報入力!M57)</f>
        <v/>
      </c>
      <c r="L55" s="100" t="str">
        <f>IF(②選手情報入力!N57="","",②選手情報入力!N57)</f>
        <v/>
      </c>
      <c r="M55" s="100" t="str">
        <f>IF(②選手情報入力!O57="","",②選手情報入力!O57)</f>
        <v/>
      </c>
    </row>
    <row r="56" spans="1:13" s="93" customFormat="1" ht="18" customHeight="1">
      <c r="A56" s="99">
        <v>49</v>
      </c>
      <c r="B56" s="100" t="str">
        <f>IF(②選手情報入力!B58="","",②選手情報入力!B58)</f>
        <v/>
      </c>
      <c r="C56" s="121" t="str">
        <f>IF(②選手情報入力!C58="","",②選手情報入力!C58)</f>
        <v/>
      </c>
      <c r="D56" s="100" t="str">
        <f>IF(②選手情報入力!F58="","",②選手情報入力!F58)</f>
        <v/>
      </c>
      <c r="E56" s="100" t="str">
        <f>IF(②選手情報入力!G58="","",②選手情報入力!G58)</f>
        <v/>
      </c>
      <c r="F56" s="99" t="str">
        <f>IF(②選手情報入力!H58="","",②選手情報入力!H58)</f>
        <v/>
      </c>
      <c r="G56" s="100" t="str">
        <f>IF(②選手情報入力!I58="","",②選手情報入力!I58)</f>
        <v/>
      </c>
      <c r="H56" s="99" t="str">
        <f>IF(②選手情報入力!J58="","",②選手情報入力!J58)</f>
        <v/>
      </c>
      <c r="I56" s="100" t="str">
        <f>IF(②選手情報入力!K58="","",②選手情報入力!K58)</f>
        <v/>
      </c>
      <c r="J56" s="217" t="str">
        <f>IF(②選手情報入力!L58="","",②選手情報入力!L58)</f>
        <v/>
      </c>
      <c r="K56" s="218" t="str">
        <f>IF(②選手情報入力!M58="","",②選手情報入力!M58)</f>
        <v/>
      </c>
      <c r="L56" s="100" t="str">
        <f>IF(②選手情報入力!N58="","",②選手情報入力!N58)</f>
        <v/>
      </c>
      <c r="M56" s="100" t="str">
        <f>IF(②選手情報入力!O58="","",②選手情報入力!O58)</f>
        <v/>
      </c>
    </row>
    <row r="57" spans="1:13" s="93" customFormat="1" ht="18" customHeight="1">
      <c r="A57" s="101">
        <v>50</v>
      </c>
      <c r="B57" s="102" t="str">
        <f>IF(②選手情報入力!B59="","",②選手情報入力!B59)</f>
        <v/>
      </c>
      <c r="C57" s="123" t="str">
        <f>IF(②選手情報入力!C59="","",②選手情報入力!C59)</f>
        <v/>
      </c>
      <c r="D57" s="102" t="str">
        <f>IF(②選手情報入力!F59="","",②選手情報入力!F59)</f>
        <v/>
      </c>
      <c r="E57" s="102" t="str">
        <f>IF(②選手情報入力!G59="","",②選手情報入力!G59)</f>
        <v/>
      </c>
      <c r="F57" s="101" t="str">
        <f>IF(②選手情報入力!H59="","",②選手情報入力!H59)</f>
        <v/>
      </c>
      <c r="G57" s="102" t="str">
        <f>IF(②選手情報入力!I59="","",②選手情報入力!I59)</f>
        <v/>
      </c>
      <c r="H57" s="101" t="str">
        <f>IF(②選手情報入力!J59="","",②選手情報入力!J59)</f>
        <v/>
      </c>
      <c r="I57" s="102" t="str">
        <f>IF(②選手情報入力!K59="","",②選手情報入力!K59)</f>
        <v/>
      </c>
      <c r="J57" s="221" t="str">
        <f>IF(②選手情報入力!L59="","",②選手情報入力!L59)</f>
        <v/>
      </c>
      <c r="K57" s="222" t="str">
        <f>IF(②選手情報入力!M59="","",②選手情報入力!M59)</f>
        <v/>
      </c>
      <c r="L57" s="102" t="str">
        <f>IF(②選手情報入力!N59="","",②選手情報入力!N59)</f>
        <v/>
      </c>
      <c r="M57" s="102" t="str">
        <f>IF(②選手情報入力!O59="","",②選手情報入力!O59)</f>
        <v/>
      </c>
    </row>
    <row r="58" spans="1:13" s="93" customFormat="1" ht="18" customHeight="1">
      <c r="A58" s="105">
        <v>51</v>
      </c>
      <c r="B58" s="106" t="str">
        <f>IF(②選手情報入力!B60="","",②選手情報入力!B60)</f>
        <v/>
      </c>
      <c r="C58" s="124" t="str">
        <f>IF(②選手情報入力!C60="","",②選手情報入力!C60)</f>
        <v/>
      </c>
      <c r="D58" s="106" t="str">
        <f>IF(②選手情報入力!F60="","",②選手情報入力!F60)</f>
        <v/>
      </c>
      <c r="E58" s="106" t="str">
        <f>IF(②選手情報入力!G60="","",②選手情報入力!G60)</f>
        <v/>
      </c>
      <c r="F58" s="105" t="str">
        <f>IF(②選手情報入力!H60="","",②選手情報入力!H60)</f>
        <v/>
      </c>
      <c r="G58" s="106" t="str">
        <f>IF(②選手情報入力!I60="","",②選手情報入力!I60)</f>
        <v/>
      </c>
      <c r="H58" s="105" t="str">
        <f>IF(②選手情報入力!J60="","",②選手情報入力!J60)</f>
        <v/>
      </c>
      <c r="I58" s="106" t="str">
        <f>IF(②選手情報入力!K60="","",②選手情報入力!K60)</f>
        <v/>
      </c>
      <c r="J58" s="223" t="str">
        <f>IF(②選手情報入力!L60="","",②選手情報入力!L60)</f>
        <v/>
      </c>
      <c r="K58" s="224" t="str">
        <f>IF(②選手情報入力!M60="","",②選手情報入力!M60)</f>
        <v/>
      </c>
      <c r="L58" s="106" t="str">
        <f>IF(②選手情報入力!N60="","",②選手情報入力!N60)</f>
        <v/>
      </c>
      <c r="M58" s="106" t="str">
        <f>IF(②選手情報入力!O60="","",②選手情報入力!O60)</f>
        <v/>
      </c>
    </row>
    <row r="59" spans="1:13" s="93" customFormat="1" ht="18" customHeight="1">
      <c r="A59" s="99">
        <v>52</v>
      </c>
      <c r="B59" s="100" t="str">
        <f>IF(②選手情報入力!B61="","",②選手情報入力!B61)</f>
        <v/>
      </c>
      <c r="C59" s="121" t="str">
        <f>IF(②選手情報入力!C61="","",②選手情報入力!C61)</f>
        <v/>
      </c>
      <c r="D59" s="100" t="str">
        <f>IF(②選手情報入力!F61="","",②選手情報入力!F61)</f>
        <v/>
      </c>
      <c r="E59" s="100" t="str">
        <f>IF(②選手情報入力!G61="","",②選手情報入力!G61)</f>
        <v/>
      </c>
      <c r="F59" s="99" t="str">
        <f>IF(②選手情報入力!H61="","",②選手情報入力!H61)</f>
        <v/>
      </c>
      <c r="G59" s="100" t="str">
        <f>IF(②選手情報入力!I61="","",②選手情報入力!I61)</f>
        <v/>
      </c>
      <c r="H59" s="99" t="str">
        <f>IF(②選手情報入力!J61="","",②選手情報入力!J61)</f>
        <v/>
      </c>
      <c r="I59" s="100" t="str">
        <f>IF(②選手情報入力!K61="","",②選手情報入力!K61)</f>
        <v/>
      </c>
      <c r="J59" s="217" t="str">
        <f>IF(②選手情報入力!L61="","",②選手情報入力!L61)</f>
        <v/>
      </c>
      <c r="K59" s="218" t="str">
        <f>IF(②選手情報入力!M61="","",②選手情報入力!M61)</f>
        <v/>
      </c>
      <c r="L59" s="100" t="str">
        <f>IF(②選手情報入力!N61="","",②選手情報入力!N61)</f>
        <v/>
      </c>
      <c r="M59" s="100" t="str">
        <f>IF(②選手情報入力!O61="","",②選手情報入力!O61)</f>
        <v/>
      </c>
    </row>
    <row r="60" spans="1:13" s="93" customFormat="1" ht="18" customHeight="1">
      <c r="A60" s="99">
        <v>53</v>
      </c>
      <c r="B60" s="100" t="str">
        <f>IF(②選手情報入力!B62="","",②選手情報入力!B62)</f>
        <v/>
      </c>
      <c r="C60" s="121" t="str">
        <f>IF(②選手情報入力!C62="","",②選手情報入力!C62)</f>
        <v/>
      </c>
      <c r="D60" s="100" t="str">
        <f>IF(②選手情報入力!F62="","",②選手情報入力!F62)</f>
        <v/>
      </c>
      <c r="E60" s="100" t="str">
        <f>IF(②選手情報入力!G62="","",②選手情報入力!G62)</f>
        <v/>
      </c>
      <c r="F60" s="99" t="str">
        <f>IF(②選手情報入力!H62="","",②選手情報入力!H62)</f>
        <v/>
      </c>
      <c r="G60" s="100" t="str">
        <f>IF(②選手情報入力!I62="","",②選手情報入力!I62)</f>
        <v/>
      </c>
      <c r="H60" s="99" t="str">
        <f>IF(②選手情報入力!J62="","",②選手情報入力!J62)</f>
        <v/>
      </c>
      <c r="I60" s="100" t="str">
        <f>IF(②選手情報入力!K62="","",②選手情報入力!K62)</f>
        <v/>
      </c>
      <c r="J60" s="217" t="str">
        <f>IF(②選手情報入力!L62="","",②選手情報入力!L62)</f>
        <v/>
      </c>
      <c r="K60" s="218" t="str">
        <f>IF(②選手情報入力!M62="","",②選手情報入力!M62)</f>
        <v/>
      </c>
      <c r="L60" s="100" t="str">
        <f>IF(②選手情報入力!N62="","",②選手情報入力!N62)</f>
        <v/>
      </c>
      <c r="M60" s="100" t="str">
        <f>IF(②選手情報入力!O62="","",②選手情報入力!O62)</f>
        <v/>
      </c>
    </row>
    <row r="61" spans="1:13" s="93" customFormat="1" ht="18" customHeight="1">
      <c r="A61" s="99">
        <v>54</v>
      </c>
      <c r="B61" s="100" t="str">
        <f>IF(②選手情報入力!B63="","",②選手情報入力!B63)</f>
        <v/>
      </c>
      <c r="C61" s="121" t="str">
        <f>IF(②選手情報入力!C63="","",②選手情報入力!C63)</f>
        <v/>
      </c>
      <c r="D61" s="100" t="str">
        <f>IF(②選手情報入力!F63="","",②選手情報入力!F63)</f>
        <v/>
      </c>
      <c r="E61" s="100" t="str">
        <f>IF(②選手情報入力!G63="","",②選手情報入力!G63)</f>
        <v/>
      </c>
      <c r="F61" s="99" t="str">
        <f>IF(②選手情報入力!H63="","",②選手情報入力!H63)</f>
        <v/>
      </c>
      <c r="G61" s="100" t="str">
        <f>IF(②選手情報入力!I63="","",②選手情報入力!I63)</f>
        <v/>
      </c>
      <c r="H61" s="99" t="str">
        <f>IF(②選手情報入力!J63="","",②選手情報入力!J63)</f>
        <v/>
      </c>
      <c r="I61" s="100" t="str">
        <f>IF(②選手情報入力!K63="","",②選手情報入力!K63)</f>
        <v/>
      </c>
      <c r="J61" s="217" t="str">
        <f>IF(②選手情報入力!L63="","",②選手情報入力!L63)</f>
        <v/>
      </c>
      <c r="K61" s="218" t="str">
        <f>IF(②選手情報入力!M63="","",②選手情報入力!M63)</f>
        <v/>
      </c>
      <c r="L61" s="100" t="str">
        <f>IF(②選手情報入力!N63="","",②選手情報入力!N63)</f>
        <v/>
      </c>
      <c r="M61" s="100" t="str">
        <f>IF(②選手情報入力!O63="","",②選手情報入力!O63)</f>
        <v/>
      </c>
    </row>
    <row r="62" spans="1:13" s="93" customFormat="1" ht="18" customHeight="1">
      <c r="A62" s="103">
        <v>55</v>
      </c>
      <c r="B62" s="104" t="str">
        <f>IF(②選手情報入力!B64="","",②選手情報入力!B64)</f>
        <v/>
      </c>
      <c r="C62" s="122" t="str">
        <f>IF(②選手情報入力!C64="","",②選手情報入力!C64)</f>
        <v/>
      </c>
      <c r="D62" s="104" t="str">
        <f>IF(②選手情報入力!F64="","",②選手情報入力!F64)</f>
        <v/>
      </c>
      <c r="E62" s="104" t="str">
        <f>IF(②選手情報入力!G64="","",②選手情報入力!G64)</f>
        <v/>
      </c>
      <c r="F62" s="103" t="str">
        <f>IF(②選手情報入力!H64="","",②選手情報入力!H64)</f>
        <v/>
      </c>
      <c r="G62" s="104" t="str">
        <f>IF(②選手情報入力!I64="","",②選手情報入力!I64)</f>
        <v/>
      </c>
      <c r="H62" s="103" t="str">
        <f>IF(②選手情報入力!J64="","",②選手情報入力!J64)</f>
        <v/>
      </c>
      <c r="I62" s="104" t="str">
        <f>IF(②選手情報入力!K64="","",②選手情報入力!K64)</f>
        <v/>
      </c>
      <c r="J62" s="219" t="str">
        <f>IF(②選手情報入力!L64="","",②選手情報入力!L64)</f>
        <v/>
      </c>
      <c r="K62" s="220" t="str">
        <f>IF(②選手情報入力!M64="","",②選手情報入力!M64)</f>
        <v/>
      </c>
      <c r="L62" s="104" t="str">
        <f>IF(②選手情報入力!N64="","",②選手情報入力!N64)</f>
        <v/>
      </c>
      <c r="M62" s="104" t="str">
        <f>IF(②選手情報入力!O64="","",②選手情報入力!O64)</f>
        <v/>
      </c>
    </row>
    <row r="63" spans="1:13" s="93" customFormat="1" ht="18" customHeight="1">
      <c r="A63" s="97">
        <v>56</v>
      </c>
      <c r="B63" s="98" t="str">
        <f>IF(②選手情報入力!B65="","",②選手情報入力!B65)</f>
        <v/>
      </c>
      <c r="C63" s="120" t="str">
        <f>IF(②選手情報入力!C65="","",②選手情報入力!C65)</f>
        <v/>
      </c>
      <c r="D63" s="98" t="str">
        <f>IF(②選手情報入力!F65="","",②選手情報入力!F65)</f>
        <v/>
      </c>
      <c r="E63" s="98" t="str">
        <f>IF(②選手情報入力!G65="","",②選手情報入力!G65)</f>
        <v/>
      </c>
      <c r="F63" s="97" t="str">
        <f>IF(②選手情報入力!H65="","",②選手情報入力!H65)</f>
        <v/>
      </c>
      <c r="G63" s="98" t="str">
        <f>IF(②選手情報入力!I65="","",②選手情報入力!I65)</f>
        <v/>
      </c>
      <c r="H63" s="97" t="str">
        <f>IF(②選手情報入力!J65="","",②選手情報入力!J65)</f>
        <v/>
      </c>
      <c r="I63" s="98" t="str">
        <f>IF(②選手情報入力!K65="","",②選手情報入力!K65)</f>
        <v/>
      </c>
      <c r="J63" s="215" t="str">
        <f>IF(②選手情報入力!L65="","",②選手情報入力!L65)</f>
        <v/>
      </c>
      <c r="K63" s="216" t="str">
        <f>IF(②選手情報入力!M65="","",②選手情報入力!M65)</f>
        <v/>
      </c>
      <c r="L63" s="98" t="str">
        <f>IF(②選手情報入力!N65="","",②選手情報入力!N65)</f>
        <v/>
      </c>
      <c r="M63" s="98" t="str">
        <f>IF(②選手情報入力!O65="","",②選手情報入力!O65)</f>
        <v/>
      </c>
    </row>
    <row r="64" spans="1:13" s="93" customFormat="1" ht="18" customHeight="1">
      <c r="A64" s="99">
        <v>57</v>
      </c>
      <c r="B64" s="100" t="str">
        <f>IF(②選手情報入力!B66="","",②選手情報入力!B66)</f>
        <v/>
      </c>
      <c r="C64" s="121" t="str">
        <f>IF(②選手情報入力!C66="","",②選手情報入力!C66)</f>
        <v/>
      </c>
      <c r="D64" s="100" t="str">
        <f>IF(②選手情報入力!F66="","",②選手情報入力!F66)</f>
        <v/>
      </c>
      <c r="E64" s="100" t="str">
        <f>IF(②選手情報入力!G66="","",②選手情報入力!G66)</f>
        <v/>
      </c>
      <c r="F64" s="99" t="str">
        <f>IF(②選手情報入力!H66="","",②選手情報入力!H66)</f>
        <v/>
      </c>
      <c r="G64" s="100" t="str">
        <f>IF(②選手情報入力!I66="","",②選手情報入力!I66)</f>
        <v/>
      </c>
      <c r="H64" s="99" t="str">
        <f>IF(②選手情報入力!J66="","",②選手情報入力!J66)</f>
        <v/>
      </c>
      <c r="I64" s="100" t="str">
        <f>IF(②選手情報入力!K66="","",②選手情報入力!K66)</f>
        <v/>
      </c>
      <c r="J64" s="217" t="str">
        <f>IF(②選手情報入力!L66="","",②選手情報入力!L66)</f>
        <v/>
      </c>
      <c r="K64" s="218" t="str">
        <f>IF(②選手情報入力!M66="","",②選手情報入力!M66)</f>
        <v/>
      </c>
      <c r="L64" s="100" t="str">
        <f>IF(②選手情報入力!N66="","",②選手情報入力!N66)</f>
        <v/>
      </c>
      <c r="M64" s="100" t="str">
        <f>IF(②選手情報入力!O66="","",②選手情報入力!O66)</f>
        <v/>
      </c>
    </row>
    <row r="65" spans="1:13" s="93" customFormat="1" ht="18" customHeight="1">
      <c r="A65" s="99">
        <v>58</v>
      </c>
      <c r="B65" s="100" t="str">
        <f>IF(②選手情報入力!B67="","",②選手情報入力!B67)</f>
        <v/>
      </c>
      <c r="C65" s="121" t="str">
        <f>IF(②選手情報入力!C67="","",②選手情報入力!C67)</f>
        <v/>
      </c>
      <c r="D65" s="100" t="str">
        <f>IF(②選手情報入力!F67="","",②選手情報入力!F67)</f>
        <v/>
      </c>
      <c r="E65" s="100" t="str">
        <f>IF(②選手情報入力!G67="","",②選手情報入力!G67)</f>
        <v/>
      </c>
      <c r="F65" s="99" t="str">
        <f>IF(②選手情報入力!H67="","",②選手情報入力!H67)</f>
        <v/>
      </c>
      <c r="G65" s="100" t="str">
        <f>IF(②選手情報入力!I67="","",②選手情報入力!I67)</f>
        <v/>
      </c>
      <c r="H65" s="99" t="str">
        <f>IF(②選手情報入力!J67="","",②選手情報入力!J67)</f>
        <v/>
      </c>
      <c r="I65" s="100" t="str">
        <f>IF(②選手情報入力!K67="","",②選手情報入力!K67)</f>
        <v/>
      </c>
      <c r="J65" s="217" t="str">
        <f>IF(②選手情報入力!L67="","",②選手情報入力!L67)</f>
        <v/>
      </c>
      <c r="K65" s="218" t="str">
        <f>IF(②選手情報入力!M67="","",②選手情報入力!M67)</f>
        <v/>
      </c>
      <c r="L65" s="100" t="str">
        <f>IF(②選手情報入力!N67="","",②選手情報入力!N67)</f>
        <v/>
      </c>
      <c r="M65" s="100" t="str">
        <f>IF(②選手情報入力!O67="","",②選手情報入力!O67)</f>
        <v/>
      </c>
    </row>
    <row r="66" spans="1:13" s="93" customFormat="1" ht="18" customHeight="1">
      <c r="A66" s="99">
        <v>59</v>
      </c>
      <c r="B66" s="100" t="str">
        <f>IF(②選手情報入力!B68="","",②選手情報入力!B68)</f>
        <v/>
      </c>
      <c r="C66" s="121" t="str">
        <f>IF(②選手情報入力!C68="","",②選手情報入力!C68)</f>
        <v/>
      </c>
      <c r="D66" s="100" t="str">
        <f>IF(②選手情報入力!F68="","",②選手情報入力!F68)</f>
        <v/>
      </c>
      <c r="E66" s="100" t="str">
        <f>IF(②選手情報入力!G68="","",②選手情報入力!G68)</f>
        <v/>
      </c>
      <c r="F66" s="99" t="str">
        <f>IF(②選手情報入力!H68="","",②選手情報入力!H68)</f>
        <v/>
      </c>
      <c r="G66" s="100" t="str">
        <f>IF(②選手情報入力!I68="","",②選手情報入力!I68)</f>
        <v/>
      </c>
      <c r="H66" s="99" t="str">
        <f>IF(②選手情報入力!J68="","",②選手情報入力!J68)</f>
        <v/>
      </c>
      <c r="I66" s="100" t="str">
        <f>IF(②選手情報入力!K68="","",②選手情報入力!K68)</f>
        <v/>
      </c>
      <c r="J66" s="217" t="str">
        <f>IF(②選手情報入力!L68="","",②選手情報入力!L68)</f>
        <v/>
      </c>
      <c r="K66" s="218" t="str">
        <f>IF(②選手情報入力!M68="","",②選手情報入力!M68)</f>
        <v/>
      </c>
      <c r="L66" s="100" t="str">
        <f>IF(②選手情報入力!N68="","",②選手情報入力!N68)</f>
        <v/>
      </c>
      <c r="M66" s="100" t="str">
        <f>IF(②選手情報入力!O68="","",②選手情報入力!O68)</f>
        <v/>
      </c>
    </row>
    <row r="67" spans="1:13" s="93" customFormat="1" ht="18" customHeight="1">
      <c r="A67" s="101">
        <v>60</v>
      </c>
      <c r="B67" s="102" t="str">
        <f>IF(②選手情報入力!B69="","",②選手情報入力!B69)</f>
        <v/>
      </c>
      <c r="C67" s="123" t="str">
        <f>IF(②選手情報入力!C69="","",②選手情報入力!C69)</f>
        <v/>
      </c>
      <c r="D67" s="102" t="str">
        <f>IF(②選手情報入力!F69="","",②選手情報入力!F69)</f>
        <v/>
      </c>
      <c r="E67" s="102" t="str">
        <f>IF(②選手情報入力!G69="","",②選手情報入力!G69)</f>
        <v/>
      </c>
      <c r="F67" s="101" t="str">
        <f>IF(②選手情報入力!H69="","",②選手情報入力!H69)</f>
        <v/>
      </c>
      <c r="G67" s="102" t="str">
        <f>IF(②選手情報入力!I69="","",②選手情報入力!I69)</f>
        <v/>
      </c>
      <c r="H67" s="101" t="str">
        <f>IF(②選手情報入力!J69="","",②選手情報入力!J69)</f>
        <v/>
      </c>
      <c r="I67" s="102" t="str">
        <f>IF(②選手情報入力!K69="","",②選手情報入力!K69)</f>
        <v/>
      </c>
      <c r="J67" s="221" t="str">
        <f>IF(②選手情報入力!L69="","",②選手情報入力!L69)</f>
        <v/>
      </c>
      <c r="K67" s="222" t="str">
        <f>IF(②選手情報入力!M69="","",②選手情報入力!M69)</f>
        <v/>
      </c>
      <c r="L67" s="102" t="str">
        <f>IF(②選手情報入力!N69="","",②選手情報入力!N69)</f>
        <v/>
      </c>
      <c r="M67" s="102" t="str">
        <f>IF(②選手情報入力!O69="","",②選手情報入力!O69)</f>
        <v/>
      </c>
    </row>
    <row r="68" spans="1:13" s="93" customFormat="1" ht="18" customHeight="1">
      <c r="A68" s="105">
        <v>61</v>
      </c>
      <c r="B68" s="106" t="str">
        <f>IF(②選手情報入力!B70="","",②選手情報入力!B70)</f>
        <v/>
      </c>
      <c r="C68" s="124" t="str">
        <f>IF(②選手情報入力!C70="","",②選手情報入力!C70)</f>
        <v/>
      </c>
      <c r="D68" s="106" t="str">
        <f>IF(②選手情報入力!F70="","",②選手情報入力!F70)</f>
        <v/>
      </c>
      <c r="E68" s="106" t="str">
        <f>IF(②選手情報入力!G70="","",②選手情報入力!G70)</f>
        <v/>
      </c>
      <c r="F68" s="105" t="str">
        <f>IF(②選手情報入力!H70="","",②選手情報入力!H70)</f>
        <v/>
      </c>
      <c r="G68" s="106" t="str">
        <f>IF(②選手情報入力!I70="","",②選手情報入力!I70)</f>
        <v/>
      </c>
      <c r="H68" s="105" t="str">
        <f>IF(②選手情報入力!J70="","",②選手情報入力!J70)</f>
        <v/>
      </c>
      <c r="I68" s="106" t="str">
        <f>IF(②選手情報入力!K70="","",②選手情報入力!K70)</f>
        <v/>
      </c>
      <c r="J68" s="223" t="str">
        <f>IF(②選手情報入力!L70="","",②選手情報入力!L70)</f>
        <v/>
      </c>
      <c r="K68" s="224" t="str">
        <f>IF(②選手情報入力!M70="","",②選手情報入力!M70)</f>
        <v/>
      </c>
      <c r="L68" s="106" t="str">
        <f>IF(②選手情報入力!N70="","",②選手情報入力!N70)</f>
        <v/>
      </c>
      <c r="M68" s="106" t="str">
        <f>IF(②選手情報入力!O70="","",②選手情報入力!O70)</f>
        <v/>
      </c>
    </row>
    <row r="69" spans="1:13" s="93" customFormat="1" ht="18" customHeight="1">
      <c r="A69" s="99">
        <v>62</v>
      </c>
      <c r="B69" s="100" t="str">
        <f>IF(②選手情報入力!B71="","",②選手情報入力!B71)</f>
        <v/>
      </c>
      <c r="C69" s="121" t="str">
        <f>IF(②選手情報入力!C71="","",②選手情報入力!C71)</f>
        <v/>
      </c>
      <c r="D69" s="100" t="str">
        <f>IF(②選手情報入力!F71="","",②選手情報入力!F71)</f>
        <v/>
      </c>
      <c r="E69" s="100" t="str">
        <f>IF(②選手情報入力!G71="","",②選手情報入力!G71)</f>
        <v/>
      </c>
      <c r="F69" s="99" t="str">
        <f>IF(②選手情報入力!H71="","",②選手情報入力!H71)</f>
        <v/>
      </c>
      <c r="G69" s="100" t="str">
        <f>IF(②選手情報入力!I71="","",②選手情報入力!I71)</f>
        <v/>
      </c>
      <c r="H69" s="99" t="str">
        <f>IF(②選手情報入力!J71="","",②選手情報入力!J71)</f>
        <v/>
      </c>
      <c r="I69" s="100" t="str">
        <f>IF(②選手情報入力!K71="","",②選手情報入力!K71)</f>
        <v/>
      </c>
      <c r="J69" s="217" t="str">
        <f>IF(②選手情報入力!L71="","",②選手情報入力!L71)</f>
        <v/>
      </c>
      <c r="K69" s="218" t="str">
        <f>IF(②選手情報入力!M71="","",②選手情報入力!M71)</f>
        <v/>
      </c>
      <c r="L69" s="100" t="str">
        <f>IF(②選手情報入力!N71="","",②選手情報入力!N71)</f>
        <v/>
      </c>
      <c r="M69" s="100" t="str">
        <f>IF(②選手情報入力!O71="","",②選手情報入力!O71)</f>
        <v/>
      </c>
    </row>
    <row r="70" spans="1:13" s="93" customFormat="1" ht="18" customHeight="1">
      <c r="A70" s="99">
        <v>63</v>
      </c>
      <c r="B70" s="100" t="str">
        <f>IF(②選手情報入力!B72="","",②選手情報入力!B72)</f>
        <v/>
      </c>
      <c r="C70" s="121" t="str">
        <f>IF(②選手情報入力!C72="","",②選手情報入力!C72)</f>
        <v/>
      </c>
      <c r="D70" s="100" t="str">
        <f>IF(②選手情報入力!F72="","",②選手情報入力!F72)</f>
        <v/>
      </c>
      <c r="E70" s="100" t="str">
        <f>IF(②選手情報入力!G72="","",②選手情報入力!G72)</f>
        <v/>
      </c>
      <c r="F70" s="99" t="str">
        <f>IF(②選手情報入力!H72="","",②選手情報入力!H72)</f>
        <v/>
      </c>
      <c r="G70" s="100" t="str">
        <f>IF(②選手情報入力!I72="","",②選手情報入力!I72)</f>
        <v/>
      </c>
      <c r="H70" s="99" t="str">
        <f>IF(②選手情報入力!J72="","",②選手情報入力!J72)</f>
        <v/>
      </c>
      <c r="I70" s="100" t="str">
        <f>IF(②選手情報入力!K72="","",②選手情報入力!K72)</f>
        <v/>
      </c>
      <c r="J70" s="217" t="str">
        <f>IF(②選手情報入力!L72="","",②選手情報入力!L72)</f>
        <v/>
      </c>
      <c r="K70" s="218" t="str">
        <f>IF(②選手情報入力!M72="","",②選手情報入力!M72)</f>
        <v/>
      </c>
      <c r="L70" s="100" t="str">
        <f>IF(②選手情報入力!N72="","",②選手情報入力!N72)</f>
        <v/>
      </c>
      <c r="M70" s="100" t="str">
        <f>IF(②選手情報入力!O72="","",②選手情報入力!O72)</f>
        <v/>
      </c>
    </row>
    <row r="71" spans="1:13" s="93" customFormat="1" ht="18" customHeight="1">
      <c r="A71" s="99">
        <v>64</v>
      </c>
      <c r="B71" s="100" t="str">
        <f>IF(②選手情報入力!B73="","",②選手情報入力!B73)</f>
        <v/>
      </c>
      <c r="C71" s="121" t="str">
        <f>IF(②選手情報入力!C73="","",②選手情報入力!C73)</f>
        <v/>
      </c>
      <c r="D71" s="100" t="str">
        <f>IF(②選手情報入力!F73="","",②選手情報入力!F73)</f>
        <v/>
      </c>
      <c r="E71" s="100" t="str">
        <f>IF(②選手情報入力!G73="","",②選手情報入力!G73)</f>
        <v/>
      </c>
      <c r="F71" s="99" t="str">
        <f>IF(②選手情報入力!H73="","",②選手情報入力!H73)</f>
        <v/>
      </c>
      <c r="G71" s="100" t="str">
        <f>IF(②選手情報入力!I73="","",②選手情報入力!I73)</f>
        <v/>
      </c>
      <c r="H71" s="99" t="str">
        <f>IF(②選手情報入力!J73="","",②選手情報入力!J73)</f>
        <v/>
      </c>
      <c r="I71" s="100" t="str">
        <f>IF(②選手情報入力!K73="","",②選手情報入力!K73)</f>
        <v/>
      </c>
      <c r="J71" s="217" t="str">
        <f>IF(②選手情報入力!L73="","",②選手情報入力!L73)</f>
        <v/>
      </c>
      <c r="K71" s="218" t="str">
        <f>IF(②選手情報入力!M73="","",②選手情報入力!M73)</f>
        <v/>
      </c>
      <c r="L71" s="100" t="str">
        <f>IF(②選手情報入力!N73="","",②選手情報入力!N73)</f>
        <v/>
      </c>
      <c r="M71" s="100" t="str">
        <f>IF(②選手情報入力!O73="","",②選手情報入力!O73)</f>
        <v/>
      </c>
    </row>
    <row r="72" spans="1:13" s="93" customFormat="1" ht="18" customHeight="1">
      <c r="A72" s="103">
        <v>65</v>
      </c>
      <c r="B72" s="104" t="str">
        <f>IF(②選手情報入力!B74="","",②選手情報入力!B74)</f>
        <v/>
      </c>
      <c r="C72" s="122" t="str">
        <f>IF(②選手情報入力!C74="","",②選手情報入力!C74)</f>
        <v/>
      </c>
      <c r="D72" s="104" t="str">
        <f>IF(②選手情報入力!F74="","",②選手情報入力!F74)</f>
        <v/>
      </c>
      <c r="E72" s="104" t="str">
        <f>IF(②選手情報入力!G74="","",②選手情報入力!G74)</f>
        <v/>
      </c>
      <c r="F72" s="103" t="str">
        <f>IF(②選手情報入力!H74="","",②選手情報入力!H74)</f>
        <v/>
      </c>
      <c r="G72" s="104" t="str">
        <f>IF(②選手情報入力!I74="","",②選手情報入力!I74)</f>
        <v/>
      </c>
      <c r="H72" s="103" t="str">
        <f>IF(②選手情報入力!J74="","",②選手情報入力!J74)</f>
        <v/>
      </c>
      <c r="I72" s="104" t="str">
        <f>IF(②選手情報入力!K74="","",②選手情報入力!K74)</f>
        <v/>
      </c>
      <c r="J72" s="219" t="str">
        <f>IF(②選手情報入力!L74="","",②選手情報入力!L74)</f>
        <v/>
      </c>
      <c r="K72" s="220" t="str">
        <f>IF(②選手情報入力!M74="","",②選手情報入力!M74)</f>
        <v/>
      </c>
      <c r="L72" s="104" t="str">
        <f>IF(②選手情報入力!N74="","",②選手情報入力!N74)</f>
        <v/>
      </c>
      <c r="M72" s="104" t="str">
        <f>IF(②選手情報入力!O74="","",②選手情報入力!O74)</f>
        <v/>
      </c>
    </row>
    <row r="73" spans="1:13" s="93" customFormat="1" ht="18" customHeight="1">
      <c r="A73" s="97">
        <v>66</v>
      </c>
      <c r="B73" s="98" t="str">
        <f>IF(②選手情報入力!B75="","",②選手情報入力!B75)</f>
        <v/>
      </c>
      <c r="C73" s="120" t="str">
        <f>IF(②選手情報入力!C75="","",②選手情報入力!C75)</f>
        <v/>
      </c>
      <c r="D73" s="98" t="str">
        <f>IF(②選手情報入力!F75="","",②選手情報入力!F75)</f>
        <v/>
      </c>
      <c r="E73" s="98" t="str">
        <f>IF(②選手情報入力!G75="","",②選手情報入力!G75)</f>
        <v/>
      </c>
      <c r="F73" s="97" t="str">
        <f>IF(②選手情報入力!H75="","",②選手情報入力!H75)</f>
        <v/>
      </c>
      <c r="G73" s="98" t="str">
        <f>IF(②選手情報入力!I75="","",②選手情報入力!I75)</f>
        <v/>
      </c>
      <c r="H73" s="97" t="str">
        <f>IF(②選手情報入力!J75="","",②選手情報入力!J75)</f>
        <v/>
      </c>
      <c r="I73" s="98" t="str">
        <f>IF(②選手情報入力!K75="","",②選手情報入力!K75)</f>
        <v/>
      </c>
      <c r="J73" s="215" t="str">
        <f>IF(②選手情報入力!L75="","",②選手情報入力!L75)</f>
        <v/>
      </c>
      <c r="K73" s="216" t="str">
        <f>IF(②選手情報入力!M75="","",②選手情報入力!M75)</f>
        <v/>
      </c>
      <c r="L73" s="98" t="str">
        <f>IF(②選手情報入力!N75="","",②選手情報入力!N75)</f>
        <v/>
      </c>
      <c r="M73" s="98" t="str">
        <f>IF(②選手情報入力!O75="","",②選手情報入力!O75)</f>
        <v/>
      </c>
    </row>
    <row r="74" spans="1:13" s="93" customFormat="1" ht="18" customHeight="1">
      <c r="A74" s="99">
        <v>67</v>
      </c>
      <c r="B74" s="100" t="str">
        <f>IF(②選手情報入力!B76="","",②選手情報入力!B76)</f>
        <v/>
      </c>
      <c r="C74" s="121" t="str">
        <f>IF(②選手情報入力!C76="","",②選手情報入力!C76)</f>
        <v/>
      </c>
      <c r="D74" s="100" t="str">
        <f>IF(②選手情報入力!F76="","",②選手情報入力!F76)</f>
        <v/>
      </c>
      <c r="E74" s="100" t="str">
        <f>IF(②選手情報入力!G76="","",②選手情報入力!G76)</f>
        <v/>
      </c>
      <c r="F74" s="99" t="str">
        <f>IF(②選手情報入力!H76="","",②選手情報入力!H76)</f>
        <v/>
      </c>
      <c r="G74" s="100" t="str">
        <f>IF(②選手情報入力!I76="","",②選手情報入力!I76)</f>
        <v/>
      </c>
      <c r="H74" s="99" t="str">
        <f>IF(②選手情報入力!J76="","",②選手情報入力!J76)</f>
        <v/>
      </c>
      <c r="I74" s="100" t="str">
        <f>IF(②選手情報入力!K76="","",②選手情報入力!K76)</f>
        <v/>
      </c>
      <c r="J74" s="217" t="str">
        <f>IF(②選手情報入力!L76="","",②選手情報入力!L76)</f>
        <v/>
      </c>
      <c r="K74" s="218" t="str">
        <f>IF(②選手情報入力!M76="","",②選手情報入力!M76)</f>
        <v/>
      </c>
      <c r="L74" s="100" t="str">
        <f>IF(②選手情報入力!N76="","",②選手情報入力!N76)</f>
        <v/>
      </c>
      <c r="M74" s="100" t="str">
        <f>IF(②選手情報入力!O76="","",②選手情報入力!O76)</f>
        <v/>
      </c>
    </row>
    <row r="75" spans="1:13" s="93" customFormat="1" ht="18" customHeight="1">
      <c r="A75" s="99">
        <v>68</v>
      </c>
      <c r="B75" s="100" t="str">
        <f>IF(②選手情報入力!B77="","",②選手情報入力!B77)</f>
        <v/>
      </c>
      <c r="C75" s="121" t="str">
        <f>IF(②選手情報入力!C77="","",②選手情報入力!C77)</f>
        <v/>
      </c>
      <c r="D75" s="100" t="str">
        <f>IF(②選手情報入力!F77="","",②選手情報入力!F77)</f>
        <v/>
      </c>
      <c r="E75" s="100" t="str">
        <f>IF(②選手情報入力!G77="","",②選手情報入力!G77)</f>
        <v/>
      </c>
      <c r="F75" s="99" t="str">
        <f>IF(②選手情報入力!H77="","",②選手情報入力!H77)</f>
        <v/>
      </c>
      <c r="G75" s="100" t="str">
        <f>IF(②選手情報入力!I77="","",②選手情報入力!I77)</f>
        <v/>
      </c>
      <c r="H75" s="99" t="str">
        <f>IF(②選手情報入力!J77="","",②選手情報入力!J77)</f>
        <v/>
      </c>
      <c r="I75" s="100" t="str">
        <f>IF(②選手情報入力!K77="","",②選手情報入力!K77)</f>
        <v/>
      </c>
      <c r="J75" s="217" t="str">
        <f>IF(②選手情報入力!L77="","",②選手情報入力!L77)</f>
        <v/>
      </c>
      <c r="K75" s="218" t="str">
        <f>IF(②選手情報入力!M77="","",②選手情報入力!M77)</f>
        <v/>
      </c>
      <c r="L75" s="100" t="str">
        <f>IF(②選手情報入力!N77="","",②選手情報入力!N77)</f>
        <v/>
      </c>
      <c r="M75" s="100" t="str">
        <f>IF(②選手情報入力!O77="","",②選手情報入力!O77)</f>
        <v/>
      </c>
    </row>
    <row r="76" spans="1:13" s="93" customFormat="1" ht="18" customHeight="1">
      <c r="A76" s="99">
        <v>69</v>
      </c>
      <c r="B76" s="100" t="str">
        <f>IF(②選手情報入力!B78="","",②選手情報入力!B78)</f>
        <v/>
      </c>
      <c r="C76" s="121" t="str">
        <f>IF(②選手情報入力!C78="","",②選手情報入力!C78)</f>
        <v/>
      </c>
      <c r="D76" s="100" t="str">
        <f>IF(②選手情報入力!F78="","",②選手情報入力!F78)</f>
        <v/>
      </c>
      <c r="E76" s="100" t="str">
        <f>IF(②選手情報入力!G78="","",②選手情報入力!G78)</f>
        <v/>
      </c>
      <c r="F76" s="99" t="str">
        <f>IF(②選手情報入力!H78="","",②選手情報入力!H78)</f>
        <v/>
      </c>
      <c r="G76" s="100" t="str">
        <f>IF(②選手情報入力!I78="","",②選手情報入力!I78)</f>
        <v/>
      </c>
      <c r="H76" s="99" t="str">
        <f>IF(②選手情報入力!J78="","",②選手情報入力!J78)</f>
        <v/>
      </c>
      <c r="I76" s="100" t="str">
        <f>IF(②選手情報入力!K78="","",②選手情報入力!K78)</f>
        <v/>
      </c>
      <c r="J76" s="217" t="str">
        <f>IF(②選手情報入力!L78="","",②選手情報入力!L78)</f>
        <v/>
      </c>
      <c r="K76" s="218" t="str">
        <f>IF(②選手情報入力!M78="","",②選手情報入力!M78)</f>
        <v/>
      </c>
      <c r="L76" s="100" t="str">
        <f>IF(②選手情報入力!N78="","",②選手情報入力!N78)</f>
        <v/>
      </c>
      <c r="M76" s="100" t="str">
        <f>IF(②選手情報入力!O78="","",②選手情報入力!O78)</f>
        <v/>
      </c>
    </row>
    <row r="77" spans="1:13" s="93" customFormat="1" ht="18" customHeight="1">
      <c r="A77" s="101">
        <v>70</v>
      </c>
      <c r="B77" s="102" t="str">
        <f>IF(②選手情報入力!B79="","",②選手情報入力!B79)</f>
        <v/>
      </c>
      <c r="C77" s="123" t="str">
        <f>IF(②選手情報入力!C79="","",②選手情報入力!C79)</f>
        <v/>
      </c>
      <c r="D77" s="102" t="str">
        <f>IF(②選手情報入力!F79="","",②選手情報入力!F79)</f>
        <v/>
      </c>
      <c r="E77" s="102" t="str">
        <f>IF(②選手情報入力!G79="","",②選手情報入力!G79)</f>
        <v/>
      </c>
      <c r="F77" s="101" t="str">
        <f>IF(②選手情報入力!H79="","",②選手情報入力!H79)</f>
        <v/>
      </c>
      <c r="G77" s="102" t="str">
        <f>IF(②選手情報入力!I79="","",②選手情報入力!I79)</f>
        <v/>
      </c>
      <c r="H77" s="101" t="str">
        <f>IF(②選手情報入力!J79="","",②選手情報入力!J79)</f>
        <v/>
      </c>
      <c r="I77" s="102" t="str">
        <f>IF(②選手情報入力!K79="","",②選手情報入力!K79)</f>
        <v/>
      </c>
      <c r="J77" s="221" t="str">
        <f>IF(②選手情報入力!L79="","",②選手情報入力!L79)</f>
        <v/>
      </c>
      <c r="K77" s="222" t="str">
        <f>IF(②選手情報入力!M79="","",②選手情報入力!M79)</f>
        <v/>
      </c>
      <c r="L77" s="102" t="str">
        <f>IF(②選手情報入力!N79="","",②選手情報入力!N79)</f>
        <v/>
      </c>
      <c r="M77" s="102" t="str">
        <f>IF(②選手情報入力!O79="","",②選手情報入力!O79)</f>
        <v/>
      </c>
    </row>
    <row r="78" spans="1:13" s="93" customFormat="1" ht="18" customHeight="1">
      <c r="A78" s="105">
        <v>71</v>
      </c>
      <c r="B78" s="106" t="str">
        <f>IF(②選手情報入力!B80="","",②選手情報入力!B80)</f>
        <v/>
      </c>
      <c r="C78" s="124" t="str">
        <f>IF(②選手情報入力!C80="","",②選手情報入力!C80)</f>
        <v/>
      </c>
      <c r="D78" s="106" t="str">
        <f>IF(②選手情報入力!F80="","",②選手情報入力!F80)</f>
        <v/>
      </c>
      <c r="E78" s="106" t="str">
        <f>IF(②選手情報入力!G80="","",②選手情報入力!G80)</f>
        <v/>
      </c>
      <c r="F78" s="105" t="str">
        <f>IF(②選手情報入力!H80="","",②選手情報入力!H80)</f>
        <v/>
      </c>
      <c r="G78" s="106" t="str">
        <f>IF(②選手情報入力!I80="","",②選手情報入力!I80)</f>
        <v/>
      </c>
      <c r="H78" s="105" t="str">
        <f>IF(②選手情報入力!J80="","",②選手情報入力!J80)</f>
        <v/>
      </c>
      <c r="I78" s="106" t="str">
        <f>IF(②選手情報入力!K80="","",②選手情報入力!K80)</f>
        <v/>
      </c>
      <c r="J78" s="223" t="str">
        <f>IF(②選手情報入力!L80="","",②選手情報入力!L80)</f>
        <v/>
      </c>
      <c r="K78" s="224" t="str">
        <f>IF(②選手情報入力!M80="","",②選手情報入力!M80)</f>
        <v/>
      </c>
      <c r="L78" s="106" t="str">
        <f>IF(②選手情報入力!N80="","",②選手情報入力!N80)</f>
        <v/>
      </c>
      <c r="M78" s="106" t="str">
        <f>IF(②選手情報入力!O80="","",②選手情報入力!O80)</f>
        <v/>
      </c>
    </row>
    <row r="79" spans="1:13" s="93" customFormat="1" ht="18" customHeight="1">
      <c r="A79" s="99">
        <v>72</v>
      </c>
      <c r="B79" s="100" t="str">
        <f>IF(②選手情報入力!B81="","",②選手情報入力!B81)</f>
        <v/>
      </c>
      <c r="C79" s="121" t="str">
        <f>IF(②選手情報入力!C81="","",②選手情報入力!C81)</f>
        <v/>
      </c>
      <c r="D79" s="100" t="str">
        <f>IF(②選手情報入力!F81="","",②選手情報入力!F81)</f>
        <v/>
      </c>
      <c r="E79" s="100" t="str">
        <f>IF(②選手情報入力!G81="","",②選手情報入力!G81)</f>
        <v/>
      </c>
      <c r="F79" s="99" t="str">
        <f>IF(②選手情報入力!H81="","",②選手情報入力!H81)</f>
        <v/>
      </c>
      <c r="G79" s="100" t="str">
        <f>IF(②選手情報入力!I81="","",②選手情報入力!I81)</f>
        <v/>
      </c>
      <c r="H79" s="99" t="str">
        <f>IF(②選手情報入力!J81="","",②選手情報入力!J81)</f>
        <v/>
      </c>
      <c r="I79" s="100" t="str">
        <f>IF(②選手情報入力!K81="","",②選手情報入力!K81)</f>
        <v/>
      </c>
      <c r="J79" s="217" t="str">
        <f>IF(②選手情報入力!L81="","",②選手情報入力!L81)</f>
        <v/>
      </c>
      <c r="K79" s="218" t="str">
        <f>IF(②選手情報入力!M81="","",②選手情報入力!M81)</f>
        <v/>
      </c>
      <c r="L79" s="100" t="str">
        <f>IF(②選手情報入力!N81="","",②選手情報入力!N81)</f>
        <v/>
      </c>
      <c r="M79" s="100" t="str">
        <f>IF(②選手情報入力!O81="","",②選手情報入力!O81)</f>
        <v/>
      </c>
    </row>
    <row r="80" spans="1:13" s="93" customFormat="1" ht="18" customHeight="1">
      <c r="A80" s="99">
        <v>73</v>
      </c>
      <c r="B80" s="100" t="str">
        <f>IF(②選手情報入力!B82="","",②選手情報入力!B82)</f>
        <v/>
      </c>
      <c r="C80" s="121" t="str">
        <f>IF(②選手情報入力!C82="","",②選手情報入力!C82)</f>
        <v/>
      </c>
      <c r="D80" s="100" t="str">
        <f>IF(②選手情報入力!F82="","",②選手情報入力!F82)</f>
        <v/>
      </c>
      <c r="E80" s="100" t="str">
        <f>IF(②選手情報入力!G82="","",②選手情報入力!G82)</f>
        <v/>
      </c>
      <c r="F80" s="99" t="str">
        <f>IF(②選手情報入力!H82="","",②選手情報入力!H82)</f>
        <v/>
      </c>
      <c r="G80" s="100" t="str">
        <f>IF(②選手情報入力!I82="","",②選手情報入力!I82)</f>
        <v/>
      </c>
      <c r="H80" s="99" t="str">
        <f>IF(②選手情報入力!J82="","",②選手情報入力!J82)</f>
        <v/>
      </c>
      <c r="I80" s="100" t="str">
        <f>IF(②選手情報入力!K82="","",②選手情報入力!K82)</f>
        <v/>
      </c>
      <c r="J80" s="217" t="str">
        <f>IF(②選手情報入力!L82="","",②選手情報入力!L82)</f>
        <v/>
      </c>
      <c r="K80" s="218" t="str">
        <f>IF(②選手情報入力!M82="","",②選手情報入力!M82)</f>
        <v/>
      </c>
      <c r="L80" s="100" t="str">
        <f>IF(②選手情報入力!N82="","",②選手情報入力!N82)</f>
        <v/>
      </c>
      <c r="M80" s="100" t="str">
        <f>IF(②選手情報入力!O82="","",②選手情報入力!O82)</f>
        <v/>
      </c>
    </row>
    <row r="81" spans="1:13" s="93" customFormat="1" ht="18" customHeight="1">
      <c r="A81" s="99">
        <v>74</v>
      </c>
      <c r="B81" s="100" t="str">
        <f>IF(②選手情報入力!B83="","",②選手情報入力!B83)</f>
        <v/>
      </c>
      <c r="C81" s="121" t="str">
        <f>IF(②選手情報入力!C83="","",②選手情報入力!C83)</f>
        <v/>
      </c>
      <c r="D81" s="100" t="str">
        <f>IF(②選手情報入力!F83="","",②選手情報入力!F83)</f>
        <v/>
      </c>
      <c r="E81" s="100" t="str">
        <f>IF(②選手情報入力!G83="","",②選手情報入力!G83)</f>
        <v/>
      </c>
      <c r="F81" s="99" t="str">
        <f>IF(②選手情報入力!H83="","",②選手情報入力!H83)</f>
        <v/>
      </c>
      <c r="G81" s="100" t="str">
        <f>IF(②選手情報入力!I83="","",②選手情報入力!I83)</f>
        <v/>
      </c>
      <c r="H81" s="99" t="str">
        <f>IF(②選手情報入力!J83="","",②選手情報入力!J83)</f>
        <v/>
      </c>
      <c r="I81" s="100" t="str">
        <f>IF(②選手情報入力!K83="","",②選手情報入力!K83)</f>
        <v/>
      </c>
      <c r="J81" s="217" t="str">
        <f>IF(②選手情報入力!L83="","",②選手情報入力!L83)</f>
        <v/>
      </c>
      <c r="K81" s="218" t="str">
        <f>IF(②選手情報入力!M83="","",②選手情報入力!M83)</f>
        <v/>
      </c>
      <c r="L81" s="100" t="str">
        <f>IF(②選手情報入力!N83="","",②選手情報入力!N83)</f>
        <v/>
      </c>
      <c r="M81" s="100" t="str">
        <f>IF(②選手情報入力!O83="","",②選手情報入力!O83)</f>
        <v/>
      </c>
    </row>
    <row r="82" spans="1:13" s="93" customFormat="1" ht="18" customHeight="1">
      <c r="A82" s="103">
        <v>75</v>
      </c>
      <c r="B82" s="104" t="str">
        <f>IF(②選手情報入力!B84="","",②選手情報入力!B84)</f>
        <v/>
      </c>
      <c r="C82" s="122" t="str">
        <f>IF(②選手情報入力!C84="","",②選手情報入力!C84)</f>
        <v/>
      </c>
      <c r="D82" s="104" t="str">
        <f>IF(②選手情報入力!F84="","",②選手情報入力!F84)</f>
        <v/>
      </c>
      <c r="E82" s="104" t="str">
        <f>IF(②選手情報入力!G84="","",②選手情報入力!G84)</f>
        <v/>
      </c>
      <c r="F82" s="103" t="str">
        <f>IF(②選手情報入力!H84="","",②選手情報入力!H84)</f>
        <v/>
      </c>
      <c r="G82" s="104" t="str">
        <f>IF(②選手情報入力!I84="","",②選手情報入力!I84)</f>
        <v/>
      </c>
      <c r="H82" s="103" t="str">
        <f>IF(②選手情報入力!J84="","",②選手情報入力!J84)</f>
        <v/>
      </c>
      <c r="I82" s="104" t="str">
        <f>IF(②選手情報入力!K84="","",②選手情報入力!K84)</f>
        <v/>
      </c>
      <c r="J82" s="219" t="str">
        <f>IF(②選手情報入力!L84="","",②選手情報入力!L84)</f>
        <v/>
      </c>
      <c r="K82" s="220" t="str">
        <f>IF(②選手情報入力!M84="","",②選手情報入力!M84)</f>
        <v/>
      </c>
      <c r="L82" s="104" t="str">
        <f>IF(②選手情報入力!N84="","",②選手情報入力!N84)</f>
        <v/>
      </c>
      <c r="M82" s="104" t="str">
        <f>IF(②選手情報入力!O84="","",②選手情報入力!O84)</f>
        <v/>
      </c>
    </row>
    <row r="83" spans="1:13" s="93" customFormat="1" ht="18" customHeight="1">
      <c r="A83" s="97">
        <v>76</v>
      </c>
      <c r="B83" s="98" t="str">
        <f>IF(②選手情報入力!B85="","",②選手情報入力!B85)</f>
        <v/>
      </c>
      <c r="C83" s="120" t="str">
        <f>IF(②選手情報入力!C85="","",②選手情報入力!C85)</f>
        <v/>
      </c>
      <c r="D83" s="98" t="str">
        <f>IF(②選手情報入力!F85="","",②選手情報入力!F85)</f>
        <v/>
      </c>
      <c r="E83" s="98" t="str">
        <f>IF(②選手情報入力!G85="","",②選手情報入力!G85)</f>
        <v/>
      </c>
      <c r="F83" s="97" t="str">
        <f>IF(②選手情報入力!H85="","",②選手情報入力!H85)</f>
        <v/>
      </c>
      <c r="G83" s="98" t="str">
        <f>IF(②選手情報入力!I85="","",②選手情報入力!I85)</f>
        <v/>
      </c>
      <c r="H83" s="97" t="str">
        <f>IF(②選手情報入力!J85="","",②選手情報入力!J85)</f>
        <v/>
      </c>
      <c r="I83" s="98" t="str">
        <f>IF(②選手情報入力!K85="","",②選手情報入力!K85)</f>
        <v/>
      </c>
      <c r="J83" s="215" t="str">
        <f>IF(②選手情報入力!L85="","",②選手情報入力!L85)</f>
        <v/>
      </c>
      <c r="K83" s="216" t="str">
        <f>IF(②選手情報入力!M85="","",②選手情報入力!M85)</f>
        <v/>
      </c>
      <c r="L83" s="98" t="str">
        <f>IF(②選手情報入力!N85="","",②選手情報入力!N85)</f>
        <v/>
      </c>
      <c r="M83" s="98" t="str">
        <f>IF(②選手情報入力!O85="","",②選手情報入力!O85)</f>
        <v/>
      </c>
    </row>
    <row r="84" spans="1:13" s="93" customFormat="1" ht="18" customHeight="1">
      <c r="A84" s="99">
        <v>77</v>
      </c>
      <c r="B84" s="100" t="str">
        <f>IF(②選手情報入力!B86="","",②選手情報入力!B86)</f>
        <v/>
      </c>
      <c r="C84" s="121" t="str">
        <f>IF(②選手情報入力!C86="","",②選手情報入力!C86)</f>
        <v/>
      </c>
      <c r="D84" s="100" t="str">
        <f>IF(②選手情報入力!F86="","",②選手情報入力!F86)</f>
        <v/>
      </c>
      <c r="E84" s="100" t="str">
        <f>IF(②選手情報入力!G86="","",②選手情報入力!G86)</f>
        <v/>
      </c>
      <c r="F84" s="99" t="str">
        <f>IF(②選手情報入力!H86="","",②選手情報入力!H86)</f>
        <v/>
      </c>
      <c r="G84" s="100" t="str">
        <f>IF(②選手情報入力!I86="","",②選手情報入力!I86)</f>
        <v/>
      </c>
      <c r="H84" s="99" t="str">
        <f>IF(②選手情報入力!J86="","",②選手情報入力!J86)</f>
        <v/>
      </c>
      <c r="I84" s="100" t="str">
        <f>IF(②選手情報入力!K86="","",②選手情報入力!K86)</f>
        <v/>
      </c>
      <c r="J84" s="217" t="str">
        <f>IF(②選手情報入力!L86="","",②選手情報入力!L86)</f>
        <v/>
      </c>
      <c r="K84" s="218" t="str">
        <f>IF(②選手情報入力!M86="","",②選手情報入力!M86)</f>
        <v/>
      </c>
      <c r="L84" s="100" t="str">
        <f>IF(②選手情報入力!N86="","",②選手情報入力!N86)</f>
        <v/>
      </c>
      <c r="M84" s="100" t="str">
        <f>IF(②選手情報入力!O86="","",②選手情報入力!O86)</f>
        <v/>
      </c>
    </row>
    <row r="85" spans="1:13" s="93" customFormat="1" ht="18" customHeight="1">
      <c r="A85" s="99">
        <v>78</v>
      </c>
      <c r="B85" s="100" t="str">
        <f>IF(②選手情報入力!B87="","",②選手情報入力!B87)</f>
        <v/>
      </c>
      <c r="C85" s="121" t="str">
        <f>IF(②選手情報入力!C87="","",②選手情報入力!C87)</f>
        <v/>
      </c>
      <c r="D85" s="100" t="str">
        <f>IF(②選手情報入力!F87="","",②選手情報入力!F87)</f>
        <v/>
      </c>
      <c r="E85" s="100" t="str">
        <f>IF(②選手情報入力!G87="","",②選手情報入力!G87)</f>
        <v/>
      </c>
      <c r="F85" s="99" t="str">
        <f>IF(②選手情報入力!H87="","",②選手情報入力!H87)</f>
        <v/>
      </c>
      <c r="G85" s="100" t="str">
        <f>IF(②選手情報入力!I87="","",②選手情報入力!I87)</f>
        <v/>
      </c>
      <c r="H85" s="99" t="str">
        <f>IF(②選手情報入力!J87="","",②選手情報入力!J87)</f>
        <v/>
      </c>
      <c r="I85" s="100" t="str">
        <f>IF(②選手情報入力!K87="","",②選手情報入力!K87)</f>
        <v/>
      </c>
      <c r="J85" s="217" t="str">
        <f>IF(②選手情報入力!L87="","",②選手情報入力!L87)</f>
        <v/>
      </c>
      <c r="K85" s="218" t="str">
        <f>IF(②選手情報入力!M87="","",②選手情報入力!M87)</f>
        <v/>
      </c>
      <c r="L85" s="100" t="str">
        <f>IF(②選手情報入力!N87="","",②選手情報入力!N87)</f>
        <v/>
      </c>
      <c r="M85" s="100" t="str">
        <f>IF(②選手情報入力!O87="","",②選手情報入力!O87)</f>
        <v/>
      </c>
    </row>
    <row r="86" spans="1:13" s="93" customFormat="1" ht="18" customHeight="1">
      <c r="A86" s="99">
        <v>79</v>
      </c>
      <c r="B86" s="100" t="str">
        <f>IF(②選手情報入力!B88="","",②選手情報入力!B88)</f>
        <v/>
      </c>
      <c r="C86" s="121" t="str">
        <f>IF(②選手情報入力!C88="","",②選手情報入力!C88)</f>
        <v/>
      </c>
      <c r="D86" s="100" t="str">
        <f>IF(②選手情報入力!F88="","",②選手情報入力!F88)</f>
        <v/>
      </c>
      <c r="E86" s="100" t="str">
        <f>IF(②選手情報入力!G88="","",②選手情報入力!G88)</f>
        <v/>
      </c>
      <c r="F86" s="99" t="str">
        <f>IF(②選手情報入力!H88="","",②選手情報入力!H88)</f>
        <v/>
      </c>
      <c r="G86" s="100" t="str">
        <f>IF(②選手情報入力!I88="","",②選手情報入力!I88)</f>
        <v/>
      </c>
      <c r="H86" s="99" t="str">
        <f>IF(②選手情報入力!J88="","",②選手情報入力!J88)</f>
        <v/>
      </c>
      <c r="I86" s="100" t="str">
        <f>IF(②選手情報入力!K88="","",②選手情報入力!K88)</f>
        <v/>
      </c>
      <c r="J86" s="217" t="str">
        <f>IF(②選手情報入力!L88="","",②選手情報入力!L88)</f>
        <v/>
      </c>
      <c r="K86" s="218" t="str">
        <f>IF(②選手情報入力!M88="","",②選手情報入力!M88)</f>
        <v/>
      </c>
      <c r="L86" s="100" t="str">
        <f>IF(②選手情報入力!N88="","",②選手情報入力!N88)</f>
        <v/>
      </c>
      <c r="M86" s="100" t="str">
        <f>IF(②選手情報入力!O88="","",②選手情報入力!O88)</f>
        <v/>
      </c>
    </row>
    <row r="87" spans="1:13" s="93" customFormat="1" ht="18" customHeight="1">
      <c r="A87" s="101">
        <v>80</v>
      </c>
      <c r="B87" s="102" t="str">
        <f>IF(②選手情報入力!B89="","",②選手情報入力!B89)</f>
        <v/>
      </c>
      <c r="C87" s="123" t="str">
        <f>IF(②選手情報入力!C89="","",②選手情報入力!C89)</f>
        <v/>
      </c>
      <c r="D87" s="102" t="str">
        <f>IF(②選手情報入力!F89="","",②選手情報入力!F89)</f>
        <v/>
      </c>
      <c r="E87" s="102" t="str">
        <f>IF(②選手情報入力!G89="","",②選手情報入力!G89)</f>
        <v/>
      </c>
      <c r="F87" s="101" t="str">
        <f>IF(②選手情報入力!H89="","",②選手情報入力!H89)</f>
        <v/>
      </c>
      <c r="G87" s="102" t="str">
        <f>IF(②選手情報入力!I89="","",②選手情報入力!I89)</f>
        <v/>
      </c>
      <c r="H87" s="101" t="str">
        <f>IF(②選手情報入力!J89="","",②選手情報入力!J89)</f>
        <v/>
      </c>
      <c r="I87" s="102" t="str">
        <f>IF(②選手情報入力!K89="","",②選手情報入力!K89)</f>
        <v/>
      </c>
      <c r="J87" s="221" t="str">
        <f>IF(②選手情報入力!L89="","",②選手情報入力!L89)</f>
        <v/>
      </c>
      <c r="K87" s="222" t="str">
        <f>IF(②選手情報入力!M89="","",②選手情報入力!M89)</f>
        <v/>
      </c>
      <c r="L87" s="102" t="str">
        <f>IF(②選手情報入力!N89="","",②選手情報入力!N89)</f>
        <v/>
      </c>
      <c r="M87" s="102" t="str">
        <f>IF(②選手情報入力!O89="","",②選手情報入力!O89)</f>
        <v/>
      </c>
    </row>
    <row r="88" spans="1:13" s="93" customFormat="1" ht="18" customHeight="1">
      <c r="A88" s="105">
        <v>81</v>
      </c>
      <c r="B88" s="106" t="str">
        <f>IF(②選手情報入力!B90="","",②選手情報入力!B90)</f>
        <v/>
      </c>
      <c r="C88" s="124" t="str">
        <f>IF(②選手情報入力!C90="","",②選手情報入力!C90)</f>
        <v/>
      </c>
      <c r="D88" s="106" t="str">
        <f>IF(②選手情報入力!F90="","",②選手情報入力!F90)</f>
        <v/>
      </c>
      <c r="E88" s="106" t="str">
        <f>IF(②選手情報入力!G90="","",②選手情報入力!G90)</f>
        <v/>
      </c>
      <c r="F88" s="105" t="str">
        <f>IF(②選手情報入力!H90="","",②選手情報入力!H90)</f>
        <v/>
      </c>
      <c r="G88" s="106" t="str">
        <f>IF(②選手情報入力!I90="","",②選手情報入力!I90)</f>
        <v/>
      </c>
      <c r="H88" s="105" t="str">
        <f>IF(②選手情報入力!J90="","",②選手情報入力!J90)</f>
        <v/>
      </c>
      <c r="I88" s="106" t="str">
        <f>IF(②選手情報入力!K90="","",②選手情報入力!K90)</f>
        <v/>
      </c>
      <c r="J88" s="223" t="str">
        <f>IF(②選手情報入力!L90="","",②選手情報入力!L90)</f>
        <v/>
      </c>
      <c r="K88" s="224" t="str">
        <f>IF(②選手情報入力!M90="","",②選手情報入力!M90)</f>
        <v/>
      </c>
      <c r="L88" s="106" t="str">
        <f>IF(②選手情報入力!N90="","",②選手情報入力!N90)</f>
        <v/>
      </c>
      <c r="M88" s="106" t="str">
        <f>IF(②選手情報入力!O90="","",②選手情報入力!O90)</f>
        <v/>
      </c>
    </row>
    <row r="89" spans="1:13" s="93" customFormat="1" ht="18" customHeight="1">
      <c r="A89" s="99">
        <v>82</v>
      </c>
      <c r="B89" s="100" t="str">
        <f>IF(②選手情報入力!B91="","",②選手情報入力!B91)</f>
        <v/>
      </c>
      <c r="C89" s="121" t="str">
        <f>IF(②選手情報入力!C91="","",②選手情報入力!C91)</f>
        <v/>
      </c>
      <c r="D89" s="100" t="str">
        <f>IF(②選手情報入力!F91="","",②選手情報入力!F91)</f>
        <v/>
      </c>
      <c r="E89" s="100" t="str">
        <f>IF(②選手情報入力!G91="","",②選手情報入力!G91)</f>
        <v/>
      </c>
      <c r="F89" s="99" t="str">
        <f>IF(②選手情報入力!H91="","",②選手情報入力!H91)</f>
        <v/>
      </c>
      <c r="G89" s="100" t="str">
        <f>IF(②選手情報入力!I91="","",②選手情報入力!I91)</f>
        <v/>
      </c>
      <c r="H89" s="99" t="str">
        <f>IF(②選手情報入力!J91="","",②選手情報入力!J91)</f>
        <v/>
      </c>
      <c r="I89" s="100" t="str">
        <f>IF(②選手情報入力!K91="","",②選手情報入力!K91)</f>
        <v/>
      </c>
      <c r="J89" s="217" t="str">
        <f>IF(②選手情報入力!L91="","",②選手情報入力!L91)</f>
        <v/>
      </c>
      <c r="K89" s="218" t="str">
        <f>IF(②選手情報入力!M91="","",②選手情報入力!M91)</f>
        <v/>
      </c>
      <c r="L89" s="100" t="str">
        <f>IF(②選手情報入力!N91="","",②選手情報入力!N91)</f>
        <v/>
      </c>
      <c r="M89" s="100" t="str">
        <f>IF(②選手情報入力!O91="","",②選手情報入力!O91)</f>
        <v/>
      </c>
    </row>
    <row r="90" spans="1:13" s="93" customFormat="1" ht="18" customHeight="1">
      <c r="A90" s="99">
        <v>83</v>
      </c>
      <c r="B90" s="100" t="str">
        <f>IF(②選手情報入力!B92="","",②選手情報入力!B92)</f>
        <v/>
      </c>
      <c r="C90" s="121" t="str">
        <f>IF(②選手情報入力!C92="","",②選手情報入力!C92)</f>
        <v/>
      </c>
      <c r="D90" s="100" t="str">
        <f>IF(②選手情報入力!F92="","",②選手情報入力!F92)</f>
        <v/>
      </c>
      <c r="E90" s="100" t="str">
        <f>IF(②選手情報入力!G92="","",②選手情報入力!G92)</f>
        <v/>
      </c>
      <c r="F90" s="99" t="str">
        <f>IF(②選手情報入力!H92="","",②選手情報入力!H92)</f>
        <v/>
      </c>
      <c r="G90" s="100" t="str">
        <f>IF(②選手情報入力!I92="","",②選手情報入力!I92)</f>
        <v/>
      </c>
      <c r="H90" s="99" t="str">
        <f>IF(②選手情報入力!J92="","",②選手情報入力!J92)</f>
        <v/>
      </c>
      <c r="I90" s="100" t="str">
        <f>IF(②選手情報入力!K92="","",②選手情報入力!K92)</f>
        <v/>
      </c>
      <c r="J90" s="217" t="str">
        <f>IF(②選手情報入力!L92="","",②選手情報入力!L92)</f>
        <v/>
      </c>
      <c r="K90" s="218" t="str">
        <f>IF(②選手情報入力!M92="","",②選手情報入力!M92)</f>
        <v/>
      </c>
      <c r="L90" s="100" t="str">
        <f>IF(②選手情報入力!N92="","",②選手情報入力!N92)</f>
        <v/>
      </c>
      <c r="M90" s="100" t="str">
        <f>IF(②選手情報入力!O92="","",②選手情報入力!O92)</f>
        <v/>
      </c>
    </row>
    <row r="91" spans="1:13" s="93" customFormat="1" ht="18" customHeight="1">
      <c r="A91" s="99">
        <v>84</v>
      </c>
      <c r="B91" s="100" t="str">
        <f>IF(②選手情報入力!B93="","",②選手情報入力!B93)</f>
        <v/>
      </c>
      <c r="C91" s="121" t="str">
        <f>IF(②選手情報入力!C93="","",②選手情報入力!C93)</f>
        <v/>
      </c>
      <c r="D91" s="100" t="str">
        <f>IF(②選手情報入力!F93="","",②選手情報入力!F93)</f>
        <v/>
      </c>
      <c r="E91" s="100" t="str">
        <f>IF(②選手情報入力!G93="","",②選手情報入力!G93)</f>
        <v/>
      </c>
      <c r="F91" s="99" t="str">
        <f>IF(②選手情報入力!H93="","",②選手情報入力!H93)</f>
        <v/>
      </c>
      <c r="G91" s="100" t="str">
        <f>IF(②選手情報入力!I93="","",②選手情報入力!I93)</f>
        <v/>
      </c>
      <c r="H91" s="99" t="str">
        <f>IF(②選手情報入力!J93="","",②選手情報入力!J93)</f>
        <v/>
      </c>
      <c r="I91" s="100" t="str">
        <f>IF(②選手情報入力!K93="","",②選手情報入力!K93)</f>
        <v/>
      </c>
      <c r="J91" s="217" t="str">
        <f>IF(②選手情報入力!L93="","",②選手情報入力!L93)</f>
        <v/>
      </c>
      <c r="K91" s="218" t="str">
        <f>IF(②選手情報入力!M93="","",②選手情報入力!M93)</f>
        <v/>
      </c>
      <c r="L91" s="100" t="str">
        <f>IF(②選手情報入力!N93="","",②選手情報入力!N93)</f>
        <v/>
      </c>
      <c r="M91" s="100" t="str">
        <f>IF(②選手情報入力!O93="","",②選手情報入力!O93)</f>
        <v/>
      </c>
    </row>
    <row r="92" spans="1:13" s="93" customFormat="1" ht="18" customHeight="1">
      <c r="A92" s="103">
        <v>85</v>
      </c>
      <c r="B92" s="104" t="str">
        <f>IF(②選手情報入力!B94="","",②選手情報入力!B94)</f>
        <v/>
      </c>
      <c r="C92" s="122" t="str">
        <f>IF(②選手情報入力!C94="","",②選手情報入力!C94)</f>
        <v/>
      </c>
      <c r="D92" s="104" t="str">
        <f>IF(②選手情報入力!F94="","",②選手情報入力!F94)</f>
        <v/>
      </c>
      <c r="E92" s="104" t="str">
        <f>IF(②選手情報入力!G94="","",②選手情報入力!G94)</f>
        <v/>
      </c>
      <c r="F92" s="103" t="str">
        <f>IF(②選手情報入力!H94="","",②選手情報入力!H94)</f>
        <v/>
      </c>
      <c r="G92" s="104" t="str">
        <f>IF(②選手情報入力!I94="","",②選手情報入力!I94)</f>
        <v/>
      </c>
      <c r="H92" s="103" t="str">
        <f>IF(②選手情報入力!J94="","",②選手情報入力!J94)</f>
        <v/>
      </c>
      <c r="I92" s="104" t="str">
        <f>IF(②選手情報入力!K94="","",②選手情報入力!K94)</f>
        <v/>
      </c>
      <c r="J92" s="219" t="str">
        <f>IF(②選手情報入力!L94="","",②選手情報入力!L94)</f>
        <v/>
      </c>
      <c r="K92" s="220" t="str">
        <f>IF(②選手情報入力!M94="","",②選手情報入力!M94)</f>
        <v/>
      </c>
      <c r="L92" s="104" t="str">
        <f>IF(②選手情報入力!N94="","",②選手情報入力!N94)</f>
        <v/>
      </c>
      <c r="M92" s="104" t="str">
        <f>IF(②選手情報入力!O94="","",②選手情報入力!O94)</f>
        <v/>
      </c>
    </row>
    <row r="93" spans="1:13" s="93" customFormat="1" ht="18" customHeight="1">
      <c r="A93" s="97">
        <v>86</v>
      </c>
      <c r="B93" s="98" t="str">
        <f>IF(②選手情報入力!B95="","",②選手情報入力!B95)</f>
        <v/>
      </c>
      <c r="C93" s="120" t="str">
        <f>IF(②選手情報入力!C95="","",②選手情報入力!C95)</f>
        <v/>
      </c>
      <c r="D93" s="98" t="str">
        <f>IF(②選手情報入力!F95="","",②選手情報入力!F95)</f>
        <v/>
      </c>
      <c r="E93" s="98" t="str">
        <f>IF(②選手情報入力!G95="","",②選手情報入力!G95)</f>
        <v/>
      </c>
      <c r="F93" s="97" t="str">
        <f>IF(②選手情報入力!H95="","",②選手情報入力!H95)</f>
        <v/>
      </c>
      <c r="G93" s="98" t="str">
        <f>IF(②選手情報入力!I95="","",②選手情報入力!I95)</f>
        <v/>
      </c>
      <c r="H93" s="97" t="str">
        <f>IF(②選手情報入力!J95="","",②選手情報入力!J95)</f>
        <v/>
      </c>
      <c r="I93" s="98" t="str">
        <f>IF(②選手情報入力!K95="","",②選手情報入力!K95)</f>
        <v/>
      </c>
      <c r="J93" s="215" t="str">
        <f>IF(②選手情報入力!L95="","",②選手情報入力!L95)</f>
        <v/>
      </c>
      <c r="K93" s="216" t="str">
        <f>IF(②選手情報入力!M95="","",②選手情報入力!M95)</f>
        <v/>
      </c>
      <c r="L93" s="98" t="str">
        <f>IF(②選手情報入力!N95="","",②選手情報入力!N95)</f>
        <v/>
      </c>
      <c r="M93" s="98" t="str">
        <f>IF(②選手情報入力!O95="","",②選手情報入力!O95)</f>
        <v/>
      </c>
    </row>
    <row r="94" spans="1:13" s="93" customFormat="1" ht="18" customHeight="1">
      <c r="A94" s="99">
        <v>87</v>
      </c>
      <c r="B94" s="100" t="str">
        <f>IF(②選手情報入力!B96="","",②選手情報入力!B96)</f>
        <v/>
      </c>
      <c r="C94" s="121" t="str">
        <f>IF(②選手情報入力!C96="","",②選手情報入力!C96)</f>
        <v/>
      </c>
      <c r="D94" s="100" t="str">
        <f>IF(②選手情報入力!F96="","",②選手情報入力!F96)</f>
        <v/>
      </c>
      <c r="E94" s="100" t="str">
        <f>IF(②選手情報入力!G96="","",②選手情報入力!G96)</f>
        <v/>
      </c>
      <c r="F94" s="99" t="str">
        <f>IF(②選手情報入力!H96="","",②選手情報入力!H96)</f>
        <v/>
      </c>
      <c r="G94" s="100" t="str">
        <f>IF(②選手情報入力!I96="","",②選手情報入力!I96)</f>
        <v/>
      </c>
      <c r="H94" s="99" t="str">
        <f>IF(②選手情報入力!J96="","",②選手情報入力!J96)</f>
        <v/>
      </c>
      <c r="I94" s="100" t="str">
        <f>IF(②選手情報入力!K96="","",②選手情報入力!K96)</f>
        <v/>
      </c>
      <c r="J94" s="217" t="str">
        <f>IF(②選手情報入力!L96="","",②選手情報入力!L96)</f>
        <v/>
      </c>
      <c r="K94" s="218" t="str">
        <f>IF(②選手情報入力!M96="","",②選手情報入力!M96)</f>
        <v/>
      </c>
      <c r="L94" s="100" t="str">
        <f>IF(②選手情報入力!N96="","",②選手情報入力!N96)</f>
        <v/>
      </c>
      <c r="M94" s="100" t="str">
        <f>IF(②選手情報入力!O96="","",②選手情報入力!O96)</f>
        <v/>
      </c>
    </row>
    <row r="95" spans="1:13" s="93" customFormat="1" ht="18" customHeight="1">
      <c r="A95" s="99">
        <v>88</v>
      </c>
      <c r="B95" s="100" t="str">
        <f>IF(②選手情報入力!B97="","",②選手情報入力!B97)</f>
        <v/>
      </c>
      <c r="C95" s="121" t="str">
        <f>IF(②選手情報入力!C97="","",②選手情報入力!C97)</f>
        <v/>
      </c>
      <c r="D95" s="100" t="str">
        <f>IF(②選手情報入力!F97="","",②選手情報入力!F97)</f>
        <v/>
      </c>
      <c r="E95" s="100" t="str">
        <f>IF(②選手情報入力!G97="","",②選手情報入力!G97)</f>
        <v/>
      </c>
      <c r="F95" s="99" t="str">
        <f>IF(②選手情報入力!H97="","",②選手情報入力!H97)</f>
        <v/>
      </c>
      <c r="G95" s="100" t="str">
        <f>IF(②選手情報入力!I97="","",②選手情報入力!I97)</f>
        <v/>
      </c>
      <c r="H95" s="99" t="str">
        <f>IF(②選手情報入力!J97="","",②選手情報入力!J97)</f>
        <v/>
      </c>
      <c r="I95" s="100" t="str">
        <f>IF(②選手情報入力!K97="","",②選手情報入力!K97)</f>
        <v/>
      </c>
      <c r="J95" s="217" t="str">
        <f>IF(②選手情報入力!L97="","",②選手情報入力!L97)</f>
        <v/>
      </c>
      <c r="K95" s="218" t="str">
        <f>IF(②選手情報入力!M97="","",②選手情報入力!M97)</f>
        <v/>
      </c>
      <c r="L95" s="100" t="str">
        <f>IF(②選手情報入力!N97="","",②選手情報入力!N97)</f>
        <v/>
      </c>
      <c r="M95" s="100" t="str">
        <f>IF(②選手情報入力!O97="","",②選手情報入力!O97)</f>
        <v/>
      </c>
    </row>
    <row r="96" spans="1:13" s="93" customFormat="1" ht="18" customHeight="1">
      <c r="A96" s="99">
        <v>89</v>
      </c>
      <c r="B96" s="100" t="str">
        <f>IF(②選手情報入力!B98="","",②選手情報入力!B98)</f>
        <v/>
      </c>
      <c r="C96" s="121" t="str">
        <f>IF(②選手情報入力!C98="","",②選手情報入力!C98)</f>
        <v/>
      </c>
      <c r="D96" s="100" t="str">
        <f>IF(②選手情報入力!F98="","",②選手情報入力!F98)</f>
        <v/>
      </c>
      <c r="E96" s="100" t="str">
        <f>IF(②選手情報入力!G98="","",②選手情報入力!G98)</f>
        <v/>
      </c>
      <c r="F96" s="99" t="str">
        <f>IF(②選手情報入力!H98="","",②選手情報入力!H98)</f>
        <v/>
      </c>
      <c r="G96" s="100" t="str">
        <f>IF(②選手情報入力!I98="","",②選手情報入力!I98)</f>
        <v/>
      </c>
      <c r="H96" s="99" t="str">
        <f>IF(②選手情報入力!J98="","",②選手情報入力!J98)</f>
        <v/>
      </c>
      <c r="I96" s="100" t="str">
        <f>IF(②選手情報入力!K98="","",②選手情報入力!K98)</f>
        <v/>
      </c>
      <c r="J96" s="217" t="str">
        <f>IF(②選手情報入力!L98="","",②選手情報入力!L98)</f>
        <v/>
      </c>
      <c r="K96" s="218" t="str">
        <f>IF(②選手情報入力!M98="","",②選手情報入力!M98)</f>
        <v/>
      </c>
      <c r="L96" s="100" t="str">
        <f>IF(②選手情報入力!N98="","",②選手情報入力!N98)</f>
        <v/>
      </c>
      <c r="M96" s="100" t="str">
        <f>IF(②選手情報入力!O98="","",②選手情報入力!O98)</f>
        <v/>
      </c>
    </row>
    <row r="97" spans="1:13" s="93" customFormat="1" ht="18" customHeight="1">
      <c r="A97" s="101">
        <v>90</v>
      </c>
      <c r="B97" s="102" t="str">
        <f>IF(②選手情報入力!B99="","",②選手情報入力!B99)</f>
        <v/>
      </c>
      <c r="C97" s="123" t="str">
        <f>IF(②選手情報入力!C99="","",②選手情報入力!C99)</f>
        <v/>
      </c>
      <c r="D97" s="102" t="str">
        <f>IF(②選手情報入力!F99="","",②選手情報入力!F99)</f>
        <v/>
      </c>
      <c r="E97" s="102" t="str">
        <f>IF(②選手情報入力!G99="","",②選手情報入力!G99)</f>
        <v/>
      </c>
      <c r="F97" s="101" t="str">
        <f>IF(②選手情報入力!H99="","",②選手情報入力!H99)</f>
        <v/>
      </c>
      <c r="G97" s="102" t="str">
        <f>IF(②選手情報入力!I99="","",②選手情報入力!I99)</f>
        <v/>
      </c>
      <c r="H97" s="101" t="str">
        <f>IF(②選手情報入力!J99="","",②選手情報入力!J99)</f>
        <v/>
      </c>
      <c r="I97" s="102" t="str">
        <f>IF(②選手情報入力!K99="","",②選手情報入力!K99)</f>
        <v/>
      </c>
      <c r="J97" s="221" t="str">
        <f>IF(②選手情報入力!L99="","",②選手情報入力!L99)</f>
        <v/>
      </c>
      <c r="K97" s="222" t="str">
        <f>IF(②選手情報入力!M99="","",②選手情報入力!M99)</f>
        <v/>
      </c>
      <c r="L97" s="102" t="str">
        <f>IF(②選手情報入力!N99="","",②選手情報入力!N99)</f>
        <v/>
      </c>
      <c r="M97" s="102" t="str">
        <f>IF(②選手情報入力!O99="","",②選手情報入力!O99)</f>
        <v/>
      </c>
    </row>
  </sheetData>
  <sheetProtection sheet="1" objects="1" scenarios="1" selectLockedCells="1" selectUnlockedCells="1"/>
  <mergeCells count="5">
    <mergeCell ref="D2:H2"/>
    <mergeCell ref="B4:B5"/>
    <mergeCell ref="G4:G5"/>
    <mergeCell ref="D4:E4"/>
    <mergeCell ref="D5:E5"/>
  </mergeCells>
  <phoneticPr fontId="42"/>
  <printOptions horizontalCentered="1"/>
  <pageMargins left="0.51181102362204722" right="0.11811023622047245" top="0.74803149606299213" bottom="0.35433070866141736" header="0.31496062992125984" footer="0.31496062992125984"/>
  <pageSetup paperSize="9" scale="88" fitToHeight="2" orientation="portrait" verticalDpi="300" r:id="rId1"/>
  <headerFooter>
    <oddHeader>&amp;R&amp;14&amp;D　</oddHeader>
  </headerFooter>
  <rowBreaks count="1" manualBreakCount="1">
    <brk id="5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89" sqref="C89"/>
    </sheetView>
  </sheetViews>
  <sheetFormatPr defaultRowHeight="13.5"/>
  <sheetData/>
  <sheetProtection selectLockedCells="1" selectUnlockedCells="1"/>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workbookViewId="0">
      <selection activeCell="E18" sqref="E18"/>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374" t="s">
        <v>103</v>
      </c>
      <c r="B1" s="374"/>
      <c r="C1" s="374"/>
      <c r="E1" s="374" t="s">
        <v>104</v>
      </c>
      <c r="F1" s="374"/>
      <c r="G1" s="374"/>
      <c r="I1" s="374" t="s">
        <v>105</v>
      </c>
      <c r="J1" s="374"/>
      <c r="K1" s="374"/>
      <c r="O1" s="76"/>
    </row>
    <row r="2" spans="1:15">
      <c r="A2" s="374" t="s">
        <v>97</v>
      </c>
      <c r="B2" s="67" t="s">
        <v>106</v>
      </c>
      <c r="C2" s="67" t="s">
        <v>109</v>
      </c>
      <c r="E2" s="374" t="s">
        <v>97</v>
      </c>
      <c r="F2" s="67" t="s">
        <v>106</v>
      </c>
      <c r="G2" s="67" t="s">
        <v>109</v>
      </c>
      <c r="I2" s="374" t="s">
        <v>97</v>
      </c>
      <c r="J2" s="67" t="s">
        <v>106</v>
      </c>
      <c r="K2" s="67" t="s">
        <v>109</v>
      </c>
      <c r="N2" s="374" t="s">
        <v>133</v>
      </c>
      <c r="O2" s="374"/>
    </row>
    <row r="3" spans="1:15" ht="14.25" thickBot="1">
      <c r="A3" s="374"/>
      <c r="B3" s="67" t="s">
        <v>107</v>
      </c>
      <c r="C3" s="67" t="s">
        <v>108</v>
      </c>
      <c r="E3" s="374"/>
      <c r="F3" s="67" t="s">
        <v>107</v>
      </c>
      <c r="G3" s="67" t="s">
        <v>108</v>
      </c>
      <c r="I3" s="374"/>
      <c r="J3" s="67" t="s">
        <v>107</v>
      </c>
      <c r="K3" s="67" t="s">
        <v>108</v>
      </c>
      <c r="N3" s="76"/>
      <c r="O3" s="76"/>
    </row>
    <row r="4" spans="1:15">
      <c r="A4" t="s">
        <v>151</v>
      </c>
      <c r="B4" s="43">
        <v>23</v>
      </c>
      <c r="C4">
        <v>2</v>
      </c>
      <c r="E4" t="s">
        <v>158</v>
      </c>
      <c r="F4" s="43">
        <v>32</v>
      </c>
      <c r="G4">
        <v>2</v>
      </c>
      <c r="I4" t="s">
        <v>155</v>
      </c>
      <c r="J4" s="43">
        <v>41</v>
      </c>
      <c r="K4">
        <v>2</v>
      </c>
      <c r="M4" s="371" t="s">
        <v>130</v>
      </c>
      <c r="N4" s="111" t="s">
        <v>151</v>
      </c>
      <c r="O4" s="77" t="s">
        <v>151</v>
      </c>
    </row>
    <row r="5" spans="1:15">
      <c r="A5" t="s">
        <v>152</v>
      </c>
      <c r="B5" s="43">
        <v>24</v>
      </c>
      <c r="C5">
        <v>2</v>
      </c>
      <c r="E5" t="s">
        <v>210</v>
      </c>
      <c r="F5" s="43">
        <v>33</v>
      </c>
      <c r="G5">
        <v>2</v>
      </c>
      <c r="J5" s="43"/>
      <c r="M5" s="372"/>
      <c r="N5" s="34" t="s">
        <v>152</v>
      </c>
      <c r="O5" s="78" t="s">
        <v>152</v>
      </c>
    </row>
    <row r="6" spans="1:15">
      <c r="A6" t="s">
        <v>153</v>
      </c>
      <c r="B6" s="43">
        <v>25</v>
      </c>
      <c r="C6">
        <v>2</v>
      </c>
      <c r="E6" t="s">
        <v>211</v>
      </c>
      <c r="F6" s="43">
        <v>34</v>
      </c>
      <c r="G6">
        <v>2</v>
      </c>
      <c r="I6" t="s">
        <v>161</v>
      </c>
      <c r="J6" s="43">
        <v>42</v>
      </c>
      <c r="K6">
        <v>2</v>
      </c>
      <c r="M6" s="372"/>
      <c r="N6" s="34" t="s">
        <v>153</v>
      </c>
      <c r="O6" s="78" t="s">
        <v>153</v>
      </c>
    </row>
    <row r="7" spans="1:15">
      <c r="A7" t="s">
        <v>207</v>
      </c>
      <c r="B7" s="43">
        <v>26</v>
      </c>
      <c r="C7">
        <v>2</v>
      </c>
      <c r="E7" t="s">
        <v>212</v>
      </c>
      <c r="F7" s="43">
        <v>35</v>
      </c>
      <c r="G7">
        <v>2</v>
      </c>
      <c r="J7" s="43"/>
      <c r="M7" s="372"/>
      <c r="N7" s="34" t="s">
        <v>154</v>
      </c>
      <c r="O7" s="78" t="s">
        <v>154</v>
      </c>
    </row>
    <row r="8" spans="1:15">
      <c r="A8" t="s">
        <v>156</v>
      </c>
      <c r="B8" s="43">
        <v>27</v>
      </c>
      <c r="C8">
        <v>0</v>
      </c>
      <c r="E8" t="s">
        <v>162</v>
      </c>
      <c r="F8" s="43">
        <v>36</v>
      </c>
      <c r="G8">
        <v>0</v>
      </c>
      <c r="M8" s="372"/>
      <c r="N8" s="34" t="s">
        <v>156</v>
      </c>
      <c r="O8" s="78" t="s">
        <v>156</v>
      </c>
    </row>
    <row r="9" spans="1:15">
      <c r="A9" t="s">
        <v>157</v>
      </c>
      <c r="B9" s="43">
        <v>28</v>
      </c>
      <c r="C9">
        <v>0</v>
      </c>
      <c r="E9" t="s">
        <v>163</v>
      </c>
      <c r="F9" s="43">
        <v>37</v>
      </c>
      <c r="G9">
        <v>0</v>
      </c>
      <c r="M9" s="372"/>
      <c r="N9" s="34" t="s">
        <v>157</v>
      </c>
      <c r="O9" s="78" t="s">
        <v>157</v>
      </c>
    </row>
    <row r="10" spans="1:15">
      <c r="A10" t="s">
        <v>208</v>
      </c>
      <c r="B10" s="43">
        <v>29</v>
      </c>
      <c r="C10">
        <v>0</v>
      </c>
      <c r="E10" t="s">
        <v>209</v>
      </c>
      <c r="F10" s="43">
        <v>38</v>
      </c>
      <c r="G10">
        <v>0</v>
      </c>
      <c r="M10" s="372"/>
      <c r="N10" s="34" t="s">
        <v>208</v>
      </c>
      <c r="O10" s="78" t="s">
        <v>208</v>
      </c>
    </row>
    <row r="11" spans="1:15">
      <c r="A11" t="s">
        <v>247</v>
      </c>
      <c r="B11" s="43">
        <v>109</v>
      </c>
      <c r="C11">
        <v>2</v>
      </c>
      <c r="E11" t="s">
        <v>249</v>
      </c>
      <c r="F11" s="43">
        <v>111</v>
      </c>
      <c r="G11">
        <v>2</v>
      </c>
      <c r="M11" s="372"/>
      <c r="N11" s="34" t="s">
        <v>235</v>
      </c>
      <c r="O11" s="78" t="s">
        <v>235</v>
      </c>
    </row>
    <row r="12" spans="1:15">
      <c r="A12" t="s">
        <v>248</v>
      </c>
      <c r="B12" s="43">
        <v>110</v>
      </c>
      <c r="C12">
        <v>2</v>
      </c>
      <c r="E12" t="s">
        <v>250</v>
      </c>
      <c r="F12" s="43">
        <v>112</v>
      </c>
      <c r="G12">
        <v>2</v>
      </c>
      <c r="M12" s="372"/>
      <c r="N12" s="34" t="s">
        <v>237</v>
      </c>
      <c r="O12" s="78" t="s">
        <v>237</v>
      </c>
    </row>
    <row r="13" spans="1:15">
      <c r="B13" s="43"/>
      <c r="F13" s="43"/>
      <c r="M13" s="372"/>
      <c r="N13" s="34"/>
      <c r="O13" s="78"/>
    </row>
    <row r="14" spans="1:15">
      <c r="B14" s="43"/>
      <c r="F14" s="43"/>
      <c r="M14" s="372"/>
      <c r="N14" s="34"/>
      <c r="O14" s="78"/>
    </row>
    <row r="15" spans="1:15">
      <c r="B15" s="43"/>
      <c r="F15" s="43"/>
      <c r="M15" s="372"/>
      <c r="N15" s="34"/>
      <c r="O15" s="78"/>
    </row>
    <row r="16" spans="1:15">
      <c r="B16" s="43"/>
      <c r="F16" s="43"/>
      <c r="M16" s="372"/>
      <c r="N16" s="34"/>
      <c r="O16" s="78"/>
    </row>
    <row r="17" spans="2:15">
      <c r="B17" s="43"/>
      <c r="F17" s="43"/>
      <c r="M17" s="372"/>
      <c r="N17" s="34"/>
      <c r="O17" s="78"/>
    </row>
    <row r="18" spans="2:15">
      <c r="B18" s="43"/>
      <c r="F18" s="43"/>
      <c r="M18" s="372"/>
      <c r="N18" s="34"/>
      <c r="O18" s="78"/>
    </row>
    <row r="19" spans="2:15">
      <c r="B19" s="43"/>
      <c r="F19" s="43"/>
      <c r="M19" s="372"/>
      <c r="N19" s="34"/>
      <c r="O19" s="78"/>
    </row>
    <row r="20" spans="2:15">
      <c r="B20" s="43"/>
      <c r="F20" s="43"/>
      <c r="M20" s="372"/>
      <c r="N20" s="34"/>
      <c r="O20" s="78"/>
    </row>
    <row r="21" spans="2:15">
      <c r="B21" s="43"/>
      <c r="F21" s="43"/>
      <c r="M21" s="372"/>
      <c r="N21" s="34"/>
      <c r="O21" s="78"/>
    </row>
    <row r="22" spans="2:15">
      <c r="B22" s="43"/>
      <c r="F22" s="43"/>
      <c r="M22" s="372"/>
      <c r="N22" s="181"/>
      <c r="O22" s="78"/>
    </row>
    <row r="23" spans="2:15">
      <c r="B23" s="43"/>
      <c r="F23" s="43"/>
      <c r="M23" s="372"/>
      <c r="N23" s="34"/>
      <c r="O23" s="78"/>
    </row>
    <row r="24" spans="2:15">
      <c r="B24" s="43"/>
      <c r="F24" s="43"/>
      <c r="M24" s="372"/>
      <c r="N24" s="34"/>
      <c r="O24" s="78"/>
    </row>
    <row r="25" spans="2:15">
      <c r="B25" s="43"/>
      <c r="M25" s="372"/>
      <c r="N25" s="34"/>
      <c r="O25" s="78"/>
    </row>
    <row r="26" spans="2:15">
      <c r="B26" s="43"/>
      <c r="M26" s="372"/>
      <c r="N26" s="34"/>
      <c r="O26" s="78"/>
    </row>
    <row r="27" spans="2:15">
      <c r="B27" s="43"/>
      <c r="M27" s="372"/>
      <c r="N27" s="34"/>
      <c r="O27" s="78"/>
    </row>
    <row r="28" spans="2:15">
      <c r="B28" s="43"/>
      <c r="M28" s="372"/>
      <c r="N28" s="34"/>
      <c r="O28" s="78"/>
    </row>
    <row r="29" spans="2:15">
      <c r="B29" s="43"/>
      <c r="M29" s="372"/>
      <c r="N29" s="34"/>
      <c r="O29" s="78"/>
    </row>
    <row r="30" spans="2:15">
      <c r="M30" s="114"/>
      <c r="N30" s="115"/>
      <c r="O30" s="116"/>
    </row>
    <row r="31" spans="2:15">
      <c r="M31" s="372" t="s">
        <v>131</v>
      </c>
      <c r="N31" s="34" t="s">
        <v>158</v>
      </c>
      <c r="O31" s="78" t="s">
        <v>158</v>
      </c>
    </row>
    <row r="32" spans="2:15">
      <c r="M32" s="372"/>
      <c r="N32" s="34" t="s">
        <v>159</v>
      </c>
      <c r="O32" s="78" t="s">
        <v>159</v>
      </c>
    </row>
    <row r="33" spans="13:15">
      <c r="M33" s="372"/>
      <c r="N33" s="34" t="s">
        <v>160</v>
      </c>
      <c r="O33" s="78" t="s">
        <v>160</v>
      </c>
    </row>
    <row r="34" spans="13:15">
      <c r="M34" s="372"/>
      <c r="N34" s="34" t="s">
        <v>212</v>
      </c>
      <c r="O34" s="78" t="s">
        <v>212</v>
      </c>
    </row>
    <row r="35" spans="13:15">
      <c r="M35" s="372"/>
      <c r="N35" s="34" t="s">
        <v>162</v>
      </c>
      <c r="O35" s="78" t="s">
        <v>162</v>
      </c>
    </row>
    <row r="36" spans="13:15">
      <c r="M36" s="372"/>
      <c r="N36" s="34" t="s">
        <v>163</v>
      </c>
      <c r="O36" s="78" t="s">
        <v>163</v>
      </c>
    </row>
    <row r="37" spans="13:15">
      <c r="M37" s="372"/>
      <c r="N37" s="34" t="s">
        <v>209</v>
      </c>
      <c r="O37" s="78" t="s">
        <v>209</v>
      </c>
    </row>
    <row r="38" spans="13:15">
      <c r="M38" s="372"/>
      <c r="N38" s="34" t="s">
        <v>236</v>
      </c>
      <c r="O38" s="78" t="s">
        <v>236</v>
      </c>
    </row>
    <row r="39" spans="13:15">
      <c r="M39" s="372"/>
      <c r="N39" s="34" t="s">
        <v>238</v>
      </c>
      <c r="O39" s="78" t="s">
        <v>238</v>
      </c>
    </row>
    <row r="40" spans="13:15">
      <c r="M40" s="372"/>
      <c r="N40" s="34"/>
      <c r="O40" s="78"/>
    </row>
    <row r="41" spans="13:15">
      <c r="M41" s="372"/>
      <c r="N41" s="34"/>
      <c r="O41" s="78"/>
    </row>
    <row r="42" spans="13:15">
      <c r="M42" s="372"/>
      <c r="N42" s="34"/>
      <c r="O42" s="78"/>
    </row>
    <row r="43" spans="13:15">
      <c r="M43" s="372"/>
      <c r="N43" s="34"/>
      <c r="O43" s="78"/>
    </row>
    <row r="44" spans="13:15">
      <c r="M44" s="372"/>
      <c r="N44" s="34"/>
      <c r="O44" s="78"/>
    </row>
    <row r="45" spans="13:15">
      <c r="M45" s="372"/>
      <c r="N45" s="34"/>
      <c r="O45" s="78"/>
    </row>
    <row r="46" spans="13:15">
      <c r="M46" s="372"/>
      <c r="N46" s="181"/>
      <c r="O46" s="78"/>
    </row>
    <row r="47" spans="13:15">
      <c r="M47" s="372"/>
      <c r="N47" s="34"/>
      <c r="O47" s="78"/>
    </row>
    <row r="48" spans="13:15">
      <c r="M48" s="372"/>
      <c r="N48" s="34"/>
      <c r="O48" s="78"/>
    </row>
    <row r="49" spans="13:15">
      <c r="M49" s="372"/>
      <c r="N49" s="34"/>
      <c r="O49" s="78"/>
    </row>
    <row r="50" spans="13:15">
      <c r="M50" s="372"/>
      <c r="N50" s="34"/>
      <c r="O50" s="78"/>
    </row>
    <row r="51" spans="13:15" ht="14.25" thickBot="1">
      <c r="M51" s="373"/>
      <c r="N51" s="112"/>
      <c r="O51" s="79"/>
    </row>
  </sheetData>
  <sheetProtection selectLockedCells="1" selectUnlockedCells="1"/>
  <mergeCells count="9">
    <mergeCell ref="M4:M29"/>
    <mergeCell ref="M31:M51"/>
    <mergeCell ref="N2:O2"/>
    <mergeCell ref="A1:C1"/>
    <mergeCell ref="E1:G1"/>
    <mergeCell ref="I1:K1"/>
    <mergeCell ref="A2:A3"/>
    <mergeCell ref="E2:E3"/>
    <mergeCell ref="I2:I3"/>
  </mergeCells>
  <phoneticPr fontId="42"/>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workbookViewId="0">
      <pane ySplit="1" topLeftCell="A2" activePane="bottomLeft" state="frozen"/>
      <selection activeCell="C89" sqref="C89"/>
      <selection pane="bottomLeft" activeCell="F16" sqref="F16"/>
    </sheetView>
  </sheetViews>
  <sheetFormatPr defaultRowHeight="13.5"/>
  <cols>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IF(E2="","",I2*5500000+①学校情報入力!$C$3*1000+②選手情報入力!A10)</f>
        <v/>
      </c>
      <c r="B2" t="str">
        <f>IF(E2="","",①学校情報入力!$C$3)</f>
        <v/>
      </c>
      <c r="D2" t="str">
        <f>IF(E2="","",LEFT(②選手情報入力!B10,1))</f>
        <v/>
      </c>
      <c r="E2" t="str">
        <f>IF(②選手情報入力!B10="","",RIGHT(②選手情報入力!B10,LEN(②選手情報入力!B10)-1))</f>
        <v/>
      </c>
      <c r="F2" t="str">
        <f>IF(E2="","",②選手情報入力!C10)</f>
        <v/>
      </c>
      <c r="G2" t="str">
        <f>IF(E2="","",②選手情報入力!D10)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IF(E2="","",IF(②選手情報入力!H10="","",IF(I2=1,VLOOKUP(②選手情報入力!H10,種目情報!$A$4:$B$29,2,FALSE),VLOOKUP(②選手情報入力!H10,種目情報!$E$4:$F$24,2,FALSE))))</f>
        <v/>
      </c>
      <c r="P2" t="str">
        <f>IF(E2="","",IF(②選手情報入力!I10="","",②選手情報入力!I10))</f>
        <v/>
      </c>
      <c r="Q2" s="34" t="str">
        <f>IF(E2="","",IF(②選手情報入力!H10="","",0))</f>
        <v/>
      </c>
      <c r="R2" t="str">
        <f>IF(E2="","",IF(②選手情報入力!H10="","",IF(I2=1,VLOOKUP(②選手情報入力!H10,種目情報!$A$4:$C$29,3,FALSE),VLOOKUP(②選手情報入力!H10,種目情報!$E$4:$G$24,3,FALSE))))</f>
        <v/>
      </c>
      <c r="S2" t="str">
        <f>IF(E2="","",IF(②選手情報入力!J10="","",IF(I2=1,VLOOKUP(②選手情報入力!J10,種目情報!$A$4:$B$29,2,FALSE),VLOOKUP(②選手情報入力!J10,種目情報!$E$4:$F$24,2,FALSE))))</f>
        <v/>
      </c>
      <c r="T2" t="str">
        <f>IF(E2="","",IF(②選手情報入力!K10="","",②選手情報入力!K10))</f>
        <v/>
      </c>
      <c r="U2" s="34" t="str">
        <f>IF(E2="","",IF(②選手情報入力!J10="","",0))</f>
        <v/>
      </c>
      <c r="V2" t="str">
        <f>IF(E2="","",IF(②選手情報入力!J10="","",IF(I2=1,VLOOKUP(②選手情報入力!J10,種目情報!$A$4:$C$29,3,FALSE),VLOOKUP(②選手情報入力!J10,種目情報!$E$4:$G$24,3,FALSE))))</f>
        <v/>
      </c>
      <c r="W2" t="str">
        <f>IF(E2="","",IF(②選手情報入力!L10="","",IF(I2=1,VLOOKUP(②選手情報入力!L10,種目情報!$A$4:$B$29,2,FALSE),VLOOKUP(②選手情報入力!L10,種目情報!$E$4:$F$24,2,FALSE))))</f>
        <v/>
      </c>
      <c r="X2" t="str">
        <f>IF(E2="","",IF(②選手情報入力!M10="","",②選手情報入力!M10))</f>
        <v/>
      </c>
      <c r="Y2" s="34" t="str">
        <f>IF(E2="","",IF(②選手情報入力!L10="","",0))</f>
        <v/>
      </c>
      <c r="Z2" t="str">
        <f>IF(E2="","",IF(②選手情報入力!L10="","",IF(I2=1,VLOOKUP(②選手情報入力!L10,種目情報!$A$4:$C$29,3,FALSE),VLOOKUP(②選手情報入力!L10,種目情報!$E$4:$G$24,3,FALSE))))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IF(E3="","",I3*5500000+①学校情報入力!$C$3*1000+②選手情報入力!A11)</f>
        <v/>
      </c>
      <c r="B3" t="str">
        <f>IF(E3="","",①学校情報入力!$C$3)</f>
        <v/>
      </c>
      <c r="D3" t="str">
        <f>IF(E3="","",LEFT(②選手情報入力!B11,1))</f>
        <v/>
      </c>
      <c r="E3" t="str">
        <f>IF(②選手情報入力!B11="","",RIGHT(②選手情報入力!B11,LEN(②選手情報入力!B11)-1))</f>
        <v/>
      </c>
      <c r="F3" t="str">
        <f>IF(E3="","",②選手情報入力!C11)</f>
        <v/>
      </c>
      <c r="G3" t="str">
        <f>IF(E3="","",②選手情報入力!D11)</f>
        <v/>
      </c>
      <c r="H3" t="str">
        <f t="shared" ref="H3:H66" si="0">IF(E3="","",F3)</f>
        <v/>
      </c>
      <c r="I3" t="str">
        <f>IF(E3="","",IF(②選手情報入力!F11="男",1,2))</f>
        <v/>
      </c>
      <c r="J3" t="str">
        <f>IF(E3="","",IF(②選手情報入力!G11="","",②選手情報入力!G11))</f>
        <v/>
      </c>
      <c r="L3" t="str">
        <f t="shared" ref="L3:L66" si="1">IF(E3="","",0)</f>
        <v/>
      </c>
      <c r="M3" t="str">
        <f t="shared" ref="M3:M66" si="2">IF(E3="","","愛知")</f>
        <v/>
      </c>
      <c r="O3" t="str">
        <f>IF(E3="","",IF(②選手情報入力!H11="","",IF(I3=1,VLOOKUP(②選手情報入力!H11,種目情報!$A$4:$B$29,2,FALSE),VLOOKUP(②選手情報入力!H11,種目情報!$E$4:$F$24,2,FALSE))))</f>
        <v/>
      </c>
      <c r="P3" t="str">
        <f>IF(E3="","",IF(②選手情報入力!I11="","",②選手情報入力!I11))</f>
        <v/>
      </c>
      <c r="Q3" s="34" t="str">
        <f>IF(E3="","",IF(②選手情報入力!H11="","",0))</f>
        <v/>
      </c>
      <c r="R3" t="str">
        <f>IF(E3="","",IF(②選手情報入力!H11="","",IF(I3=1,VLOOKUP(②選手情報入力!H11,種目情報!$A$4:$C$29,3,FALSE),VLOOKUP(②選手情報入力!H11,種目情報!$E$4:$G$24,3,FALSE))))</f>
        <v/>
      </c>
      <c r="S3" t="str">
        <f>IF(E3="","",IF(②選手情報入力!J11="","",IF(I3=1,VLOOKUP(②選手情報入力!J11,種目情報!$A$4:$B$29,2,FALSE),VLOOKUP(②選手情報入力!J11,種目情報!$E$4:$F$24,2,FALSE))))</f>
        <v/>
      </c>
      <c r="T3" t="str">
        <f>IF(E3="","",IF(②選手情報入力!K11="","",②選手情報入力!K11))</f>
        <v/>
      </c>
      <c r="U3" s="34" t="str">
        <f>IF(E3="","",IF(②選手情報入力!J11="","",0))</f>
        <v/>
      </c>
      <c r="V3" t="str">
        <f>IF(E3="","",IF(②選手情報入力!J11="","",IF(I3=1,VLOOKUP(②選手情報入力!J11,種目情報!$A$4:$C$29,3,FALSE),VLOOKUP(②選手情報入力!J11,種目情報!$E$4:$G$24,3,FALSE))))</f>
        <v/>
      </c>
      <c r="W3" t="str">
        <f>IF(E3="","",IF(②選手情報入力!L11="","",IF(I3=1,VLOOKUP(②選手情報入力!L11,種目情報!$A$4:$B$29,2,FALSE),VLOOKUP(②選手情報入力!L11,種目情報!$E$4:$F$24,2,FALSE))))</f>
        <v/>
      </c>
      <c r="X3" t="str">
        <f>IF(E3="","",IF(②選手情報入力!M11="","",②選手情報入力!M11))</f>
        <v/>
      </c>
      <c r="Y3" s="34" t="str">
        <f>IF(E3="","",IF(②選手情報入力!L11="","",0))</f>
        <v/>
      </c>
      <c r="Z3" t="str">
        <f>IF(E3="","",IF(②選手情報入力!L11="","",IF(I3=1,VLOOKUP(②選手情報入力!L11,種目情報!$A$4:$C$29,3,FALSE),VLOOKUP(②選手情報入力!L11,種目情報!$E$4:$G$24,3,FALSE))))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IF(E4="","",I4*5500000+①学校情報入力!$C$3*1000+②選手情報入力!A12)</f>
        <v/>
      </c>
      <c r="B4" t="str">
        <f>IF(E4="","",①学校情報入力!$C$3)</f>
        <v/>
      </c>
      <c r="D4" t="str">
        <f>IF(E4="","",LEFT(②選手情報入力!B12,1))</f>
        <v/>
      </c>
      <c r="E4" t="str">
        <f>IF(②選手情報入力!B12="","",RIGHT(②選手情報入力!B12,LEN(②選手情報入力!B12)-1))</f>
        <v/>
      </c>
      <c r="F4" t="str">
        <f>IF(E4="","",②選手情報入力!C12)</f>
        <v/>
      </c>
      <c r="G4" t="str">
        <f>IF(E4="","",②選手情報入力!D12)</f>
        <v/>
      </c>
      <c r="H4" t="str">
        <f t="shared" si="0"/>
        <v/>
      </c>
      <c r="I4" t="str">
        <f>IF(E4="","",IF(②選手情報入力!F12="男",1,2))</f>
        <v/>
      </c>
      <c r="J4" t="str">
        <f>IF(E4="","",IF(②選手情報入力!G12="","",②選手情報入力!G12))</f>
        <v/>
      </c>
      <c r="L4" t="str">
        <f t="shared" si="1"/>
        <v/>
      </c>
      <c r="M4" t="str">
        <f t="shared" si="2"/>
        <v/>
      </c>
      <c r="O4" t="str">
        <f>IF(E4="","",IF(②選手情報入力!H12="","",IF(I4=1,VLOOKUP(②選手情報入力!H12,種目情報!$A$4:$B$29,2,FALSE),VLOOKUP(②選手情報入力!H12,種目情報!$E$4:$F$24,2,FALSE))))</f>
        <v/>
      </c>
      <c r="P4" t="str">
        <f>IF(E4="","",IF(②選手情報入力!I12="","",②選手情報入力!I12))</f>
        <v/>
      </c>
      <c r="Q4" s="34" t="str">
        <f>IF(E4="","",IF(②選手情報入力!H12="","",0))</f>
        <v/>
      </c>
      <c r="R4" t="str">
        <f>IF(E4="","",IF(②選手情報入力!H12="","",IF(I4=1,VLOOKUP(②選手情報入力!H12,種目情報!$A$4:$C$29,3,FALSE),VLOOKUP(②選手情報入力!H12,種目情報!$E$4:$G$24,3,FALSE))))</f>
        <v/>
      </c>
      <c r="S4" t="str">
        <f>IF(E4="","",IF(②選手情報入力!J12="","",IF(I4=1,VLOOKUP(②選手情報入力!J12,種目情報!$A$4:$B$29,2,FALSE),VLOOKUP(②選手情報入力!J12,種目情報!$E$4:$F$24,2,FALSE))))</f>
        <v/>
      </c>
      <c r="T4" t="str">
        <f>IF(E4="","",IF(②選手情報入力!K12="","",②選手情報入力!K12))</f>
        <v/>
      </c>
      <c r="U4" s="34" t="str">
        <f>IF(E4="","",IF(②選手情報入力!J12="","",0))</f>
        <v/>
      </c>
      <c r="V4" t="str">
        <f>IF(E4="","",IF(②選手情報入力!J12="","",IF(I4=1,VLOOKUP(②選手情報入力!J12,種目情報!$A$4:$C$29,3,FALSE),VLOOKUP(②選手情報入力!J12,種目情報!$E$4:$G$24,3,FALSE))))</f>
        <v/>
      </c>
      <c r="W4" t="str">
        <f>IF(E4="","",IF(②選手情報入力!L12="","",IF(I4=1,VLOOKUP(②選手情報入力!L12,種目情報!$A$4:$B$29,2,FALSE),VLOOKUP(②選手情報入力!L12,種目情報!$E$4:$F$24,2,FALSE))))</f>
        <v/>
      </c>
      <c r="X4" t="str">
        <f>IF(E4="","",IF(②選手情報入力!M12="","",②選手情報入力!M12))</f>
        <v/>
      </c>
      <c r="Y4" s="34" t="str">
        <f>IF(E4="","",IF(②選手情報入力!L12="","",0))</f>
        <v/>
      </c>
      <c r="Z4" t="str">
        <f>IF(E4="","",IF(②選手情報入力!L12="","",IF(I4=1,VLOOKUP(②選手情報入力!L12,種目情報!$A$4:$C$29,3,FALSE),VLOOKUP(②選手情報入力!L12,種目情報!$E$4:$G$24,3,FALSE))))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IF(E5="","",I5*5500000+①学校情報入力!$C$3*1000+②選手情報入力!A13)</f>
        <v/>
      </c>
      <c r="B5" t="str">
        <f>IF(E5="","",①学校情報入力!$C$3)</f>
        <v/>
      </c>
      <c r="D5" t="str">
        <f>IF(E5="","",LEFT(②選手情報入力!B13,1))</f>
        <v/>
      </c>
      <c r="E5" t="str">
        <f>IF(②選手情報入力!B13="","",RIGHT(②選手情報入力!B13,LEN(②選手情報入力!B13)-1))</f>
        <v/>
      </c>
      <c r="F5" t="str">
        <f>IF(E5="","",②選手情報入力!C13)</f>
        <v/>
      </c>
      <c r="G5" t="str">
        <f>IF(E5="","",②選手情報入力!D13)</f>
        <v/>
      </c>
      <c r="H5" t="str">
        <f t="shared" si="0"/>
        <v/>
      </c>
      <c r="I5" t="str">
        <f>IF(E5="","",IF(②選手情報入力!F13="男",1,2))</f>
        <v/>
      </c>
      <c r="J5" t="str">
        <f>IF(E5="","",IF(②選手情報入力!G13="","",②選手情報入力!G13))</f>
        <v/>
      </c>
      <c r="L5" t="str">
        <f t="shared" si="1"/>
        <v/>
      </c>
      <c r="M5" t="str">
        <f t="shared" si="2"/>
        <v/>
      </c>
      <c r="O5" t="str">
        <f>IF(E5="","",IF(②選手情報入力!H13="","",IF(I5=1,VLOOKUP(②選手情報入力!H13,種目情報!$A$4:$B$29,2,FALSE),VLOOKUP(②選手情報入力!H13,種目情報!$E$4:$F$24,2,FALSE))))</f>
        <v/>
      </c>
      <c r="P5" t="str">
        <f>IF(E5="","",IF(②選手情報入力!I13="","",②選手情報入力!I13))</f>
        <v/>
      </c>
      <c r="Q5" s="34" t="str">
        <f>IF(E5="","",IF(②選手情報入力!H13="","",0))</f>
        <v/>
      </c>
      <c r="R5" t="str">
        <f>IF(E5="","",IF(②選手情報入力!H13="","",IF(I5=1,VLOOKUP(②選手情報入力!H13,種目情報!$A$4:$C$29,3,FALSE),VLOOKUP(②選手情報入力!H13,種目情報!$E$4:$G$24,3,FALSE))))</f>
        <v/>
      </c>
      <c r="S5" t="str">
        <f>IF(E5="","",IF(②選手情報入力!J13="","",IF(I5=1,VLOOKUP(②選手情報入力!J13,種目情報!$A$4:$B$29,2,FALSE),VLOOKUP(②選手情報入力!J13,種目情報!$E$4:$F$24,2,FALSE))))</f>
        <v/>
      </c>
      <c r="T5" t="str">
        <f>IF(E5="","",IF(②選手情報入力!K13="","",②選手情報入力!K13))</f>
        <v/>
      </c>
      <c r="U5" s="34" t="str">
        <f>IF(E5="","",IF(②選手情報入力!J13="","",0))</f>
        <v/>
      </c>
      <c r="V5" t="str">
        <f>IF(E5="","",IF(②選手情報入力!J13="","",IF(I5=1,VLOOKUP(②選手情報入力!J13,種目情報!$A$4:$C$29,3,FALSE),VLOOKUP(②選手情報入力!J13,種目情報!$E$4:$G$24,3,FALSE))))</f>
        <v/>
      </c>
      <c r="W5" t="str">
        <f>IF(E5="","",IF(②選手情報入力!L13="","",IF(I5=1,VLOOKUP(②選手情報入力!L13,種目情報!$A$4:$B$29,2,FALSE),VLOOKUP(②選手情報入力!L13,種目情報!$E$4:$F$24,2,FALSE))))</f>
        <v/>
      </c>
      <c r="X5" t="str">
        <f>IF(E5="","",IF(②選手情報入力!M13="","",②選手情報入力!M13))</f>
        <v/>
      </c>
      <c r="Y5" s="34" t="str">
        <f>IF(E5="","",IF(②選手情報入力!L13="","",0))</f>
        <v/>
      </c>
      <c r="Z5" t="str">
        <f>IF(E5="","",IF(②選手情報入力!L13="","",IF(I5=1,VLOOKUP(②選手情報入力!L13,種目情報!$A$4:$C$29,3,FALSE),VLOOKUP(②選手情報入力!L13,種目情報!$E$4:$G$24,3,FALSE))))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IF(E6="","",I6*5500000+①学校情報入力!$C$3*1000+②選手情報入力!A14)</f>
        <v/>
      </c>
      <c r="B6" t="str">
        <f>IF(E6="","",①学校情報入力!$C$3)</f>
        <v/>
      </c>
      <c r="D6" t="str">
        <f>IF(E6="","",LEFT(②選手情報入力!B14,1))</f>
        <v/>
      </c>
      <c r="E6" t="str">
        <f>IF(②選手情報入力!B14="","",RIGHT(②選手情報入力!B14,LEN(②選手情報入力!B14)-1))</f>
        <v/>
      </c>
      <c r="F6" t="str">
        <f>IF(E6="","",②選手情報入力!C14)</f>
        <v/>
      </c>
      <c r="G6" t="str">
        <f>IF(E6="","",②選手情報入力!D14)</f>
        <v/>
      </c>
      <c r="H6" t="str">
        <f t="shared" si="0"/>
        <v/>
      </c>
      <c r="I6" t="str">
        <f>IF(E6="","",IF(②選手情報入力!F14="男",1,2))</f>
        <v/>
      </c>
      <c r="J6" t="str">
        <f>IF(E6="","",IF(②選手情報入力!G14="","",②選手情報入力!G14))</f>
        <v/>
      </c>
      <c r="L6" t="str">
        <f t="shared" si="1"/>
        <v/>
      </c>
      <c r="M6" t="str">
        <f t="shared" si="2"/>
        <v/>
      </c>
      <c r="O6" t="str">
        <f>IF(E6="","",IF(②選手情報入力!H14="","",IF(I6=1,VLOOKUP(②選手情報入力!H14,種目情報!$A$4:$B$29,2,FALSE),VLOOKUP(②選手情報入力!H14,種目情報!$E$4:$F$24,2,FALSE))))</f>
        <v/>
      </c>
      <c r="P6" t="str">
        <f>IF(E6="","",IF(②選手情報入力!I14="","",②選手情報入力!I14))</f>
        <v/>
      </c>
      <c r="Q6" s="34" t="str">
        <f>IF(E6="","",IF(②選手情報入力!H14="","",0))</f>
        <v/>
      </c>
      <c r="R6" t="str">
        <f>IF(E6="","",IF(②選手情報入力!H14="","",IF(I6=1,VLOOKUP(②選手情報入力!H14,種目情報!$A$4:$C$29,3,FALSE),VLOOKUP(②選手情報入力!H14,種目情報!$E$4:$G$24,3,FALSE))))</f>
        <v/>
      </c>
      <c r="S6" t="str">
        <f>IF(E6="","",IF(②選手情報入力!J14="","",IF(I6=1,VLOOKUP(②選手情報入力!J14,種目情報!$A$4:$B$29,2,FALSE),VLOOKUP(②選手情報入力!J14,種目情報!$E$4:$F$24,2,FALSE))))</f>
        <v/>
      </c>
      <c r="T6" t="str">
        <f>IF(E6="","",IF(②選手情報入力!K14="","",②選手情報入力!K14))</f>
        <v/>
      </c>
      <c r="U6" s="34" t="str">
        <f>IF(E6="","",IF(②選手情報入力!J14="","",0))</f>
        <v/>
      </c>
      <c r="V6" t="str">
        <f>IF(E6="","",IF(②選手情報入力!J14="","",IF(I6=1,VLOOKUP(②選手情報入力!J14,種目情報!$A$4:$C$29,3,FALSE),VLOOKUP(②選手情報入力!J14,種目情報!$E$4:$G$24,3,FALSE))))</f>
        <v/>
      </c>
      <c r="W6" t="str">
        <f>IF(E6="","",IF(②選手情報入力!L14="","",IF(I6=1,VLOOKUP(②選手情報入力!L14,種目情報!$A$4:$B$29,2,FALSE),VLOOKUP(②選手情報入力!L14,種目情報!$E$4:$F$24,2,FALSE))))</f>
        <v/>
      </c>
      <c r="X6" t="str">
        <f>IF(E6="","",IF(②選手情報入力!M14="","",②選手情報入力!M14))</f>
        <v/>
      </c>
      <c r="Y6" s="34" t="str">
        <f>IF(E6="","",IF(②選手情報入力!L14="","",0))</f>
        <v/>
      </c>
      <c r="Z6" t="str">
        <f>IF(E6="","",IF(②選手情報入力!L14="","",IF(I6=1,VLOOKUP(②選手情報入力!L14,種目情報!$A$4:$C$29,3,FALSE),VLOOKUP(②選手情報入力!L14,種目情報!$E$4:$G$24,3,FALSE))))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IF(E7="","",I7*5500000+①学校情報入力!$C$3*1000+②選手情報入力!A15)</f>
        <v/>
      </c>
      <c r="B7" t="str">
        <f>IF(E7="","",①学校情報入力!$C$3)</f>
        <v/>
      </c>
      <c r="D7" t="str">
        <f>IF(E7="","",LEFT(②選手情報入力!B15,1))</f>
        <v/>
      </c>
      <c r="E7" t="str">
        <f>IF(②選手情報入力!B15="","",RIGHT(②選手情報入力!B15,LEN(②選手情報入力!B15)-1))</f>
        <v/>
      </c>
      <c r="F7" t="str">
        <f>IF(E7="","",②選手情報入力!C15)</f>
        <v/>
      </c>
      <c r="G7" t="str">
        <f>IF(E7="","",②選手情報入力!D15)</f>
        <v/>
      </c>
      <c r="H7" t="str">
        <f t="shared" si="0"/>
        <v/>
      </c>
      <c r="I7" t="str">
        <f>IF(E7="","",IF(②選手情報入力!F15="男",1,2))</f>
        <v/>
      </c>
      <c r="J7" t="str">
        <f>IF(E7="","",IF(②選手情報入力!G15="","",②選手情報入力!G15))</f>
        <v/>
      </c>
      <c r="L7" t="str">
        <f t="shared" si="1"/>
        <v/>
      </c>
      <c r="M7" t="str">
        <f t="shared" si="2"/>
        <v/>
      </c>
      <c r="O7" t="str">
        <f>IF(E7="","",IF(②選手情報入力!H15="","",IF(I7=1,VLOOKUP(②選手情報入力!H15,種目情報!$A$4:$B$29,2,FALSE),VLOOKUP(②選手情報入力!H15,種目情報!$E$4:$F$24,2,FALSE))))</f>
        <v/>
      </c>
      <c r="P7" t="str">
        <f>IF(E7="","",IF(②選手情報入力!I15="","",②選手情報入力!I15))</f>
        <v/>
      </c>
      <c r="Q7" s="34" t="str">
        <f>IF(E7="","",IF(②選手情報入力!H15="","",0))</f>
        <v/>
      </c>
      <c r="R7" t="str">
        <f>IF(E7="","",IF(②選手情報入力!H15="","",IF(I7=1,VLOOKUP(②選手情報入力!H15,種目情報!$A$4:$C$29,3,FALSE),VLOOKUP(②選手情報入力!H15,種目情報!$E$4:$G$24,3,FALSE))))</f>
        <v/>
      </c>
      <c r="S7" t="str">
        <f>IF(E7="","",IF(②選手情報入力!J15="","",IF(I7=1,VLOOKUP(②選手情報入力!J15,種目情報!$A$4:$B$29,2,FALSE),VLOOKUP(②選手情報入力!J15,種目情報!$E$4:$F$24,2,FALSE))))</f>
        <v/>
      </c>
      <c r="T7" t="str">
        <f>IF(E7="","",IF(②選手情報入力!K15="","",②選手情報入力!K15))</f>
        <v/>
      </c>
      <c r="U7" s="34" t="str">
        <f>IF(E7="","",IF(②選手情報入力!J15="","",0))</f>
        <v/>
      </c>
      <c r="V7" t="str">
        <f>IF(E7="","",IF(②選手情報入力!J15="","",IF(I7=1,VLOOKUP(②選手情報入力!J15,種目情報!$A$4:$C$29,3,FALSE),VLOOKUP(②選手情報入力!J15,種目情報!$E$4:$G$24,3,FALSE))))</f>
        <v/>
      </c>
      <c r="W7" t="str">
        <f>IF(E7="","",IF(②選手情報入力!L15="","",IF(I7=1,VLOOKUP(②選手情報入力!L15,種目情報!$A$4:$B$29,2,FALSE),VLOOKUP(②選手情報入力!L15,種目情報!$E$4:$F$24,2,FALSE))))</f>
        <v/>
      </c>
      <c r="X7" t="str">
        <f>IF(E7="","",IF(②選手情報入力!M15="","",②選手情報入力!M15))</f>
        <v/>
      </c>
      <c r="Y7" s="34" t="str">
        <f>IF(E7="","",IF(②選手情報入力!L15="","",0))</f>
        <v/>
      </c>
      <c r="Z7" t="str">
        <f>IF(E7="","",IF(②選手情報入力!L15="","",IF(I7=1,VLOOKUP(②選手情報入力!L15,種目情報!$A$4:$C$29,3,FALSE),VLOOKUP(②選手情報入力!L15,種目情報!$E$4:$G$24,3,FALSE))))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IF(E8="","",I8*5500000+①学校情報入力!$C$3*1000+②選手情報入力!A16)</f>
        <v/>
      </c>
      <c r="B8" t="str">
        <f>IF(E8="","",①学校情報入力!$C$3)</f>
        <v/>
      </c>
      <c r="D8" t="str">
        <f>IF(E8="","",LEFT(②選手情報入力!B16,1))</f>
        <v/>
      </c>
      <c r="E8" t="str">
        <f>IF(②選手情報入力!B16="","",RIGHT(②選手情報入力!B16,LEN(②選手情報入力!B16)-1))</f>
        <v/>
      </c>
      <c r="F8" t="str">
        <f>IF(E8="","",②選手情報入力!C16)</f>
        <v/>
      </c>
      <c r="G8" t="str">
        <f>IF(E8="","",②選手情報入力!D16)</f>
        <v/>
      </c>
      <c r="H8" t="str">
        <f t="shared" si="0"/>
        <v/>
      </c>
      <c r="I8" t="str">
        <f>IF(E8="","",IF(②選手情報入力!F16="男",1,2))</f>
        <v/>
      </c>
      <c r="J8" t="str">
        <f>IF(E8="","",IF(②選手情報入力!G16="","",②選手情報入力!G16))</f>
        <v/>
      </c>
      <c r="L8" t="str">
        <f t="shared" si="1"/>
        <v/>
      </c>
      <c r="M8" t="str">
        <f t="shared" si="2"/>
        <v/>
      </c>
      <c r="O8" t="str">
        <f>IF(E8="","",IF(②選手情報入力!H16="","",IF(I8=1,VLOOKUP(②選手情報入力!H16,種目情報!$A$4:$B$29,2,FALSE),VLOOKUP(②選手情報入力!H16,種目情報!$E$4:$F$24,2,FALSE))))</f>
        <v/>
      </c>
      <c r="P8" t="str">
        <f>IF(E8="","",IF(②選手情報入力!I16="","",②選手情報入力!I16))</f>
        <v/>
      </c>
      <c r="Q8" s="34" t="str">
        <f>IF(E8="","",IF(②選手情報入力!H16="","",0))</f>
        <v/>
      </c>
      <c r="R8" t="str">
        <f>IF(E8="","",IF(②選手情報入力!H16="","",IF(I8=1,VLOOKUP(②選手情報入力!H16,種目情報!$A$4:$C$29,3,FALSE),VLOOKUP(②選手情報入力!H16,種目情報!$E$4:$G$24,3,FALSE))))</f>
        <v/>
      </c>
      <c r="S8" t="str">
        <f>IF(E8="","",IF(②選手情報入力!J16="","",IF(I8=1,VLOOKUP(②選手情報入力!J16,種目情報!$A$4:$B$29,2,FALSE),VLOOKUP(②選手情報入力!J16,種目情報!$E$4:$F$24,2,FALSE))))</f>
        <v/>
      </c>
      <c r="T8" t="str">
        <f>IF(E8="","",IF(②選手情報入力!K16="","",②選手情報入力!K16))</f>
        <v/>
      </c>
      <c r="U8" s="34" t="str">
        <f>IF(E8="","",IF(②選手情報入力!J16="","",0))</f>
        <v/>
      </c>
      <c r="V8" t="str">
        <f>IF(E8="","",IF(②選手情報入力!J16="","",IF(I8=1,VLOOKUP(②選手情報入力!J16,種目情報!$A$4:$C$29,3,FALSE),VLOOKUP(②選手情報入力!J16,種目情報!$E$4:$G$24,3,FALSE))))</f>
        <v/>
      </c>
      <c r="W8" t="str">
        <f>IF(E8="","",IF(②選手情報入力!L16="","",IF(I8=1,VLOOKUP(②選手情報入力!L16,種目情報!$A$4:$B$29,2,FALSE),VLOOKUP(②選手情報入力!L16,種目情報!$E$4:$F$24,2,FALSE))))</f>
        <v/>
      </c>
      <c r="X8" t="str">
        <f>IF(E8="","",IF(②選手情報入力!M16="","",②選手情報入力!M16))</f>
        <v/>
      </c>
      <c r="Y8" s="34" t="str">
        <f>IF(E8="","",IF(②選手情報入力!L16="","",0))</f>
        <v/>
      </c>
      <c r="Z8" t="str">
        <f>IF(E8="","",IF(②選手情報入力!L16="","",IF(I8=1,VLOOKUP(②選手情報入力!L16,種目情報!$A$4:$C$29,3,FALSE),VLOOKUP(②選手情報入力!L16,種目情報!$E$4:$G$24,3,FALSE))))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IF(E9="","",I9*5500000+①学校情報入力!$C$3*1000+②選手情報入力!A17)</f>
        <v/>
      </c>
      <c r="B9" t="str">
        <f>IF(E9="","",①学校情報入力!$C$3)</f>
        <v/>
      </c>
      <c r="D9" t="str">
        <f>IF(E9="","",LEFT(②選手情報入力!B17,1))</f>
        <v/>
      </c>
      <c r="E9" t="str">
        <f>IF(②選手情報入力!B17="","",RIGHT(②選手情報入力!B17,LEN(②選手情報入力!B17)-1))</f>
        <v/>
      </c>
      <c r="F9" t="str">
        <f>IF(E9="","",②選手情報入力!C17)</f>
        <v/>
      </c>
      <c r="G9" t="str">
        <f>IF(E9="","",②選手情報入力!D17)</f>
        <v/>
      </c>
      <c r="H9" t="str">
        <f t="shared" si="0"/>
        <v/>
      </c>
      <c r="I9" t="str">
        <f>IF(E9="","",IF(②選手情報入力!F17="男",1,2))</f>
        <v/>
      </c>
      <c r="J9" t="str">
        <f>IF(E9="","",IF(②選手情報入力!G17="","",②選手情報入力!G17))</f>
        <v/>
      </c>
      <c r="L9" t="str">
        <f t="shared" si="1"/>
        <v/>
      </c>
      <c r="M9" t="str">
        <f t="shared" si="2"/>
        <v/>
      </c>
      <c r="O9" t="str">
        <f>IF(E9="","",IF(②選手情報入力!H17="","",IF(I9=1,VLOOKUP(②選手情報入力!H17,種目情報!$A$4:$B$29,2,FALSE),VLOOKUP(②選手情報入力!H17,種目情報!$E$4:$F$24,2,FALSE))))</f>
        <v/>
      </c>
      <c r="P9" t="str">
        <f>IF(E9="","",IF(②選手情報入力!I17="","",②選手情報入力!I17))</f>
        <v/>
      </c>
      <c r="Q9" s="34" t="str">
        <f>IF(E9="","",IF(②選手情報入力!H17="","",0))</f>
        <v/>
      </c>
      <c r="R9" t="str">
        <f>IF(E9="","",IF(②選手情報入力!H17="","",IF(I9=1,VLOOKUP(②選手情報入力!H17,種目情報!$A$4:$C$29,3,FALSE),VLOOKUP(②選手情報入力!H17,種目情報!$E$4:$G$24,3,FALSE))))</f>
        <v/>
      </c>
      <c r="S9" t="str">
        <f>IF(E9="","",IF(②選手情報入力!J17="","",IF(I9=1,VLOOKUP(②選手情報入力!J17,種目情報!$A$4:$B$29,2,FALSE),VLOOKUP(②選手情報入力!J17,種目情報!$E$4:$F$24,2,FALSE))))</f>
        <v/>
      </c>
      <c r="T9" t="str">
        <f>IF(E9="","",IF(②選手情報入力!K17="","",②選手情報入力!K17))</f>
        <v/>
      </c>
      <c r="U9" s="34" t="str">
        <f>IF(E9="","",IF(②選手情報入力!J17="","",0))</f>
        <v/>
      </c>
      <c r="V9" t="str">
        <f>IF(E9="","",IF(②選手情報入力!J17="","",IF(I9=1,VLOOKUP(②選手情報入力!J17,種目情報!$A$4:$C$29,3,FALSE),VLOOKUP(②選手情報入力!J17,種目情報!$E$4:$G$24,3,FALSE))))</f>
        <v/>
      </c>
      <c r="W9" t="str">
        <f>IF(E9="","",IF(②選手情報入力!L17="","",IF(I9=1,VLOOKUP(②選手情報入力!L17,種目情報!$A$4:$B$29,2,FALSE),VLOOKUP(②選手情報入力!L17,種目情報!$E$4:$F$24,2,FALSE))))</f>
        <v/>
      </c>
      <c r="X9" t="str">
        <f>IF(E9="","",IF(②選手情報入力!M17="","",②選手情報入力!M17))</f>
        <v/>
      </c>
      <c r="Y9" s="34" t="str">
        <f>IF(E9="","",IF(②選手情報入力!L17="","",0))</f>
        <v/>
      </c>
      <c r="Z9" t="str">
        <f>IF(E9="","",IF(②選手情報入力!L17="","",IF(I9=1,VLOOKUP(②選手情報入力!L17,種目情報!$A$4:$C$29,3,FALSE),VLOOKUP(②選手情報入力!L17,種目情報!$E$4:$G$24,3,FALSE))))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IF(E10="","",I10*5500000+①学校情報入力!$C$3*1000+②選手情報入力!A18)</f>
        <v/>
      </c>
      <c r="B10" t="str">
        <f>IF(E10="","",①学校情報入力!$C$3)</f>
        <v/>
      </c>
      <c r="D10" t="str">
        <f>IF(E10="","",LEFT(②選手情報入力!B18,1))</f>
        <v/>
      </c>
      <c r="E10" t="str">
        <f>IF(②選手情報入力!B18="","",RIGHT(②選手情報入力!B18,LEN(②選手情報入力!B18)-1))</f>
        <v/>
      </c>
      <c r="F10" t="str">
        <f>IF(E10="","",②選手情報入力!C18)</f>
        <v/>
      </c>
      <c r="G10" t="str">
        <f>IF(E10="","",②選手情報入力!D18)</f>
        <v/>
      </c>
      <c r="H10" t="str">
        <f t="shared" si="0"/>
        <v/>
      </c>
      <c r="I10" t="str">
        <f>IF(E10="","",IF(②選手情報入力!F18="男",1,2))</f>
        <v/>
      </c>
      <c r="J10" t="str">
        <f>IF(E10="","",IF(②選手情報入力!G18="","",②選手情報入力!G18))</f>
        <v/>
      </c>
      <c r="L10" t="str">
        <f t="shared" si="1"/>
        <v/>
      </c>
      <c r="M10" t="str">
        <f t="shared" si="2"/>
        <v/>
      </c>
      <c r="O10" t="str">
        <f>IF(E10="","",IF(②選手情報入力!H18="","",IF(I10=1,VLOOKUP(②選手情報入力!H18,種目情報!$A$4:$B$29,2,FALSE),VLOOKUP(②選手情報入力!H18,種目情報!$E$4:$F$24,2,FALSE))))</f>
        <v/>
      </c>
      <c r="P10" t="str">
        <f>IF(E10="","",IF(②選手情報入力!I18="","",②選手情報入力!I18))</f>
        <v/>
      </c>
      <c r="Q10" s="34" t="str">
        <f>IF(E10="","",IF(②選手情報入力!H18="","",0))</f>
        <v/>
      </c>
      <c r="R10" t="str">
        <f>IF(E10="","",IF(②選手情報入力!H18="","",IF(I10=1,VLOOKUP(②選手情報入力!H18,種目情報!$A$4:$C$29,3,FALSE),VLOOKUP(②選手情報入力!H18,種目情報!$E$4:$G$24,3,FALSE))))</f>
        <v/>
      </c>
      <c r="S10" t="str">
        <f>IF(E10="","",IF(②選手情報入力!J18="","",IF(I10=1,VLOOKUP(②選手情報入力!J18,種目情報!$A$4:$B$29,2,FALSE),VLOOKUP(②選手情報入力!J18,種目情報!$E$4:$F$24,2,FALSE))))</f>
        <v/>
      </c>
      <c r="T10" t="str">
        <f>IF(E10="","",IF(②選手情報入力!K18="","",②選手情報入力!K18))</f>
        <v/>
      </c>
      <c r="U10" s="34" t="str">
        <f>IF(E10="","",IF(②選手情報入力!J18="","",0))</f>
        <v/>
      </c>
      <c r="V10" t="str">
        <f>IF(E10="","",IF(②選手情報入力!J18="","",IF(I10=1,VLOOKUP(②選手情報入力!J18,種目情報!$A$4:$C$29,3,FALSE),VLOOKUP(②選手情報入力!J18,種目情報!$E$4:$G$24,3,FALSE))))</f>
        <v/>
      </c>
      <c r="W10" t="str">
        <f>IF(E10="","",IF(②選手情報入力!L18="","",IF(I10=1,VLOOKUP(②選手情報入力!L18,種目情報!$A$4:$B$29,2,FALSE),VLOOKUP(②選手情報入力!L18,種目情報!$E$4:$F$24,2,FALSE))))</f>
        <v/>
      </c>
      <c r="X10" t="str">
        <f>IF(E10="","",IF(②選手情報入力!M18="","",②選手情報入力!M18))</f>
        <v/>
      </c>
      <c r="Y10" s="34" t="str">
        <f>IF(E10="","",IF(②選手情報入力!L18="","",0))</f>
        <v/>
      </c>
      <c r="Z10" t="str">
        <f>IF(E10="","",IF(②選手情報入力!L18="","",IF(I10=1,VLOOKUP(②選手情報入力!L18,種目情報!$A$4:$C$29,3,FALSE),VLOOKUP(②選手情報入力!L18,種目情報!$E$4:$G$24,3,FALSE))))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IF(E11="","",I11*5500000+①学校情報入力!$C$3*1000+②選手情報入力!A19)</f>
        <v/>
      </c>
      <c r="B11" t="str">
        <f>IF(E11="","",①学校情報入力!$C$3)</f>
        <v/>
      </c>
      <c r="D11" t="str">
        <f>IF(E11="","",LEFT(②選手情報入力!B19,1))</f>
        <v/>
      </c>
      <c r="E11" t="str">
        <f>IF(②選手情報入力!B19="","",RIGHT(②選手情報入力!B19,LEN(②選手情報入力!B19)-1))</f>
        <v/>
      </c>
      <c r="F11" t="str">
        <f>IF(E11="","",②選手情報入力!C19)</f>
        <v/>
      </c>
      <c r="G11" t="str">
        <f>IF(E11="","",②選手情報入力!D19)</f>
        <v/>
      </c>
      <c r="H11" t="str">
        <f t="shared" si="0"/>
        <v/>
      </c>
      <c r="I11" t="str">
        <f>IF(E11="","",IF(②選手情報入力!F19="男",1,2))</f>
        <v/>
      </c>
      <c r="J11" t="str">
        <f>IF(E11="","",IF(②選手情報入力!G19="","",②選手情報入力!G19))</f>
        <v/>
      </c>
      <c r="L11" t="str">
        <f t="shared" si="1"/>
        <v/>
      </c>
      <c r="M11" t="str">
        <f t="shared" si="2"/>
        <v/>
      </c>
      <c r="O11" t="str">
        <f>IF(E11="","",IF(②選手情報入力!H19="","",IF(I11=1,VLOOKUP(②選手情報入力!H19,種目情報!$A$4:$B$29,2,FALSE),VLOOKUP(②選手情報入力!H19,種目情報!$E$4:$F$24,2,FALSE))))</f>
        <v/>
      </c>
      <c r="P11" t="str">
        <f>IF(E11="","",IF(②選手情報入力!I19="","",②選手情報入力!I19))</f>
        <v/>
      </c>
      <c r="Q11" s="34" t="str">
        <f>IF(E11="","",IF(②選手情報入力!H19="","",0))</f>
        <v/>
      </c>
      <c r="R11" t="str">
        <f>IF(E11="","",IF(②選手情報入力!H19="","",IF(I11=1,VLOOKUP(②選手情報入力!H19,種目情報!$A$4:$C$29,3,FALSE),VLOOKUP(②選手情報入力!H19,種目情報!$E$4:$G$24,3,FALSE))))</f>
        <v/>
      </c>
      <c r="S11" t="str">
        <f>IF(E11="","",IF(②選手情報入力!J19="","",IF(I11=1,VLOOKUP(②選手情報入力!J19,種目情報!$A$4:$B$29,2,FALSE),VLOOKUP(②選手情報入力!J19,種目情報!$E$4:$F$24,2,FALSE))))</f>
        <v/>
      </c>
      <c r="T11" t="str">
        <f>IF(E11="","",IF(②選手情報入力!K19="","",②選手情報入力!K19))</f>
        <v/>
      </c>
      <c r="U11" s="34" t="str">
        <f>IF(E11="","",IF(②選手情報入力!J19="","",0))</f>
        <v/>
      </c>
      <c r="V11" t="str">
        <f>IF(E11="","",IF(②選手情報入力!J19="","",IF(I11=1,VLOOKUP(②選手情報入力!J19,種目情報!$A$4:$C$29,3,FALSE),VLOOKUP(②選手情報入力!J19,種目情報!$E$4:$G$24,3,FALSE))))</f>
        <v/>
      </c>
      <c r="W11" t="str">
        <f>IF(E11="","",IF(②選手情報入力!L19="","",IF(I11=1,VLOOKUP(②選手情報入力!L19,種目情報!$A$4:$B$29,2,FALSE),VLOOKUP(②選手情報入力!L19,種目情報!$E$4:$F$24,2,FALSE))))</f>
        <v/>
      </c>
      <c r="X11" t="str">
        <f>IF(E11="","",IF(②選手情報入力!M19="","",②選手情報入力!M19))</f>
        <v/>
      </c>
      <c r="Y11" s="34" t="str">
        <f>IF(E11="","",IF(②選手情報入力!L19="","",0))</f>
        <v/>
      </c>
      <c r="Z11" t="str">
        <f>IF(E11="","",IF(②選手情報入力!L19="","",IF(I11=1,VLOOKUP(②選手情報入力!L19,種目情報!$A$4:$C$29,3,FALSE),VLOOKUP(②選手情報入力!L19,種目情報!$E$4:$G$24,3,FALSE))))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IF(E12="","",I12*5500000+①学校情報入力!$C$3*1000+②選手情報入力!A20)</f>
        <v/>
      </c>
      <c r="B12" t="str">
        <f>IF(E12="","",①学校情報入力!$C$3)</f>
        <v/>
      </c>
      <c r="D12" t="str">
        <f>IF(E12="","",LEFT(②選手情報入力!B20,1))</f>
        <v/>
      </c>
      <c r="E12" t="str">
        <f>IF(②選手情報入力!B20="","",RIGHT(②選手情報入力!B20,LEN(②選手情報入力!B20)-1))</f>
        <v/>
      </c>
      <c r="F12" t="str">
        <f>IF(E12="","",②選手情報入力!C20)</f>
        <v/>
      </c>
      <c r="G12" t="str">
        <f>IF(E12="","",②選手情報入力!D20)</f>
        <v/>
      </c>
      <c r="H12" t="str">
        <f t="shared" si="0"/>
        <v/>
      </c>
      <c r="I12" t="str">
        <f>IF(E12="","",IF(②選手情報入力!F20="男",1,2))</f>
        <v/>
      </c>
      <c r="J12" t="str">
        <f>IF(E12="","",IF(②選手情報入力!G20="","",②選手情報入力!G20))</f>
        <v/>
      </c>
      <c r="L12" t="str">
        <f t="shared" si="1"/>
        <v/>
      </c>
      <c r="M12" t="str">
        <f t="shared" si="2"/>
        <v/>
      </c>
      <c r="O12" t="str">
        <f>IF(E12="","",IF(②選手情報入力!H20="","",IF(I12=1,VLOOKUP(②選手情報入力!H20,種目情報!$A$4:$B$29,2,FALSE),VLOOKUP(②選手情報入力!H20,種目情報!$E$4:$F$24,2,FALSE))))</f>
        <v/>
      </c>
      <c r="P12" t="str">
        <f>IF(E12="","",IF(②選手情報入力!I20="","",②選手情報入力!I20))</f>
        <v/>
      </c>
      <c r="Q12" s="34" t="str">
        <f>IF(E12="","",IF(②選手情報入力!H20="","",0))</f>
        <v/>
      </c>
      <c r="R12" t="str">
        <f>IF(E12="","",IF(②選手情報入力!H20="","",IF(I12=1,VLOOKUP(②選手情報入力!H20,種目情報!$A$4:$C$29,3,FALSE),VLOOKUP(②選手情報入力!H20,種目情報!$E$4:$G$24,3,FALSE))))</f>
        <v/>
      </c>
      <c r="S12" t="str">
        <f>IF(E12="","",IF(②選手情報入力!J20="","",IF(I12=1,VLOOKUP(②選手情報入力!J20,種目情報!$A$4:$B$29,2,FALSE),VLOOKUP(②選手情報入力!J20,種目情報!$E$4:$F$24,2,FALSE))))</f>
        <v/>
      </c>
      <c r="T12" t="str">
        <f>IF(E12="","",IF(②選手情報入力!K20="","",②選手情報入力!K20))</f>
        <v/>
      </c>
      <c r="U12" s="34" t="str">
        <f>IF(E12="","",IF(②選手情報入力!J20="","",0))</f>
        <v/>
      </c>
      <c r="V12" t="str">
        <f>IF(E12="","",IF(②選手情報入力!J20="","",IF(I12=1,VLOOKUP(②選手情報入力!J20,種目情報!$A$4:$C$29,3,FALSE),VLOOKUP(②選手情報入力!J20,種目情報!$E$4:$G$24,3,FALSE))))</f>
        <v/>
      </c>
      <c r="W12" t="str">
        <f>IF(E12="","",IF(②選手情報入力!L20="","",IF(I12=1,VLOOKUP(②選手情報入力!L20,種目情報!$A$4:$B$29,2,FALSE),VLOOKUP(②選手情報入力!L20,種目情報!$E$4:$F$24,2,FALSE))))</f>
        <v/>
      </c>
      <c r="X12" t="str">
        <f>IF(E12="","",IF(②選手情報入力!M20="","",②選手情報入力!M20))</f>
        <v/>
      </c>
      <c r="Y12" s="34" t="str">
        <f>IF(E12="","",IF(②選手情報入力!L20="","",0))</f>
        <v/>
      </c>
      <c r="Z12" t="str">
        <f>IF(E12="","",IF(②選手情報入力!L20="","",IF(I12=1,VLOOKUP(②選手情報入力!L20,種目情報!$A$4:$C$29,3,FALSE),VLOOKUP(②選手情報入力!L20,種目情報!$E$4:$G$24,3,FALSE))))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IF(E13="","",I13*5500000+①学校情報入力!$C$3*1000+②選手情報入力!A21)</f>
        <v/>
      </c>
      <c r="B13" t="str">
        <f>IF(E13="","",①学校情報入力!$C$3)</f>
        <v/>
      </c>
      <c r="D13" t="str">
        <f>IF(E13="","",LEFT(②選手情報入力!B21,1))</f>
        <v/>
      </c>
      <c r="E13" t="str">
        <f>IF(②選手情報入力!B21="","",RIGHT(②選手情報入力!B21,LEN(②選手情報入力!B21)-1))</f>
        <v/>
      </c>
      <c r="F13" t="str">
        <f>IF(E13="","",②選手情報入力!C21)</f>
        <v/>
      </c>
      <c r="G13" t="str">
        <f>IF(E13="","",②選手情報入力!D21)</f>
        <v/>
      </c>
      <c r="H13" t="str">
        <f t="shared" si="0"/>
        <v/>
      </c>
      <c r="I13" t="str">
        <f>IF(E13="","",IF(②選手情報入力!F21="男",1,2))</f>
        <v/>
      </c>
      <c r="J13" t="str">
        <f>IF(E13="","",IF(②選手情報入力!G21="","",②選手情報入力!G21))</f>
        <v/>
      </c>
      <c r="L13" t="str">
        <f t="shared" si="1"/>
        <v/>
      </c>
      <c r="M13" t="str">
        <f t="shared" si="2"/>
        <v/>
      </c>
      <c r="O13" t="str">
        <f>IF(E13="","",IF(②選手情報入力!H21="","",IF(I13=1,VLOOKUP(②選手情報入力!H21,種目情報!$A$4:$B$29,2,FALSE),VLOOKUP(②選手情報入力!H21,種目情報!$E$4:$F$24,2,FALSE))))</f>
        <v/>
      </c>
      <c r="P13" t="str">
        <f>IF(E13="","",IF(②選手情報入力!I21="","",②選手情報入力!I21))</f>
        <v/>
      </c>
      <c r="Q13" s="34" t="str">
        <f>IF(E13="","",IF(②選手情報入力!H21="","",0))</f>
        <v/>
      </c>
      <c r="R13" t="str">
        <f>IF(E13="","",IF(②選手情報入力!H21="","",IF(I13=1,VLOOKUP(②選手情報入力!H21,種目情報!$A$4:$C$29,3,FALSE),VLOOKUP(②選手情報入力!H21,種目情報!$E$4:$G$24,3,FALSE))))</f>
        <v/>
      </c>
      <c r="S13" t="str">
        <f>IF(E13="","",IF(②選手情報入力!J21="","",IF(I13=1,VLOOKUP(②選手情報入力!J21,種目情報!$A$4:$B$29,2,FALSE),VLOOKUP(②選手情報入力!J21,種目情報!$E$4:$F$24,2,FALSE))))</f>
        <v/>
      </c>
      <c r="T13" t="str">
        <f>IF(E13="","",IF(②選手情報入力!K21="","",②選手情報入力!K21))</f>
        <v/>
      </c>
      <c r="U13" s="34" t="str">
        <f>IF(E13="","",IF(②選手情報入力!J21="","",0))</f>
        <v/>
      </c>
      <c r="V13" t="str">
        <f>IF(E13="","",IF(②選手情報入力!J21="","",IF(I13=1,VLOOKUP(②選手情報入力!J21,種目情報!$A$4:$C$29,3,FALSE),VLOOKUP(②選手情報入力!J21,種目情報!$E$4:$G$24,3,FALSE))))</f>
        <v/>
      </c>
      <c r="W13" t="str">
        <f>IF(E13="","",IF(②選手情報入力!L21="","",IF(I13=1,VLOOKUP(②選手情報入力!L21,種目情報!$A$4:$B$29,2,FALSE),VLOOKUP(②選手情報入力!L21,種目情報!$E$4:$F$24,2,FALSE))))</f>
        <v/>
      </c>
      <c r="X13" t="str">
        <f>IF(E13="","",IF(②選手情報入力!M21="","",②選手情報入力!M21))</f>
        <v/>
      </c>
      <c r="Y13" s="34" t="str">
        <f>IF(E13="","",IF(②選手情報入力!L21="","",0))</f>
        <v/>
      </c>
      <c r="Z13" t="str">
        <f>IF(E13="","",IF(②選手情報入力!L21="","",IF(I13=1,VLOOKUP(②選手情報入力!L21,種目情報!$A$4:$C$29,3,FALSE),VLOOKUP(②選手情報入力!L21,種目情報!$E$4:$G$24,3,FALSE))))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IF(E14="","",I14*5500000+①学校情報入力!$C$3*1000+②選手情報入力!A22)</f>
        <v/>
      </c>
      <c r="B14" t="str">
        <f>IF(E14="","",①学校情報入力!$C$3)</f>
        <v/>
      </c>
      <c r="D14" t="str">
        <f>IF(E14="","",LEFT(②選手情報入力!B22,1))</f>
        <v/>
      </c>
      <c r="E14" t="str">
        <f>IF(②選手情報入力!B22="","",RIGHT(②選手情報入力!B22,LEN(②選手情報入力!B22)-1))</f>
        <v/>
      </c>
      <c r="F14" t="str">
        <f>IF(E14="","",②選手情報入力!C22)</f>
        <v/>
      </c>
      <c r="G14" t="str">
        <f>IF(E14="","",②選手情報入力!D22)</f>
        <v/>
      </c>
      <c r="H14" t="str">
        <f t="shared" si="0"/>
        <v/>
      </c>
      <c r="I14" t="str">
        <f>IF(E14="","",IF(②選手情報入力!F22="男",1,2))</f>
        <v/>
      </c>
      <c r="J14" t="str">
        <f>IF(E14="","",IF(②選手情報入力!G22="","",②選手情報入力!G22))</f>
        <v/>
      </c>
      <c r="L14" t="str">
        <f t="shared" si="1"/>
        <v/>
      </c>
      <c r="M14" t="str">
        <f t="shared" si="2"/>
        <v/>
      </c>
      <c r="O14" t="str">
        <f>IF(E14="","",IF(②選手情報入力!H22="","",IF(I14=1,VLOOKUP(②選手情報入力!H22,種目情報!$A$4:$B$29,2,FALSE),VLOOKUP(②選手情報入力!H22,種目情報!$E$4:$F$24,2,FALSE))))</f>
        <v/>
      </c>
      <c r="P14" t="str">
        <f>IF(E14="","",IF(②選手情報入力!I22="","",②選手情報入力!I22))</f>
        <v/>
      </c>
      <c r="Q14" s="34" t="str">
        <f>IF(E14="","",IF(②選手情報入力!H22="","",0))</f>
        <v/>
      </c>
      <c r="R14" t="str">
        <f>IF(E14="","",IF(②選手情報入力!H22="","",IF(I14=1,VLOOKUP(②選手情報入力!H22,種目情報!$A$4:$C$29,3,FALSE),VLOOKUP(②選手情報入力!H22,種目情報!$E$4:$G$24,3,FALSE))))</f>
        <v/>
      </c>
      <c r="S14" t="str">
        <f>IF(E14="","",IF(②選手情報入力!J22="","",IF(I14=1,VLOOKUP(②選手情報入力!J22,種目情報!$A$4:$B$29,2,FALSE),VLOOKUP(②選手情報入力!J22,種目情報!$E$4:$F$24,2,FALSE))))</f>
        <v/>
      </c>
      <c r="T14" t="str">
        <f>IF(E14="","",IF(②選手情報入力!K22="","",②選手情報入力!K22))</f>
        <v/>
      </c>
      <c r="U14" s="34" t="str">
        <f>IF(E14="","",IF(②選手情報入力!J22="","",0))</f>
        <v/>
      </c>
      <c r="V14" t="str">
        <f>IF(E14="","",IF(②選手情報入力!J22="","",IF(I14=1,VLOOKUP(②選手情報入力!J22,種目情報!$A$4:$C$29,3,FALSE),VLOOKUP(②選手情報入力!J22,種目情報!$E$4:$G$24,3,FALSE))))</f>
        <v/>
      </c>
      <c r="W14" t="str">
        <f>IF(E14="","",IF(②選手情報入力!L22="","",IF(I14=1,VLOOKUP(②選手情報入力!L22,種目情報!$A$4:$B$29,2,FALSE),VLOOKUP(②選手情報入力!L22,種目情報!$E$4:$F$24,2,FALSE))))</f>
        <v/>
      </c>
      <c r="X14" t="str">
        <f>IF(E14="","",IF(②選手情報入力!M22="","",②選手情報入力!M22))</f>
        <v/>
      </c>
      <c r="Y14" s="34" t="str">
        <f>IF(E14="","",IF(②選手情報入力!L22="","",0))</f>
        <v/>
      </c>
      <c r="Z14" t="str">
        <f>IF(E14="","",IF(②選手情報入力!L22="","",IF(I14=1,VLOOKUP(②選手情報入力!L22,種目情報!$A$4:$C$29,3,FALSE),VLOOKUP(②選手情報入力!L22,種目情報!$E$4:$G$24,3,FALSE))))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IF(E15="","",I15*5500000+①学校情報入力!$C$3*1000+②選手情報入力!A23)</f>
        <v/>
      </c>
      <c r="B15" t="str">
        <f>IF(E15="","",①学校情報入力!$C$3)</f>
        <v/>
      </c>
      <c r="D15" t="str">
        <f>IF(E15="","",LEFT(②選手情報入力!B23,1))</f>
        <v/>
      </c>
      <c r="E15" t="str">
        <f>IF(②選手情報入力!B23="","",RIGHT(②選手情報入力!B23,LEN(②選手情報入力!B23)-1))</f>
        <v/>
      </c>
      <c r="F15" t="str">
        <f>IF(E15="","",②選手情報入力!C23)</f>
        <v/>
      </c>
      <c r="G15" t="str">
        <f>IF(E15="","",②選手情報入力!D23)</f>
        <v/>
      </c>
      <c r="H15" t="str">
        <f t="shared" si="0"/>
        <v/>
      </c>
      <c r="I15" t="str">
        <f>IF(E15="","",IF(②選手情報入力!F23="男",1,2))</f>
        <v/>
      </c>
      <c r="J15" t="str">
        <f>IF(E15="","",IF(②選手情報入力!G23="","",②選手情報入力!G23))</f>
        <v/>
      </c>
      <c r="L15" t="str">
        <f t="shared" si="1"/>
        <v/>
      </c>
      <c r="M15" t="str">
        <f t="shared" si="2"/>
        <v/>
      </c>
      <c r="O15" t="str">
        <f>IF(E15="","",IF(②選手情報入力!H23="","",IF(I15=1,VLOOKUP(②選手情報入力!H23,種目情報!$A$4:$B$29,2,FALSE),VLOOKUP(②選手情報入力!H23,種目情報!$E$4:$F$24,2,FALSE))))</f>
        <v/>
      </c>
      <c r="P15" t="str">
        <f>IF(E15="","",IF(②選手情報入力!I23="","",②選手情報入力!I23))</f>
        <v/>
      </c>
      <c r="Q15" s="34" t="str">
        <f>IF(E15="","",IF(②選手情報入力!H23="","",0))</f>
        <v/>
      </c>
      <c r="R15" t="str">
        <f>IF(E15="","",IF(②選手情報入力!H23="","",IF(I15=1,VLOOKUP(②選手情報入力!H23,種目情報!$A$4:$C$29,3,FALSE),VLOOKUP(②選手情報入力!H23,種目情報!$E$4:$G$24,3,FALSE))))</f>
        <v/>
      </c>
      <c r="S15" t="str">
        <f>IF(E15="","",IF(②選手情報入力!J23="","",IF(I15=1,VLOOKUP(②選手情報入力!J23,種目情報!$A$4:$B$29,2,FALSE),VLOOKUP(②選手情報入力!J23,種目情報!$E$4:$F$24,2,FALSE))))</f>
        <v/>
      </c>
      <c r="T15" t="str">
        <f>IF(E15="","",IF(②選手情報入力!K23="","",②選手情報入力!K23))</f>
        <v/>
      </c>
      <c r="U15" s="34" t="str">
        <f>IF(E15="","",IF(②選手情報入力!J23="","",0))</f>
        <v/>
      </c>
      <c r="V15" t="str">
        <f>IF(E15="","",IF(②選手情報入力!J23="","",IF(I15=1,VLOOKUP(②選手情報入力!J23,種目情報!$A$4:$C$29,3,FALSE),VLOOKUP(②選手情報入力!J23,種目情報!$E$4:$G$24,3,FALSE))))</f>
        <v/>
      </c>
      <c r="W15" t="str">
        <f>IF(E15="","",IF(②選手情報入力!L23="","",IF(I15=1,VLOOKUP(②選手情報入力!L23,種目情報!$A$4:$B$29,2,FALSE),VLOOKUP(②選手情報入力!L23,種目情報!$E$4:$F$24,2,FALSE))))</f>
        <v/>
      </c>
      <c r="X15" t="str">
        <f>IF(E15="","",IF(②選手情報入力!M23="","",②選手情報入力!M23))</f>
        <v/>
      </c>
      <c r="Y15" s="34" t="str">
        <f>IF(E15="","",IF(②選手情報入力!L23="","",0))</f>
        <v/>
      </c>
      <c r="Z15" t="str">
        <f>IF(E15="","",IF(②選手情報入力!L23="","",IF(I15=1,VLOOKUP(②選手情報入力!L23,種目情報!$A$4:$C$29,3,FALSE),VLOOKUP(②選手情報入力!L23,種目情報!$E$4:$G$24,3,FALSE))))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IF(E16="","",I16*5500000+①学校情報入力!$C$3*1000+②選手情報入力!A24)</f>
        <v/>
      </c>
      <c r="B16" t="str">
        <f>IF(E16="","",①学校情報入力!$C$3)</f>
        <v/>
      </c>
      <c r="D16" t="str">
        <f>IF(E16="","",LEFT(②選手情報入力!B24,1))</f>
        <v/>
      </c>
      <c r="E16" t="str">
        <f>IF(②選手情報入力!B24="","",RIGHT(②選手情報入力!B24,LEN(②選手情報入力!B24)-1))</f>
        <v/>
      </c>
      <c r="F16" t="str">
        <f>IF(E16="","",②選手情報入力!C24)</f>
        <v/>
      </c>
      <c r="G16" t="str">
        <f>IF(E16="","",②選手情報入力!D24)</f>
        <v/>
      </c>
      <c r="H16" t="str">
        <f t="shared" si="0"/>
        <v/>
      </c>
      <c r="I16" t="str">
        <f>IF(E16="","",IF(②選手情報入力!F24="男",1,2))</f>
        <v/>
      </c>
      <c r="J16" t="str">
        <f>IF(E16="","",IF(②選手情報入力!G24="","",②選手情報入力!G24))</f>
        <v/>
      </c>
      <c r="L16" t="str">
        <f t="shared" si="1"/>
        <v/>
      </c>
      <c r="M16" t="str">
        <f t="shared" si="2"/>
        <v/>
      </c>
      <c r="O16" t="str">
        <f>IF(E16="","",IF(②選手情報入力!H24="","",IF(I16=1,VLOOKUP(②選手情報入力!H24,種目情報!$A$4:$B$29,2,FALSE),VLOOKUP(②選手情報入力!H24,種目情報!$E$4:$F$24,2,FALSE))))</f>
        <v/>
      </c>
      <c r="P16" t="str">
        <f>IF(E16="","",IF(②選手情報入力!I24="","",②選手情報入力!I24))</f>
        <v/>
      </c>
      <c r="Q16" s="34" t="str">
        <f>IF(E16="","",IF(②選手情報入力!H24="","",0))</f>
        <v/>
      </c>
      <c r="R16" t="str">
        <f>IF(E16="","",IF(②選手情報入力!H24="","",IF(I16=1,VLOOKUP(②選手情報入力!H24,種目情報!$A$4:$C$29,3,FALSE),VLOOKUP(②選手情報入力!H24,種目情報!$E$4:$G$24,3,FALSE))))</f>
        <v/>
      </c>
      <c r="S16" t="str">
        <f>IF(E16="","",IF(②選手情報入力!J24="","",IF(I16=1,VLOOKUP(②選手情報入力!J24,種目情報!$A$4:$B$29,2,FALSE),VLOOKUP(②選手情報入力!J24,種目情報!$E$4:$F$24,2,FALSE))))</f>
        <v/>
      </c>
      <c r="T16" t="str">
        <f>IF(E16="","",IF(②選手情報入力!K24="","",②選手情報入力!K24))</f>
        <v/>
      </c>
      <c r="U16" s="34" t="str">
        <f>IF(E16="","",IF(②選手情報入力!J24="","",0))</f>
        <v/>
      </c>
      <c r="V16" t="str">
        <f>IF(E16="","",IF(②選手情報入力!J24="","",IF(I16=1,VLOOKUP(②選手情報入力!J24,種目情報!$A$4:$C$29,3,FALSE),VLOOKUP(②選手情報入力!J24,種目情報!$E$4:$G$24,3,FALSE))))</f>
        <v/>
      </c>
      <c r="W16" t="str">
        <f>IF(E16="","",IF(②選手情報入力!L24="","",IF(I16=1,VLOOKUP(②選手情報入力!L24,種目情報!$A$4:$B$29,2,FALSE),VLOOKUP(②選手情報入力!L24,種目情報!$E$4:$F$24,2,FALSE))))</f>
        <v/>
      </c>
      <c r="X16" t="str">
        <f>IF(E16="","",IF(②選手情報入力!M24="","",②選手情報入力!M24))</f>
        <v/>
      </c>
      <c r="Y16" s="34" t="str">
        <f>IF(E16="","",IF(②選手情報入力!L24="","",0))</f>
        <v/>
      </c>
      <c r="Z16" t="str">
        <f>IF(E16="","",IF(②選手情報入力!L24="","",IF(I16=1,VLOOKUP(②選手情報入力!L24,種目情報!$A$4:$C$29,3,FALSE),VLOOKUP(②選手情報入力!L24,種目情報!$E$4:$G$24,3,FALSE))))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IF(E17="","",I17*5500000+①学校情報入力!$C$3*1000+②選手情報入力!A25)</f>
        <v/>
      </c>
      <c r="B17" t="str">
        <f>IF(E17="","",①学校情報入力!$C$3)</f>
        <v/>
      </c>
      <c r="D17" t="str">
        <f>IF(E17="","",LEFT(②選手情報入力!B25,1))</f>
        <v/>
      </c>
      <c r="E17" t="str">
        <f>IF(②選手情報入力!B25="","",RIGHT(②選手情報入力!B25,LEN(②選手情報入力!B25)-1))</f>
        <v/>
      </c>
      <c r="F17" t="str">
        <f>IF(E17="","",②選手情報入力!C25)</f>
        <v/>
      </c>
      <c r="G17" t="str">
        <f>IF(E17="","",②選手情報入力!D25)</f>
        <v/>
      </c>
      <c r="H17" t="str">
        <f t="shared" si="0"/>
        <v/>
      </c>
      <c r="I17" t="str">
        <f>IF(E17="","",IF(②選手情報入力!F25="男",1,2))</f>
        <v/>
      </c>
      <c r="J17" t="str">
        <f>IF(E17="","",IF(②選手情報入力!G25="","",②選手情報入力!G25))</f>
        <v/>
      </c>
      <c r="L17" t="str">
        <f t="shared" si="1"/>
        <v/>
      </c>
      <c r="M17" t="str">
        <f t="shared" si="2"/>
        <v/>
      </c>
      <c r="O17" t="str">
        <f>IF(E17="","",IF(②選手情報入力!H25="","",IF(I17=1,VLOOKUP(②選手情報入力!H25,種目情報!$A$4:$B$29,2,FALSE),VLOOKUP(②選手情報入力!H25,種目情報!$E$4:$F$24,2,FALSE))))</f>
        <v/>
      </c>
      <c r="P17" t="str">
        <f>IF(E17="","",IF(②選手情報入力!I25="","",②選手情報入力!I25))</f>
        <v/>
      </c>
      <c r="Q17" s="34" t="str">
        <f>IF(E17="","",IF(②選手情報入力!H25="","",0))</f>
        <v/>
      </c>
      <c r="R17" t="str">
        <f>IF(E17="","",IF(②選手情報入力!H25="","",IF(I17=1,VLOOKUP(②選手情報入力!H25,種目情報!$A$4:$C$29,3,FALSE),VLOOKUP(②選手情報入力!H25,種目情報!$E$4:$G$24,3,FALSE))))</f>
        <v/>
      </c>
      <c r="S17" t="str">
        <f>IF(E17="","",IF(②選手情報入力!J25="","",IF(I17=1,VLOOKUP(②選手情報入力!J25,種目情報!$A$4:$B$29,2,FALSE),VLOOKUP(②選手情報入力!J25,種目情報!$E$4:$F$24,2,FALSE))))</f>
        <v/>
      </c>
      <c r="T17" t="str">
        <f>IF(E17="","",IF(②選手情報入力!K25="","",②選手情報入力!K25))</f>
        <v/>
      </c>
      <c r="U17" s="34" t="str">
        <f>IF(E17="","",IF(②選手情報入力!J25="","",0))</f>
        <v/>
      </c>
      <c r="V17" t="str">
        <f>IF(E17="","",IF(②選手情報入力!J25="","",IF(I17=1,VLOOKUP(②選手情報入力!J25,種目情報!$A$4:$C$29,3,FALSE),VLOOKUP(②選手情報入力!J25,種目情報!$E$4:$G$24,3,FALSE))))</f>
        <v/>
      </c>
      <c r="W17" t="str">
        <f>IF(E17="","",IF(②選手情報入力!L25="","",IF(I17=1,VLOOKUP(②選手情報入力!L25,種目情報!$A$4:$B$29,2,FALSE),VLOOKUP(②選手情報入力!L25,種目情報!$E$4:$F$24,2,FALSE))))</f>
        <v/>
      </c>
      <c r="X17" t="str">
        <f>IF(E17="","",IF(②選手情報入力!M25="","",②選手情報入力!M25))</f>
        <v/>
      </c>
      <c r="Y17" s="34" t="str">
        <f>IF(E17="","",IF(②選手情報入力!L25="","",0))</f>
        <v/>
      </c>
      <c r="Z17" t="str">
        <f>IF(E17="","",IF(②選手情報入力!L25="","",IF(I17=1,VLOOKUP(②選手情報入力!L25,種目情報!$A$4:$C$29,3,FALSE),VLOOKUP(②選手情報入力!L25,種目情報!$E$4:$G$24,3,FALSE))))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IF(E18="","",I18*5500000+①学校情報入力!$C$3*1000+②選手情報入力!A26)</f>
        <v/>
      </c>
      <c r="B18" t="str">
        <f>IF(E18="","",①学校情報入力!$C$3)</f>
        <v/>
      </c>
      <c r="D18" t="str">
        <f>IF(E18="","",LEFT(②選手情報入力!B26,1))</f>
        <v/>
      </c>
      <c r="E18" t="str">
        <f>IF(②選手情報入力!B26="","",RIGHT(②選手情報入力!B26,LEN(②選手情報入力!B26)-1))</f>
        <v/>
      </c>
      <c r="F18" t="str">
        <f>IF(E18="","",②選手情報入力!C26)</f>
        <v/>
      </c>
      <c r="G18" t="str">
        <f>IF(E18="","",②選手情報入力!D26)</f>
        <v/>
      </c>
      <c r="H18" t="str">
        <f t="shared" si="0"/>
        <v/>
      </c>
      <c r="I18" t="str">
        <f>IF(E18="","",IF(②選手情報入力!F26="男",1,2))</f>
        <v/>
      </c>
      <c r="J18" t="str">
        <f>IF(E18="","",IF(②選手情報入力!G26="","",②選手情報入力!G26))</f>
        <v/>
      </c>
      <c r="L18" t="str">
        <f t="shared" si="1"/>
        <v/>
      </c>
      <c r="M18" t="str">
        <f t="shared" si="2"/>
        <v/>
      </c>
      <c r="O18" t="str">
        <f>IF(E18="","",IF(②選手情報入力!H26="","",IF(I18=1,VLOOKUP(②選手情報入力!H26,種目情報!$A$4:$B$29,2,FALSE),VLOOKUP(②選手情報入力!H26,種目情報!$E$4:$F$24,2,FALSE))))</f>
        <v/>
      </c>
      <c r="P18" t="str">
        <f>IF(E18="","",IF(②選手情報入力!I26="","",②選手情報入力!I26))</f>
        <v/>
      </c>
      <c r="Q18" s="34" t="str">
        <f>IF(E18="","",IF(②選手情報入力!H26="","",0))</f>
        <v/>
      </c>
      <c r="R18" t="str">
        <f>IF(E18="","",IF(②選手情報入力!H26="","",IF(I18=1,VLOOKUP(②選手情報入力!H26,種目情報!$A$4:$C$29,3,FALSE),VLOOKUP(②選手情報入力!H26,種目情報!$E$4:$G$24,3,FALSE))))</f>
        <v/>
      </c>
      <c r="S18" t="str">
        <f>IF(E18="","",IF(②選手情報入力!J26="","",IF(I18=1,VLOOKUP(②選手情報入力!J26,種目情報!$A$4:$B$29,2,FALSE),VLOOKUP(②選手情報入力!J26,種目情報!$E$4:$F$24,2,FALSE))))</f>
        <v/>
      </c>
      <c r="T18" t="str">
        <f>IF(E18="","",IF(②選手情報入力!K26="","",②選手情報入力!K26))</f>
        <v/>
      </c>
      <c r="U18" s="34" t="str">
        <f>IF(E18="","",IF(②選手情報入力!J26="","",0))</f>
        <v/>
      </c>
      <c r="V18" t="str">
        <f>IF(E18="","",IF(②選手情報入力!J26="","",IF(I18=1,VLOOKUP(②選手情報入力!J26,種目情報!$A$4:$C$29,3,FALSE),VLOOKUP(②選手情報入力!J26,種目情報!$E$4:$G$24,3,FALSE))))</f>
        <v/>
      </c>
      <c r="W18" t="str">
        <f>IF(E18="","",IF(②選手情報入力!L26="","",IF(I18=1,VLOOKUP(②選手情報入力!L26,種目情報!$A$4:$B$29,2,FALSE),VLOOKUP(②選手情報入力!L26,種目情報!$E$4:$F$24,2,FALSE))))</f>
        <v/>
      </c>
      <c r="X18" t="str">
        <f>IF(E18="","",IF(②選手情報入力!M26="","",②選手情報入力!M26))</f>
        <v/>
      </c>
      <c r="Y18" s="34" t="str">
        <f>IF(E18="","",IF(②選手情報入力!L26="","",0))</f>
        <v/>
      </c>
      <c r="Z18" t="str">
        <f>IF(E18="","",IF(②選手情報入力!L26="","",IF(I18=1,VLOOKUP(②選手情報入力!L26,種目情報!$A$4:$C$29,3,FALSE),VLOOKUP(②選手情報入力!L26,種目情報!$E$4:$G$24,3,FALSE))))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IF(E19="","",I19*5500000+①学校情報入力!$C$3*1000+②選手情報入力!A27)</f>
        <v/>
      </c>
      <c r="B19" t="str">
        <f>IF(E19="","",①学校情報入力!$C$3)</f>
        <v/>
      </c>
      <c r="D19" t="str">
        <f>IF(E19="","",LEFT(②選手情報入力!B27,1))</f>
        <v/>
      </c>
      <c r="E19" t="str">
        <f>IF(②選手情報入力!B27="","",RIGHT(②選手情報入力!B27,LEN(②選手情報入力!B27)-1))</f>
        <v/>
      </c>
      <c r="F19" t="str">
        <f>IF(E19="","",②選手情報入力!C27)</f>
        <v/>
      </c>
      <c r="G19" t="str">
        <f>IF(E19="","",②選手情報入力!D27)</f>
        <v/>
      </c>
      <c r="H19" t="str">
        <f t="shared" si="0"/>
        <v/>
      </c>
      <c r="I19" t="str">
        <f>IF(E19="","",IF(②選手情報入力!F27="男",1,2))</f>
        <v/>
      </c>
      <c r="J19" t="str">
        <f>IF(E19="","",IF(②選手情報入力!G27="","",②選手情報入力!G27))</f>
        <v/>
      </c>
      <c r="L19" t="str">
        <f t="shared" si="1"/>
        <v/>
      </c>
      <c r="M19" t="str">
        <f t="shared" si="2"/>
        <v/>
      </c>
      <c r="O19" t="str">
        <f>IF(E19="","",IF(②選手情報入力!H27="","",IF(I19=1,VLOOKUP(②選手情報入力!H27,種目情報!$A$4:$B$29,2,FALSE),VLOOKUP(②選手情報入力!H27,種目情報!$E$4:$F$24,2,FALSE))))</f>
        <v/>
      </c>
      <c r="P19" t="str">
        <f>IF(E19="","",IF(②選手情報入力!I27="","",②選手情報入力!I27))</f>
        <v/>
      </c>
      <c r="Q19" s="34" t="str">
        <f>IF(E19="","",IF(②選手情報入力!H27="","",0))</f>
        <v/>
      </c>
      <c r="R19" t="str">
        <f>IF(E19="","",IF(②選手情報入力!H27="","",IF(I19=1,VLOOKUP(②選手情報入力!H27,種目情報!$A$4:$C$29,3,FALSE),VLOOKUP(②選手情報入力!H27,種目情報!$E$4:$G$24,3,FALSE))))</f>
        <v/>
      </c>
      <c r="S19" t="str">
        <f>IF(E19="","",IF(②選手情報入力!J27="","",IF(I19=1,VLOOKUP(②選手情報入力!J27,種目情報!$A$4:$B$29,2,FALSE),VLOOKUP(②選手情報入力!J27,種目情報!$E$4:$F$24,2,FALSE))))</f>
        <v/>
      </c>
      <c r="T19" t="str">
        <f>IF(E19="","",IF(②選手情報入力!K27="","",②選手情報入力!K27))</f>
        <v/>
      </c>
      <c r="U19" s="34" t="str">
        <f>IF(E19="","",IF(②選手情報入力!J27="","",0))</f>
        <v/>
      </c>
      <c r="V19" t="str">
        <f>IF(E19="","",IF(②選手情報入力!J27="","",IF(I19=1,VLOOKUP(②選手情報入力!J27,種目情報!$A$4:$C$29,3,FALSE),VLOOKUP(②選手情報入力!J27,種目情報!$E$4:$G$24,3,FALSE))))</f>
        <v/>
      </c>
      <c r="W19" t="str">
        <f>IF(E19="","",IF(②選手情報入力!L27="","",IF(I19=1,VLOOKUP(②選手情報入力!L27,種目情報!$A$4:$B$29,2,FALSE),VLOOKUP(②選手情報入力!L27,種目情報!$E$4:$F$24,2,FALSE))))</f>
        <v/>
      </c>
      <c r="X19" t="str">
        <f>IF(E19="","",IF(②選手情報入力!M27="","",②選手情報入力!M27))</f>
        <v/>
      </c>
      <c r="Y19" s="34" t="str">
        <f>IF(E19="","",IF(②選手情報入力!L27="","",0))</f>
        <v/>
      </c>
      <c r="Z19" t="str">
        <f>IF(E19="","",IF(②選手情報入力!L27="","",IF(I19=1,VLOOKUP(②選手情報入力!L27,種目情報!$A$4:$C$29,3,FALSE),VLOOKUP(②選手情報入力!L27,種目情報!$E$4:$G$24,3,FALSE))))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IF(E20="","",I20*5500000+①学校情報入力!$C$3*1000+②選手情報入力!A28)</f>
        <v/>
      </c>
      <c r="B20" t="str">
        <f>IF(E20="","",①学校情報入力!$C$3)</f>
        <v/>
      </c>
      <c r="D20" t="str">
        <f>IF(E20="","",LEFT(②選手情報入力!B28,1))</f>
        <v/>
      </c>
      <c r="E20" t="str">
        <f>IF(②選手情報入力!B28="","",RIGHT(②選手情報入力!B28,LEN(②選手情報入力!B28)-1))</f>
        <v/>
      </c>
      <c r="F20" t="str">
        <f>IF(E20="","",②選手情報入力!C28)</f>
        <v/>
      </c>
      <c r="G20" t="str">
        <f>IF(E20="","",②選手情報入力!D28)</f>
        <v/>
      </c>
      <c r="H20" t="str">
        <f t="shared" si="0"/>
        <v/>
      </c>
      <c r="I20" t="str">
        <f>IF(E20="","",IF(②選手情報入力!F28="男",1,2))</f>
        <v/>
      </c>
      <c r="J20" t="str">
        <f>IF(E20="","",IF(②選手情報入力!G28="","",②選手情報入力!G28))</f>
        <v/>
      </c>
      <c r="L20" t="str">
        <f t="shared" si="1"/>
        <v/>
      </c>
      <c r="M20" t="str">
        <f t="shared" si="2"/>
        <v/>
      </c>
      <c r="O20" t="str">
        <f>IF(E20="","",IF(②選手情報入力!H28="","",IF(I20=1,VLOOKUP(②選手情報入力!H28,種目情報!$A$4:$B$29,2,FALSE),VLOOKUP(②選手情報入力!H28,種目情報!$E$4:$F$24,2,FALSE))))</f>
        <v/>
      </c>
      <c r="P20" t="str">
        <f>IF(E20="","",IF(②選手情報入力!I28="","",②選手情報入力!I28))</f>
        <v/>
      </c>
      <c r="Q20" s="34" t="str">
        <f>IF(E20="","",IF(②選手情報入力!H28="","",0))</f>
        <v/>
      </c>
      <c r="R20" t="str">
        <f>IF(E20="","",IF(②選手情報入力!H28="","",IF(I20=1,VLOOKUP(②選手情報入力!H28,種目情報!$A$4:$C$29,3,FALSE),VLOOKUP(②選手情報入力!H28,種目情報!$E$4:$G$24,3,FALSE))))</f>
        <v/>
      </c>
      <c r="S20" t="str">
        <f>IF(E20="","",IF(②選手情報入力!J28="","",IF(I20=1,VLOOKUP(②選手情報入力!J28,種目情報!$A$4:$B$29,2,FALSE),VLOOKUP(②選手情報入力!J28,種目情報!$E$4:$F$24,2,FALSE))))</f>
        <v/>
      </c>
      <c r="T20" t="str">
        <f>IF(E20="","",IF(②選手情報入力!K28="","",②選手情報入力!K28))</f>
        <v/>
      </c>
      <c r="U20" s="34" t="str">
        <f>IF(E20="","",IF(②選手情報入力!J28="","",0))</f>
        <v/>
      </c>
      <c r="V20" t="str">
        <f>IF(E20="","",IF(②選手情報入力!J28="","",IF(I20=1,VLOOKUP(②選手情報入力!J28,種目情報!$A$4:$C$29,3,FALSE),VLOOKUP(②選手情報入力!J28,種目情報!$E$4:$G$24,3,FALSE))))</f>
        <v/>
      </c>
      <c r="W20" t="str">
        <f>IF(E20="","",IF(②選手情報入力!L28="","",IF(I20=1,VLOOKUP(②選手情報入力!L28,種目情報!$A$4:$B$29,2,FALSE),VLOOKUP(②選手情報入力!L28,種目情報!$E$4:$F$24,2,FALSE))))</f>
        <v/>
      </c>
      <c r="X20" t="str">
        <f>IF(E20="","",IF(②選手情報入力!M28="","",②選手情報入力!M28))</f>
        <v/>
      </c>
      <c r="Y20" s="34" t="str">
        <f>IF(E20="","",IF(②選手情報入力!L28="","",0))</f>
        <v/>
      </c>
      <c r="Z20" t="str">
        <f>IF(E20="","",IF(②選手情報入力!L28="","",IF(I20=1,VLOOKUP(②選手情報入力!L28,種目情報!$A$4:$C$29,3,FALSE),VLOOKUP(②選手情報入力!L28,種目情報!$E$4:$G$24,3,FALSE))))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IF(E21="","",I21*5500000+①学校情報入力!$C$3*1000+②選手情報入力!A29)</f>
        <v/>
      </c>
      <c r="B21" t="str">
        <f>IF(E21="","",①学校情報入力!$C$3)</f>
        <v/>
      </c>
      <c r="D21" t="str">
        <f>IF(E21="","",LEFT(②選手情報入力!B29,1))</f>
        <v/>
      </c>
      <c r="E21" t="str">
        <f>IF(②選手情報入力!B29="","",RIGHT(②選手情報入力!B29,LEN(②選手情報入力!B29)-1))</f>
        <v/>
      </c>
      <c r="F21" t="str">
        <f>IF(E21="","",②選手情報入力!C29)</f>
        <v/>
      </c>
      <c r="G21" t="str">
        <f>IF(E21="","",②選手情報入力!D29)</f>
        <v/>
      </c>
      <c r="H21" t="str">
        <f t="shared" si="0"/>
        <v/>
      </c>
      <c r="I21" t="str">
        <f>IF(E21="","",IF(②選手情報入力!F29="男",1,2))</f>
        <v/>
      </c>
      <c r="J21" t="str">
        <f>IF(E21="","",IF(②選手情報入力!G29="","",②選手情報入力!G29))</f>
        <v/>
      </c>
      <c r="L21" t="str">
        <f t="shared" si="1"/>
        <v/>
      </c>
      <c r="M21" t="str">
        <f t="shared" si="2"/>
        <v/>
      </c>
      <c r="O21" t="str">
        <f>IF(E21="","",IF(②選手情報入力!H29="","",IF(I21=1,VLOOKUP(②選手情報入力!H29,種目情報!$A$4:$B$29,2,FALSE),VLOOKUP(②選手情報入力!H29,種目情報!$E$4:$F$24,2,FALSE))))</f>
        <v/>
      </c>
      <c r="P21" t="str">
        <f>IF(E21="","",IF(②選手情報入力!I29="","",②選手情報入力!I29))</f>
        <v/>
      </c>
      <c r="Q21" s="34" t="str">
        <f>IF(E21="","",IF(②選手情報入力!H29="","",0))</f>
        <v/>
      </c>
      <c r="R21" t="str">
        <f>IF(E21="","",IF(②選手情報入力!H29="","",IF(I21=1,VLOOKUP(②選手情報入力!H29,種目情報!$A$4:$C$29,3,FALSE),VLOOKUP(②選手情報入力!H29,種目情報!$E$4:$G$24,3,FALSE))))</f>
        <v/>
      </c>
      <c r="S21" t="str">
        <f>IF(E21="","",IF(②選手情報入力!J29="","",IF(I21=1,VLOOKUP(②選手情報入力!J29,種目情報!$A$4:$B$29,2,FALSE),VLOOKUP(②選手情報入力!J29,種目情報!$E$4:$F$24,2,FALSE))))</f>
        <v/>
      </c>
      <c r="T21" t="str">
        <f>IF(E21="","",IF(②選手情報入力!K29="","",②選手情報入力!K29))</f>
        <v/>
      </c>
      <c r="U21" s="34" t="str">
        <f>IF(E21="","",IF(②選手情報入力!J29="","",0))</f>
        <v/>
      </c>
      <c r="V21" t="str">
        <f>IF(E21="","",IF(②選手情報入力!J29="","",IF(I21=1,VLOOKUP(②選手情報入力!J29,種目情報!$A$4:$C$29,3,FALSE),VLOOKUP(②選手情報入力!J29,種目情報!$E$4:$G$24,3,FALSE))))</f>
        <v/>
      </c>
      <c r="W21" t="str">
        <f>IF(E21="","",IF(②選手情報入力!L29="","",IF(I21=1,VLOOKUP(②選手情報入力!L29,種目情報!$A$4:$B$29,2,FALSE),VLOOKUP(②選手情報入力!L29,種目情報!$E$4:$F$24,2,FALSE))))</f>
        <v/>
      </c>
      <c r="X21" t="str">
        <f>IF(E21="","",IF(②選手情報入力!M29="","",②選手情報入力!M29))</f>
        <v/>
      </c>
      <c r="Y21" s="34" t="str">
        <f>IF(E21="","",IF(②選手情報入力!L29="","",0))</f>
        <v/>
      </c>
      <c r="Z21" t="str">
        <f>IF(E21="","",IF(②選手情報入力!L29="","",IF(I21=1,VLOOKUP(②選手情報入力!L29,種目情報!$A$4:$C$29,3,FALSE),VLOOKUP(②選手情報入力!L29,種目情報!$E$4:$G$24,3,FALSE))))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IF(E22="","",I22*5500000+①学校情報入力!$C$3*1000+②選手情報入力!A30)</f>
        <v/>
      </c>
      <c r="B22" t="str">
        <f>IF(E22="","",①学校情報入力!$C$3)</f>
        <v/>
      </c>
      <c r="D22" t="str">
        <f>IF(E22="","",LEFT(②選手情報入力!B30,1))</f>
        <v/>
      </c>
      <c r="E22" t="str">
        <f>IF(②選手情報入力!B30="","",RIGHT(②選手情報入力!B30,LEN(②選手情報入力!B30)-1))</f>
        <v/>
      </c>
      <c r="F22" t="str">
        <f>IF(E22="","",②選手情報入力!C30)</f>
        <v/>
      </c>
      <c r="G22" t="str">
        <f>IF(E22="","",②選手情報入力!D30)</f>
        <v/>
      </c>
      <c r="H22" t="str">
        <f t="shared" si="0"/>
        <v/>
      </c>
      <c r="I22" t="str">
        <f>IF(E22="","",IF(②選手情報入力!F30="男",1,2))</f>
        <v/>
      </c>
      <c r="J22" t="str">
        <f>IF(E22="","",IF(②選手情報入力!G30="","",②選手情報入力!G30))</f>
        <v/>
      </c>
      <c r="L22" t="str">
        <f t="shared" si="1"/>
        <v/>
      </c>
      <c r="M22" t="str">
        <f t="shared" si="2"/>
        <v/>
      </c>
      <c r="O22" t="str">
        <f>IF(E22="","",IF(②選手情報入力!H30="","",IF(I22=1,VLOOKUP(②選手情報入力!H30,種目情報!$A$4:$B$29,2,FALSE),VLOOKUP(②選手情報入力!H30,種目情報!$E$4:$F$24,2,FALSE))))</f>
        <v/>
      </c>
      <c r="P22" t="str">
        <f>IF(E22="","",IF(②選手情報入力!I30="","",②選手情報入力!I30))</f>
        <v/>
      </c>
      <c r="Q22" s="34" t="str">
        <f>IF(E22="","",IF(②選手情報入力!H30="","",0))</f>
        <v/>
      </c>
      <c r="R22" t="str">
        <f>IF(E22="","",IF(②選手情報入力!H30="","",IF(I22=1,VLOOKUP(②選手情報入力!H30,種目情報!$A$4:$C$29,3,FALSE),VLOOKUP(②選手情報入力!H30,種目情報!$E$4:$G$24,3,FALSE))))</f>
        <v/>
      </c>
      <c r="S22" t="str">
        <f>IF(E22="","",IF(②選手情報入力!J30="","",IF(I22=1,VLOOKUP(②選手情報入力!J30,種目情報!$A$4:$B$29,2,FALSE),VLOOKUP(②選手情報入力!J30,種目情報!$E$4:$F$24,2,FALSE))))</f>
        <v/>
      </c>
      <c r="T22" t="str">
        <f>IF(E22="","",IF(②選手情報入力!K30="","",②選手情報入力!K30))</f>
        <v/>
      </c>
      <c r="U22" s="34" t="str">
        <f>IF(E22="","",IF(②選手情報入力!J30="","",0))</f>
        <v/>
      </c>
      <c r="V22" t="str">
        <f>IF(E22="","",IF(②選手情報入力!J30="","",IF(I22=1,VLOOKUP(②選手情報入力!J30,種目情報!$A$4:$C$29,3,FALSE),VLOOKUP(②選手情報入力!J30,種目情報!$E$4:$G$24,3,FALSE))))</f>
        <v/>
      </c>
      <c r="W22" t="str">
        <f>IF(E22="","",IF(②選手情報入力!L30="","",IF(I22=1,VLOOKUP(②選手情報入力!L30,種目情報!$A$4:$B$29,2,FALSE),VLOOKUP(②選手情報入力!L30,種目情報!$E$4:$F$24,2,FALSE))))</f>
        <v/>
      </c>
      <c r="X22" t="str">
        <f>IF(E22="","",IF(②選手情報入力!M30="","",②選手情報入力!M30))</f>
        <v/>
      </c>
      <c r="Y22" s="34" t="str">
        <f>IF(E22="","",IF(②選手情報入力!L30="","",0))</f>
        <v/>
      </c>
      <c r="Z22" t="str">
        <f>IF(E22="","",IF(②選手情報入力!L30="","",IF(I22=1,VLOOKUP(②選手情報入力!L30,種目情報!$A$4:$C$29,3,FALSE),VLOOKUP(②選手情報入力!L30,種目情報!$E$4:$G$24,3,FALSE))))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IF(E23="","",I23*5500000+①学校情報入力!$C$3*1000+②選手情報入力!A31)</f>
        <v/>
      </c>
      <c r="B23" t="str">
        <f>IF(E23="","",①学校情報入力!$C$3)</f>
        <v/>
      </c>
      <c r="D23" t="str">
        <f>IF(E23="","",LEFT(②選手情報入力!B31,1))</f>
        <v/>
      </c>
      <c r="E23" t="str">
        <f>IF(②選手情報入力!B31="","",RIGHT(②選手情報入力!B31,LEN(②選手情報入力!B31)-1))</f>
        <v/>
      </c>
      <c r="F23" t="str">
        <f>IF(E23="","",②選手情報入力!C31)</f>
        <v/>
      </c>
      <c r="G23" t="str">
        <f>IF(E23="","",②選手情報入力!D31)</f>
        <v/>
      </c>
      <c r="H23" t="str">
        <f t="shared" si="0"/>
        <v/>
      </c>
      <c r="I23" t="str">
        <f>IF(E23="","",IF(②選手情報入力!F31="男",1,2))</f>
        <v/>
      </c>
      <c r="J23" t="str">
        <f>IF(E23="","",IF(②選手情報入力!G31="","",②選手情報入力!G31))</f>
        <v/>
      </c>
      <c r="L23" t="str">
        <f t="shared" si="1"/>
        <v/>
      </c>
      <c r="M23" t="str">
        <f t="shared" si="2"/>
        <v/>
      </c>
      <c r="O23" t="str">
        <f>IF(E23="","",IF(②選手情報入力!H31="","",IF(I23=1,VLOOKUP(②選手情報入力!H31,種目情報!$A$4:$B$29,2,FALSE),VLOOKUP(②選手情報入力!H31,種目情報!$E$4:$F$24,2,FALSE))))</f>
        <v/>
      </c>
      <c r="P23" t="str">
        <f>IF(E23="","",IF(②選手情報入力!I31="","",②選手情報入力!I31))</f>
        <v/>
      </c>
      <c r="Q23" s="34" t="str">
        <f>IF(E23="","",IF(②選手情報入力!H31="","",0))</f>
        <v/>
      </c>
      <c r="R23" t="str">
        <f>IF(E23="","",IF(②選手情報入力!H31="","",IF(I23=1,VLOOKUP(②選手情報入力!H31,種目情報!$A$4:$C$29,3,FALSE),VLOOKUP(②選手情報入力!H31,種目情報!$E$4:$G$24,3,FALSE))))</f>
        <v/>
      </c>
      <c r="S23" t="str">
        <f>IF(E23="","",IF(②選手情報入力!J31="","",IF(I23=1,VLOOKUP(②選手情報入力!J31,種目情報!$A$4:$B$29,2,FALSE),VLOOKUP(②選手情報入力!J31,種目情報!$E$4:$F$24,2,FALSE))))</f>
        <v/>
      </c>
      <c r="T23" t="str">
        <f>IF(E23="","",IF(②選手情報入力!K31="","",②選手情報入力!K31))</f>
        <v/>
      </c>
      <c r="U23" s="34" t="str">
        <f>IF(E23="","",IF(②選手情報入力!J31="","",0))</f>
        <v/>
      </c>
      <c r="V23" t="str">
        <f>IF(E23="","",IF(②選手情報入力!J31="","",IF(I23=1,VLOOKUP(②選手情報入力!J31,種目情報!$A$4:$C$29,3,FALSE),VLOOKUP(②選手情報入力!J31,種目情報!$E$4:$G$24,3,FALSE))))</f>
        <v/>
      </c>
      <c r="W23" t="str">
        <f>IF(E23="","",IF(②選手情報入力!L31="","",IF(I23=1,VLOOKUP(②選手情報入力!L31,種目情報!$A$4:$B$29,2,FALSE),VLOOKUP(②選手情報入力!L31,種目情報!$E$4:$F$24,2,FALSE))))</f>
        <v/>
      </c>
      <c r="X23" t="str">
        <f>IF(E23="","",IF(②選手情報入力!M31="","",②選手情報入力!M31))</f>
        <v/>
      </c>
      <c r="Y23" s="34" t="str">
        <f>IF(E23="","",IF(②選手情報入力!L31="","",0))</f>
        <v/>
      </c>
      <c r="Z23" t="str">
        <f>IF(E23="","",IF(②選手情報入力!L31="","",IF(I23=1,VLOOKUP(②選手情報入力!L31,種目情報!$A$4:$C$29,3,FALSE),VLOOKUP(②選手情報入力!L31,種目情報!$E$4:$G$24,3,FALSE))))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IF(E24="","",I24*5500000+①学校情報入力!$C$3*1000+②選手情報入力!A32)</f>
        <v/>
      </c>
      <c r="B24" t="str">
        <f>IF(E24="","",①学校情報入力!$C$3)</f>
        <v/>
      </c>
      <c r="D24" t="str">
        <f>IF(E24="","",LEFT(②選手情報入力!B32,1))</f>
        <v/>
      </c>
      <c r="E24" t="str">
        <f>IF(②選手情報入力!B32="","",RIGHT(②選手情報入力!B32,LEN(②選手情報入力!B32)-1))</f>
        <v/>
      </c>
      <c r="F24" t="str">
        <f>IF(E24="","",②選手情報入力!C32)</f>
        <v/>
      </c>
      <c r="G24" t="str">
        <f>IF(E24="","",②選手情報入力!D32)</f>
        <v/>
      </c>
      <c r="H24" t="str">
        <f t="shared" si="0"/>
        <v/>
      </c>
      <c r="I24" t="str">
        <f>IF(E24="","",IF(②選手情報入力!F32="男",1,2))</f>
        <v/>
      </c>
      <c r="J24" t="str">
        <f>IF(E24="","",IF(②選手情報入力!G32="","",②選手情報入力!G32))</f>
        <v/>
      </c>
      <c r="L24" t="str">
        <f t="shared" si="1"/>
        <v/>
      </c>
      <c r="M24" t="str">
        <f t="shared" si="2"/>
        <v/>
      </c>
      <c r="O24" t="str">
        <f>IF(E24="","",IF(②選手情報入力!H32="","",IF(I24=1,VLOOKUP(②選手情報入力!H32,種目情報!$A$4:$B$29,2,FALSE),VLOOKUP(②選手情報入力!H32,種目情報!$E$4:$F$24,2,FALSE))))</f>
        <v/>
      </c>
      <c r="P24" t="str">
        <f>IF(E24="","",IF(②選手情報入力!I32="","",②選手情報入力!I32))</f>
        <v/>
      </c>
      <c r="Q24" s="34" t="str">
        <f>IF(E24="","",IF(②選手情報入力!H32="","",0))</f>
        <v/>
      </c>
      <c r="R24" t="str">
        <f>IF(E24="","",IF(②選手情報入力!H32="","",IF(I24=1,VLOOKUP(②選手情報入力!H32,種目情報!$A$4:$C$29,3,FALSE),VLOOKUP(②選手情報入力!H32,種目情報!$E$4:$G$24,3,FALSE))))</f>
        <v/>
      </c>
      <c r="S24" t="str">
        <f>IF(E24="","",IF(②選手情報入力!J32="","",IF(I24=1,VLOOKUP(②選手情報入力!J32,種目情報!$A$4:$B$29,2,FALSE),VLOOKUP(②選手情報入力!J32,種目情報!$E$4:$F$24,2,FALSE))))</f>
        <v/>
      </c>
      <c r="T24" t="str">
        <f>IF(E24="","",IF(②選手情報入力!K32="","",②選手情報入力!K32))</f>
        <v/>
      </c>
      <c r="U24" s="34" t="str">
        <f>IF(E24="","",IF(②選手情報入力!J32="","",0))</f>
        <v/>
      </c>
      <c r="V24" t="str">
        <f>IF(E24="","",IF(②選手情報入力!J32="","",IF(I24=1,VLOOKUP(②選手情報入力!J32,種目情報!$A$4:$C$29,3,FALSE),VLOOKUP(②選手情報入力!J32,種目情報!$E$4:$G$24,3,FALSE))))</f>
        <v/>
      </c>
      <c r="W24" t="str">
        <f>IF(E24="","",IF(②選手情報入力!L32="","",IF(I24=1,VLOOKUP(②選手情報入力!L32,種目情報!$A$4:$B$29,2,FALSE),VLOOKUP(②選手情報入力!L32,種目情報!$E$4:$F$24,2,FALSE))))</f>
        <v/>
      </c>
      <c r="X24" t="str">
        <f>IF(E24="","",IF(②選手情報入力!M32="","",②選手情報入力!M32))</f>
        <v/>
      </c>
      <c r="Y24" s="34" t="str">
        <f>IF(E24="","",IF(②選手情報入力!L32="","",0))</f>
        <v/>
      </c>
      <c r="Z24" t="str">
        <f>IF(E24="","",IF(②選手情報入力!L32="","",IF(I24=1,VLOOKUP(②選手情報入力!L32,種目情報!$A$4:$C$29,3,FALSE),VLOOKUP(②選手情報入力!L32,種目情報!$E$4:$G$24,3,FALSE))))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IF(E25="","",I25*5500000+①学校情報入力!$C$3*1000+②選手情報入力!A33)</f>
        <v/>
      </c>
      <c r="B25" t="str">
        <f>IF(E25="","",①学校情報入力!$C$3)</f>
        <v/>
      </c>
      <c r="D25" t="str">
        <f>IF(E25="","",LEFT(②選手情報入力!B33,1))</f>
        <v/>
      </c>
      <c r="E25" t="str">
        <f>IF(②選手情報入力!B33="","",RIGHT(②選手情報入力!B33,LEN(②選手情報入力!B33)-1))</f>
        <v/>
      </c>
      <c r="F25" t="str">
        <f>IF(E25="","",②選手情報入力!C33)</f>
        <v/>
      </c>
      <c r="G25" t="str">
        <f>IF(E25="","",②選手情報入力!D33)</f>
        <v/>
      </c>
      <c r="H25" t="str">
        <f t="shared" si="0"/>
        <v/>
      </c>
      <c r="I25" t="str">
        <f>IF(E25="","",IF(②選手情報入力!F33="男",1,2))</f>
        <v/>
      </c>
      <c r="J25" t="str">
        <f>IF(E25="","",IF(②選手情報入力!G33="","",②選手情報入力!G33))</f>
        <v/>
      </c>
      <c r="L25" t="str">
        <f t="shared" si="1"/>
        <v/>
      </c>
      <c r="M25" t="str">
        <f t="shared" si="2"/>
        <v/>
      </c>
      <c r="O25" t="str">
        <f>IF(E25="","",IF(②選手情報入力!H33="","",IF(I25=1,VLOOKUP(②選手情報入力!H33,種目情報!$A$4:$B$29,2,FALSE),VLOOKUP(②選手情報入力!H33,種目情報!$E$4:$F$24,2,FALSE))))</f>
        <v/>
      </c>
      <c r="P25" t="str">
        <f>IF(E25="","",IF(②選手情報入力!I33="","",②選手情報入力!I33))</f>
        <v/>
      </c>
      <c r="Q25" s="34" t="str">
        <f>IF(E25="","",IF(②選手情報入力!H33="","",0))</f>
        <v/>
      </c>
      <c r="R25" t="str">
        <f>IF(E25="","",IF(②選手情報入力!H33="","",IF(I25=1,VLOOKUP(②選手情報入力!H33,種目情報!$A$4:$C$29,3,FALSE),VLOOKUP(②選手情報入力!H33,種目情報!$E$4:$G$24,3,FALSE))))</f>
        <v/>
      </c>
      <c r="S25" t="str">
        <f>IF(E25="","",IF(②選手情報入力!J33="","",IF(I25=1,VLOOKUP(②選手情報入力!J33,種目情報!$A$4:$B$29,2,FALSE),VLOOKUP(②選手情報入力!J33,種目情報!$E$4:$F$24,2,FALSE))))</f>
        <v/>
      </c>
      <c r="T25" t="str">
        <f>IF(E25="","",IF(②選手情報入力!K33="","",②選手情報入力!K33))</f>
        <v/>
      </c>
      <c r="U25" s="34" t="str">
        <f>IF(E25="","",IF(②選手情報入力!J33="","",0))</f>
        <v/>
      </c>
      <c r="V25" t="str">
        <f>IF(E25="","",IF(②選手情報入力!J33="","",IF(I25=1,VLOOKUP(②選手情報入力!J33,種目情報!$A$4:$C$29,3,FALSE),VLOOKUP(②選手情報入力!J33,種目情報!$E$4:$G$24,3,FALSE))))</f>
        <v/>
      </c>
      <c r="W25" t="str">
        <f>IF(E25="","",IF(②選手情報入力!L33="","",IF(I25=1,VLOOKUP(②選手情報入力!L33,種目情報!$A$4:$B$29,2,FALSE),VLOOKUP(②選手情報入力!L33,種目情報!$E$4:$F$24,2,FALSE))))</f>
        <v/>
      </c>
      <c r="X25" t="str">
        <f>IF(E25="","",IF(②選手情報入力!M33="","",②選手情報入力!M33))</f>
        <v/>
      </c>
      <c r="Y25" s="34" t="str">
        <f>IF(E25="","",IF(②選手情報入力!L33="","",0))</f>
        <v/>
      </c>
      <c r="Z25" t="str">
        <f>IF(E25="","",IF(②選手情報入力!L33="","",IF(I25=1,VLOOKUP(②選手情報入力!L33,種目情報!$A$4:$C$29,3,FALSE),VLOOKUP(②選手情報入力!L33,種目情報!$E$4:$G$24,3,FALSE))))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IF(E26="","",I26*5500000+①学校情報入力!$C$3*1000+②選手情報入力!A34)</f>
        <v/>
      </c>
      <c r="B26" t="str">
        <f>IF(E26="","",①学校情報入力!$C$3)</f>
        <v/>
      </c>
      <c r="D26" t="str">
        <f>IF(E26="","",LEFT(②選手情報入力!B34,1))</f>
        <v/>
      </c>
      <c r="E26" t="str">
        <f>IF(②選手情報入力!B34="","",RIGHT(②選手情報入力!B34,LEN(②選手情報入力!B34)-1))</f>
        <v/>
      </c>
      <c r="F26" t="str">
        <f>IF(E26="","",②選手情報入力!C34)</f>
        <v/>
      </c>
      <c r="G26" t="str">
        <f>IF(E26="","",②選手情報入力!D34)</f>
        <v/>
      </c>
      <c r="H26" t="str">
        <f t="shared" si="0"/>
        <v/>
      </c>
      <c r="I26" t="str">
        <f>IF(E26="","",IF(②選手情報入力!F34="男",1,2))</f>
        <v/>
      </c>
      <c r="J26" t="str">
        <f>IF(E26="","",IF(②選手情報入力!G34="","",②選手情報入力!G34))</f>
        <v/>
      </c>
      <c r="L26" t="str">
        <f t="shared" si="1"/>
        <v/>
      </c>
      <c r="M26" t="str">
        <f t="shared" si="2"/>
        <v/>
      </c>
      <c r="O26" t="str">
        <f>IF(E26="","",IF(②選手情報入力!H34="","",IF(I26=1,VLOOKUP(②選手情報入力!H34,種目情報!$A$4:$B$29,2,FALSE),VLOOKUP(②選手情報入力!H34,種目情報!$E$4:$F$24,2,FALSE))))</f>
        <v/>
      </c>
      <c r="P26" t="str">
        <f>IF(E26="","",IF(②選手情報入力!I34="","",②選手情報入力!I34))</f>
        <v/>
      </c>
      <c r="Q26" s="34" t="str">
        <f>IF(E26="","",IF(②選手情報入力!H34="","",0))</f>
        <v/>
      </c>
      <c r="R26" t="str">
        <f>IF(E26="","",IF(②選手情報入力!H34="","",IF(I26=1,VLOOKUP(②選手情報入力!H34,種目情報!$A$4:$C$29,3,FALSE),VLOOKUP(②選手情報入力!H34,種目情報!$E$4:$G$24,3,FALSE))))</f>
        <v/>
      </c>
      <c r="S26" t="str">
        <f>IF(E26="","",IF(②選手情報入力!J34="","",IF(I26=1,VLOOKUP(②選手情報入力!J34,種目情報!$A$4:$B$29,2,FALSE),VLOOKUP(②選手情報入力!J34,種目情報!$E$4:$F$24,2,FALSE))))</f>
        <v/>
      </c>
      <c r="T26" t="str">
        <f>IF(E26="","",IF(②選手情報入力!K34="","",②選手情報入力!K34))</f>
        <v/>
      </c>
      <c r="U26" s="34" t="str">
        <f>IF(E26="","",IF(②選手情報入力!J34="","",0))</f>
        <v/>
      </c>
      <c r="V26" t="str">
        <f>IF(E26="","",IF(②選手情報入力!J34="","",IF(I26=1,VLOOKUP(②選手情報入力!J34,種目情報!$A$4:$C$29,3,FALSE),VLOOKUP(②選手情報入力!J34,種目情報!$E$4:$G$24,3,FALSE))))</f>
        <v/>
      </c>
      <c r="W26" t="str">
        <f>IF(E26="","",IF(②選手情報入力!L34="","",IF(I26=1,VLOOKUP(②選手情報入力!L34,種目情報!$A$4:$B$29,2,FALSE),VLOOKUP(②選手情報入力!L34,種目情報!$E$4:$F$24,2,FALSE))))</f>
        <v/>
      </c>
      <c r="X26" t="str">
        <f>IF(E26="","",IF(②選手情報入力!M34="","",②選手情報入力!M34))</f>
        <v/>
      </c>
      <c r="Y26" s="34" t="str">
        <f>IF(E26="","",IF(②選手情報入力!L34="","",0))</f>
        <v/>
      </c>
      <c r="Z26" t="str">
        <f>IF(E26="","",IF(②選手情報入力!L34="","",IF(I26=1,VLOOKUP(②選手情報入力!L34,種目情報!$A$4:$C$29,3,FALSE),VLOOKUP(②選手情報入力!L34,種目情報!$E$4:$G$24,3,FALSE))))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IF(E27="","",I27*5500000+①学校情報入力!$C$3*1000+②選手情報入力!A35)</f>
        <v/>
      </c>
      <c r="B27" t="str">
        <f>IF(E27="","",①学校情報入力!$C$3)</f>
        <v/>
      </c>
      <c r="D27" t="str">
        <f>IF(E27="","",LEFT(②選手情報入力!B35,1))</f>
        <v/>
      </c>
      <c r="E27" t="str">
        <f>IF(②選手情報入力!B35="","",RIGHT(②選手情報入力!B35,LEN(②選手情報入力!B35)-1))</f>
        <v/>
      </c>
      <c r="F27" t="str">
        <f>IF(E27="","",②選手情報入力!C35)</f>
        <v/>
      </c>
      <c r="G27" t="str">
        <f>IF(E27="","",②選手情報入力!D35)</f>
        <v/>
      </c>
      <c r="H27" t="str">
        <f t="shared" si="0"/>
        <v/>
      </c>
      <c r="I27" t="str">
        <f>IF(E27="","",IF(②選手情報入力!F35="男",1,2))</f>
        <v/>
      </c>
      <c r="J27" t="str">
        <f>IF(E27="","",IF(②選手情報入力!G35="","",②選手情報入力!G35))</f>
        <v/>
      </c>
      <c r="L27" t="str">
        <f t="shared" si="1"/>
        <v/>
      </c>
      <c r="M27" t="str">
        <f t="shared" si="2"/>
        <v/>
      </c>
      <c r="O27" t="str">
        <f>IF(E27="","",IF(②選手情報入力!H35="","",IF(I27=1,VLOOKUP(②選手情報入力!H35,種目情報!$A$4:$B$29,2,FALSE),VLOOKUP(②選手情報入力!H35,種目情報!$E$4:$F$24,2,FALSE))))</f>
        <v/>
      </c>
      <c r="P27" t="str">
        <f>IF(E27="","",IF(②選手情報入力!I35="","",②選手情報入力!I35))</f>
        <v/>
      </c>
      <c r="Q27" s="34" t="str">
        <f>IF(E27="","",IF(②選手情報入力!H35="","",0))</f>
        <v/>
      </c>
      <c r="R27" t="str">
        <f>IF(E27="","",IF(②選手情報入力!H35="","",IF(I27=1,VLOOKUP(②選手情報入力!H35,種目情報!$A$4:$C$29,3,FALSE),VLOOKUP(②選手情報入力!H35,種目情報!$E$4:$G$24,3,FALSE))))</f>
        <v/>
      </c>
      <c r="S27" t="str">
        <f>IF(E27="","",IF(②選手情報入力!J35="","",IF(I27=1,VLOOKUP(②選手情報入力!J35,種目情報!$A$4:$B$29,2,FALSE),VLOOKUP(②選手情報入力!J35,種目情報!$E$4:$F$24,2,FALSE))))</f>
        <v/>
      </c>
      <c r="T27" t="str">
        <f>IF(E27="","",IF(②選手情報入力!K35="","",②選手情報入力!K35))</f>
        <v/>
      </c>
      <c r="U27" s="34" t="str">
        <f>IF(E27="","",IF(②選手情報入力!J35="","",0))</f>
        <v/>
      </c>
      <c r="V27" t="str">
        <f>IF(E27="","",IF(②選手情報入力!J35="","",IF(I27=1,VLOOKUP(②選手情報入力!J35,種目情報!$A$4:$C$29,3,FALSE),VLOOKUP(②選手情報入力!J35,種目情報!$E$4:$G$24,3,FALSE))))</f>
        <v/>
      </c>
      <c r="W27" t="str">
        <f>IF(E27="","",IF(②選手情報入力!L35="","",IF(I27=1,VLOOKUP(②選手情報入力!L35,種目情報!$A$4:$B$29,2,FALSE),VLOOKUP(②選手情報入力!L35,種目情報!$E$4:$F$24,2,FALSE))))</f>
        <v/>
      </c>
      <c r="X27" t="str">
        <f>IF(E27="","",IF(②選手情報入力!M35="","",②選手情報入力!M35))</f>
        <v/>
      </c>
      <c r="Y27" s="34" t="str">
        <f>IF(E27="","",IF(②選手情報入力!L35="","",0))</f>
        <v/>
      </c>
      <c r="Z27" t="str">
        <f>IF(E27="","",IF(②選手情報入力!L35="","",IF(I27=1,VLOOKUP(②選手情報入力!L35,種目情報!$A$4:$C$29,3,FALSE),VLOOKUP(②選手情報入力!L35,種目情報!$E$4:$G$24,3,FALSE))))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IF(E28="","",I28*5500000+①学校情報入力!$C$3*1000+②選手情報入力!A36)</f>
        <v/>
      </c>
      <c r="B28" t="str">
        <f>IF(E28="","",①学校情報入力!$C$3)</f>
        <v/>
      </c>
      <c r="D28" t="str">
        <f>IF(E28="","",LEFT(②選手情報入力!B36,1))</f>
        <v/>
      </c>
      <c r="E28" t="str">
        <f>IF(②選手情報入力!B36="","",RIGHT(②選手情報入力!B36,LEN(②選手情報入力!B36)-1))</f>
        <v/>
      </c>
      <c r="F28" t="str">
        <f>IF(E28="","",②選手情報入力!C36)</f>
        <v/>
      </c>
      <c r="G28" t="str">
        <f>IF(E28="","",②選手情報入力!D36)</f>
        <v/>
      </c>
      <c r="H28" t="str">
        <f t="shared" si="0"/>
        <v/>
      </c>
      <c r="I28" t="str">
        <f>IF(E28="","",IF(②選手情報入力!F36="男",1,2))</f>
        <v/>
      </c>
      <c r="J28" t="str">
        <f>IF(E28="","",IF(②選手情報入力!G36="","",②選手情報入力!G36))</f>
        <v/>
      </c>
      <c r="L28" t="str">
        <f t="shared" si="1"/>
        <v/>
      </c>
      <c r="M28" t="str">
        <f t="shared" si="2"/>
        <v/>
      </c>
      <c r="O28" t="str">
        <f>IF(E28="","",IF(②選手情報入力!H36="","",IF(I28=1,VLOOKUP(②選手情報入力!H36,種目情報!$A$4:$B$29,2,FALSE),VLOOKUP(②選手情報入力!H36,種目情報!$E$4:$F$24,2,FALSE))))</f>
        <v/>
      </c>
      <c r="P28" t="str">
        <f>IF(E28="","",IF(②選手情報入力!I36="","",②選手情報入力!I36))</f>
        <v/>
      </c>
      <c r="Q28" s="34" t="str">
        <f>IF(E28="","",IF(②選手情報入力!H36="","",0))</f>
        <v/>
      </c>
      <c r="R28" t="str">
        <f>IF(E28="","",IF(②選手情報入力!H36="","",IF(I28=1,VLOOKUP(②選手情報入力!H36,種目情報!$A$4:$C$29,3,FALSE),VLOOKUP(②選手情報入力!H36,種目情報!$E$4:$G$24,3,FALSE))))</f>
        <v/>
      </c>
      <c r="S28" t="str">
        <f>IF(E28="","",IF(②選手情報入力!J36="","",IF(I28=1,VLOOKUP(②選手情報入力!J36,種目情報!$A$4:$B$29,2,FALSE),VLOOKUP(②選手情報入力!J36,種目情報!$E$4:$F$24,2,FALSE))))</f>
        <v/>
      </c>
      <c r="T28" t="str">
        <f>IF(E28="","",IF(②選手情報入力!K36="","",②選手情報入力!K36))</f>
        <v/>
      </c>
      <c r="U28" s="34" t="str">
        <f>IF(E28="","",IF(②選手情報入力!J36="","",0))</f>
        <v/>
      </c>
      <c r="V28" t="str">
        <f>IF(E28="","",IF(②選手情報入力!J36="","",IF(I28=1,VLOOKUP(②選手情報入力!J36,種目情報!$A$4:$C$29,3,FALSE),VLOOKUP(②選手情報入力!J36,種目情報!$E$4:$G$24,3,FALSE))))</f>
        <v/>
      </c>
      <c r="W28" t="str">
        <f>IF(E28="","",IF(②選手情報入力!L36="","",IF(I28=1,VLOOKUP(②選手情報入力!L36,種目情報!$A$4:$B$29,2,FALSE),VLOOKUP(②選手情報入力!L36,種目情報!$E$4:$F$24,2,FALSE))))</f>
        <v/>
      </c>
      <c r="X28" t="str">
        <f>IF(E28="","",IF(②選手情報入力!M36="","",②選手情報入力!M36))</f>
        <v/>
      </c>
      <c r="Y28" s="34" t="str">
        <f>IF(E28="","",IF(②選手情報入力!L36="","",0))</f>
        <v/>
      </c>
      <c r="Z28" t="str">
        <f>IF(E28="","",IF(②選手情報入力!L36="","",IF(I28=1,VLOOKUP(②選手情報入力!L36,種目情報!$A$4:$C$29,3,FALSE),VLOOKUP(②選手情報入力!L36,種目情報!$E$4:$G$24,3,FALSE))))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IF(E29="","",I29*5500000+①学校情報入力!$C$3*1000+②選手情報入力!A37)</f>
        <v/>
      </c>
      <c r="B29" t="str">
        <f>IF(E29="","",①学校情報入力!$C$3)</f>
        <v/>
      </c>
      <c r="D29" t="str">
        <f>IF(E29="","",LEFT(②選手情報入力!B37,1))</f>
        <v/>
      </c>
      <c r="E29" t="str">
        <f>IF(②選手情報入力!B37="","",RIGHT(②選手情報入力!B37,LEN(②選手情報入力!B37)-1))</f>
        <v/>
      </c>
      <c r="F29" t="str">
        <f>IF(E29="","",②選手情報入力!C37)</f>
        <v/>
      </c>
      <c r="G29" t="str">
        <f>IF(E29="","",②選手情報入力!D37)</f>
        <v/>
      </c>
      <c r="H29" t="str">
        <f t="shared" si="0"/>
        <v/>
      </c>
      <c r="I29" t="str">
        <f>IF(E29="","",IF(②選手情報入力!F37="男",1,2))</f>
        <v/>
      </c>
      <c r="J29" t="str">
        <f>IF(E29="","",IF(②選手情報入力!G37="","",②選手情報入力!G37))</f>
        <v/>
      </c>
      <c r="L29" t="str">
        <f t="shared" si="1"/>
        <v/>
      </c>
      <c r="M29" t="str">
        <f t="shared" si="2"/>
        <v/>
      </c>
      <c r="O29" t="str">
        <f>IF(E29="","",IF(②選手情報入力!H37="","",IF(I29=1,VLOOKUP(②選手情報入力!H37,種目情報!$A$4:$B$29,2,FALSE),VLOOKUP(②選手情報入力!H37,種目情報!$E$4:$F$24,2,FALSE))))</f>
        <v/>
      </c>
      <c r="P29" t="str">
        <f>IF(E29="","",IF(②選手情報入力!I37="","",②選手情報入力!I37))</f>
        <v/>
      </c>
      <c r="Q29" s="34" t="str">
        <f>IF(E29="","",IF(②選手情報入力!H37="","",0))</f>
        <v/>
      </c>
      <c r="R29" t="str">
        <f>IF(E29="","",IF(②選手情報入力!H37="","",IF(I29=1,VLOOKUP(②選手情報入力!H37,種目情報!$A$4:$C$29,3,FALSE),VLOOKUP(②選手情報入力!H37,種目情報!$E$4:$G$24,3,FALSE))))</f>
        <v/>
      </c>
      <c r="S29" t="str">
        <f>IF(E29="","",IF(②選手情報入力!J37="","",IF(I29=1,VLOOKUP(②選手情報入力!J37,種目情報!$A$4:$B$29,2,FALSE),VLOOKUP(②選手情報入力!J37,種目情報!$E$4:$F$24,2,FALSE))))</f>
        <v/>
      </c>
      <c r="T29" t="str">
        <f>IF(E29="","",IF(②選手情報入力!K37="","",②選手情報入力!K37))</f>
        <v/>
      </c>
      <c r="U29" s="34" t="str">
        <f>IF(E29="","",IF(②選手情報入力!J37="","",0))</f>
        <v/>
      </c>
      <c r="V29" t="str">
        <f>IF(E29="","",IF(②選手情報入力!J37="","",IF(I29=1,VLOOKUP(②選手情報入力!J37,種目情報!$A$4:$C$29,3,FALSE),VLOOKUP(②選手情報入力!J37,種目情報!$E$4:$G$24,3,FALSE))))</f>
        <v/>
      </c>
      <c r="W29" t="str">
        <f>IF(E29="","",IF(②選手情報入力!L37="","",IF(I29=1,VLOOKUP(②選手情報入力!L37,種目情報!$A$4:$B$29,2,FALSE),VLOOKUP(②選手情報入力!L37,種目情報!$E$4:$F$24,2,FALSE))))</f>
        <v/>
      </c>
      <c r="X29" t="str">
        <f>IF(E29="","",IF(②選手情報入力!M37="","",②選手情報入力!M37))</f>
        <v/>
      </c>
      <c r="Y29" s="34" t="str">
        <f>IF(E29="","",IF(②選手情報入力!L37="","",0))</f>
        <v/>
      </c>
      <c r="Z29" t="str">
        <f>IF(E29="","",IF(②選手情報入力!L37="","",IF(I29=1,VLOOKUP(②選手情報入力!L37,種目情報!$A$4:$C$29,3,FALSE),VLOOKUP(②選手情報入力!L37,種目情報!$E$4:$G$24,3,FALSE))))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IF(E30="","",I30*5500000+①学校情報入力!$C$3*1000+②選手情報入力!A38)</f>
        <v/>
      </c>
      <c r="B30" t="str">
        <f>IF(E30="","",①学校情報入力!$C$3)</f>
        <v/>
      </c>
      <c r="D30" t="str">
        <f>IF(E30="","",LEFT(②選手情報入力!B38,1))</f>
        <v/>
      </c>
      <c r="E30" t="str">
        <f>IF(②選手情報入力!B38="","",RIGHT(②選手情報入力!B38,LEN(②選手情報入力!B38)-1))</f>
        <v/>
      </c>
      <c r="F30" t="str">
        <f>IF(E30="","",②選手情報入力!C38)</f>
        <v/>
      </c>
      <c r="G30" t="str">
        <f>IF(E30="","",②選手情報入力!D38)</f>
        <v/>
      </c>
      <c r="H30" t="str">
        <f t="shared" si="0"/>
        <v/>
      </c>
      <c r="I30" t="str">
        <f>IF(E30="","",IF(②選手情報入力!F38="男",1,2))</f>
        <v/>
      </c>
      <c r="J30" t="str">
        <f>IF(E30="","",IF(②選手情報入力!G38="","",②選手情報入力!G38))</f>
        <v/>
      </c>
      <c r="L30" t="str">
        <f t="shared" si="1"/>
        <v/>
      </c>
      <c r="M30" t="str">
        <f t="shared" si="2"/>
        <v/>
      </c>
      <c r="O30" t="str">
        <f>IF(E30="","",IF(②選手情報入力!H38="","",IF(I30=1,VLOOKUP(②選手情報入力!H38,種目情報!$A$4:$B$29,2,FALSE),VLOOKUP(②選手情報入力!H38,種目情報!$E$4:$F$24,2,FALSE))))</f>
        <v/>
      </c>
      <c r="P30" t="str">
        <f>IF(E30="","",IF(②選手情報入力!I38="","",②選手情報入力!I38))</f>
        <v/>
      </c>
      <c r="Q30" s="34" t="str">
        <f>IF(E30="","",IF(②選手情報入力!H38="","",0))</f>
        <v/>
      </c>
      <c r="R30" t="str">
        <f>IF(E30="","",IF(②選手情報入力!H38="","",IF(I30=1,VLOOKUP(②選手情報入力!H38,種目情報!$A$4:$C$29,3,FALSE),VLOOKUP(②選手情報入力!H38,種目情報!$E$4:$G$24,3,FALSE))))</f>
        <v/>
      </c>
      <c r="S30" t="str">
        <f>IF(E30="","",IF(②選手情報入力!J38="","",IF(I30=1,VLOOKUP(②選手情報入力!J38,種目情報!$A$4:$B$29,2,FALSE),VLOOKUP(②選手情報入力!J38,種目情報!$E$4:$F$24,2,FALSE))))</f>
        <v/>
      </c>
      <c r="T30" t="str">
        <f>IF(E30="","",IF(②選手情報入力!K38="","",②選手情報入力!K38))</f>
        <v/>
      </c>
      <c r="U30" s="34" t="str">
        <f>IF(E30="","",IF(②選手情報入力!J38="","",0))</f>
        <v/>
      </c>
      <c r="V30" t="str">
        <f>IF(E30="","",IF(②選手情報入力!J38="","",IF(I30=1,VLOOKUP(②選手情報入力!J38,種目情報!$A$4:$C$29,3,FALSE),VLOOKUP(②選手情報入力!J38,種目情報!$E$4:$G$24,3,FALSE))))</f>
        <v/>
      </c>
      <c r="W30" t="str">
        <f>IF(E30="","",IF(②選手情報入力!L38="","",IF(I30=1,VLOOKUP(②選手情報入力!L38,種目情報!$A$4:$B$29,2,FALSE),VLOOKUP(②選手情報入力!L38,種目情報!$E$4:$F$24,2,FALSE))))</f>
        <v/>
      </c>
      <c r="X30" t="str">
        <f>IF(E30="","",IF(②選手情報入力!M38="","",②選手情報入力!M38))</f>
        <v/>
      </c>
      <c r="Y30" s="34" t="str">
        <f>IF(E30="","",IF(②選手情報入力!L38="","",0))</f>
        <v/>
      </c>
      <c r="Z30" t="str">
        <f>IF(E30="","",IF(②選手情報入力!L38="","",IF(I30=1,VLOOKUP(②選手情報入力!L38,種目情報!$A$4:$C$29,3,FALSE),VLOOKUP(②選手情報入力!L38,種目情報!$E$4:$G$24,3,FALSE))))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IF(E31="","",I31*5500000+①学校情報入力!$C$3*1000+②選手情報入力!A39)</f>
        <v/>
      </c>
      <c r="B31" t="str">
        <f>IF(E31="","",①学校情報入力!$C$3)</f>
        <v/>
      </c>
      <c r="D31" t="str">
        <f>IF(E31="","",LEFT(②選手情報入力!B39,1))</f>
        <v/>
      </c>
      <c r="E31" t="str">
        <f>IF(②選手情報入力!B39="","",RIGHT(②選手情報入力!B39,LEN(②選手情報入力!B39)-1))</f>
        <v/>
      </c>
      <c r="F31" t="str">
        <f>IF(E31="","",②選手情報入力!C39)</f>
        <v/>
      </c>
      <c r="G31" t="str">
        <f>IF(E31="","",②選手情報入力!D39)</f>
        <v/>
      </c>
      <c r="H31" t="str">
        <f t="shared" si="0"/>
        <v/>
      </c>
      <c r="I31" t="str">
        <f>IF(E31="","",IF(②選手情報入力!F39="男",1,2))</f>
        <v/>
      </c>
      <c r="J31" t="str">
        <f>IF(E31="","",IF(②選手情報入力!G39="","",②選手情報入力!G39))</f>
        <v/>
      </c>
      <c r="L31" t="str">
        <f t="shared" si="1"/>
        <v/>
      </c>
      <c r="M31" t="str">
        <f t="shared" si="2"/>
        <v/>
      </c>
      <c r="O31" t="str">
        <f>IF(E31="","",IF(②選手情報入力!H39="","",IF(I31=1,VLOOKUP(②選手情報入力!H39,種目情報!$A$4:$B$29,2,FALSE),VLOOKUP(②選手情報入力!H39,種目情報!$E$4:$F$24,2,FALSE))))</f>
        <v/>
      </c>
      <c r="P31" t="str">
        <f>IF(E31="","",IF(②選手情報入力!I39="","",②選手情報入力!I39))</f>
        <v/>
      </c>
      <c r="Q31" s="34" t="str">
        <f>IF(E31="","",IF(②選手情報入力!H39="","",0))</f>
        <v/>
      </c>
      <c r="R31" t="str">
        <f>IF(E31="","",IF(②選手情報入力!H39="","",IF(I31=1,VLOOKUP(②選手情報入力!H39,種目情報!$A$4:$C$29,3,FALSE),VLOOKUP(②選手情報入力!H39,種目情報!$E$4:$G$24,3,FALSE))))</f>
        <v/>
      </c>
      <c r="S31" t="str">
        <f>IF(E31="","",IF(②選手情報入力!J39="","",IF(I31=1,VLOOKUP(②選手情報入力!J39,種目情報!$A$4:$B$29,2,FALSE),VLOOKUP(②選手情報入力!J39,種目情報!$E$4:$F$24,2,FALSE))))</f>
        <v/>
      </c>
      <c r="T31" t="str">
        <f>IF(E31="","",IF(②選手情報入力!K39="","",②選手情報入力!K39))</f>
        <v/>
      </c>
      <c r="U31" s="34" t="str">
        <f>IF(E31="","",IF(②選手情報入力!J39="","",0))</f>
        <v/>
      </c>
      <c r="V31" t="str">
        <f>IF(E31="","",IF(②選手情報入力!J39="","",IF(I31=1,VLOOKUP(②選手情報入力!J39,種目情報!$A$4:$C$29,3,FALSE),VLOOKUP(②選手情報入力!J39,種目情報!$E$4:$G$24,3,FALSE))))</f>
        <v/>
      </c>
      <c r="W31" t="str">
        <f>IF(E31="","",IF(②選手情報入力!L39="","",IF(I31=1,VLOOKUP(②選手情報入力!L39,種目情報!$A$4:$B$29,2,FALSE),VLOOKUP(②選手情報入力!L39,種目情報!$E$4:$F$24,2,FALSE))))</f>
        <v/>
      </c>
      <c r="X31" t="str">
        <f>IF(E31="","",IF(②選手情報入力!M39="","",②選手情報入力!M39))</f>
        <v/>
      </c>
      <c r="Y31" s="34" t="str">
        <f>IF(E31="","",IF(②選手情報入力!L39="","",0))</f>
        <v/>
      </c>
      <c r="Z31" t="str">
        <f>IF(E31="","",IF(②選手情報入力!L39="","",IF(I31=1,VLOOKUP(②選手情報入力!L39,種目情報!$A$4:$C$29,3,FALSE),VLOOKUP(②選手情報入力!L39,種目情報!$E$4:$G$24,3,FALSE))))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IF(E32="","",I32*5500000+①学校情報入力!$C$3*1000+②選手情報入力!A40)</f>
        <v/>
      </c>
      <c r="B32" t="str">
        <f>IF(E32="","",①学校情報入力!$C$3)</f>
        <v/>
      </c>
      <c r="D32" t="str">
        <f>IF(E32="","",LEFT(②選手情報入力!B40,1))</f>
        <v/>
      </c>
      <c r="E32" t="str">
        <f>IF(②選手情報入力!B40="","",RIGHT(②選手情報入力!B40,LEN(②選手情報入力!B40)-1))</f>
        <v/>
      </c>
      <c r="F32" t="str">
        <f>IF(E32="","",②選手情報入力!C40)</f>
        <v/>
      </c>
      <c r="G32" t="str">
        <f>IF(E32="","",②選手情報入力!D40)</f>
        <v/>
      </c>
      <c r="H32" t="str">
        <f t="shared" si="0"/>
        <v/>
      </c>
      <c r="I32" t="str">
        <f>IF(E32="","",IF(②選手情報入力!F40="男",1,2))</f>
        <v/>
      </c>
      <c r="J32" t="str">
        <f>IF(E32="","",IF(②選手情報入力!G40="","",②選手情報入力!G40))</f>
        <v/>
      </c>
      <c r="L32" t="str">
        <f t="shared" si="1"/>
        <v/>
      </c>
      <c r="M32" t="str">
        <f t="shared" si="2"/>
        <v/>
      </c>
      <c r="O32" t="str">
        <f>IF(E32="","",IF(②選手情報入力!H40="","",IF(I32=1,VLOOKUP(②選手情報入力!H40,種目情報!$A$4:$B$29,2,FALSE),VLOOKUP(②選手情報入力!H40,種目情報!$E$4:$F$24,2,FALSE))))</f>
        <v/>
      </c>
      <c r="P32" t="str">
        <f>IF(E32="","",IF(②選手情報入力!I40="","",②選手情報入力!I40))</f>
        <v/>
      </c>
      <c r="Q32" s="34" t="str">
        <f>IF(E32="","",IF(②選手情報入力!H40="","",0))</f>
        <v/>
      </c>
      <c r="R32" t="str">
        <f>IF(E32="","",IF(②選手情報入力!H40="","",IF(I32=1,VLOOKUP(②選手情報入力!H40,種目情報!$A$4:$C$29,3,FALSE),VLOOKUP(②選手情報入力!H40,種目情報!$E$4:$G$24,3,FALSE))))</f>
        <v/>
      </c>
      <c r="S32" t="str">
        <f>IF(E32="","",IF(②選手情報入力!J40="","",IF(I32=1,VLOOKUP(②選手情報入力!J40,種目情報!$A$4:$B$29,2,FALSE),VLOOKUP(②選手情報入力!J40,種目情報!$E$4:$F$24,2,FALSE))))</f>
        <v/>
      </c>
      <c r="T32" t="str">
        <f>IF(E32="","",IF(②選手情報入力!K40="","",②選手情報入力!K40))</f>
        <v/>
      </c>
      <c r="U32" s="34" t="str">
        <f>IF(E32="","",IF(②選手情報入力!J40="","",0))</f>
        <v/>
      </c>
      <c r="V32" t="str">
        <f>IF(E32="","",IF(②選手情報入力!J40="","",IF(I32=1,VLOOKUP(②選手情報入力!J40,種目情報!$A$4:$C$29,3,FALSE),VLOOKUP(②選手情報入力!J40,種目情報!$E$4:$G$24,3,FALSE))))</f>
        <v/>
      </c>
      <c r="W32" t="str">
        <f>IF(E32="","",IF(②選手情報入力!L40="","",IF(I32=1,VLOOKUP(②選手情報入力!L40,種目情報!$A$4:$B$29,2,FALSE),VLOOKUP(②選手情報入力!L40,種目情報!$E$4:$F$24,2,FALSE))))</f>
        <v/>
      </c>
      <c r="X32" t="str">
        <f>IF(E32="","",IF(②選手情報入力!M40="","",②選手情報入力!M40))</f>
        <v/>
      </c>
      <c r="Y32" s="34" t="str">
        <f>IF(E32="","",IF(②選手情報入力!L40="","",0))</f>
        <v/>
      </c>
      <c r="Z32" t="str">
        <f>IF(E32="","",IF(②選手情報入力!L40="","",IF(I32=1,VLOOKUP(②選手情報入力!L40,種目情報!$A$4:$C$29,3,FALSE),VLOOKUP(②選手情報入力!L40,種目情報!$E$4:$G$24,3,FALSE))))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IF(E33="","",I33*5500000+①学校情報入力!$C$3*1000+②選手情報入力!A41)</f>
        <v/>
      </c>
      <c r="B33" t="str">
        <f>IF(E33="","",①学校情報入力!$C$3)</f>
        <v/>
      </c>
      <c r="D33" t="str">
        <f>IF(E33="","",LEFT(②選手情報入力!B41,1))</f>
        <v/>
      </c>
      <c r="E33" t="str">
        <f>IF(②選手情報入力!B41="","",RIGHT(②選手情報入力!B41,LEN(②選手情報入力!B41)-1))</f>
        <v/>
      </c>
      <c r="F33" t="str">
        <f>IF(E33="","",②選手情報入力!C41)</f>
        <v/>
      </c>
      <c r="G33" t="str">
        <f>IF(E33="","",②選手情報入力!D41)</f>
        <v/>
      </c>
      <c r="H33" t="str">
        <f t="shared" si="0"/>
        <v/>
      </c>
      <c r="I33" t="str">
        <f>IF(E33="","",IF(②選手情報入力!F41="男",1,2))</f>
        <v/>
      </c>
      <c r="J33" t="str">
        <f>IF(E33="","",IF(②選手情報入力!G41="","",②選手情報入力!G41))</f>
        <v/>
      </c>
      <c r="L33" t="str">
        <f t="shared" si="1"/>
        <v/>
      </c>
      <c r="M33" t="str">
        <f t="shared" si="2"/>
        <v/>
      </c>
      <c r="O33" t="str">
        <f>IF(E33="","",IF(②選手情報入力!H41="","",IF(I33=1,VLOOKUP(②選手情報入力!H41,種目情報!$A$4:$B$29,2,FALSE),VLOOKUP(②選手情報入力!H41,種目情報!$E$4:$F$24,2,FALSE))))</f>
        <v/>
      </c>
      <c r="P33" t="str">
        <f>IF(E33="","",IF(②選手情報入力!I41="","",②選手情報入力!I41))</f>
        <v/>
      </c>
      <c r="Q33" s="34" t="str">
        <f>IF(E33="","",IF(②選手情報入力!H41="","",0))</f>
        <v/>
      </c>
      <c r="R33" t="str">
        <f>IF(E33="","",IF(②選手情報入力!H41="","",IF(I33=1,VLOOKUP(②選手情報入力!H41,種目情報!$A$4:$C$29,3,FALSE),VLOOKUP(②選手情報入力!H41,種目情報!$E$4:$G$24,3,FALSE))))</f>
        <v/>
      </c>
      <c r="S33" t="str">
        <f>IF(E33="","",IF(②選手情報入力!J41="","",IF(I33=1,VLOOKUP(②選手情報入力!J41,種目情報!$A$4:$B$29,2,FALSE),VLOOKUP(②選手情報入力!J41,種目情報!$E$4:$F$24,2,FALSE))))</f>
        <v/>
      </c>
      <c r="T33" t="str">
        <f>IF(E33="","",IF(②選手情報入力!K41="","",②選手情報入力!K41))</f>
        <v/>
      </c>
      <c r="U33" s="34" t="str">
        <f>IF(E33="","",IF(②選手情報入力!J41="","",0))</f>
        <v/>
      </c>
      <c r="V33" t="str">
        <f>IF(E33="","",IF(②選手情報入力!J41="","",IF(I33=1,VLOOKUP(②選手情報入力!J41,種目情報!$A$4:$C$29,3,FALSE),VLOOKUP(②選手情報入力!J41,種目情報!$E$4:$G$24,3,FALSE))))</f>
        <v/>
      </c>
      <c r="W33" t="str">
        <f>IF(E33="","",IF(②選手情報入力!L41="","",IF(I33=1,VLOOKUP(②選手情報入力!L41,種目情報!$A$4:$B$29,2,FALSE),VLOOKUP(②選手情報入力!L41,種目情報!$E$4:$F$24,2,FALSE))))</f>
        <v/>
      </c>
      <c r="X33" t="str">
        <f>IF(E33="","",IF(②選手情報入力!M41="","",②選手情報入力!M41))</f>
        <v/>
      </c>
      <c r="Y33" s="34" t="str">
        <f>IF(E33="","",IF(②選手情報入力!L41="","",0))</f>
        <v/>
      </c>
      <c r="Z33" t="str">
        <f>IF(E33="","",IF(②選手情報入力!L41="","",IF(I33=1,VLOOKUP(②選手情報入力!L41,種目情報!$A$4:$C$29,3,FALSE),VLOOKUP(②選手情報入力!L41,種目情報!$E$4:$G$24,3,FALSE))))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IF(E34="","",I34*5500000+①学校情報入力!$C$3*1000+②選手情報入力!A42)</f>
        <v/>
      </c>
      <c r="B34" t="str">
        <f>IF(E34="","",①学校情報入力!$C$3)</f>
        <v/>
      </c>
      <c r="D34" t="str">
        <f>IF(E34="","",LEFT(②選手情報入力!B42,1))</f>
        <v/>
      </c>
      <c r="E34" t="str">
        <f>IF(②選手情報入力!B42="","",RIGHT(②選手情報入力!B42,LEN(②選手情報入力!B42)-1))</f>
        <v/>
      </c>
      <c r="F34" t="str">
        <f>IF(E34="","",②選手情報入力!C42)</f>
        <v/>
      </c>
      <c r="G34" t="str">
        <f>IF(E34="","",②選手情報入力!D42)</f>
        <v/>
      </c>
      <c r="H34" t="str">
        <f t="shared" si="0"/>
        <v/>
      </c>
      <c r="I34" t="str">
        <f>IF(E34="","",IF(②選手情報入力!F42="男",1,2))</f>
        <v/>
      </c>
      <c r="J34" t="str">
        <f>IF(E34="","",IF(②選手情報入力!G42="","",②選手情報入力!G42))</f>
        <v/>
      </c>
      <c r="L34" t="str">
        <f t="shared" si="1"/>
        <v/>
      </c>
      <c r="M34" t="str">
        <f t="shared" si="2"/>
        <v/>
      </c>
      <c r="O34" t="str">
        <f>IF(E34="","",IF(②選手情報入力!H42="","",IF(I34=1,VLOOKUP(②選手情報入力!H42,種目情報!$A$4:$B$29,2,FALSE),VLOOKUP(②選手情報入力!H42,種目情報!$E$4:$F$24,2,FALSE))))</f>
        <v/>
      </c>
      <c r="P34" t="str">
        <f>IF(E34="","",IF(②選手情報入力!I42="","",②選手情報入力!I42))</f>
        <v/>
      </c>
      <c r="Q34" s="34" t="str">
        <f>IF(E34="","",IF(②選手情報入力!H42="","",0))</f>
        <v/>
      </c>
      <c r="R34" t="str">
        <f>IF(E34="","",IF(②選手情報入力!H42="","",IF(I34=1,VLOOKUP(②選手情報入力!H42,種目情報!$A$4:$C$29,3,FALSE),VLOOKUP(②選手情報入力!H42,種目情報!$E$4:$G$24,3,FALSE))))</f>
        <v/>
      </c>
      <c r="S34" t="str">
        <f>IF(E34="","",IF(②選手情報入力!J42="","",IF(I34=1,VLOOKUP(②選手情報入力!J42,種目情報!$A$4:$B$29,2,FALSE),VLOOKUP(②選手情報入力!J42,種目情報!$E$4:$F$24,2,FALSE))))</f>
        <v/>
      </c>
      <c r="T34" t="str">
        <f>IF(E34="","",IF(②選手情報入力!K42="","",②選手情報入力!K42))</f>
        <v/>
      </c>
      <c r="U34" s="34" t="str">
        <f>IF(E34="","",IF(②選手情報入力!J42="","",0))</f>
        <v/>
      </c>
      <c r="V34" t="str">
        <f>IF(E34="","",IF(②選手情報入力!J42="","",IF(I34=1,VLOOKUP(②選手情報入力!J42,種目情報!$A$4:$C$29,3,FALSE),VLOOKUP(②選手情報入力!J42,種目情報!$E$4:$G$24,3,FALSE))))</f>
        <v/>
      </c>
      <c r="W34" t="str">
        <f>IF(E34="","",IF(②選手情報入力!L42="","",IF(I34=1,VLOOKUP(②選手情報入力!L42,種目情報!$A$4:$B$29,2,FALSE),VLOOKUP(②選手情報入力!L42,種目情報!$E$4:$F$24,2,FALSE))))</f>
        <v/>
      </c>
      <c r="X34" t="str">
        <f>IF(E34="","",IF(②選手情報入力!M42="","",②選手情報入力!M42))</f>
        <v/>
      </c>
      <c r="Y34" s="34" t="str">
        <f>IF(E34="","",IF(②選手情報入力!L42="","",0))</f>
        <v/>
      </c>
      <c r="Z34" t="str">
        <f>IF(E34="","",IF(②選手情報入力!L42="","",IF(I34=1,VLOOKUP(②選手情報入力!L42,種目情報!$A$4:$C$29,3,FALSE),VLOOKUP(②選手情報入力!L42,種目情報!$E$4:$G$24,3,FALSE))))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IF(E35="","",I35*5500000+①学校情報入力!$C$3*1000+②選手情報入力!A43)</f>
        <v/>
      </c>
      <c r="B35" t="str">
        <f>IF(E35="","",①学校情報入力!$C$3)</f>
        <v/>
      </c>
      <c r="D35" t="str">
        <f>IF(E35="","",LEFT(②選手情報入力!B43,1))</f>
        <v/>
      </c>
      <c r="E35" t="str">
        <f>IF(②選手情報入力!B43="","",RIGHT(②選手情報入力!B43,LEN(②選手情報入力!B43)-1))</f>
        <v/>
      </c>
      <c r="F35" t="str">
        <f>IF(E35="","",②選手情報入力!C43)</f>
        <v/>
      </c>
      <c r="G35" t="str">
        <f>IF(E35="","",②選手情報入力!D43)</f>
        <v/>
      </c>
      <c r="H35" t="str">
        <f t="shared" si="0"/>
        <v/>
      </c>
      <c r="I35" t="str">
        <f>IF(E35="","",IF(②選手情報入力!F43="男",1,2))</f>
        <v/>
      </c>
      <c r="J35" t="str">
        <f>IF(E35="","",IF(②選手情報入力!G43="","",②選手情報入力!G43))</f>
        <v/>
      </c>
      <c r="L35" t="str">
        <f t="shared" si="1"/>
        <v/>
      </c>
      <c r="M35" t="str">
        <f t="shared" si="2"/>
        <v/>
      </c>
      <c r="O35" t="str">
        <f>IF(E35="","",IF(②選手情報入力!H43="","",IF(I35=1,VLOOKUP(②選手情報入力!H43,種目情報!$A$4:$B$29,2,FALSE),VLOOKUP(②選手情報入力!H43,種目情報!$E$4:$F$24,2,FALSE))))</f>
        <v/>
      </c>
      <c r="P35" t="str">
        <f>IF(E35="","",IF(②選手情報入力!I43="","",②選手情報入力!I43))</f>
        <v/>
      </c>
      <c r="Q35" s="34" t="str">
        <f>IF(E35="","",IF(②選手情報入力!H43="","",0))</f>
        <v/>
      </c>
      <c r="R35" t="str">
        <f>IF(E35="","",IF(②選手情報入力!H43="","",IF(I35=1,VLOOKUP(②選手情報入力!H43,種目情報!$A$4:$C$29,3,FALSE),VLOOKUP(②選手情報入力!H43,種目情報!$E$4:$G$24,3,FALSE))))</f>
        <v/>
      </c>
      <c r="S35" t="str">
        <f>IF(E35="","",IF(②選手情報入力!J43="","",IF(I35=1,VLOOKUP(②選手情報入力!J43,種目情報!$A$4:$B$29,2,FALSE),VLOOKUP(②選手情報入力!J43,種目情報!$E$4:$F$24,2,FALSE))))</f>
        <v/>
      </c>
      <c r="T35" t="str">
        <f>IF(E35="","",IF(②選手情報入力!K43="","",②選手情報入力!K43))</f>
        <v/>
      </c>
      <c r="U35" s="34" t="str">
        <f>IF(E35="","",IF(②選手情報入力!J43="","",0))</f>
        <v/>
      </c>
      <c r="V35" t="str">
        <f>IF(E35="","",IF(②選手情報入力!J43="","",IF(I35=1,VLOOKUP(②選手情報入力!J43,種目情報!$A$4:$C$29,3,FALSE),VLOOKUP(②選手情報入力!J43,種目情報!$E$4:$G$24,3,FALSE))))</f>
        <v/>
      </c>
      <c r="W35" t="str">
        <f>IF(E35="","",IF(②選手情報入力!L43="","",IF(I35=1,VLOOKUP(②選手情報入力!L43,種目情報!$A$4:$B$29,2,FALSE),VLOOKUP(②選手情報入力!L43,種目情報!$E$4:$F$24,2,FALSE))))</f>
        <v/>
      </c>
      <c r="X35" t="str">
        <f>IF(E35="","",IF(②選手情報入力!M43="","",②選手情報入力!M43))</f>
        <v/>
      </c>
      <c r="Y35" s="34" t="str">
        <f>IF(E35="","",IF(②選手情報入力!L43="","",0))</f>
        <v/>
      </c>
      <c r="Z35" t="str">
        <f>IF(E35="","",IF(②選手情報入力!L43="","",IF(I35=1,VLOOKUP(②選手情報入力!L43,種目情報!$A$4:$C$29,3,FALSE),VLOOKUP(②選手情報入力!L43,種目情報!$E$4:$G$24,3,FALSE))))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IF(E36="","",I36*5500000+①学校情報入力!$C$3*1000+②選手情報入力!A44)</f>
        <v/>
      </c>
      <c r="B36" t="str">
        <f>IF(E36="","",①学校情報入力!$C$3)</f>
        <v/>
      </c>
      <c r="D36" t="str">
        <f>IF(E36="","",LEFT(②選手情報入力!B44,1))</f>
        <v/>
      </c>
      <c r="E36" t="str">
        <f>IF(②選手情報入力!B44="","",RIGHT(②選手情報入力!B44,LEN(②選手情報入力!B44)-1))</f>
        <v/>
      </c>
      <c r="F36" t="str">
        <f>IF(E36="","",②選手情報入力!C44)</f>
        <v/>
      </c>
      <c r="G36" t="str">
        <f>IF(E36="","",②選手情報入力!D44)</f>
        <v/>
      </c>
      <c r="H36" t="str">
        <f t="shared" si="0"/>
        <v/>
      </c>
      <c r="I36" t="str">
        <f>IF(E36="","",IF(②選手情報入力!F44="男",1,2))</f>
        <v/>
      </c>
      <c r="J36" t="str">
        <f>IF(E36="","",IF(②選手情報入力!G44="","",②選手情報入力!G44))</f>
        <v/>
      </c>
      <c r="L36" t="str">
        <f t="shared" si="1"/>
        <v/>
      </c>
      <c r="M36" t="str">
        <f t="shared" si="2"/>
        <v/>
      </c>
      <c r="O36" t="str">
        <f>IF(E36="","",IF(②選手情報入力!H44="","",IF(I36=1,VLOOKUP(②選手情報入力!H44,種目情報!$A$4:$B$29,2,FALSE),VLOOKUP(②選手情報入力!H44,種目情報!$E$4:$F$24,2,FALSE))))</f>
        <v/>
      </c>
      <c r="P36" t="str">
        <f>IF(E36="","",IF(②選手情報入力!I44="","",②選手情報入力!I44))</f>
        <v/>
      </c>
      <c r="Q36" s="34" t="str">
        <f>IF(E36="","",IF(②選手情報入力!H44="","",0))</f>
        <v/>
      </c>
      <c r="R36" t="str">
        <f>IF(E36="","",IF(②選手情報入力!H44="","",IF(I36=1,VLOOKUP(②選手情報入力!H44,種目情報!$A$4:$C$29,3,FALSE),VLOOKUP(②選手情報入力!H44,種目情報!$E$4:$G$24,3,FALSE))))</f>
        <v/>
      </c>
      <c r="S36" t="str">
        <f>IF(E36="","",IF(②選手情報入力!J44="","",IF(I36=1,VLOOKUP(②選手情報入力!J44,種目情報!$A$4:$B$29,2,FALSE),VLOOKUP(②選手情報入力!J44,種目情報!$E$4:$F$24,2,FALSE))))</f>
        <v/>
      </c>
      <c r="T36" t="str">
        <f>IF(E36="","",IF(②選手情報入力!K44="","",②選手情報入力!K44))</f>
        <v/>
      </c>
      <c r="U36" s="34" t="str">
        <f>IF(E36="","",IF(②選手情報入力!J44="","",0))</f>
        <v/>
      </c>
      <c r="V36" t="str">
        <f>IF(E36="","",IF(②選手情報入力!J44="","",IF(I36=1,VLOOKUP(②選手情報入力!J44,種目情報!$A$4:$C$29,3,FALSE),VLOOKUP(②選手情報入力!J44,種目情報!$E$4:$G$24,3,FALSE))))</f>
        <v/>
      </c>
      <c r="W36" t="str">
        <f>IF(E36="","",IF(②選手情報入力!L44="","",IF(I36=1,VLOOKUP(②選手情報入力!L44,種目情報!$A$4:$B$29,2,FALSE),VLOOKUP(②選手情報入力!L44,種目情報!$E$4:$F$24,2,FALSE))))</f>
        <v/>
      </c>
      <c r="X36" t="str">
        <f>IF(E36="","",IF(②選手情報入力!M44="","",②選手情報入力!M44))</f>
        <v/>
      </c>
      <c r="Y36" s="34" t="str">
        <f>IF(E36="","",IF(②選手情報入力!L44="","",0))</f>
        <v/>
      </c>
      <c r="Z36" t="str">
        <f>IF(E36="","",IF(②選手情報入力!L44="","",IF(I36=1,VLOOKUP(②選手情報入力!L44,種目情報!$A$4:$C$29,3,FALSE),VLOOKUP(②選手情報入力!L44,種目情報!$E$4:$G$24,3,FALSE))))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IF(E37="","",I37*5500000+①学校情報入力!$C$3*1000+②選手情報入力!A45)</f>
        <v/>
      </c>
      <c r="B37" t="str">
        <f>IF(E37="","",①学校情報入力!$C$3)</f>
        <v/>
      </c>
      <c r="D37" t="str">
        <f>IF(E37="","",LEFT(②選手情報入力!B45,1))</f>
        <v/>
      </c>
      <c r="E37" t="str">
        <f>IF(②選手情報入力!B45="","",RIGHT(②選手情報入力!B45,LEN(②選手情報入力!B45)-1))</f>
        <v/>
      </c>
      <c r="F37" t="str">
        <f>IF(E37="","",②選手情報入力!C45)</f>
        <v/>
      </c>
      <c r="G37" t="str">
        <f>IF(E37="","",②選手情報入力!D45)</f>
        <v/>
      </c>
      <c r="H37" t="str">
        <f t="shared" si="0"/>
        <v/>
      </c>
      <c r="I37" t="str">
        <f>IF(E37="","",IF(②選手情報入力!F45="男",1,2))</f>
        <v/>
      </c>
      <c r="J37" t="str">
        <f>IF(E37="","",IF(②選手情報入力!G45="","",②選手情報入力!G45))</f>
        <v/>
      </c>
      <c r="L37" t="str">
        <f t="shared" si="1"/>
        <v/>
      </c>
      <c r="M37" t="str">
        <f t="shared" si="2"/>
        <v/>
      </c>
      <c r="O37" t="str">
        <f>IF(E37="","",IF(②選手情報入力!H45="","",IF(I37=1,VLOOKUP(②選手情報入力!H45,種目情報!$A$4:$B$29,2,FALSE),VLOOKUP(②選手情報入力!H45,種目情報!$E$4:$F$24,2,FALSE))))</f>
        <v/>
      </c>
      <c r="P37" t="str">
        <f>IF(E37="","",IF(②選手情報入力!I45="","",②選手情報入力!I45))</f>
        <v/>
      </c>
      <c r="Q37" s="34" t="str">
        <f>IF(E37="","",IF(②選手情報入力!H45="","",0))</f>
        <v/>
      </c>
      <c r="R37" t="str">
        <f>IF(E37="","",IF(②選手情報入力!H45="","",IF(I37=1,VLOOKUP(②選手情報入力!H45,種目情報!$A$4:$C$29,3,FALSE),VLOOKUP(②選手情報入力!H45,種目情報!$E$4:$G$24,3,FALSE))))</f>
        <v/>
      </c>
      <c r="S37" t="str">
        <f>IF(E37="","",IF(②選手情報入力!J45="","",IF(I37=1,VLOOKUP(②選手情報入力!J45,種目情報!$A$4:$B$29,2,FALSE),VLOOKUP(②選手情報入力!J45,種目情報!$E$4:$F$24,2,FALSE))))</f>
        <v/>
      </c>
      <c r="T37" t="str">
        <f>IF(E37="","",IF(②選手情報入力!K45="","",②選手情報入力!K45))</f>
        <v/>
      </c>
      <c r="U37" s="34" t="str">
        <f>IF(E37="","",IF(②選手情報入力!J45="","",0))</f>
        <v/>
      </c>
      <c r="V37" t="str">
        <f>IF(E37="","",IF(②選手情報入力!J45="","",IF(I37=1,VLOOKUP(②選手情報入力!J45,種目情報!$A$4:$C$29,3,FALSE),VLOOKUP(②選手情報入力!J45,種目情報!$E$4:$G$24,3,FALSE))))</f>
        <v/>
      </c>
      <c r="W37" t="str">
        <f>IF(E37="","",IF(②選手情報入力!L45="","",IF(I37=1,VLOOKUP(②選手情報入力!L45,種目情報!$A$4:$B$29,2,FALSE),VLOOKUP(②選手情報入力!L45,種目情報!$E$4:$F$24,2,FALSE))))</f>
        <v/>
      </c>
      <c r="X37" t="str">
        <f>IF(E37="","",IF(②選手情報入力!M45="","",②選手情報入力!M45))</f>
        <v/>
      </c>
      <c r="Y37" s="34" t="str">
        <f>IF(E37="","",IF(②選手情報入力!L45="","",0))</f>
        <v/>
      </c>
      <c r="Z37" t="str">
        <f>IF(E37="","",IF(②選手情報入力!L45="","",IF(I37=1,VLOOKUP(②選手情報入力!L45,種目情報!$A$4:$C$29,3,FALSE),VLOOKUP(②選手情報入力!L45,種目情報!$E$4:$G$24,3,FALSE))))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IF(E38="","",I38*5500000+①学校情報入力!$C$3*1000+②選手情報入力!A46)</f>
        <v/>
      </c>
      <c r="B38" t="str">
        <f>IF(E38="","",①学校情報入力!$C$3)</f>
        <v/>
      </c>
      <c r="D38" t="str">
        <f>IF(E38="","",LEFT(②選手情報入力!B46,1))</f>
        <v/>
      </c>
      <c r="E38" t="str">
        <f>IF(②選手情報入力!B46="","",RIGHT(②選手情報入力!B46,LEN(②選手情報入力!B46)-1))</f>
        <v/>
      </c>
      <c r="F38" t="str">
        <f>IF(E38="","",②選手情報入力!C46)</f>
        <v/>
      </c>
      <c r="G38" t="str">
        <f>IF(E38="","",②選手情報入力!D46)</f>
        <v/>
      </c>
      <c r="H38" t="str">
        <f t="shared" si="0"/>
        <v/>
      </c>
      <c r="I38" t="str">
        <f>IF(E38="","",IF(②選手情報入力!F46="男",1,2))</f>
        <v/>
      </c>
      <c r="J38" t="str">
        <f>IF(E38="","",IF(②選手情報入力!G46="","",②選手情報入力!G46))</f>
        <v/>
      </c>
      <c r="L38" t="str">
        <f t="shared" si="1"/>
        <v/>
      </c>
      <c r="M38" t="str">
        <f t="shared" si="2"/>
        <v/>
      </c>
      <c r="O38" t="str">
        <f>IF(E38="","",IF(②選手情報入力!H46="","",IF(I38=1,VLOOKUP(②選手情報入力!H46,種目情報!$A$4:$B$29,2,FALSE),VLOOKUP(②選手情報入力!H46,種目情報!$E$4:$F$24,2,FALSE))))</f>
        <v/>
      </c>
      <c r="P38" t="str">
        <f>IF(E38="","",IF(②選手情報入力!I46="","",②選手情報入力!I46))</f>
        <v/>
      </c>
      <c r="Q38" s="34" t="str">
        <f>IF(E38="","",IF(②選手情報入力!H46="","",0))</f>
        <v/>
      </c>
      <c r="R38" t="str">
        <f>IF(E38="","",IF(②選手情報入力!H46="","",IF(I38=1,VLOOKUP(②選手情報入力!H46,種目情報!$A$4:$C$29,3,FALSE),VLOOKUP(②選手情報入力!H46,種目情報!$E$4:$G$24,3,FALSE))))</f>
        <v/>
      </c>
      <c r="S38" t="str">
        <f>IF(E38="","",IF(②選手情報入力!J46="","",IF(I38=1,VLOOKUP(②選手情報入力!J46,種目情報!$A$4:$B$29,2,FALSE),VLOOKUP(②選手情報入力!J46,種目情報!$E$4:$F$24,2,FALSE))))</f>
        <v/>
      </c>
      <c r="T38" t="str">
        <f>IF(E38="","",IF(②選手情報入力!K46="","",②選手情報入力!K46))</f>
        <v/>
      </c>
      <c r="U38" s="34" t="str">
        <f>IF(E38="","",IF(②選手情報入力!J46="","",0))</f>
        <v/>
      </c>
      <c r="V38" t="str">
        <f>IF(E38="","",IF(②選手情報入力!J46="","",IF(I38=1,VLOOKUP(②選手情報入力!J46,種目情報!$A$4:$C$29,3,FALSE),VLOOKUP(②選手情報入力!J46,種目情報!$E$4:$G$24,3,FALSE))))</f>
        <v/>
      </c>
      <c r="W38" t="str">
        <f>IF(E38="","",IF(②選手情報入力!L46="","",IF(I38=1,VLOOKUP(②選手情報入力!L46,種目情報!$A$4:$B$29,2,FALSE),VLOOKUP(②選手情報入力!L46,種目情報!$E$4:$F$24,2,FALSE))))</f>
        <v/>
      </c>
      <c r="X38" t="str">
        <f>IF(E38="","",IF(②選手情報入力!M46="","",②選手情報入力!M46))</f>
        <v/>
      </c>
      <c r="Y38" s="34" t="str">
        <f>IF(E38="","",IF(②選手情報入力!L46="","",0))</f>
        <v/>
      </c>
      <c r="Z38" t="str">
        <f>IF(E38="","",IF(②選手情報入力!L46="","",IF(I38=1,VLOOKUP(②選手情報入力!L46,種目情報!$A$4:$C$29,3,FALSE),VLOOKUP(②選手情報入力!L46,種目情報!$E$4:$G$24,3,FALSE))))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IF(E39="","",I39*5500000+①学校情報入力!$C$3*1000+②選手情報入力!A47)</f>
        <v/>
      </c>
      <c r="B39" t="str">
        <f>IF(E39="","",①学校情報入力!$C$3)</f>
        <v/>
      </c>
      <c r="D39" t="str">
        <f>IF(E39="","",LEFT(②選手情報入力!B47,1))</f>
        <v/>
      </c>
      <c r="E39" t="str">
        <f>IF(②選手情報入力!B47="","",RIGHT(②選手情報入力!B47,LEN(②選手情報入力!B47)-1))</f>
        <v/>
      </c>
      <c r="F39" t="str">
        <f>IF(E39="","",②選手情報入力!C47)</f>
        <v/>
      </c>
      <c r="G39" t="str">
        <f>IF(E39="","",②選手情報入力!D47)</f>
        <v/>
      </c>
      <c r="H39" t="str">
        <f t="shared" si="0"/>
        <v/>
      </c>
      <c r="I39" t="str">
        <f>IF(E39="","",IF(②選手情報入力!F47="男",1,2))</f>
        <v/>
      </c>
      <c r="J39" t="str">
        <f>IF(E39="","",IF(②選手情報入力!G47="","",②選手情報入力!G47))</f>
        <v/>
      </c>
      <c r="L39" t="str">
        <f t="shared" si="1"/>
        <v/>
      </c>
      <c r="M39" t="str">
        <f t="shared" si="2"/>
        <v/>
      </c>
      <c r="O39" t="str">
        <f>IF(E39="","",IF(②選手情報入力!H47="","",IF(I39=1,VLOOKUP(②選手情報入力!H47,種目情報!$A$4:$B$29,2,FALSE),VLOOKUP(②選手情報入力!H47,種目情報!$E$4:$F$24,2,FALSE))))</f>
        <v/>
      </c>
      <c r="P39" t="str">
        <f>IF(E39="","",IF(②選手情報入力!I47="","",②選手情報入力!I47))</f>
        <v/>
      </c>
      <c r="Q39" s="34" t="str">
        <f>IF(E39="","",IF(②選手情報入力!H47="","",0))</f>
        <v/>
      </c>
      <c r="R39" t="str">
        <f>IF(E39="","",IF(②選手情報入力!H47="","",IF(I39=1,VLOOKUP(②選手情報入力!H47,種目情報!$A$4:$C$29,3,FALSE),VLOOKUP(②選手情報入力!H47,種目情報!$E$4:$G$24,3,FALSE))))</f>
        <v/>
      </c>
      <c r="S39" t="str">
        <f>IF(E39="","",IF(②選手情報入力!J47="","",IF(I39=1,VLOOKUP(②選手情報入力!J47,種目情報!$A$4:$B$29,2,FALSE),VLOOKUP(②選手情報入力!J47,種目情報!$E$4:$F$24,2,FALSE))))</f>
        <v/>
      </c>
      <c r="T39" t="str">
        <f>IF(E39="","",IF(②選手情報入力!K47="","",②選手情報入力!K47))</f>
        <v/>
      </c>
      <c r="U39" s="34" t="str">
        <f>IF(E39="","",IF(②選手情報入力!J47="","",0))</f>
        <v/>
      </c>
      <c r="V39" t="str">
        <f>IF(E39="","",IF(②選手情報入力!J47="","",IF(I39=1,VLOOKUP(②選手情報入力!J47,種目情報!$A$4:$C$29,3,FALSE),VLOOKUP(②選手情報入力!J47,種目情報!$E$4:$G$24,3,FALSE))))</f>
        <v/>
      </c>
      <c r="W39" t="str">
        <f>IF(E39="","",IF(②選手情報入力!L47="","",IF(I39=1,VLOOKUP(②選手情報入力!L47,種目情報!$A$4:$B$29,2,FALSE),VLOOKUP(②選手情報入力!L47,種目情報!$E$4:$F$24,2,FALSE))))</f>
        <v/>
      </c>
      <c r="X39" t="str">
        <f>IF(E39="","",IF(②選手情報入力!M47="","",②選手情報入力!M47))</f>
        <v/>
      </c>
      <c r="Y39" s="34" t="str">
        <f>IF(E39="","",IF(②選手情報入力!L47="","",0))</f>
        <v/>
      </c>
      <c r="Z39" t="str">
        <f>IF(E39="","",IF(②選手情報入力!L47="","",IF(I39=1,VLOOKUP(②選手情報入力!L47,種目情報!$A$4:$C$29,3,FALSE),VLOOKUP(②選手情報入力!L47,種目情報!$E$4:$G$24,3,FALSE))))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IF(E40="","",I40*5500000+①学校情報入力!$C$3*1000+②選手情報入力!A48)</f>
        <v/>
      </c>
      <c r="B40" t="str">
        <f>IF(E40="","",①学校情報入力!$C$3)</f>
        <v/>
      </c>
      <c r="D40" t="str">
        <f>IF(E40="","",LEFT(②選手情報入力!B48,1))</f>
        <v/>
      </c>
      <c r="E40" t="str">
        <f>IF(②選手情報入力!B48="","",RIGHT(②選手情報入力!B48,LEN(②選手情報入力!B48)-1))</f>
        <v/>
      </c>
      <c r="F40" t="str">
        <f>IF(E40="","",②選手情報入力!C48)</f>
        <v/>
      </c>
      <c r="G40" t="str">
        <f>IF(E40="","",②選手情報入力!D48)</f>
        <v/>
      </c>
      <c r="H40" t="str">
        <f t="shared" si="0"/>
        <v/>
      </c>
      <c r="I40" t="str">
        <f>IF(E40="","",IF(②選手情報入力!F48="男",1,2))</f>
        <v/>
      </c>
      <c r="J40" t="str">
        <f>IF(E40="","",IF(②選手情報入力!G48="","",②選手情報入力!G48))</f>
        <v/>
      </c>
      <c r="L40" t="str">
        <f t="shared" si="1"/>
        <v/>
      </c>
      <c r="M40" t="str">
        <f t="shared" si="2"/>
        <v/>
      </c>
      <c r="O40" t="str">
        <f>IF(E40="","",IF(②選手情報入力!H48="","",IF(I40=1,VLOOKUP(②選手情報入力!H48,種目情報!$A$4:$B$29,2,FALSE),VLOOKUP(②選手情報入力!H48,種目情報!$E$4:$F$24,2,FALSE))))</f>
        <v/>
      </c>
      <c r="P40" t="str">
        <f>IF(E40="","",IF(②選手情報入力!I48="","",②選手情報入力!I48))</f>
        <v/>
      </c>
      <c r="Q40" s="34" t="str">
        <f>IF(E40="","",IF(②選手情報入力!H48="","",0))</f>
        <v/>
      </c>
      <c r="R40" t="str">
        <f>IF(E40="","",IF(②選手情報入力!H48="","",IF(I40=1,VLOOKUP(②選手情報入力!H48,種目情報!$A$4:$C$29,3,FALSE),VLOOKUP(②選手情報入力!H48,種目情報!$E$4:$G$24,3,FALSE))))</f>
        <v/>
      </c>
      <c r="S40" t="str">
        <f>IF(E40="","",IF(②選手情報入力!J48="","",IF(I40=1,VLOOKUP(②選手情報入力!J48,種目情報!$A$4:$B$29,2,FALSE),VLOOKUP(②選手情報入力!J48,種目情報!$E$4:$F$24,2,FALSE))))</f>
        <v/>
      </c>
      <c r="T40" t="str">
        <f>IF(E40="","",IF(②選手情報入力!K48="","",②選手情報入力!K48))</f>
        <v/>
      </c>
      <c r="U40" s="34" t="str">
        <f>IF(E40="","",IF(②選手情報入力!J48="","",0))</f>
        <v/>
      </c>
      <c r="V40" t="str">
        <f>IF(E40="","",IF(②選手情報入力!J48="","",IF(I40=1,VLOOKUP(②選手情報入力!J48,種目情報!$A$4:$C$29,3,FALSE),VLOOKUP(②選手情報入力!J48,種目情報!$E$4:$G$24,3,FALSE))))</f>
        <v/>
      </c>
      <c r="W40" t="str">
        <f>IF(E40="","",IF(②選手情報入力!L48="","",IF(I40=1,VLOOKUP(②選手情報入力!L48,種目情報!$A$4:$B$29,2,FALSE),VLOOKUP(②選手情報入力!L48,種目情報!$E$4:$F$24,2,FALSE))))</f>
        <v/>
      </c>
      <c r="X40" t="str">
        <f>IF(E40="","",IF(②選手情報入力!M48="","",②選手情報入力!M48))</f>
        <v/>
      </c>
      <c r="Y40" s="34" t="str">
        <f>IF(E40="","",IF(②選手情報入力!L48="","",0))</f>
        <v/>
      </c>
      <c r="Z40" t="str">
        <f>IF(E40="","",IF(②選手情報入力!L48="","",IF(I40=1,VLOOKUP(②選手情報入力!L48,種目情報!$A$4:$C$29,3,FALSE),VLOOKUP(②選手情報入力!L48,種目情報!$E$4:$G$24,3,FALSE))))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IF(E41="","",I41*5500000+①学校情報入力!$C$3*1000+②選手情報入力!A49)</f>
        <v/>
      </c>
      <c r="B41" t="str">
        <f>IF(E41="","",①学校情報入力!$C$3)</f>
        <v/>
      </c>
      <c r="D41" t="str">
        <f>IF(E41="","",LEFT(②選手情報入力!B49,1))</f>
        <v/>
      </c>
      <c r="E41" t="str">
        <f>IF(②選手情報入力!B49="","",RIGHT(②選手情報入力!B49,LEN(②選手情報入力!B49)-1))</f>
        <v/>
      </c>
      <c r="F41" t="str">
        <f>IF(E41="","",②選手情報入力!C49)</f>
        <v/>
      </c>
      <c r="G41" t="str">
        <f>IF(E41="","",②選手情報入力!D49)</f>
        <v/>
      </c>
      <c r="H41" t="str">
        <f t="shared" si="0"/>
        <v/>
      </c>
      <c r="I41" t="str">
        <f>IF(E41="","",IF(②選手情報入力!F49="男",1,2))</f>
        <v/>
      </c>
      <c r="J41" t="str">
        <f>IF(E41="","",IF(②選手情報入力!G49="","",②選手情報入力!G49))</f>
        <v/>
      </c>
      <c r="L41" t="str">
        <f t="shared" si="1"/>
        <v/>
      </c>
      <c r="M41" t="str">
        <f t="shared" si="2"/>
        <v/>
      </c>
      <c r="O41" t="str">
        <f>IF(E41="","",IF(②選手情報入力!H49="","",IF(I41=1,VLOOKUP(②選手情報入力!H49,種目情報!$A$4:$B$29,2,FALSE),VLOOKUP(②選手情報入力!H49,種目情報!$E$4:$F$24,2,FALSE))))</f>
        <v/>
      </c>
      <c r="P41" t="str">
        <f>IF(E41="","",IF(②選手情報入力!I49="","",②選手情報入力!I49))</f>
        <v/>
      </c>
      <c r="Q41" s="34" t="str">
        <f>IF(E41="","",IF(②選手情報入力!H49="","",0))</f>
        <v/>
      </c>
      <c r="R41" t="str">
        <f>IF(E41="","",IF(②選手情報入力!H49="","",IF(I41=1,VLOOKUP(②選手情報入力!H49,種目情報!$A$4:$C$29,3,FALSE),VLOOKUP(②選手情報入力!H49,種目情報!$E$4:$G$24,3,FALSE))))</f>
        <v/>
      </c>
      <c r="S41" t="str">
        <f>IF(E41="","",IF(②選手情報入力!J49="","",IF(I41=1,VLOOKUP(②選手情報入力!J49,種目情報!$A$4:$B$29,2,FALSE),VLOOKUP(②選手情報入力!J49,種目情報!$E$4:$F$24,2,FALSE))))</f>
        <v/>
      </c>
      <c r="T41" t="str">
        <f>IF(E41="","",IF(②選手情報入力!K49="","",②選手情報入力!K49))</f>
        <v/>
      </c>
      <c r="U41" s="34" t="str">
        <f>IF(E41="","",IF(②選手情報入力!J49="","",0))</f>
        <v/>
      </c>
      <c r="V41" t="str">
        <f>IF(E41="","",IF(②選手情報入力!J49="","",IF(I41=1,VLOOKUP(②選手情報入力!J49,種目情報!$A$4:$C$29,3,FALSE),VLOOKUP(②選手情報入力!J49,種目情報!$E$4:$G$24,3,FALSE))))</f>
        <v/>
      </c>
      <c r="W41" t="str">
        <f>IF(E41="","",IF(②選手情報入力!L49="","",IF(I41=1,VLOOKUP(②選手情報入力!L49,種目情報!$A$4:$B$29,2,FALSE),VLOOKUP(②選手情報入力!L49,種目情報!$E$4:$F$24,2,FALSE))))</f>
        <v/>
      </c>
      <c r="X41" t="str">
        <f>IF(E41="","",IF(②選手情報入力!M49="","",②選手情報入力!M49))</f>
        <v/>
      </c>
      <c r="Y41" s="34" t="str">
        <f>IF(E41="","",IF(②選手情報入力!L49="","",0))</f>
        <v/>
      </c>
      <c r="Z41" t="str">
        <f>IF(E41="","",IF(②選手情報入力!L49="","",IF(I41=1,VLOOKUP(②選手情報入力!L49,種目情報!$A$4:$C$29,3,FALSE),VLOOKUP(②選手情報入力!L49,種目情報!$E$4:$G$24,3,FALSE))))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IF(E42="","",I42*5500000+①学校情報入力!$C$3*1000+②選手情報入力!A50)</f>
        <v/>
      </c>
      <c r="B42" t="str">
        <f>IF(E42="","",①学校情報入力!$C$3)</f>
        <v/>
      </c>
      <c r="D42" t="str">
        <f>IF(E42="","",LEFT(②選手情報入力!B50,1))</f>
        <v/>
      </c>
      <c r="E42" t="str">
        <f>IF(②選手情報入力!B50="","",RIGHT(②選手情報入力!B50,LEN(②選手情報入力!B50)-1))</f>
        <v/>
      </c>
      <c r="F42" t="str">
        <f>IF(E42="","",②選手情報入力!C50)</f>
        <v/>
      </c>
      <c r="G42" t="str">
        <f>IF(E42="","",②選手情報入力!D50)</f>
        <v/>
      </c>
      <c r="H42" t="str">
        <f t="shared" si="0"/>
        <v/>
      </c>
      <c r="I42" t="str">
        <f>IF(E42="","",IF(②選手情報入力!F50="男",1,2))</f>
        <v/>
      </c>
      <c r="J42" t="str">
        <f>IF(E42="","",IF(②選手情報入力!G50="","",②選手情報入力!G50))</f>
        <v/>
      </c>
      <c r="L42" t="str">
        <f t="shared" si="1"/>
        <v/>
      </c>
      <c r="M42" t="str">
        <f t="shared" si="2"/>
        <v/>
      </c>
      <c r="O42" t="str">
        <f>IF(E42="","",IF(②選手情報入力!H50="","",IF(I42=1,VLOOKUP(②選手情報入力!H50,種目情報!$A$4:$B$29,2,FALSE),VLOOKUP(②選手情報入力!H50,種目情報!$E$4:$F$24,2,FALSE))))</f>
        <v/>
      </c>
      <c r="P42" t="str">
        <f>IF(E42="","",IF(②選手情報入力!I50="","",②選手情報入力!I50))</f>
        <v/>
      </c>
      <c r="Q42" s="34" t="str">
        <f>IF(E42="","",IF(②選手情報入力!H50="","",0))</f>
        <v/>
      </c>
      <c r="R42" t="str">
        <f>IF(E42="","",IF(②選手情報入力!H50="","",IF(I42=1,VLOOKUP(②選手情報入力!H50,種目情報!$A$4:$C$29,3,FALSE),VLOOKUP(②選手情報入力!H50,種目情報!$E$4:$G$24,3,FALSE))))</f>
        <v/>
      </c>
      <c r="S42" t="str">
        <f>IF(E42="","",IF(②選手情報入力!J50="","",IF(I42=1,VLOOKUP(②選手情報入力!J50,種目情報!$A$4:$B$29,2,FALSE),VLOOKUP(②選手情報入力!J50,種目情報!$E$4:$F$24,2,FALSE))))</f>
        <v/>
      </c>
      <c r="T42" t="str">
        <f>IF(E42="","",IF(②選手情報入力!K50="","",②選手情報入力!K50))</f>
        <v/>
      </c>
      <c r="U42" s="34" t="str">
        <f>IF(E42="","",IF(②選手情報入力!J50="","",0))</f>
        <v/>
      </c>
      <c r="V42" t="str">
        <f>IF(E42="","",IF(②選手情報入力!J50="","",IF(I42=1,VLOOKUP(②選手情報入力!J50,種目情報!$A$4:$C$29,3,FALSE),VLOOKUP(②選手情報入力!J50,種目情報!$E$4:$G$24,3,FALSE))))</f>
        <v/>
      </c>
      <c r="W42" t="str">
        <f>IF(E42="","",IF(②選手情報入力!L50="","",IF(I42=1,VLOOKUP(②選手情報入力!L50,種目情報!$A$4:$B$29,2,FALSE),VLOOKUP(②選手情報入力!L50,種目情報!$E$4:$F$24,2,FALSE))))</f>
        <v/>
      </c>
      <c r="X42" t="str">
        <f>IF(E42="","",IF(②選手情報入力!M50="","",②選手情報入力!M50))</f>
        <v/>
      </c>
      <c r="Y42" s="34" t="str">
        <f>IF(E42="","",IF(②選手情報入力!L50="","",0))</f>
        <v/>
      </c>
      <c r="Z42" t="str">
        <f>IF(E42="","",IF(②選手情報入力!L50="","",IF(I42=1,VLOOKUP(②選手情報入力!L50,種目情報!$A$4:$C$29,3,FALSE),VLOOKUP(②選手情報入力!L50,種目情報!$E$4:$G$24,3,FALSE))))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IF(E43="","",I43*5500000+①学校情報入力!$C$3*1000+②選手情報入力!A51)</f>
        <v/>
      </c>
      <c r="B43" t="str">
        <f>IF(E43="","",①学校情報入力!$C$3)</f>
        <v/>
      </c>
      <c r="D43" t="str">
        <f>IF(E43="","",LEFT(②選手情報入力!B51,1))</f>
        <v/>
      </c>
      <c r="E43" t="str">
        <f>IF(②選手情報入力!B51="","",RIGHT(②選手情報入力!B51,LEN(②選手情報入力!B51)-1))</f>
        <v/>
      </c>
      <c r="F43" t="str">
        <f>IF(E43="","",②選手情報入力!C51)</f>
        <v/>
      </c>
      <c r="G43" t="str">
        <f>IF(E43="","",②選手情報入力!D51)</f>
        <v/>
      </c>
      <c r="H43" t="str">
        <f t="shared" si="0"/>
        <v/>
      </c>
      <c r="I43" t="str">
        <f>IF(E43="","",IF(②選手情報入力!F51="男",1,2))</f>
        <v/>
      </c>
      <c r="J43" t="str">
        <f>IF(E43="","",IF(②選手情報入力!G51="","",②選手情報入力!G51))</f>
        <v/>
      </c>
      <c r="L43" t="str">
        <f t="shared" si="1"/>
        <v/>
      </c>
      <c r="M43" t="str">
        <f t="shared" si="2"/>
        <v/>
      </c>
      <c r="O43" t="str">
        <f>IF(E43="","",IF(②選手情報入力!H51="","",IF(I43=1,VLOOKUP(②選手情報入力!H51,種目情報!$A$4:$B$29,2,FALSE),VLOOKUP(②選手情報入力!H51,種目情報!$E$4:$F$24,2,FALSE))))</f>
        <v/>
      </c>
      <c r="P43" t="str">
        <f>IF(E43="","",IF(②選手情報入力!I51="","",②選手情報入力!I51))</f>
        <v/>
      </c>
      <c r="Q43" s="34" t="str">
        <f>IF(E43="","",IF(②選手情報入力!H51="","",0))</f>
        <v/>
      </c>
      <c r="R43" t="str">
        <f>IF(E43="","",IF(②選手情報入力!H51="","",IF(I43=1,VLOOKUP(②選手情報入力!H51,種目情報!$A$4:$C$29,3,FALSE),VLOOKUP(②選手情報入力!H51,種目情報!$E$4:$G$24,3,FALSE))))</f>
        <v/>
      </c>
      <c r="S43" t="str">
        <f>IF(E43="","",IF(②選手情報入力!J51="","",IF(I43=1,VLOOKUP(②選手情報入力!J51,種目情報!$A$4:$B$29,2,FALSE),VLOOKUP(②選手情報入力!J51,種目情報!$E$4:$F$24,2,FALSE))))</f>
        <v/>
      </c>
      <c r="T43" t="str">
        <f>IF(E43="","",IF(②選手情報入力!K51="","",②選手情報入力!K51))</f>
        <v/>
      </c>
      <c r="U43" s="34" t="str">
        <f>IF(E43="","",IF(②選手情報入力!J51="","",0))</f>
        <v/>
      </c>
      <c r="V43" t="str">
        <f>IF(E43="","",IF(②選手情報入力!J51="","",IF(I43=1,VLOOKUP(②選手情報入力!J51,種目情報!$A$4:$C$29,3,FALSE),VLOOKUP(②選手情報入力!J51,種目情報!$E$4:$G$24,3,FALSE))))</f>
        <v/>
      </c>
      <c r="W43" t="str">
        <f>IF(E43="","",IF(②選手情報入力!L51="","",IF(I43=1,VLOOKUP(②選手情報入力!L51,種目情報!$A$4:$B$29,2,FALSE),VLOOKUP(②選手情報入力!L51,種目情報!$E$4:$F$24,2,FALSE))))</f>
        <v/>
      </c>
      <c r="X43" t="str">
        <f>IF(E43="","",IF(②選手情報入力!M51="","",②選手情報入力!M51))</f>
        <v/>
      </c>
      <c r="Y43" s="34" t="str">
        <f>IF(E43="","",IF(②選手情報入力!L51="","",0))</f>
        <v/>
      </c>
      <c r="Z43" t="str">
        <f>IF(E43="","",IF(②選手情報入力!L51="","",IF(I43=1,VLOOKUP(②選手情報入力!L51,種目情報!$A$4:$C$29,3,FALSE),VLOOKUP(②選手情報入力!L51,種目情報!$E$4:$G$24,3,FALSE))))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IF(E44="","",I44*5500000+①学校情報入力!$C$3*1000+②選手情報入力!A52)</f>
        <v/>
      </c>
      <c r="B44" t="str">
        <f>IF(E44="","",①学校情報入力!$C$3)</f>
        <v/>
      </c>
      <c r="D44" t="str">
        <f>IF(E44="","",LEFT(②選手情報入力!B52,1))</f>
        <v/>
      </c>
      <c r="E44" t="str">
        <f>IF(②選手情報入力!B52="","",RIGHT(②選手情報入力!B52,LEN(②選手情報入力!B52)-1))</f>
        <v/>
      </c>
      <c r="F44" t="str">
        <f>IF(E44="","",②選手情報入力!C52)</f>
        <v/>
      </c>
      <c r="G44" t="str">
        <f>IF(E44="","",②選手情報入力!D52)</f>
        <v/>
      </c>
      <c r="H44" t="str">
        <f t="shared" si="0"/>
        <v/>
      </c>
      <c r="I44" t="str">
        <f>IF(E44="","",IF(②選手情報入力!F52="男",1,2))</f>
        <v/>
      </c>
      <c r="J44" t="str">
        <f>IF(E44="","",IF(②選手情報入力!G52="","",②選手情報入力!G52))</f>
        <v/>
      </c>
      <c r="L44" t="str">
        <f t="shared" si="1"/>
        <v/>
      </c>
      <c r="M44" t="str">
        <f t="shared" si="2"/>
        <v/>
      </c>
      <c r="O44" t="str">
        <f>IF(E44="","",IF(②選手情報入力!H52="","",IF(I44=1,VLOOKUP(②選手情報入力!H52,種目情報!$A$4:$B$29,2,FALSE),VLOOKUP(②選手情報入力!H52,種目情報!$E$4:$F$24,2,FALSE))))</f>
        <v/>
      </c>
      <c r="P44" t="str">
        <f>IF(E44="","",IF(②選手情報入力!I52="","",②選手情報入力!I52))</f>
        <v/>
      </c>
      <c r="Q44" s="34" t="str">
        <f>IF(E44="","",IF(②選手情報入力!H52="","",0))</f>
        <v/>
      </c>
      <c r="R44" t="str">
        <f>IF(E44="","",IF(②選手情報入力!H52="","",IF(I44=1,VLOOKUP(②選手情報入力!H52,種目情報!$A$4:$C$29,3,FALSE),VLOOKUP(②選手情報入力!H52,種目情報!$E$4:$G$24,3,FALSE))))</f>
        <v/>
      </c>
      <c r="S44" t="str">
        <f>IF(E44="","",IF(②選手情報入力!J52="","",IF(I44=1,VLOOKUP(②選手情報入力!J52,種目情報!$A$4:$B$29,2,FALSE),VLOOKUP(②選手情報入力!J52,種目情報!$E$4:$F$24,2,FALSE))))</f>
        <v/>
      </c>
      <c r="T44" t="str">
        <f>IF(E44="","",IF(②選手情報入力!K52="","",②選手情報入力!K52))</f>
        <v/>
      </c>
      <c r="U44" s="34" t="str">
        <f>IF(E44="","",IF(②選手情報入力!J52="","",0))</f>
        <v/>
      </c>
      <c r="V44" t="str">
        <f>IF(E44="","",IF(②選手情報入力!J52="","",IF(I44=1,VLOOKUP(②選手情報入力!J52,種目情報!$A$4:$C$29,3,FALSE),VLOOKUP(②選手情報入力!J52,種目情報!$E$4:$G$24,3,FALSE))))</f>
        <v/>
      </c>
      <c r="W44" t="str">
        <f>IF(E44="","",IF(②選手情報入力!L52="","",IF(I44=1,VLOOKUP(②選手情報入力!L52,種目情報!$A$4:$B$29,2,FALSE),VLOOKUP(②選手情報入力!L52,種目情報!$E$4:$F$24,2,FALSE))))</f>
        <v/>
      </c>
      <c r="X44" t="str">
        <f>IF(E44="","",IF(②選手情報入力!M52="","",②選手情報入力!M52))</f>
        <v/>
      </c>
      <c r="Y44" s="34" t="str">
        <f>IF(E44="","",IF(②選手情報入力!L52="","",0))</f>
        <v/>
      </c>
      <c r="Z44" t="str">
        <f>IF(E44="","",IF(②選手情報入力!L52="","",IF(I44=1,VLOOKUP(②選手情報入力!L52,種目情報!$A$4:$C$29,3,FALSE),VLOOKUP(②選手情報入力!L52,種目情報!$E$4:$G$24,3,FALSE))))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IF(E45="","",I45*5500000+①学校情報入力!$C$3*1000+②選手情報入力!A53)</f>
        <v/>
      </c>
      <c r="B45" t="str">
        <f>IF(E45="","",①学校情報入力!$C$3)</f>
        <v/>
      </c>
      <c r="D45" t="str">
        <f>IF(E45="","",LEFT(②選手情報入力!B53,1))</f>
        <v/>
      </c>
      <c r="E45" t="str">
        <f>IF(②選手情報入力!B53="","",RIGHT(②選手情報入力!B53,LEN(②選手情報入力!B53)-1))</f>
        <v/>
      </c>
      <c r="F45" t="str">
        <f>IF(E45="","",②選手情報入力!C53)</f>
        <v/>
      </c>
      <c r="G45" t="str">
        <f>IF(E45="","",②選手情報入力!D53)</f>
        <v/>
      </c>
      <c r="H45" t="str">
        <f t="shared" si="0"/>
        <v/>
      </c>
      <c r="I45" t="str">
        <f>IF(E45="","",IF(②選手情報入力!F53="男",1,2))</f>
        <v/>
      </c>
      <c r="J45" t="str">
        <f>IF(E45="","",IF(②選手情報入力!G53="","",②選手情報入力!G53))</f>
        <v/>
      </c>
      <c r="L45" t="str">
        <f t="shared" si="1"/>
        <v/>
      </c>
      <c r="M45" t="str">
        <f t="shared" si="2"/>
        <v/>
      </c>
      <c r="O45" t="str">
        <f>IF(E45="","",IF(②選手情報入力!H53="","",IF(I45=1,VLOOKUP(②選手情報入力!H53,種目情報!$A$4:$B$29,2,FALSE),VLOOKUP(②選手情報入力!H53,種目情報!$E$4:$F$24,2,FALSE))))</f>
        <v/>
      </c>
      <c r="P45" t="str">
        <f>IF(E45="","",IF(②選手情報入力!I53="","",②選手情報入力!I53))</f>
        <v/>
      </c>
      <c r="Q45" s="34" t="str">
        <f>IF(E45="","",IF(②選手情報入力!H53="","",0))</f>
        <v/>
      </c>
      <c r="R45" t="str">
        <f>IF(E45="","",IF(②選手情報入力!H53="","",IF(I45=1,VLOOKUP(②選手情報入力!H53,種目情報!$A$4:$C$29,3,FALSE),VLOOKUP(②選手情報入力!H53,種目情報!$E$4:$G$24,3,FALSE))))</f>
        <v/>
      </c>
      <c r="S45" t="str">
        <f>IF(E45="","",IF(②選手情報入力!J53="","",IF(I45=1,VLOOKUP(②選手情報入力!J53,種目情報!$A$4:$B$29,2,FALSE),VLOOKUP(②選手情報入力!J53,種目情報!$E$4:$F$24,2,FALSE))))</f>
        <v/>
      </c>
      <c r="T45" t="str">
        <f>IF(E45="","",IF(②選手情報入力!K53="","",②選手情報入力!K53))</f>
        <v/>
      </c>
      <c r="U45" s="34" t="str">
        <f>IF(E45="","",IF(②選手情報入力!J53="","",0))</f>
        <v/>
      </c>
      <c r="V45" t="str">
        <f>IF(E45="","",IF(②選手情報入力!J53="","",IF(I45=1,VLOOKUP(②選手情報入力!J53,種目情報!$A$4:$C$29,3,FALSE),VLOOKUP(②選手情報入力!J53,種目情報!$E$4:$G$24,3,FALSE))))</f>
        <v/>
      </c>
      <c r="W45" t="str">
        <f>IF(E45="","",IF(②選手情報入力!L53="","",IF(I45=1,VLOOKUP(②選手情報入力!L53,種目情報!$A$4:$B$29,2,FALSE),VLOOKUP(②選手情報入力!L53,種目情報!$E$4:$F$24,2,FALSE))))</f>
        <v/>
      </c>
      <c r="X45" t="str">
        <f>IF(E45="","",IF(②選手情報入力!M53="","",②選手情報入力!M53))</f>
        <v/>
      </c>
      <c r="Y45" s="34" t="str">
        <f>IF(E45="","",IF(②選手情報入力!L53="","",0))</f>
        <v/>
      </c>
      <c r="Z45" t="str">
        <f>IF(E45="","",IF(②選手情報入力!L53="","",IF(I45=1,VLOOKUP(②選手情報入力!L53,種目情報!$A$4:$C$29,3,FALSE),VLOOKUP(②選手情報入力!L53,種目情報!$E$4:$G$24,3,FALSE))))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IF(E46="","",I46*5500000+①学校情報入力!$C$3*1000+②選手情報入力!A54)</f>
        <v/>
      </c>
      <c r="B46" t="str">
        <f>IF(E46="","",①学校情報入力!$C$3)</f>
        <v/>
      </c>
      <c r="D46" t="str">
        <f>IF(E46="","",LEFT(②選手情報入力!B54,1))</f>
        <v/>
      </c>
      <c r="E46" t="str">
        <f>IF(②選手情報入力!B54="","",RIGHT(②選手情報入力!B54,LEN(②選手情報入力!B54)-1))</f>
        <v/>
      </c>
      <c r="F46" t="str">
        <f>IF(E46="","",②選手情報入力!C54)</f>
        <v/>
      </c>
      <c r="G46" t="str">
        <f>IF(E46="","",②選手情報入力!D54)</f>
        <v/>
      </c>
      <c r="H46" t="str">
        <f t="shared" si="0"/>
        <v/>
      </c>
      <c r="I46" t="str">
        <f>IF(E46="","",IF(②選手情報入力!F54="男",1,2))</f>
        <v/>
      </c>
      <c r="J46" t="str">
        <f>IF(E46="","",IF(②選手情報入力!G54="","",②選手情報入力!G54))</f>
        <v/>
      </c>
      <c r="L46" t="str">
        <f t="shared" si="1"/>
        <v/>
      </c>
      <c r="M46" t="str">
        <f t="shared" si="2"/>
        <v/>
      </c>
      <c r="O46" t="str">
        <f>IF(E46="","",IF(②選手情報入力!H54="","",IF(I46=1,VLOOKUP(②選手情報入力!H54,種目情報!$A$4:$B$29,2,FALSE),VLOOKUP(②選手情報入力!H54,種目情報!$E$4:$F$24,2,FALSE))))</f>
        <v/>
      </c>
      <c r="P46" t="str">
        <f>IF(E46="","",IF(②選手情報入力!I54="","",②選手情報入力!I54))</f>
        <v/>
      </c>
      <c r="Q46" s="34" t="str">
        <f>IF(E46="","",IF(②選手情報入力!H54="","",0))</f>
        <v/>
      </c>
      <c r="R46" t="str">
        <f>IF(E46="","",IF(②選手情報入力!H54="","",IF(I46=1,VLOOKUP(②選手情報入力!H54,種目情報!$A$4:$C$29,3,FALSE),VLOOKUP(②選手情報入力!H54,種目情報!$E$4:$G$24,3,FALSE))))</f>
        <v/>
      </c>
      <c r="S46" t="str">
        <f>IF(E46="","",IF(②選手情報入力!J54="","",IF(I46=1,VLOOKUP(②選手情報入力!J54,種目情報!$A$4:$B$29,2,FALSE),VLOOKUP(②選手情報入力!J54,種目情報!$E$4:$F$24,2,FALSE))))</f>
        <v/>
      </c>
      <c r="T46" t="str">
        <f>IF(E46="","",IF(②選手情報入力!K54="","",②選手情報入力!K54))</f>
        <v/>
      </c>
      <c r="U46" s="34" t="str">
        <f>IF(E46="","",IF(②選手情報入力!J54="","",0))</f>
        <v/>
      </c>
      <c r="V46" t="str">
        <f>IF(E46="","",IF(②選手情報入力!J54="","",IF(I46=1,VLOOKUP(②選手情報入力!J54,種目情報!$A$4:$C$29,3,FALSE),VLOOKUP(②選手情報入力!J54,種目情報!$E$4:$G$24,3,FALSE))))</f>
        <v/>
      </c>
      <c r="W46" t="str">
        <f>IF(E46="","",IF(②選手情報入力!L54="","",IF(I46=1,VLOOKUP(②選手情報入力!L54,種目情報!$A$4:$B$29,2,FALSE),VLOOKUP(②選手情報入力!L54,種目情報!$E$4:$F$24,2,FALSE))))</f>
        <v/>
      </c>
      <c r="X46" t="str">
        <f>IF(E46="","",IF(②選手情報入力!M54="","",②選手情報入力!M54))</f>
        <v/>
      </c>
      <c r="Y46" s="34" t="str">
        <f>IF(E46="","",IF(②選手情報入力!L54="","",0))</f>
        <v/>
      </c>
      <c r="Z46" t="str">
        <f>IF(E46="","",IF(②選手情報入力!L54="","",IF(I46=1,VLOOKUP(②選手情報入力!L54,種目情報!$A$4:$C$29,3,FALSE),VLOOKUP(②選手情報入力!L54,種目情報!$E$4:$G$24,3,FALSE))))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IF(E47="","",I47*5500000+①学校情報入力!$C$3*1000+②選手情報入力!A55)</f>
        <v/>
      </c>
      <c r="B47" t="str">
        <f>IF(E47="","",①学校情報入力!$C$3)</f>
        <v/>
      </c>
      <c r="D47" t="str">
        <f>IF(E47="","",LEFT(②選手情報入力!B55,1))</f>
        <v/>
      </c>
      <c r="E47" t="str">
        <f>IF(②選手情報入力!B55="","",RIGHT(②選手情報入力!B55,LEN(②選手情報入力!B55)-1))</f>
        <v/>
      </c>
      <c r="F47" t="str">
        <f>IF(E47="","",②選手情報入力!C55)</f>
        <v/>
      </c>
      <c r="G47" t="str">
        <f>IF(E47="","",②選手情報入力!D55)</f>
        <v/>
      </c>
      <c r="H47" t="str">
        <f t="shared" si="0"/>
        <v/>
      </c>
      <c r="I47" t="str">
        <f>IF(E47="","",IF(②選手情報入力!F55="男",1,2))</f>
        <v/>
      </c>
      <c r="J47" t="str">
        <f>IF(E47="","",IF(②選手情報入力!G55="","",②選手情報入力!G55))</f>
        <v/>
      </c>
      <c r="L47" t="str">
        <f t="shared" si="1"/>
        <v/>
      </c>
      <c r="M47" t="str">
        <f t="shared" si="2"/>
        <v/>
      </c>
      <c r="O47" t="str">
        <f>IF(E47="","",IF(②選手情報入力!H55="","",IF(I47=1,VLOOKUP(②選手情報入力!H55,種目情報!$A$4:$B$29,2,FALSE),VLOOKUP(②選手情報入力!H55,種目情報!$E$4:$F$24,2,FALSE))))</f>
        <v/>
      </c>
      <c r="P47" t="str">
        <f>IF(E47="","",IF(②選手情報入力!I55="","",②選手情報入力!I55))</f>
        <v/>
      </c>
      <c r="Q47" s="34" t="str">
        <f>IF(E47="","",IF(②選手情報入力!H55="","",0))</f>
        <v/>
      </c>
      <c r="R47" t="str">
        <f>IF(E47="","",IF(②選手情報入力!H55="","",IF(I47=1,VLOOKUP(②選手情報入力!H55,種目情報!$A$4:$C$29,3,FALSE),VLOOKUP(②選手情報入力!H55,種目情報!$E$4:$G$24,3,FALSE))))</f>
        <v/>
      </c>
      <c r="S47" t="str">
        <f>IF(E47="","",IF(②選手情報入力!J55="","",IF(I47=1,VLOOKUP(②選手情報入力!J55,種目情報!$A$4:$B$29,2,FALSE),VLOOKUP(②選手情報入力!J55,種目情報!$E$4:$F$24,2,FALSE))))</f>
        <v/>
      </c>
      <c r="T47" t="str">
        <f>IF(E47="","",IF(②選手情報入力!K55="","",②選手情報入力!K55))</f>
        <v/>
      </c>
      <c r="U47" s="34" t="str">
        <f>IF(E47="","",IF(②選手情報入力!J55="","",0))</f>
        <v/>
      </c>
      <c r="V47" t="str">
        <f>IF(E47="","",IF(②選手情報入力!J55="","",IF(I47=1,VLOOKUP(②選手情報入力!J55,種目情報!$A$4:$C$29,3,FALSE),VLOOKUP(②選手情報入力!J55,種目情報!$E$4:$G$24,3,FALSE))))</f>
        <v/>
      </c>
      <c r="W47" t="str">
        <f>IF(E47="","",IF(②選手情報入力!L55="","",IF(I47=1,VLOOKUP(②選手情報入力!L55,種目情報!$A$4:$B$29,2,FALSE),VLOOKUP(②選手情報入力!L55,種目情報!$E$4:$F$24,2,FALSE))))</f>
        <v/>
      </c>
      <c r="X47" t="str">
        <f>IF(E47="","",IF(②選手情報入力!M55="","",②選手情報入力!M55))</f>
        <v/>
      </c>
      <c r="Y47" s="34" t="str">
        <f>IF(E47="","",IF(②選手情報入力!L55="","",0))</f>
        <v/>
      </c>
      <c r="Z47" t="str">
        <f>IF(E47="","",IF(②選手情報入力!L55="","",IF(I47=1,VLOOKUP(②選手情報入力!L55,種目情報!$A$4:$C$29,3,FALSE),VLOOKUP(②選手情報入力!L55,種目情報!$E$4:$G$24,3,FALSE))))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IF(E48="","",I48*5500000+①学校情報入力!$C$3*1000+②選手情報入力!A56)</f>
        <v/>
      </c>
      <c r="B48" t="str">
        <f>IF(E48="","",①学校情報入力!$C$3)</f>
        <v/>
      </c>
      <c r="D48" t="str">
        <f>IF(E48="","",LEFT(②選手情報入力!B56,1))</f>
        <v/>
      </c>
      <c r="E48" t="str">
        <f>IF(②選手情報入力!B56="","",RIGHT(②選手情報入力!B56,LEN(②選手情報入力!B56)-1))</f>
        <v/>
      </c>
      <c r="F48" t="str">
        <f>IF(E48="","",②選手情報入力!C56)</f>
        <v/>
      </c>
      <c r="G48" t="str">
        <f>IF(E48="","",②選手情報入力!D56)</f>
        <v/>
      </c>
      <c r="H48" t="str">
        <f t="shared" si="0"/>
        <v/>
      </c>
      <c r="I48" t="str">
        <f>IF(E48="","",IF(②選手情報入力!F56="男",1,2))</f>
        <v/>
      </c>
      <c r="J48" t="str">
        <f>IF(E48="","",IF(②選手情報入力!G56="","",②選手情報入力!G56))</f>
        <v/>
      </c>
      <c r="L48" t="str">
        <f t="shared" si="1"/>
        <v/>
      </c>
      <c r="M48" t="str">
        <f t="shared" si="2"/>
        <v/>
      </c>
      <c r="O48" t="str">
        <f>IF(E48="","",IF(②選手情報入力!H56="","",IF(I48=1,VLOOKUP(②選手情報入力!H56,種目情報!$A$4:$B$29,2,FALSE),VLOOKUP(②選手情報入力!H56,種目情報!$E$4:$F$24,2,FALSE))))</f>
        <v/>
      </c>
      <c r="P48" t="str">
        <f>IF(E48="","",IF(②選手情報入力!I56="","",②選手情報入力!I56))</f>
        <v/>
      </c>
      <c r="Q48" s="34" t="str">
        <f>IF(E48="","",IF(②選手情報入力!H56="","",0))</f>
        <v/>
      </c>
      <c r="R48" t="str">
        <f>IF(E48="","",IF(②選手情報入力!H56="","",IF(I48=1,VLOOKUP(②選手情報入力!H56,種目情報!$A$4:$C$29,3,FALSE),VLOOKUP(②選手情報入力!H56,種目情報!$E$4:$G$24,3,FALSE))))</f>
        <v/>
      </c>
      <c r="S48" t="str">
        <f>IF(E48="","",IF(②選手情報入力!J56="","",IF(I48=1,VLOOKUP(②選手情報入力!J56,種目情報!$A$4:$B$29,2,FALSE),VLOOKUP(②選手情報入力!J56,種目情報!$E$4:$F$24,2,FALSE))))</f>
        <v/>
      </c>
      <c r="T48" t="str">
        <f>IF(E48="","",IF(②選手情報入力!K56="","",②選手情報入力!K56))</f>
        <v/>
      </c>
      <c r="U48" s="34" t="str">
        <f>IF(E48="","",IF(②選手情報入力!J56="","",0))</f>
        <v/>
      </c>
      <c r="V48" t="str">
        <f>IF(E48="","",IF(②選手情報入力!J56="","",IF(I48=1,VLOOKUP(②選手情報入力!J56,種目情報!$A$4:$C$29,3,FALSE),VLOOKUP(②選手情報入力!J56,種目情報!$E$4:$G$24,3,FALSE))))</f>
        <v/>
      </c>
      <c r="W48" t="str">
        <f>IF(E48="","",IF(②選手情報入力!L56="","",IF(I48=1,VLOOKUP(②選手情報入力!L56,種目情報!$A$4:$B$29,2,FALSE),VLOOKUP(②選手情報入力!L56,種目情報!$E$4:$F$24,2,FALSE))))</f>
        <v/>
      </c>
      <c r="X48" t="str">
        <f>IF(E48="","",IF(②選手情報入力!M56="","",②選手情報入力!M56))</f>
        <v/>
      </c>
      <c r="Y48" s="34" t="str">
        <f>IF(E48="","",IF(②選手情報入力!L56="","",0))</f>
        <v/>
      </c>
      <c r="Z48" t="str">
        <f>IF(E48="","",IF(②選手情報入力!L56="","",IF(I48=1,VLOOKUP(②選手情報入力!L56,種目情報!$A$4:$C$29,3,FALSE),VLOOKUP(②選手情報入力!L56,種目情報!$E$4:$G$24,3,FALSE))))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IF(E49="","",I49*5500000+①学校情報入力!$C$3*1000+②選手情報入力!A57)</f>
        <v/>
      </c>
      <c r="B49" t="str">
        <f>IF(E49="","",①学校情報入力!$C$3)</f>
        <v/>
      </c>
      <c r="D49" t="str">
        <f>IF(E49="","",LEFT(②選手情報入力!B57,1))</f>
        <v/>
      </c>
      <c r="E49" t="str">
        <f>IF(②選手情報入力!B57="","",RIGHT(②選手情報入力!B57,LEN(②選手情報入力!B57)-1))</f>
        <v/>
      </c>
      <c r="F49" t="str">
        <f>IF(E49="","",②選手情報入力!C57)</f>
        <v/>
      </c>
      <c r="G49" t="str">
        <f>IF(E49="","",②選手情報入力!D57)</f>
        <v/>
      </c>
      <c r="H49" t="str">
        <f t="shared" si="0"/>
        <v/>
      </c>
      <c r="I49" t="str">
        <f>IF(E49="","",IF(②選手情報入力!F57="男",1,2))</f>
        <v/>
      </c>
      <c r="J49" t="str">
        <f>IF(E49="","",IF(②選手情報入力!G57="","",②選手情報入力!G57))</f>
        <v/>
      </c>
      <c r="L49" t="str">
        <f t="shared" si="1"/>
        <v/>
      </c>
      <c r="M49" t="str">
        <f t="shared" si="2"/>
        <v/>
      </c>
      <c r="O49" t="str">
        <f>IF(E49="","",IF(②選手情報入力!H57="","",IF(I49=1,VLOOKUP(②選手情報入力!H57,種目情報!$A$4:$B$29,2,FALSE),VLOOKUP(②選手情報入力!H57,種目情報!$E$4:$F$24,2,FALSE))))</f>
        <v/>
      </c>
      <c r="P49" t="str">
        <f>IF(E49="","",IF(②選手情報入力!I57="","",②選手情報入力!I57))</f>
        <v/>
      </c>
      <c r="Q49" s="34" t="str">
        <f>IF(E49="","",IF(②選手情報入力!H57="","",0))</f>
        <v/>
      </c>
      <c r="R49" t="str">
        <f>IF(E49="","",IF(②選手情報入力!H57="","",IF(I49=1,VLOOKUP(②選手情報入力!H57,種目情報!$A$4:$C$29,3,FALSE),VLOOKUP(②選手情報入力!H57,種目情報!$E$4:$G$24,3,FALSE))))</f>
        <v/>
      </c>
      <c r="S49" t="str">
        <f>IF(E49="","",IF(②選手情報入力!J57="","",IF(I49=1,VLOOKUP(②選手情報入力!J57,種目情報!$A$4:$B$29,2,FALSE),VLOOKUP(②選手情報入力!J57,種目情報!$E$4:$F$24,2,FALSE))))</f>
        <v/>
      </c>
      <c r="T49" t="str">
        <f>IF(E49="","",IF(②選手情報入力!K57="","",②選手情報入力!K57))</f>
        <v/>
      </c>
      <c r="U49" s="34" t="str">
        <f>IF(E49="","",IF(②選手情報入力!J57="","",0))</f>
        <v/>
      </c>
      <c r="V49" t="str">
        <f>IF(E49="","",IF(②選手情報入力!J57="","",IF(I49=1,VLOOKUP(②選手情報入力!J57,種目情報!$A$4:$C$29,3,FALSE),VLOOKUP(②選手情報入力!J57,種目情報!$E$4:$G$24,3,FALSE))))</f>
        <v/>
      </c>
      <c r="W49" t="str">
        <f>IF(E49="","",IF(②選手情報入力!L57="","",IF(I49=1,VLOOKUP(②選手情報入力!L57,種目情報!$A$4:$B$29,2,FALSE),VLOOKUP(②選手情報入力!L57,種目情報!$E$4:$F$24,2,FALSE))))</f>
        <v/>
      </c>
      <c r="X49" t="str">
        <f>IF(E49="","",IF(②選手情報入力!M57="","",②選手情報入力!M57))</f>
        <v/>
      </c>
      <c r="Y49" s="34" t="str">
        <f>IF(E49="","",IF(②選手情報入力!L57="","",0))</f>
        <v/>
      </c>
      <c r="Z49" t="str">
        <f>IF(E49="","",IF(②選手情報入力!L57="","",IF(I49=1,VLOOKUP(②選手情報入力!L57,種目情報!$A$4:$C$29,3,FALSE),VLOOKUP(②選手情報入力!L57,種目情報!$E$4:$G$24,3,FALSE))))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IF(E50="","",I50*5500000+①学校情報入力!$C$3*1000+②選手情報入力!A58)</f>
        <v/>
      </c>
      <c r="B50" t="str">
        <f>IF(E50="","",①学校情報入力!$C$3)</f>
        <v/>
      </c>
      <c r="D50" t="str">
        <f>IF(E50="","",LEFT(②選手情報入力!B58,1))</f>
        <v/>
      </c>
      <c r="E50" t="str">
        <f>IF(②選手情報入力!B58="","",RIGHT(②選手情報入力!B58,LEN(②選手情報入力!B58)-1))</f>
        <v/>
      </c>
      <c r="F50" t="str">
        <f>IF(E50="","",②選手情報入力!C58)</f>
        <v/>
      </c>
      <c r="G50" t="str">
        <f>IF(E50="","",②選手情報入力!D58)</f>
        <v/>
      </c>
      <c r="H50" t="str">
        <f t="shared" si="0"/>
        <v/>
      </c>
      <c r="I50" t="str">
        <f>IF(E50="","",IF(②選手情報入力!F58="男",1,2))</f>
        <v/>
      </c>
      <c r="J50" t="str">
        <f>IF(E50="","",IF(②選手情報入力!G58="","",②選手情報入力!G58))</f>
        <v/>
      </c>
      <c r="L50" t="str">
        <f t="shared" si="1"/>
        <v/>
      </c>
      <c r="M50" t="str">
        <f t="shared" si="2"/>
        <v/>
      </c>
      <c r="O50" t="str">
        <f>IF(E50="","",IF(②選手情報入力!H58="","",IF(I50=1,VLOOKUP(②選手情報入力!H58,種目情報!$A$4:$B$29,2,FALSE),VLOOKUP(②選手情報入力!H58,種目情報!$E$4:$F$24,2,FALSE))))</f>
        <v/>
      </c>
      <c r="P50" t="str">
        <f>IF(E50="","",IF(②選手情報入力!I58="","",②選手情報入力!I58))</f>
        <v/>
      </c>
      <c r="Q50" s="34" t="str">
        <f>IF(E50="","",IF(②選手情報入力!H58="","",0))</f>
        <v/>
      </c>
      <c r="R50" t="str">
        <f>IF(E50="","",IF(②選手情報入力!H58="","",IF(I50=1,VLOOKUP(②選手情報入力!H58,種目情報!$A$4:$C$29,3,FALSE),VLOOKUP(②選手情報入力!H58,種目情報!$E$4:$G$24,3,FALSE))))</f>
        <v/>
      </c>
      <c r="S50" t="str">
        <f>IF(E50="","",IF(②選手情報入力!J58="","",IF(I50=1,VLOOKUP(②選手情報入力!J58,種目情報!$A$4:$B$29,2,FALSE),VLOOKUP(②選手情報入力!J58,種目情報!$E$4:$F$24,2,FALSE))))</f>
        <v/>
      </c>
      <c r="T50" t="str">
        <f>IF(E50="","",IF(②選手情報入力!K58="","",②選手情報入力!K58))</f>
        <v/>
      </c>
      <c r="U50" s="34" t="str">
        <f>IF(E50="","",IF(②選手情報入力!J58="","",0))</f>
        <v/>
      </c>
      <c r="V50" t="str">
        <f>IF(E50="","",IF(②選手情報入力!J58="","",IF(I50=1,VLOOKUP(②選手情報入力!J58,種目情報!$A$4:$C$29,3,FALSE),VLOOKUP(②選手情報入力!J58,種目情報!$E$4:$G$24,3,FALSE))))</f>
        <v/>
      </c>
      <c r="W50" t="str">
        <f>IF(E50="","",IF(②選手情報入力!L58="","",IF(I50=1,VLOOKUP(②選手情報入力!L58,種目情報!$A$4:$B$29,2,FALSE),VLOOKUP(②選手情報入力!L58,種目情報!$E$4:$F$24,2,FALSE))))</f>
        <v/>
      </c>
      <c r="X50" t="str">
        <f>IF(E50="","",IF(②選手情報入力!M58="","",②選手情報入力!M58))</f>
        <v/>
      </c>
      <c r="Y50" s="34" t="str">
        <f>IF(E50="","",IF(②選手情報入力!L58="","",0))</f>
        <v/>
      </c>
      <c r="Z50" t="str">
        <f>IF(E50="","",IF(②選手情報入力!L58="","",IF(I50=1,VLOOKUP(②選手情報入力!L58,種目情報!$A$4:$C$29,3,FALSE),VLOOKUP(②選手情報入力!L58,種目情報!$E$4:$G$24,3,FALSE))))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IF(E51="","",I51*5500000+①学校情報入力!$C$3*1000+②選手情報入力!A59)</f>
        <v/>
      </c>
      <c r="B51" t="str">
        <f>IF(E51="","",①学校情報入力!$C$3)</f>
        <v/>
      </c>
      <c r="D51" t="str">
        <f>IF(E51="","",LEFT(②選手情報入力!B59,1))</f>
        <v/>
      </c>
      <c r="E51" t="str">
        <f>IF(②選手情報入力!B59="","",RIGHT(②選手情報入力!B59,LEN(②選手情報入力!B59)-1))</f>
        <v/>
      </c>
      <c r="F51" t="str">
        <f>IF(E51="","",②選手情報入力!C59)</f>
        <v/>
      </c>
      <c r="G51" t="str">
        <f>IF(E51="","",②選手情報入力!D59)</f>
        <v/>
      </c>
      <c r="H51" t="str">
        <f t="shared" si="0"/>
        <v/>
      </c>
      <c r="I51" t="str">
        <f>IF(E51="","",IF(②選手情報入力!F59="男",1,2))</f>
        <v/>
      </c>
      <c r="J51" t="str">
        <f>IF(E51="","",IF(②選手情報入力!G59="","",②選手情報入力!G59))</f>
        <v/>
      </c>
      <c r="L51" t="str">
        <f t="shared" si="1"/>
        <v/>
      </c>
      <c r="M51" t="str">
        <f t="shared" si="2"/>
        <v/>
      </c>
      <c r="O51" t="str">
        <f>IF(E51="","",IF(②選手情報入力!H59="","",IF(I51=1,VLOOKUP(②選手情報入力!H59,種目情報!$A$4:$B$29,2,FALSE),VLOOKUP(②選手情報入力!H59,種目情報!$E$4:$F$24,2,FALSE))))</f>
        <v/>
      </c>
      <c r="P51" t="str">
        <f>IF(E51="","",IF(②選手情報入力!I59="","",②選手情報入力!I59))</f>
        <v/>
      </c>
      <c r="Q51" s="34" t="str">
        <f>IF(E51="","",IF(②選手情報入力!H59="","",0))</f>
        <v/>
      </c>
      <c r="R51" t="str">
        <f>IF(E51="","",IF(②選手情報入力!H59="","",IF(I51=1,VLOOKUP(②選手情報入力!H59,種目情報!$A$4:$C$29,3,FALSE),VLOOKUP(②選手情報入力!H59,種目情報!$E$4:$G$24,3,FALSE))))</f>
        <v/>
      </c>
      <c r="S51" t="str">
        <f>IF(E51="","",IF(②選手情報入力!J59="","",IF(I51=1,VLOOKUP(②選手情報入力!J59,種目情報!$A$4:$B$29,2,FALSE),VLOOKUP(②選手情報入力!J59,種目情報!$E$4:$F$24,2,FALSE))))</f>
        <v/>
      </c>
      <c r="T51" t="str">
        <f>IF(E51="","",IF(②選手情報入力!K59="","",②選手情報入力!K59))</f>
        <v/>
      </c>
      <c r="U51" s="34" t="str">
        <f>IF(E51="","",IF(②選手情報入力!J59="","",0))</f>
        <v/>
      </c>
      <c r="V51" t="str">
        <f>IF(E51="","",IF(②選手情報入力!J59="","",IF(I51=1,VLOOKUP(②選手情報入力!J59,種目情報!$A$4:$C$29,3,FALSE),VLOOKUP(②選手情報入力!J59,種目情報!$E$4:$G$24,3,FALSE))))</f>
        <v/>
      </c>
      <c r="W51" t="str">
        <f>IF(E51="","",IF(②選手情報入力!L59="","",IF(I51=1,VLOOKUP(②選手情報入力!L59,種目情報!$A$4:$B$29,2,FALSE),VLOOKUP(②選手情報入力!L59,種目情報!$E$4:$F$24,2,FALSE))))</f>
        <v/>
      </c>
      <c r="X51" t="str">
        <f>IF(E51="","",IF(②選手情報入力!M59="","",②選手情報入力!M59))</f>
        <v/>
      </c>
      <c r="Y51" s="34" t="str">
        <f>IF(E51="","",IF(②選手情報入力!L59="","",0))</f>
        <v/>
      </c>
      <c r="Z51" t="str">
        <f>IF(E51="","",IF(②選手情報入力!L59="","",IF(I51=1,VLOOKUP(②選手情報入力!L59,種目情報!$A$4:$C$29,3,FALSE),VLOOKUP(②選手情報入力!L59,種目情報!$E$4:$G$24,3,FALSE))))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IF(E52="","",I52*5500000+①学校情報入力!$C$3*1000+②選手情報入力!A60)</f>
        <v/>
      </c>
      <c r="B52" t="str">
        <f>IF(E52="","",①学校情報入力!$C$3)</f>
        <v/>
      </c>
      <c r="D52" t="str">
        <f>IF(E52="","",LEFT(②選手情報入力!B60,1))</f>
        <v/>
      </c>
      <c r="E52" t="str">
        <f>IF(②選手情報入力!B60="","",RIGHT(②選手情報入力!B60,LEN(②選手情報入力!B60)-1))</f>
        <v/>
      </c>
      <c r="F52" t="str">
        <f>IF(E52="","",②選手情報入力!C60)</f>
        <v/>
      </c>
      <c r="G52" t="str">
        <f>IF(E52="","",②選手情報入力!D60)</f>
        <v/>
      </c>
      <c r="H52" t="str">
        <f t="shared" si="0"/>
        <v/>
      </c>
      <c r="I52" t="str">
        <f>IF(E52="","",IF(②選手情報入力!F60="男",1,2))</f>
        <v/>
      </c>
      <c r="J52" t="str">
        <f>IF(E52="","",IF(②選手情報入力!G60="","",②選手情報入力!G60))</f>
        <v/>
      </c>
      <c r="L52" t="str">
        <f t="shared" si="1"/>
        <v/>
      </c>
      <c r="M52" t="str">
        <f t="shared" si="2"/>
        <v/>
      </c>
      <c r="O52" t="str">
        <f>IF(E52="","",IF(②選手情報入力!H60="","",IF(I52=1,VLOOKUP(②選手情報入力!H60,種目情報!$A$4:$B$29,2,FALSE),VLOOKUP(②選手情報入力!H60,種目情報!$E$4:$F$24,2,FALSE))))</f>
        <v/>
      </c>
      <c r="P52" t="str">
        <f>IF(E52="","",IF(②選手情報入力!I60="","",②選手情報入力!I60))</f>
        <v/>
      </c>
      <c r="Q52" s="34" t="str">
        <f>IF(E52="","",IF(②選手情報入力!H60="","",0))</f>
        <v/>
      </c>
      <c r="R52" t="str">
        <f>IF(E52="","",IF(②選手情報入力!H60="","",IF(I52=1,VLOOKUP(②選手情報入力!H60,種目情報!$A$4:$C$29,3,FALSE),VLOOKUP(②選手情報入力!H60,種目情報!$E$4:$G$24,3,FALSE))))</f>
        <v/>
      </c>
      <c r="S52" t="str">
        <f>IF(E52="","",IF(②選手情報入力!J60="","",IF(I52=1,VLOOKUP(②選手情報入力!J60,種目情報!$A$4:$B$29,2,FALSE),VLOOKUP(②選手情報入力!J60,種目情報!$E$4:$F$24,2,FALSE))))</f>
        <v/>
      </c>
      <c r="T52" t="str">
        <f>IF(E52="","",IF(②選手情報入力!K60="","",②選手情報入力!K60))</f>
        <v/>
      </c>
      <c r="U52" s="34" t="str">
        <f>IF(E52="","",IF(②選手情報入力!J60="","",0))</f>
        <v/>
      </c>
      <c r="V52" t="str">
        <f>IF(E52="","",IF(②選手情報入力!J60="","",IF(I52=1,VLOOKUP(②選手情報入力!J60,種目情報!$A$4:$C$29,3,FALSE),VLOOKUP(②選手情報入力!J60,種目情報!$E$4:$G$24,3,FALSE))))</f>
        <v/>
      </c>
      <c r="W52" t="str">
        <f>IF(E52="","",IF(②選手情報入力!L60="","",IF(I52=1,VLOOKUP(②選手情報入力!L60,種目情報!$A$4:$B$29,2,FALSE),VLOOKUP(②選手情報入力!L60,種目情報!$E$4:$F$24,2,FALSE))))</f>
        <v/>
      </c>
      <c r="X52" t="str">
        <f>IF(E52="","",IF(②選手情報入力!M60="","",②選手情報入力!M60))</f>
        <v/>
      </c>
      <c r="Y52" s="34" t="str">
        <f>IF(E52="","",IF(②選手情報入力!L60="","",0))</f>
        <v/>
      </c>
      <c r="Z52" t="str">
        <f>IF(E52="","",IF(②選手情報入力!L60="","",IF(I52=1,VLOOKUP(②選手情報入力!L60,種目情報!$A$4:$C$29,3,FALSE),VLOOKUP(②選手情報入力!L60,種目情報!$E$4:$G$24,3,FALSE))))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IF(E53="","",I53*5500000+①学校情報入力!$C$3*1000+②選手情報入力!A61)</f>
        <v/>
      </c>
      <c r="B53" t="str">
        <f>IF(E53="","",①学校情報入力!$C$3)</f>
        <v/>
      </c>
      <c r="D53" t="str">
        <f>IF(E53="","",LEFT(②選手情報入力!B61,1))</f>
        <v/>
      </c>
      <c r="E53" t="str">
        <f>IF(②選手情報入力!B61="","",RIGHT(②選手情報入力!B61,LEN(②選手情報入力!B61)-1))</f>
        <v/>
      </c>
      <c r="F53" t="str">
        <f>IF(E53="","",②選手情報入力!C61)</f>
        <v/>
      </c>
      <c r="G53" t="str">
        <f>IF(E53="","",②選手情報入力!D61)</f>
        <v/>
      </c>
      <c r="H53" t="str">
        <f t="shared" si="0"/>
        <v/>
      </c>
      <c r="I53" t="str">
        <f>IF(E53="","",IF(②選手情報入力!F61="男",1,2))</f>
        <v/>
      </c>
      <c r="J53" t="str">
        <f>IF(E53="","",IF(②選手情報入力!G61="","",②選手情報入力!G61))</f>
        <v/>
      </c>
      <c r="L53" t="str">
        <f t="shared" si="1"/>
        <v/>
      </c>
      <c r="M53" t="str">
        <f t="shared" si="2"/>
        <v/>
      </c>
      <c r="O53" t="str">
        <f>IF(E53="","",IF(②選手情報入力!H61="","",IF(I53=1,VLOOKUP(②選手情報入力!H61,種目情報!$A$4:$B$29,2,FALSE),VLOOKUP(②選手情報入力!H61,種目情報!$E$4:$F$24,2,FALSE))))</f>
        <v/>
      </c>
      <c r="P53" t="str">
        <f>IF(E53="","",IF(②選手情報入力!I61="","",②選手情報入力!I61))</f>
        <v/>
      </c>
      <c r="Q53" s="34" t="str">
        <f>IF(E53="","",IF(②選手情報入力!H61="","",0))</f>
        <v/>
      </c>
      <c r="R53" t="str">
        <f>IF(E53="","",IF(②選手情報入力!H61="","",IF(I53=1,VLOOKUP(②選手情報入力!H61,種目情報!$A$4:$C$29,3,FALSE),VLOOKUP(②選手情報入力!H61,種目情報!$E$4:$G$24,3,FALSE))))</f>
        <v/>
      </c>
      <c r="S53" t="str">
        <f>IF(E53="","",IF(②選手情報入力!J61="","",IF(I53=1,VLOOKUP(②選手情報入力!J61,種目情報!$A$4:$B$29,2,FALSE),VLOOKUP(②選手情報入力!J61,種目情報!$E$4:$F$24,2,FALSE))))</f>
        <v/>
      </c>
      <c r="T53" t="str">
        <f>IF(E53="","",IF(②選手情報入力!K61="","",②選手情報入力!K61))</f>
        <v/>
      </c>
      <c r="U53" s="34" t="str">
        <f>IF(E53="","",IF(②選手情報入力!J61="","",0))</f>
        <v/>
      </c>
      <c r="V53" t="str">
        <f>IF(E53="","",IF(②選手情報入力!J61="","",IF(I53=1,VLOOKUP(②選手情報入力!J61,種目情報!$A$4:$C$29,3,FALSE),VLOOKUP(②選手情報入力!J61,種目情報!$E$4:$G$24,3,FALSE))))</f>
        <v/>
      </c>
      <c r="W53" t="str">
        <f>IF(E53="","",IF(②選手情報入力!L61="","",IF(I53=1,VLOOKUP(②選手情報入力!L61,種目情報!$A$4:$B$29,2,FALSE),VLOOKUP(②選手情報入力!L61,種目情報!$E$4:$F$24,2,FALSE))))</f>
        <v/>
      </c>
      <c r="X53" t="str">
        <f>IF(E53="","",IF(②選手情報入力!M61="","",②選手情報入力!M61))</f>
        <v/>
      </c>
      <c r="Y53" s="34" t="str">
        <f>IF(E53="","",IF(②選手情報入力!L61="","",0))</f>
        <v/>
      </c>
      <c r="Z53" t="str">
        <f>IF(E53="","",IF(②選手情報入力!L61="","",IF(I53=1,VLOOKUP(②選手情報入力!L61,種目情報!$A$4:$C$29,3,FALSE),VLOOKUP(②選手情報入力!L61,種目情報!$E$4:$G$24,3,FALSE))))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IF(E54="","",I54*5500000+①学校情報入力!$C$3*1000+②選手情報入力!A62)</f>
        <v/>
      </c>
      <c r="B54" t="str">
        <f>IF(E54="","",①学校情報入力!$C$3)</f>
        <v/>
      </c>
      <c r="D54" t="str">
        <f>IF(E54="","",LEFT(②選手情報入力!B62,1))</f>
        <v/>
      </c>
      <c r="E54" t="str">
        <f>IF(②選手情報入力!B62="","",RIGHT(②選手情報入力!B62,LEN(②選手情報入力!B62)-1))</f>
        <v/>
      </c>
      <c r="F54" t="str">
        <f>IF(E54="","",②選手情報入力!C62)</f>
        <v/>
      </c>
      <c r="G54" t="str">
        <f>IF(E54="","",②選手情報入力!D62)</f>
        <v/>
      </c>
      <c r="H54" t="str">
        <f t="shared" si="0"/>
        <v/>
      </c>
      <c r="I54" t="str">
        <f>IF(E54="","",IF(②選手情報入力!F62="男",1,2))</f>
        <v/>
      </c>
      <c r="J54" t="str">
        <f>IF(E54="","",IF(②選手情報入力!G62="","",②選手情報入力!G62))</f>
        <v/>
      </c>
      <c r="L54" t="str">
        <f t="shared" si="1"/>
        <v/>
      </c>
      <c r="M54" t="str">
        <f t="shared" si="2"/>
        <v/>
      </c>
      <c r="O54" t="str">
        <f>IF(E54="","",IF(②選手情報入力!H62="","",IF(I54=1,VLOOKUP(②選手情報入力!H62,種目情報!$A$4:$B$29,2,FALSE),VLOOKUP(②選手情報入力!H62,種目情報!$E$4:$F$24,2,FALSE))))</f>
        <v/>
      </c>
      <c r="P54" t="str">
        <f>IF(E54="","",IF(②選手情報入力!I62="","",②選手情報入力!I62))</f>
        <v/>
      </c>
      <c r="Q54" s="34" t="str">
        <f>IF(E54="","",IF(②選手情報入力!H62="","",0))</f>
        <v/>
      </c>
      <c r="R54" t="str">
        <f>IF(E54="","",IF(②選手情報入力!H62="","",IF(I54=1,VLOOKUP(②選手情報入力!H62,種目情報!$A$4:$C$29,3,FALSE),VLOOKUP(②選手情報入力!H62,種目情報!$E$4:$G$24,3,FALSE))))</f>
        <v/>
      </c>
      <c r="S54" t="str">
        <f>IF(E54="","",IF(②選手情報入力!J62="","",IF(I54=1,VLOOKUP(②選手情報入力!J62,種目情報!$A$4:$B$29,2,FALSE),VLOOKUP(②選手情報入力!J62,種目情報!$E$4:$F$24,2,FALSE))))</f>
        <v/>
      </c>
      <c r="T54" t="str">
        <f>IF(E54="","",IF(②選手情報入力!K62="","",②選手情報入力!K62))</f>
        <v/>
      </c>
      <c r="U54" s="34" t="str">
        <f>IF(E54="","",IF(②選手情報入力!J62="","",0))</f>
        <v/>
      </c>
      <c r="V54" t="str">
        <f>IF(E54="","",IF(②選手情報入力!J62="","",IF(I54=1,VLOOKUP(②選手情報入力!J62,種目情報!$A$4:$C$29,3,FALSE),VLOOKUP(②選手情報入力!J62,種目情報!$E$4:$G$24,3,FALSE))))</f>
        <v/>
      </c>
      <c r="W54" t="str">
        <f>IF(E54="","",IF(②選手情報入力!L62="","",IF(I54=1,VLOOKUP(②選手情報入力!L62,種目情報!$A$4:$B$29,2,FALSE),VLOOKUP(②選手情報入力!L62,種目情報!$E$4:$F$24,2,FALSE))))</f>
        <v/>
      </c>
      <c r="X54" t="str">
        <f>IF(E54="","",IF(②選手情報入力!M62="","",②選手情報入力!M62))</f>
        <v/>
      </c>
      <c r="Y54" s="34" t="str">
        <f>IF(E54="","",IF(②選手情報入力!L62="","",0))</f>
        <v/>
      </c>
      <c r="Z54" t="str">
        <f>IF(E54="","",IF(②選手情報入力!L62="","",IF(I54=1,VLOOKUP(②選手情報入力!L62,種目情報!$A$4:$C$29,3,FALSE),VLOOKUP(②選手情報入力!L62,種目情報!$E$4:$G$24,3,FALSE))))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IF(E55="","",I55*5500000+①学校情報入力!$C$3*1000+②選手情報入力!A63)</f>
        <v/>
      </c>
      <c r="B55" t="str">
        <f>IF(E55="","",①学校情報入力!$C$3)</f>
        <v/>
      </c>
      <c r="D55" t="str">
        <f>IF(E55="","",LEFT(②選手情報入力!B63,1))</f>
        <v/>
      </c>
      <c r="E55" t="str">
        <f>IF(②選手情報入力!B63="","",RIGHT(②選手情報入力!B63,LEN(②選手情報入力!B63)-1))</f>
        <v/>
      </c>
      <c r="F55" t="str">
        <f>IF(E55="","",②選手情報入力!C63)</f>
        <v/>
      </c>
      <c r="G55" t="str">
        <f>IF(E55="","",②選手情報入力!D63)</f>
        <v/>
      </c>
      <c r="H55" t="str">
        <f t="shared" si="0"/>
        <v/>
      </c>
      <c r="I55" t="str">
        <f>IF(E55="","",IF(②選手情報入力!F63="男",1,2))</f>
        <v/>
      </c>
      <c r="J55" t="str">
        <f>IF(E55="","",IF(②選手情報入力!G63="","",②選手情報入力!G63))</f>
        <v/>
      </c>
      <c r="L55" t="str">
        <f t="shared" si="1"/>
        <v/>
      </c>
      <c r="M55" t="str">
        <f t="shared" si="2"/>
        <v/>
      </c>
      <c r="O55" t="str">
        <f>IF(E55="","",IF(②選手情報入力!H63="","",IF(I55=1,VLOOKUP(②選手情報入力!H63,種目情報!$A$4:$B$29,2,FALSE),VLOOKUP(②選手情報入力!H63,種目情報!$E$4:$F$24,2,FALSE))))</f>
        <v/>
      </c>
      <c r="P55" t="str">
        <f>IF(E55="","",IF(②選手情報入力!I63="","",②選手情報入力!I63))</f>
        <v/>
      </c>
      <c r="Q55" s="34" t="str">
        <f>IF(E55="","",IF(②選手情報入力!H63="","",0))</f>
        <v/>
      </c>
      <c r="R55" t="str">
        <f>IF(E55="","",IF(②選手情報入力!H63="","",IF(I55=1,VLOOKUP(②選手情報入力!H63,種目情報!$A$4:$C$29,3,FALSE),VLOOKUP(②選手情報入力!H63,種目情報!$E$4:$G$24,3,FALSE))))</f>
        <v/>
      </c>
      <c r="S55" t="str">
        <f>IF(E55="","",IF(②選手情報入力!J63="","",IF(I55=1,VLOOKUP(②選手情報入力!J63,種目情報!$A$4:$B$29,2,FALSE),VLOOKUP(②選手情報入力!J63,種目情報!$E$4:$F$24,2,FALSE))))</f>
        <v/>
      </c>
      <c r="T55" t="str">
        <f>IF(E55="","",IF(②選手情報入力!K63="","",②選手情報入力!K63))</f>
        <v/>
      </c>
      <c r="U55" s="34" t="str">
        <f>IF(E55="","",IF(②選手情報入力!J63="","",0))</f>
        <v/>
      </c>
      <c r="V55" t="str">
        <f>IF(E55="","",IF(②選手情報入力!J63="","",IF(I55=1,VLOOKUP(②選手情報入力!J63,種目情報!$A$4:$C$29,3,FALSE),VLOOKUP(②選手情報入力!J63,種目情報!$E$4:$G$24,3,FALSE))))</f>
        <v/>
      </c>
      <c r="W55" t="str">
        <f>IF(E55="","",IF(②選手情報入力!L63="","",IF(I55=1,VLOOKUP(②選手情報入力!L63,種目情報!$A$4:$B$29,2,FALSE),VLOOKUP(②選手情報入力!L63,種目情報!$E$4:$F$24,2,FALSE))))</f>
        <v/>
      </c>
      <c r="X55" t="str">
        <f>IF(E55="","",IF(②選手情報入力!M63="","",②選手情報入力!M63))</f>
        <v/>
      </c>
      <c r="Y55" s="34" t="str">
        <f>IF(E55="","",IF(②選手情報入力!L63="","",0))</f>
        <v/>
      </c>
      <c r="Z55" t="str">
        <f>IF(E55="","",IF(②選手情報入力!L63="","",IF(I55=1,VLOOKUP(②選手情報入力!L63,種目情報!$A$4:$C$29,3,FALSE),VLOOKUP(②選手情報入力!L63,種目情報!$E$4:$G$24,3,FALSE))))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IF(E56="","",I56*5500000+①学校情報入力!$C$3*1000+②選手情報入力!A64)</f>
        <v/>
      </c>
      <c r="B56" t="str">
        <f>IF(E56="","",①学校情報入力!$C$3)</f>
        <v/>
      </c>
      <c r="D56" t="str">
        <f>IF(E56="","",LEFT(②選手情報入力!B64,1))</f>
        <v/>
      </c>
      <c r="E56" t="str">
        <f>IF(②選手情報入力!B64="","",RIGHT(②選手情報入力!B64,LEN(②選手情報入力!B64)-1))</f>
        <v/>
      </c>
      <c r="F56" t="str">
        <f>IF(E56="","",②選手情報入力!C64)</f>
        <v/>
      </c>
      <c r="G56" t="str">
        <f>IF(E56="","",②選手情報入力!D64)</f>
        <v/>
      </c>
      <c r="H56" t="str">
        <f t="shared" si="0"/>
        <v/>
      </c>
      <c r="I56" t="str">
        <f>IF(E56="","",IF(②選手情報入力!F64="男",1,2))</f>
        <v/>
      </c>
      <c r="J56" t="str">
        <f>IF(E56="","",IF(②選手情報入力!G64="","",②選手情報入力!G64))</f>
        <v/>
      </c>
      <c r="L56" t="str">
        <f t="shared" si="1"/>
        <v/>
      </c>
      <c r="M56" t="str">
        <f t="shared" si="2"/>
        <v/>
      </c>
      <c r="O56" t="str">
        <f>IF(E56="","",IF(②選手情報入力!H64="","",IF(I56=1,VLOOKUP(②選手情報入力!H64,種目情報!$A$4:$B$29,2,FALSE),VLOOKUP(②選手情報入力!H64,種目情報!$E$4:$F$24,2,FALSE))))</f>
        <v/>
      </c>
      <c r="P56" t="str">
        <f>IF(E56="","",IF(②選手情報入力!I64="","",②選手情報入力!I64))</f>
        <v/>
      </c>
      <c r="Q56" s="34" t="str">
        <f>IF(E56="","",IF(②選手情報入力!H64="","",0))</f>
        <v/>
      </c>
      <c r="R56" t="str">
        <f>IF(E56="","",IF(②選手情報入力!H64="","",IF(I56=1,VLOOKUP(②選手情報入力!H64,種目情報!$A$4:$C$29,3,FALSE),VLOOKUP(②選手情報入力!H64,種目情報!$E$4:$G$24,3,FALSE))))</f>
        <v/>
      </c>
      <c r="S56" t="str">
        <f>IF(E56="","",IF(②選手情報入力!J64="","",IF(I56=1,VLOOKUP(②選手情報入力!J64,種目情報!$A$4:$B$29,2,FALSE),VLOOKUP(②選手情報入力!J64,種目情報!$E$4:$F$24,2,FALSE))))</f>
        <v/>
      </c>
      <c r="T56" t="str">
        <f>IF(E56="","",IF(②選手情報入力!K64="","",②選手情報入力!K64))</f>
        <v/>
      </c>
      <c r="U56" s="34" t="str">
        <f>IF(E56="","",IF(②選手情報入力!J64="","",0))</f>
        <v/>
      </c>
      <c r="V56" t="str">
        <f>IF(E56="","",IF(②選手情報入力!J64="","",IF(I56=1,VLOOKUP(②選手情報入力!J64,種目情報!$A$4:$C$29,3,FALSE),VLOOKUP(②選手情報入力!J64,種目情報!$E$4:$G$24,3,FALSE))))</f>
        <v/>
      </c>
      <c r="W56" t="str">
        <f>IF(E56="","",IF(②選手情報入力!L64="","",IF(I56=1,VLOOKUP(②選手情報入力!L64,種目情報!$A$4:$B$29,2,FALSE),VLOOKUP(②選手情報入力!L64,種目情報!$E$4:$F$24,2,FALSE))))</f>
        <v/>
      </c>
      <c r="X56" t="str">
        <f>IF(E56="","",IF(②選手情報入力!M64="","",②選手情報入力!M64))</f>
        <v/>
      </c>
      <c r="Y56" s="34" t="str">
        <f>IF(E56="","",IF(②選手情報入力!L64="","",0))</f>
        <v/>
      </c>
      <c r="Z56" t="str">
        <f>IF(E56="","",IF(②選手情報入力!L64="","",IF(I56=1,VLOOKUP(②選手情報入力!L64,種目情報!$A$4:$C$29,3,FALSE),VLOOKUP(②選手情報入力!L64,種目情報!$E$4:$G$24,3,FALSE))))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IF(E57="","",I57*5500000+①学校情報入力!$C$3*1000+②選手情報入力!A65)</f>
        <v/>
      </c>
      <c r="B57" t="str">
        <f>IF(E57="","",①学校情報入力!$C$3)</f>
        <v/>
      </c>
      <c r="D57" t="str">
        <f>IF(E57="","",LEFT(②選手情報入力!B65,1))</f>
        <v/>
      </c>
      <c r="E57" t="str">
        <f>IF(②選手情報入力!B65="","",RIGHT(②選手情報入力!B65,LEN(②選手情報入力!B65)-1))</f>
        <v/>
      </c>
      <c r="F57" t="str">
        <f>IF(E57="","",②選手情報入力!C65)</f>
        <v/>
      </c>
      <c r="G57" t="str">
        <f>IF(E57="","",②選手情報入力!D65)</f>
        <v/>
      </c>
      <c r="H57" t="str">
        <f t="shared" si="0"/>
        <v/>
      </c>
      <c r="I57" t="str">
        <f>IF(E57="","",IF(②選手情報入力!F65="男",1,2))</f>
        <v/>
      </c>
      <c r="J57" t="str">
        <f>IF(E57="","",IF(②選手情報入力!G65="","",②選手情報入力!G65))</f>
        <v/>
      </c>
      <c r="L57" t="str">
        <f t="shared" si="1"/>
        <v/>
      </c>
      <c r="M57" t="str">
        <f t="shared" si="2"/>
        <v/>
      </c>
      <c r="O57" t="str">
        <f>IF(E57="","",IF(②選手情報入力!H65="","",IF(I57=1,VLOOKUP(②選手情報入力!H65,種目情報!$A$4:$B$29,2,FALSE),VLOOKUP(②選手情報入力!H65,種目情報!$E$4:$F$24,2,FALSE))))</f>
        <v/>
      </c>
      <c r="P57" t="str">
        <f>IF(E57="","",IF(②選手情報入力!I65="","",②選手情報入力!I65))</f>
        <v/>
      </c>
      <c r="Q57" s="34" t="str">
        <f>IF(E57="","",IF(②選手情報入力!H65="","",0))</f>
        <v/>
      </c>
      <c r="R57" t="str">
        <f>IF(E57="","",IF(②選手情報入力!H65="","",IF(I57=1,VLOOKUP(②選手情報入力!H65,種目情報!$A$4:$C$29,3,FALSE),VLOOKUP(②選手情報入力!H65,種目情報!$E$4:$G$24,3,FALSE))))</f>
        <v/>
      </c>
      <c r="S57" t="str">
        <f>IF(E57="","",IF(②選手情報入力!J65="","",IF(I57=1,VLOOKUP(②選手情報入力!J65,種目情報!$A$4:$B$29,2,FALSE),VLOOKUP(②選手情報入力!J65,種目情報!$E$4:$F$24,2,FALSE))))</f>
        <v/>
      </c>
      <c r="T57" t="str">
        <f>IF(E57="","",IF(②選手情報入力!K65="","",②選手情報入力!K65))</f>
        <v/>
      </c>
      <c r="U57" s="34" t="str">
        <f>IF(E57="","",IF(②選手情報入力!J65="","",0))</f>
        <v/>
      </c>
      <c r="V57" t="str">
        <f>IF(E57="","",IF(②選手情報入力!J65="","",IF(I57=1,VLOOKUP(②選手情報入力!J65,種目情報!$A$4:$C$29,3,FALSE),VLOOKUP(②選手情報入力!J65,種目情報!$E$4:$G$24,3,FALSE))))</f>
        <v/>
      </c>
      <c r="W57" t="str">
        <f>IF(E57="","",IF(②選手情報入力!L65="","",IF(I57=1,VLOOKUP(②選手情報入力!L65,種目情報!$A$4:$B$29,2,FALSE),VLOOKUP(②選手情報入力!L65,種目情報!$E$4:$F$24,2,FALSE))))</f>
        <v/>
      </c>
      <c r="X57" t="str">
        <f>IF(E57="","",IF(②選手情報入力!M65="","",②選手情報入力!M65))</f>
        <v/>
      </c>
      <c r="Y57" s="34" t="str">
        <f>IF(E57="","",IF(②選手情報入力!L65="","",0))</f>
        <v/>
      </c>
      <c r="Z57" t="str">
        <f>IF(E57="","",IF(②選手情報入力!L65="","",IF(I57=1,VLOOKUP(②選手情報入力!L65,種目情報!$A$4:$C$29,3,FALSE),VLOOKUP(②選手情報入力!L65,種目情報!$E$4:$G$24,3,FALSE))))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IF(E58="","",I58*5500000+①学校情報入力!$C$3*1000+②選手情報入力!A66)</f>
        <v/>
      </c>
      <c r="B58" t="str">
        <f>IF(E58="","",①学校情報入力!$C$3)</f>
        <v/>
      </c>
      <c r="D58" t="str">
        <f>IF(E58="","",LEFT(②選手情報入力!B66,1))</f>
        <v/>
      </c>
      <c r="E58" t="str">
        <f>IF(②選手情報入力!B66="","",RIGHT(②選手情報入力!B66,LEN(②選手情報入力!B66)-1))</f>
        <v/>
      </c>
      <c r="F58" t="str">
        <f>IF(E58="","",②選手情報入力!C66)</f>
        <v/>
      </c>
      <c r="G58" t="str">
        <f>IF(E58="","",②選手情報入力!D66)</f>
        <v/>
      </c>
      <c r="H58" t="str">
        <f t="shared" si="0"/>
        <v/>
      </c>
      <c r="I58" t="str">
        <f>IF(E58="","",IF(②選手情報入力!F66="男",1,2))</f>
        <v/>
      </c>
      <c r="J58" t="str">
        <f>IF(E58="","",IF(②選手情報入力!G66="","",②選手情報入力!G66))</f>
        <v/>
      </c>
      <c r="L58" t="str">
        <f t="shared" si="1"/>
        <v/>
      </c>
      <c r="M58" t="str">
        <f t="shared" si="2"/>
        <v/>
      </c>
      <c r="O58" t="str">
        <f>IF(E58="","",IF(②選手情報入力!H66="","",IF(I58=1,VLOOKUP(②選手情報入力!H66,種目情報!$A$4:$B$29,2,FALSE),VLOOKUP(②選手情報入力!H66,種目情報!$E$4:$F$24,2,FALSE))))</f>
        <v/>
      </c>
      <c r="P58" t="str">
        <f>IF(E58="","",IF(②選手情報入力!I66="","",②選手情報入力!I66))</f>
        <v/>
      </c>
      <c r="Q58" s="34" t="str">
        <f>IF(E58="","",IF(②選手情報入力!H66="","",0))</f>
        <v/>
      </c>
      <c r="R58" t="str">
        <f>IF(E58="","",IF(②選手情報入力!H66="","",IF(I58=1,VLOOKUP(②選手情報入力!H66,種目情報!$A$4:$C$29,3,FALSE),VLOOKUP(②選手情報入力!H66,種目情報!$E$4:$G$24,3,FALSE))))</f>
        <v/>
      </c>
      <c r="S58" t="str">
        <f>IF(E58="","",IF(②選手情報入力!J66="","",IF(I58=1,VLOOKUP(②選手情報入力!J66,種目情報!$A$4:$B$29,2,FALSE),VLOOKUP(②選手情報入力!J66,種目情報!$E$4:$F$24,2,FALSE))))</f>
        <v/>
      </c>
      <c r="T58" t="str">
        <f>IF(E58="","",IF(②選手情報入力!K66="","",②選手情報入力!K66))</f>
        <v/>
      </c>
      <c r="U58" s="34" t="str">
        <f>IF(E58="","",IF(②選手情報入力!J66="","",0))</f>
        <v/>
      </c>
      <c r="V58" t="str">
        <f>IF(E58="","",IF(②選手情報入力!J66="","",IF(I58=1,VLOOKUP(②選手情報入力!J66,種目情報!$A$4:$C$29,3,FALSE),VLOOKUP(②選手情報入力!J66,種目情報!$E$4:$G$24,3,FALSE))))</f>
        <v/>
      </c>
      <c r="W58" t="str">
        <f>IF(E58="","",IF(②選手情報入力!L66="","",IF(I58=1,VLOOKUP(②選手情報入力!L66,種目情報!$A$4:$B$29,2,FALSE),VLOOKUP(②選手情報入力!L66,種目情報!$E$4:$F$24,2,FALSE))))</f>
        <v/>
      </c>
      <c r="X58" t="str">
        <f>IF(E58="","",IF(②選手情報入力!M66="","",②選手情報入力!M66))</f>
        <v/>
      </c>
      <c r="Y58" s="34" t="str">
        <f>IF(E58="","",IF(②選手情報入力!L66="","",0))</f>
        <v/>
      </c>
      <c r="Z58" t="str">
        <f>IF(E58="","",IF(②選手情報入力!L66="","",IF(I58=1,VLOOKUP(②選手情報入力!L66,種目情報!$A$4:$C$29,3,FALSE),VLOOKUP(②選手情報入力!L66,種目情報!$E$4:$G$24,3,FALSE))))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IF(E59="","",I59*5500000+①学校情報入力!$C$3*1000+②選手情報入力!A67)</f>
        <v/>
      </c>
      <c r="B59" t="str">
        <f>IF(E59="","",①学校情報入力!$C$3)</f>
        <v/>
      </c>
      <c r="D59" t="str">
        <f>IF(E59="","",LEFT(②選手情報入力!B67,1))</f>
        <v/>
      </c>
      <c r="E59" t="str">
        <f>IF(②選手情報入力!B67="","",RIGHT(②選手情報入力!B67,LEN(②選手情報入力!B67)-1))</f>
        <v/>
      </c>
      <c r="F59" t="str">
        <f>IF(E59="","",②選手情報入力!C67)</f>
        <v/>
      </c>
      <c r="G59" t="str">
        <f>IF(E59="","",②選手情報入力!D67)</f>
        <v/>
      </c>
      <c r="H59" t="str">
        <f t="shared" si="0"/>
        <v/>
      </c>
      <c r="I59" t="str">
        <f>IF(E59="","",IF(②選手情報入力!F67="男",1,2))</f>
        <v/>
      </c>
      <c r="J59" t="str">
        <f>IF(E59="","",IF(②選手情報入力!G67="","",②選手情報入力!G67))</f>
        <v/>
      </c>
      <c r="L59" t="str">
        <f t="shared" si="1"/>
        <v/>
      </c>
      <c r="M59" t="str">
        <f t="shared" si="2"/>
        <v/>
      </c>
      <c r="O59" t="str">
        <f>IF(E59="","",IF(②選手情報入力!H67="","",IF(I59=1,VLOOKUP(②選手情報入力!H67,種目情報!$A$4:$B$29,2,FALSE),VLOOKUP(②選手情報入力!H67,種目情報!$E$4:$F$24,2,FALSE))))</f>
        <v/>
      </c>
      <c r="P59" t="str">
        <f>IF(E59="","",IF(②選手情報入力!I67="","",②選手情報入力!I67))</f>
        <v/>
      </c>
      <c r="Q59" s="34" t="str">
        <f>IF(E59="","",IF(②選手情報入力!H67="","",0))</f>
        <v/>
      </c>
      <c r="R59" t="str">
        <f>IF(E59="","",IF(②選手情報入力!H67="","",IF(I59=1,VLOOKUP(②選手情報入力!H67,種目情報!$A$4:$C$29,3,FALSE),VLOOKUP(②選手情報入力!H67,種目情報!$E$4:$G$24,3,FALSE))))</f>
        <v/>
      </c>
      <c r="S59" t="str">
        <f>IF(E59="","",IF(②選手情報入力!J67="","",IF(I59=1,VLOOKUP(②選手情報入力!J67,種目情報!$A$4:$B$29,2,FALSE),VLOOKUP(②選手情報入力!J67,種目情報!$E$4:$F$24,2,FALSE))))</f>
        <v/>
      </c>
      <c r="T59" t="str">
        <f>IF(E59="","",IF(②選手情報入力!K67="","",②選手情報入力!K67))</f>
        <v/>
      </c>
      <c r="U59" s="34" t="str">
        <f>IF(E59="","",IF(②選手情報入力!J67="","",0))</f>
        <v/>
      </c>
      <c r="V59" t="str">
        <f>IF(E59="","",IF(②選手情報入力!J67="","",IF(I59=1,VLOOKUP(②選手情報入力!J67,種目情報!$A$4:$C$29,3,FALSE),VLOOKUP(②選手情報入力!J67,種目情報!$E$4:$G$24,3,FALSE))))</f>
        <v/>
      </c>
      <c r="W59" t="str">
        <f>IF(E59="","",IF(②選手情報入力!L67="","",IF(I59=1,VLOOKUP(②選手情報入力!L67,種目情報!$A$4:$B$29,2,FALSE),VLOOKUP(②選手情報入力!L67,種目情報!$E$4:$F$24,2,FALSE))))</f>
        <v/>
      </c>
      <c r="X59" t="str">
        <f>IF(E59="","",IF(②選手情報入力!M67="","",②選手情報入力!M67))</f>
        <v/>
      </c>
      <c r="Y59" s="34" t="str">
        <f>IF(E59="","",IF(②選手情報入力!L67="","",0))</f>
        <v/>
      </c>
      <c r="Z59" t="str">
        <f>IF(E59="","",IF(②選手情報入力!L67="","",IF(I59=1,VLOOKUP(②選手情報入力!L67,種目情報!$A$4:$C$29,3,FALSE),VLOOKUP(②選手情報入力!L67,種目情報!$E$4:$G$24,3,FALSE))))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IF(E60="","",I60*5500000+①学校情報入力!$C$3*1000+②選手情報入力!A68)</f>
        <v/>
      </c>
      <c r="B60" t="str">
        <f>IF(E60="","",①学校情報入力!$C$3)</f>
        <v/>
      </c>
      <c r="D60" t="str">
        <f>IF(E60="","",LEFT(②選手情報入力!B68,1))</f>
        <v/>
      </c>
      <c r="E60" t="str">
        <f>IF(②選手情報入力!B68="","",RIGHT(②選手情報入力!B68,LEN(②選手情報入力!B68)-1))</f>
        <v/>
      </c>
      <c r="F60" t="str">
        <f>IF(E60="","",②選手情報入力!C68)</f>
        <v/>
      </c>
      <c r="G60" t="str">
        <f>IF(E60="","",②選手情報入力!D68)</f>
        <v/>
      </c>
      <c r="H60" t="str">
        <f t="shared" si="0"/>
        <v/>
      </c>
      <c r="I60" t="str">
        <f>IF(E60="","",IF(②選手情報入力!F68="男",1,2))</f>
        <v/>
      </c>
      <c r="J60" t="str">
        <f>IF(E60="","",IF(②選手情報入力!G68="","",②選手情報入力!G68))</f>
        <v/>
      </c>
      <c r="L60" t="str">
        <f t="shared" si="1"/>
        <v/>
      </c>
      <c r="M60" t="str">
        <f t="shared" si="2"/>
        <v/>
      </c>
      <c r="O60" t="str">
        <f>IF(E60="","",IF(②選手情報入力!H68="","",IF(I60=1,VLOOKUP(②選手情報入力!H68,種目情報!$A$4:$B$29,2,FALSE),VLOOKUP(②選手情報入力!H68,種目情報!$E$4:$F$24,2,FALSE))))</f>
        <v/>
      </c>
      <c r="P60" t="str">
        <f>IF(E60="","",IF(②選手情報入力!I68="","",②選手情報入力!I68))</f>
        <v/>
      </c>
      <c r="Q60" s="34" t="str">
        <f>IF(E60="","",IF(②選手情報入力!H68="","",0))</f>
        <v/>
      </c>
      <c r="R60" t="str">
        <f>IF(E60="","",IF(②選手情報入力!H68="","",IF(I60=1,VLOOKUP(②選手情報入力!H68,種目情報!$A$4:$C$29,3,FALSE),VLOOKUP(②選手情報入力!H68,種目情報!$E$4:$G$24,3,FALSE))))</f>
        <v/>
      </c>
      <c r="S60" t="str">
        <f>IF(E60="","",IF(②選手情報入力!J68="","",IF(I60=1,VLOOKUP(②選手情報入力!J68,種目情報!$A$4:$B$29,2,FALSE),VLOOKUP(②選手情報入力!J68,種目情報!$E$4:$F$24,2,FALSE))))</f>
        <v/>
      </c>
      <c r="T60" t="str">
        <f>IF(E60="","",IF(②選手情報入力!K68="","",②選手情報入力!K68))</f>
        <v/>
      </c>
      <c r="U60" s="34" t="str">
        <f>IF(E60="","",IF(②選手情報入力!J68="","",0))</f>
        <v/>
      </c>
      <c r="V60" t="str">
        <f>IF(E60="","",IF(②選手情報入力!J68="","",IF(I60=1,VLOOKUP(②選手情報入力!J68,種目情報!$A$4:$C$29,3,FALSE),VLOOKUP(②選手情報入力!J68,種目情報!$E$4:$G$24,3,FALSE))))</f>
        <v/>
      </c>
      <c r="W60" t="str">
        <f>IF(E60="","",IF(②選手情報入力!L68="","",IF(I60=1,VLOOKUP(②選手情報入力!L68,種目情報!$A$4:$B$29,2,FALSE),VLOOKUP(②選手情報入力!L68,種目情報!$E$4:$F$24,2,FALSE))))</f>
        <v/>
      </c>
      <c r="X60" t="str">
        <f>IF(E60="","",IF(②選手情報入力!M68="","",②選手情報入力!M68))</f>
        <v/>
      </c>
      <c r="Y60" s="34" t="str">
        <f>IF(E60="","",IF(②選手情報入力!L68="","",0))</f>
        <v/>
      </c>
      <c r="Z60" t="str">
        <f>IF(E60="","",IF(②選手情報入力!L68="","",IF(I60=1,VLOOKUP(②選手情報入力!L68,種目情報!$A$4:$C$29,3,FALSE),VLOOKUP(②選手情報入力!L68,種目情報!$E$4:$G$24,3,FALSE))))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IF(E61="","",I61*5500000+①学校情報入力!$C$3*1000+②選手情報入力!A69)</f>
        <v/>
      </c>
      <c r="B61" t="str">
        <f>IF(E61="","",①学校情報入力!$C$3)</f>
        <v/>
      </c>
      <c r="D61" t="str">
        <f>IF(E61="","",LEFT(②選手情報入力!B69,1))</f>
        <v/>
      </c>
      <c r="E61" t="str">
        <f>IF(②選手情報入力!B69="","",RIGHT(②選手情報入力!B69,LEN(②選手情報入力!B69)-1))</f>
        <v/>
      </c>
      <c r="F61" t="str">
        <f>IF(E61="","",②選手情報入力!C69)</f>
        <v/>
      </c>
      <c r="G61" t="str">
        <f>IF(E61="","",②選手情報入力!D69)</f>
        <v/>
      </c>
      <c r="H61" t="str">
        <f t="shared" si="0"/>
        <v/>
      </c>
      <c r="I61" t="str">
        <f>IF(E61="","",IF(②選手情報入力!F69="男",1,2))</f>
        <v/>
      </c>
      <c r="J61" t="str">
        <f>IF(E61="","",IF(②選手情報入力!G69="","",②選手情報入力!G69))</f>
        <v/>
      </c>
      <c r="L61" t="str">
        <f t="shared" si="1"/>
        <v/>
      </c>
      <c r="M61" t="str">
        <f t="shared" si="2"/>
        <v/>
      </c>
      <c r="O61" t="str">
        <f>IF(E61="","",IF(②選手情報入力!H69="","",IF(I61=1,VLOOKUP(②選手情報入力!H69,種目情報!$A$4:$B$29,2,FALSE),VLOOKUP(②選手情報入力!H69,種目情報!$E$4:$F$24,2,FALSE))))</f>
        <v/>
      </c>
      <c r="P61" t="str">
        <f>IF(E61="","",IF(②選手情報入力!I69="","",②選手情報入力!I69))</f>
        <v/>
      </c>
      <c r="Q61" s="34" t="str">
        <f>IF(E61="","",IF(②選手情報入力!H69="","",0))</f>
        <v/>
      </c>
      <c r="R61" t="str">
        <f>IF(E61="","",IF(②選手情報入力!H69="","",IF(I61=1,VLOOKUP(②選手情報入力!H69,種目情報!$A$4:$C$29,3,FALSE),VLOOKUP(②選手情報入力!H69,種目情報!$E$4:$G$24,3,FALSE))))</f>
        <v/>
      </c>
      <c r="S61" t="str">
        <f>IF(E61="","",IF(②選手情報入力!J69="","",IF(I61=1,VLOOKUP(②選手情報入力!J69,種目情報!$A$4:$B$29,2,FALSE),VLOOKUP(②選手情報入力!J69,種目情報!$E$4:$F$24,2,FALSE))))</f>
        <v/>
      </c>
      <c r="T61" t="str">
        <f>IF(E61="","",IF(②選手情報入力!K69="","",②選手情報入力!K69))</f>
        <v/>
      </c>
      <c r="U61" s="34" t="str">
        <f>IF(E61="","",IF(②選手情報入力!J69="","",0))</f>
        <v/>
      </c>
      <c r="V61" t="str">
        <f>IF(E61="","",IF(②選手情報入力!J69="","",IF(I61=1,VLOOKUP(②選手情報入力!J69,種目情報!$A$4:$C$29,3,FALSE),VLOOKUP(②選手情報入力!J69,種目情報!$E$4:$G$24,3,FALSE))))</f>
        <v/>
      </c>
      <c r="W61" t="str">
        <f>IF(E61="","",IF(②選手情報入力!L69="","",IF(I61=1,VLOOKUP(②選手情報入力!L69,種目情報!$A$4:$B$29,2,FALSE),VLOOKUP(②選手情報入力!L69,種目情報!$E$4:$F$24,2,FALSE))))</f>
        <v/>
      </c>
      <c r="X61" t="str">
        <f>IF(E61="","",IF(②選手情報入力!M69="","",②選手情報入力!M69))</f>
        <v/>
      </c>
      <c r="Y61" s="34" t="str">
        <f>IF(E61="","",IF(②選手情報入力!L69="","",0))</f>
        <v/>
      </c>
      <c r="Z61" t="str">
        <f>IF(E61="","",IF(②選手情報入力!L69="","",IF(I61=1,VLOOKUP(②選手情報入力!L69,種目情報!$A$4:$C$29,3,FALSE),VLOOKUP(②選手情報入力!L69,種目情報!$E$4:$G$24,3,FALSE))))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IF(E62="","",I62*5500000+①学校情報入力!$C$3*1000+②選手情報入力!A70)</f>
        <v/>
      </c>
      <c r="B62" t="str">
        <f>IF(E62="","",①学校情報入力!$C$3)</f>
        <v/>
      </c>
      <c r="D62" t="str">
        <f>IF(E62="","",LEFT(②選手情報入力!B70,1))</f>
        <v/>
      </c>
      <c r="E62" t="str">
        <f>IF(②選手情報入力!B70="","",RIGHT(②選手情報入力!B70,LEN(②選手情報入力!B70)-1))</f>
        <v/>
      </c>
      <c r="F62" t="str">
        <f>IF(E62="","",②選手情報入力!C70)</f>
        <v/>
      </c>
      <c r="G62" t="str">
        <f>IF(E62="","",②選手情報入力!D70)</f>
        <v/>
      </c>
      <c r="H62" t="str">
        <f t="shared" si="0"/>
        <v/>
      </c>
      <c r="I62" t="str">
        <f>IF(E62="","",IF(②選手情報入力!F70="男",1,2))</f>
        <v/>
      </c>
      <c r="J62" t="str">
        <f>IF(E62="","",IF(②選手情報入力!G70="","",②選手情報入力!G70))</f>
        <v/>
      </c>
      <c r="L62" t="str">
        <f t="shared" si="1"/>
        <v/>
      </c>
      <c r="M62" t="str">
        <f t="shared" si="2"/>
        <v/>
      </c>
      <c r="O62" t="str">
        <f>IF(E62="","",IF(②選手情報入力!H70="","",IF(I62=1,VLOOKUP(②選手情報入力!H70,種目情報!$A$4:$B$29,2,FALSE),VLOOKUP(②選手情報入力!H70,種目情報!$E$4:$F$24,2,FALSE))))</f>
        <v/>
      </c>
      <c r="P62" t="str">
        <f>IF(E62="","",IF(②選手情報入力!I70="","",②選手情報入力!I70))</f>
        <v/>
      </c>
      <c r="Q62" s="34" t="str">
        <f>IF(E62="","",IF(②選手情報入力!H70="","",0))</f>
        <v/>
      </c>
      <c r="R62" t="str">
        <f>IF(E62="","",IF(②選手情報入力!H70="","",IF(I62=1,VLOOKUP(②選手情報入力!H70,種目情報!$A$4:$C$29,3,FALSE),VLOOKUP(②選手情報入力!H70,種目情報!$E$4:$G$24,3,FALSE))))</f>
        <v/>
      </c>
      <c r="S62" t="str">
        <f>IF(E62="","",IF(②選手情報入力!J70="","",IF(I62=1,VLOOKUP(②選手情報入力!J70,種目情報!$A$4:$B$29,2,FALSE),VLOOKUP(②選手情報入力!J70,種目情報!$E$4:$F$24,2,FALSE))))</f>
        <v/>
      </c>
      <c r="T62" t="str">
        <f>IF(E62="","",IF(②選手情報入力!K70="","",②選手情報入力!K70))</f>
        <v/>
      </c>
      <c r="U62" s="34" t="str">
        <f>IF(E62="","",IF(②選手情報入力!J70="","",0))</f>
        <v/>
      </c>
      <c r="V62" t="str">
        <f>IF(E62="","",IF(②選手情報入力!J70="","",IF(I62=1,VLOOKUP(②選手情報入力!J70,種目情報!$A$4:$C$29,3,FALSE),VLOOKUP(②選手情報入力!J70,種目情報!$E$4:$G$24,3,FALSE))))</f>
        <v/>
      </c>
      <c r="W62" t="str">
        <f>IF(E62="","",IF(②選手情報入力!L70="","",IF(I62=1,VLOOKUP(②選手情報入力!L70,種目情報!$A$4:$B$29,2,FALSE),VLOOKUP(②選手情報入力!L70,種目情報!$E$4:$F$24,2,FALSE))))</f>
        <v/>
      </c>
      <c r="X62" t="str">
        <f>IF(E62="","",IF(②選手情報入力!M70="","",②選手情報入力!M70))</f>
        <v/>
      </c>
      <c r="Y62" s="34" t="str">
        <f>IF(E62="","",IF(②選手情報入力!L70="","",0))</f>
        <v/>
      </c>
      <c r="Z62" t="str">
        <f>IF(E62="","",IF(②選手情報入力!L70="","",IF(I62=1,VLOOKUP(②選手情報入力!L70,種目情報!$A$4:$C$29,3,FALSE),VLOOKUP(②選手情報入力!L70,種目情報!$E$4:$G$24,3,FALSE))))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IF(E63="","",I63*5500000+①学校情報入力!$C$3*1000+②選手情報入力!A71)</f>
        <v/>
      </c>
      <c r="B63" t="str">
        <f>IF(E63="","",①学校情報入力!$C$3)</f>
        <v/>
      </c>
      <c r="D63" t="str">
        <f>IF(E63="","",LEFT(②選手情報入力!B71,1))</f>
        <v/>
      </c>
      <c r="E63" t="str">
        <f>IF(②選手情報入力!B71="","",RIGHT(②選手情報入力!B71,LEN(②選手情報入力!B71)-1))</f>
        <v/>
      </c>
      <c r="F63" t="str">
        <f>IF(E63="","",②選手情報入力!C71)</f>
        <v/>
      </c>
      <c r="G63" t="str">
        <f>IF(E63="","",②選手情報入力!D71)</f>
        <v/>
      </c>
      <c r="H63" t="str">
        <f t="shared" si="0"/>
        <v/>
      </c>
      <c r="I63" t="str">
        <f>IF(E63="","",IF(②選手情報入力!F71="男",1,2))</f>
        <v/>
      </c>
      <c r="J63" t="str">
        <f>IF(E63="","",IF(②選手情報入力!G71="","",②選手情報入力!G71))</f>
        <v/>
      </c>
      <c r="L63" t="str">
        <f t="shared" si="1"/>
        <v/>
      </c>
      <c r="M63" t="str">
        <f t="shared" si="2"/>
        <v/>
      </c>
      <c r="O63" t="str">
        <f>IF(E63="","",IF(②選手情報入力!H71="","",IF(I63=1,VLOOKUP(②選手情報入力!H71,種目情報!$A$4:$B$29,2,FALSE),VLOOKUP(②選手情報入力!H71,種目情報!$E$4:$F$24,2,FALSE))))</f>
        <v/>
      </c>
      <c r="P63" t="str">
        <f>IF(E63="","",IF(②選手情報入力!I71="","",②選手情報入力!I71))</f>
        <v/>
      </c>
      <c r="Q63" s="34" t="str">
        <f>IF(E63="","",IF(②選手情報入力!H71="","",0))</f>
        <v/>
      </c>
      <c r="R63" t="str">
        <f>IF(E63="","",IF(②選手情報入力!H71="","",IF(I63=1,VLOOKUP(②選手情報入力!H71,種目情報!$A$4:$C$29,3,FALSE),VLOOKUP(②選手情報入力!H71,種目情報!$E$4:$G$24,3,FALSE))))</f>
        <v/>
      </c>
      <c r="S63" t="str">
        <f>IF(E63="","",IF(②選手情報入力!J71="","",IF(I63=1,VLOOKUP(②選手情報入力!J71,種目情報!$A$4:$B$29,2,FALSE),VLOOKUP(②選手情報入力!J71,種目情報!$E$4:$F$24,2,FALSE))))</f>
        <v/>
      </c>
      <c r="T63" t="str">
        <f>IF(E63="","",IF(②選手情報入力!K71="","",②選手情報入力!K71))</f>
        <v/>
      </c>
      <c r="U63" s="34" t="str">
        <f>IF(E63="","",IF(②選手情報入力!J71="","",0))</f>
        <v/>
      </c>
      <c r="V63" t="str">
        <f>IF(E63="","",IF(②選手情報入力!J71="","",IF(I63=1,VLOOKUP(②選手情報入力!J71,種目情報!$A$4:$C$29,3,FALSE),VLOOKUP(②選手情報入力!J71,種目情報!$E$4:$G$24,3,FALSE))))</f>
        <v/>
      </c>
      <c r="W63" t="str">
        <f>IF(E63="","",IF(②選手情報入力!L71="","",IF(I63=1,VLOOKUP(②選手情報入力!L71,種目情報!$A$4:$B$29,2,FALSE),VLOOKUP(②選手情報入力!L71,種目情報!$E$4:$F$24,2,FALSE))))</f>
        <v/>
      </c>
      <c r="X63" t="str">
        <f>IF(E63="","",IF(②選手情報入力!M71="","",②選手情報入力!M71))</f>
        <v/>
      </c>
      <c r="Y63" s="34" t="str">
        <f>IF(E63="","",IF(②選手情報入力!L71="","",0))</f>
        <v/>
      </c>
      <c r="Z63" t="str">
        <f>IF(E63="","",IF(②選手情報入力!L71="","",IF(I63=1,VLOOKUP(②選手情報入力!L71,種目情報!$A$4:$C$29,3,FALSE),VLOOKUP(②選手情報入力!L71,種目情報!$E$4:$G$24,3,FALSE))))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IF(E64="","",I64*5500000+①学校情報入力!$C$3*1000+②選手情報入力!A72)</f>
        <v/>
      </c>
      <c r="B64" t="str">
        <f>IF(E64="","",①学校情報入力!$C$3)</f>
        <v/>
      </c>
      <c r="D64" t="str">
        <f>IF(E64="","",LEFT(②選手情報入力!B72,1))</f>
        <v/>
      </c>
      <c r="E64" t="str">
        <f>IF(②選手情報入力!B72="","",RIGHT(②選手情報入力!B72,LEN(②選手情報入力!B72)-1))</f>
        <v/>
      </c>
      <c r="F64" t="str">
        <f>IF(E64="","",②選手情報入力!C72)</f>
        <v/>
      </c>
      <c r="G64" t="str">
        <f>IF(E64="","",②選手情報入力!D72)</f>
        <v/>
      </c>
      <c r="H64" t="str">
        <f t="shared" si="0"/>
        <v/>
      </c>
      <c r="I64" t="str">
        <f>IF(E64="","",IF(②選手情報入力!F72="男",1,2))</f>
        <v/>
      </c>
      <c r="J64" t="str">
        <f>IF(E64="","",IF(②選手情報入力!G72="","",②選手情報入力!G72))</f>
        <v/>
      </c>
      <c r="L64" t="str">
        <f t="shared" si="1"/>
        <v/>
      </c>
      <c r="M64" t="str">
        <f t="shared" si="2"/>
        <v/>
      </c>
      <c r="O64" t="str">
        <f>IF(E64="","",IF(②選手情報入力!H72="","",IF(I64=1,VLOOKUP(②選手情報入力!H72,種目情報!$A$4:$B$29,2,FALSE),VLOOKUP(②選手情報入力!H72,種目情報!$E$4:$F$24,2,FALSE))))</f>
        <v/>
      </c>
      <c r="P64" t="str">
        <f>IF(E64="","",IF(②選手情報入力!I72="","",②選手情報入力!I72))</f>
        <v/>
      </c>
      <c r="Q64" s="34" t="str">
        <f>IF(E64="","",IF(②選手情報入力!H72="","",0))</f>
        <v/>
      </c>
      <c r="R64" t="str">
        <f>IF(E64="","",IF(②選手情報入力!H72="","",IF(I64=1,VLOOKUP(②選手情報入力!H72,種目情報!$A$4:$C$29,3,FALSE),VLOOKUP(②選手情報入力!H72,種目情報!$E$4:$G$24,3,FALSE))))</f>
        <v/>
      </c>
      <c r="S64" t="str">
        <f>IF(E64="","",IF(②選手情報入力!J72="","",IF(I64=1,VLOOKUP(②選手情報入力!J72,種目情報!$A$4:$B$29,2,FALSE),VLOOKUP(②選手情報入力!J72,種目情報!$E$4:$F$24,2,FALSE))))</f>
        <v/>
      </c>
      <c r="T64" t="str">
        <f>IF(E64="","",IF(②選手情報入力!K72="","",②選手情報入力!K72))</f>
        <v/>
      </c>
      <c r="U64" s="34" t="str">
        <f>IF(E64="","",IF(②選手情報入力!J72="","",0))</f>
        <v/>
      </c>
      <c r="V64" t="str">
        <f>IF(E64="","",IF(②選手情報入力!J72="","",IF(I64=1,VLOOKUP(②選手情報入力!J72,種目情報!$A$4:$C$29,3,FALSE),VLOOKUP(②選手情報入力!J72,種目情報!$E$4:$G$24,3,FALSE))))</f>
        <v/>
      </c>
      <c r="W64" t="str">
        <f>IF(E64="","",IF(②選手情報入力!L72="","",IF(I64=1,VLOOKUP(②選手情報入力!L72,種目情報!$A$4:$B$29,2,FALSE),VLOOKUP(②選手情報入力!L72,種目情報!$E$4:$F$24,2,FALSE))))</f>
        <v/>
      </c>
      <c r="X64" t="str">
        <f>IF(E64="","",IF(②選手情報入力!M72="","",②選手情報入力!M72))</f>
        <v/>
      </c>
      <c r="Y64" s="34" t="str">
        <f>IF(E64="","",IF(②選手情報入力!L72="","",0))</f>
        <v/>
      </c>
      <c r="Z64" t="str">
        <f>IF(E64="","",IF(②選手情報入力!L72="","",IF(I64=1,VLOOKUP(②選手情報入力!L72,種目情報!$A$4:$C$29,3,FALSE),VLOOKUP(②選手情報入力!L72,種目情報!$E$4:$G$24,3,FALSE))))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IF(E65="","",I65*5500000+①学校情報入力!$C$3*1000+②選手情報入力!A73)</f>
        <v/>
      </c>
      <c r="B65" t="str">
        <f>IF(E65="","",①学校情報入力!$C$3)</f>
        <v/>
      </c>
      <c r="D65" t="str">
        <f>IF(E65="","",LEFT(②選手情報入力!B73,1))</f>
        <v/>
      </c>
      <c r="E65" t="str">
        <f>IF(②選手情報入力!B73="","",RIGHT(②選手情報入力!B73,LEN(②選手情報入力!B73)-1))</f>
        <v/>
      </c>
      <c r="F65" t="str">
        <f>IF(E65="","",②選手情報入力!C73)</f>
        <v/>
      </c>
      <c r="G65" t="str">
        <f>IF(E65="","",②選手情報入力!D73)</f>
        <v/>
      </c>
      <c r="H65" t="str">
        <f t="shared" si="0"/>
        <v/>
      </c>
      <c r="I65" t="str">
        <f>IF(E65="","",IF(②選手情報入力!F73="男",1,2))</f>
        <v/>
      </c>
      <c r="J65" t="str">
        <f>IF(E65="","",IF(②選手情報入力!G73="","",②選手情報入力!G73))</f>
        <v/>
      </c>
      <c r="L65" t="str">
        <f t="shared" si="1"/>
        <v/>
      </c>
      <c r="M65" t="str">
        <f t="shared" si="2"/>
        <v/>
      </c>
      <c r="O65" t="str">
        <f>IF(E65="","",IF(②選手情報入力!H73="","",IF(I65=1,VLOOKUP(②選手情報入力!H73,種目情報!$A$4:$B$29,2,FALSE),VLOOKUP(②選手情報入力!H73,種目情報!$E$4:$F$24,2,FALSE))))</f>
        <v/>
      </c>
      <c r="P65" t="str">
        <f>IF(E65="","",IF(②選手情報入力!I73="","",②選手情報入力!I73))</f>
        <v/>
      </c>
      <c r="Q65" s="34" t="str">
        <f>IF(E65="","",IF(②選手情報入力!H73="","",0))</f>
        <v/>
      </c>
      <c r="R65" t="str">
        <f>IF(E65="","",IF(②選手情報入力!H73="","",IF(I65=1,VLOOKUP(②選手情報入力!H73,種目情報!$A$4:$C$29,3,FALSE),VLOOKUP(②選手情報入力!H73,種目情報!$E$4:$G$24,3,FALSE))))</f>
        <v/>
      </c>
      <c r="S65" t="str">
        <f>IF(E65="","",IF(②選手情報入力!J73="","",IF(I65=1,VLOOKUP(②選手情報入力!J73,種目情報!$A$4:$B$29,2,FALSE),VLOOKUP(②選手情報入力!J73,種目情報!$E$4:$F$24,2,FALSE))))</f>
        <v/>
      </c>
      <c r="T65" t="str">
        <f>IF(E65="","",IF(②選手情報入力!K73="","",②選手情報入力!K73))</f>
        <v/>
      </c>
      <c r="U65" s="34" t="str">
        <f>IF(E65="","",IF(②選手情報入力!J73="","",0))</f>
        <v/>
      </c>
      <c r="V65" t="str">
        <f>IF(E65="","",IF(②選手情報入力!J73="","",IF(I65=1,VLOOKUP(②選手情報入力!J73,種目情報!$A$4:$C$29,3,FALSE),VLOOKUP(②選手情報入力!J73,種目情報!$E$4:$G$24,3,FALSE))))</f>
        <v/>
      </c>
      <c r="W65" t="str">
        <f>IF(E65="","",IF(②選手情報入力!L73="","",IF(I65=1,VLOOKUP(②選手情報入力!L73,種目情報!$A$4:$B$29,2,FALSE),VLOOKUP(②選手情報入力!L73,種目情報!$E$4:$F$24,2,FALSE))))</f>
        <v/>
      </c>
      <c r="X65" t="str">
        <f>IF(E65="","",IF(②選手情報入力!M73="","",②選手情報入力!M73))</f>
        <v/>
      </c>
      <c r="Y65" s="34" t="str">
        <f>IF(E65="","",IF(②選手情報入力!L73="","",0))</f>
        <v/>
      </c>
      <c r="Z65" t="str">
        <f>IF(E65="","",IF(②選手情報入力!L73="","",IF(I65=1,VLOOKUP(②選手情報入力!L73,種目情報!$A$4:$C$29,3,FALSE),VLOOKUP(②選手情報入力!L73,種目情報!$E$4:$G$24,3,FALSE))))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IF(E66="","",I66*5500000+①学校情報入力!$C$3*1000+②選手情報入力!A74)</f>
        <v/>
      </c>
      <c r="B66" t="str">
        <f>IF(E66="","",①学校情報入力!$C$3)</f>
        <v/>
      </c>
      <c r="D66" t="str">
        <f>IF(E66="","",LEFT(②選手情報入力!B74,1))</f>
        <v/>
      </c>
      <c r="E66" t="str">
        <f>IF(②選手情報入力!B74="","",RIGHT(②選手情報入力!B74,LEN(②選手情報入力!B74)-1))</f>
        <v/>
      </c>
      <c r="F66" t="str">
        <f>IF(E66="","",②選手情報入力!C74)</f>
        <v/>
      </c>
      <c r="G66" t="str">
        <f>IF(E66="","",②選手情報入力!D74)</f>
        <v/>
      </c>
      <c r="H66" t="str">
        <f t="shared" si="0"/>
        <v/>
      </c>
      <c r="I66" t="str">
        <f>IF(E66="","",IF(②選手情報入力!F74="男",1,2))</f>
        <v/>
      </c>
      <c r="J66" t="str">
        <f>IF(E66="","",IF(②選手情報入力!G74="","",②選手情報入力!G74))</f>
        <v/>
      </c>
      <c r="L66" t="str">
        <f t="shared" si="1"/>
        <v/>
      </c>
      <c r="M66" t="str">
        <f t="shared" si="2"/>
        <v/>
      </c>
      <c r="O66" t="str">
        <f>IF(E66="","",IF(②選手情報入力!H74="","",IF(I66=1,VLOOKUP(②選手情報入力!H74,種目情報!$A$4:$B$29,2,FALSE),VLOOKUP(②選手情報入力!H74,種目情報!$E$4:$F$24,2,FALSE))))</f>
        <v/>
      </c>
      <c r="P66" t="str">
        <f>IF(E66="","",IF(②選手情報入力!I74="","",②選手情報入力!I74))</f>
        <v/>
      </c>
      <c r="Q66" s="34" t="str">
        <f>IF(E66="","",IF(②選手情報入力!H74="","",0))</f>
        <v/>
      </c>
      <c r="R66" t="str">
        <f>IF(E66="","",IF(②選手情報入力!H74="","",IF(I66=1,VLOOKUP(②選手情報入力!H74,種目情報!$A$4:$C$29,3,FALSE),VLOOKUP(②選手情報入力!H74,種目情報!$E$4:$G$24,3,FALSE))))</f>
        <v/>
      </c>
      <c r="S66" t="str">
        <f>IF(E66="","",IF(②選手情報入力!J74="","",IF(I66=1,VLOOKUP(②選手情報入力!J74,種目情報!$A$4:$B$29,2,FALSE),VLOOKUP(②選手情報入力!J74,種目情報!$E$4:$F$24,2,FALSE))))</f>
        <v/>
      </c>
      <c r="T66" t="str">
        <f>IF(E66="","",IF(②選手情報入力!K74="","",②選手情報入力!K74))</f>
        <v/>
      </c>
      <c r="U66" s="34" t="str">
        <f>IF(E66="","",IF(②選手情報入力!J74="","",0))</f>
        <v/>
      </c>
      <c r="V66" t="str">
        <f>IF(E66="","",IF(②選手情報入力!J74="","",IF(I66=1,VLOOKUP(②選手情報入力!J74,種目情報!$A$4:$C$29,3,FALSE),VLOOKUP(②選手情報入力!J74,種目情報!$E$4:$G$24,3,FALSE))))</f>
        <v/>
      </c>
      <c r="W66" t="str">
        <f>IF(E66="","",IF(②選手情報入力!L74="","",IF(I66=1,VLOOKUP(②選手情報入力!L74,種目情報!$A$4:$B$29,2,FALSE),VLOOKUP(②選手情報入力!L74,種目情報!$E$4:$F$24,2,FALSE))))</f>
        <v/>
      </c>
      <c r="X66" t="str">
        <f>IF(E66="","",IF(②選手情報入力!M74="","",②選手情報入力!M74))</f>
        <v/>
      </c>
      <c r="Y66" s="34" t="str">
        <f>IF(E66="","",IF(②選手情報入力!L74="","",0))</f>
        <v/>
      </c>
      <c r="Z66" t="str">
        <f>IF(E66="","",IF(②選手情報入力!L74="","",IF(I66=1,VLOOKUP(②選手情報入力!L74,種目情報!$A$4:$C$29,3,FALSE),VLOOKUP(②選手情報入力!L74,種目情報!$E$4:$G$24,3,FALSE))))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IF(E67="","",I67*5500000+①学校情報入力!$C$3*1000+②選手情報入力!A75)</f>
        <v/>
      </c>
      <c r="B67" t="str">
        <f>IF(E67="","",①学校情報入力!$C$3)</f>
        <v/>
      </c>
      <c r="D67" t="str">
        <f>IF(E67="","",LEFT(②選手情報入力!B75,1))</f>
        <v/>
      </c>
      <c r="E67" t="str">
        <f>IF(②選手情報入力!B75="","",RIGHT(②選手情報入力!B75,LEN(②選手情報入力!B75)-1))</f>
        <v/>
      </c>
      <c r="F67" t="str">
        <f>IF(E67="","",②選手情報入力!C75)</f>
        <v/>
      </c>
      <c r="G67" t="str">
        <f>IF(E67="","",②選手情報入力!D75)</f>
        <v/>
      </c>
      <c r="H67" t="str">
        <f t="shared" ref="H67:H91" si="3">IF(E67="","",F67)</f>
        <v/>
      </c>
      <c r="I67" t="str">
        <f>IF(E67="","",IF(②選手情報入力!F75="男",1,2))</f>
        <v/>
      </c>
      <c r="J67" t="str">
        <f>IF(E67="","",IF(②選手情報入力!G75="","",②選手情報入力!G75))</f>
        <v/>
      </c>
      <c r="L67" t="str">
        <f t="shared" ref="L67:L91" si="4">IF(E67="","",0)</f>
        <v/>
      </c>
      <c r="M67" t="str">
        <f t="shared" ref="M67:M91" si="5">IF(E67="","","愛知")</f>
        <v/>
      </c>
      <c r="O67" t="str">
        <f>IF(E67="","",IF(②選手情報入力!H75="","",IF(I67=1,VLOOKUP(②選手情報入力!H75,種目情報!$A$4:$B$29,2,FALSE),VLOOKUP(②選手情報入力!H75,種目情報!$E$4:$F$24,2,FALSE))))</f>
        <v/>
      </c>
      <c r="P67" t="str">
        <f>IF(E67="","",IF(②選手情報入力!I75="","",②選手情報入力!I75))</f>
        <v/>
      </c>
      <c r="Q67" s="34" t="str">
        <f>IF(E67="","",IF(②選手情報入力!H75="","",0))</f>
        <v/>
      </c>
      <c r="R67" t="str">
        <f>IF(E67="","",IF(②選手情報入力!H75="","",IF(I67=1,VLOOKUP(②選手情報入力!H75,種目情報!$A$4:$C$29,3,FALSE),VLOOKUP(②選手情報入力!H75,種目情報!$E$4:$G$24,3,FALSE))))</f>
        <v/>
      </c>
      <c r="S67" t="str">
        <f>IF(E67="","",IF(②選手情報入力!J75="","",IF(I67=1,VLOOKUP(②選手情報入力!J75,種目情報!$A$4:$B$29,2,FALSE),VLOOKUP(②選手情報入力!J75,種目情報!$E$4:$F$24,2,FALSE))))</f>
        <v/>
      </c>
      <c r="T67" t="str">
        <f>IF(E67="","",IF(②選手情報入力!K75="","",②選手情報入力!K75))</f>
        <v/>
      </c>
      <c r="U67" s="34" t="str">
        <f>IF(E67="","",IF(②選手情報入力!J75="","",0))</f>
        <v/>
      </c>
      <c r="V67" t="str">
        <f>IF(E67="","",IF(②選手情報入力!J75="","",IF(I67=1,VLOOKUP(②選手情報入力!J75,種目情報!$A$4:$C$29,3,FALSE),VLOOKUP(②選手情報入力!J75,種目情報!$E$4:$G$24,3,FALSE))))</f>
        <v/>
      </c>
      <c r="W67" t="str">
        <f>IF(E67="","",IF(②選手情報入力!L75="","",IF(I67=1,VLOOKUP(②選手情報入力!L75,種目情報!$A$4:$B$29,2,FALSE),VLOOKUP(②選手情報入力!L75,種目情報!$E$4:$F$24,2,FALSE))))</f>
        <v/>
      </c>
      <c r="X67" t="str">
        <f>IF(E67="","",IF(②選手情報入力!M75="","",②選手情報入力!M75))</f>
        <v/>
      </c>
      <c r="Y67" s="34" t="str">
        <f>IF(E67="","",IF(②選手情報入力!L75="","",0))</f>
        <v/>
      </c>
      <c r="Z67" t="str">
        <f>IF(E67="","",IF(②選手情報入力!L75="","",IF(I67=1,VLOOKUP(②選手情報入力!L75,種目情報!$A$4:$C$29,3,FALSE),VLOOKUP(②選手情報入力!L75,種目情報!$E$4:$G$24,3,FALSE))))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IF(E68="","",I68*5500000+①学校情報入力!$C$3*1000+②選手情報入力!A76)</f>
        <v/>
      </c>
      <c r="B68" t="str">
        <f>IF(E68="","",①学校情報入力!$C$3)</f>
        <v/>
      </c>
      <c r="D68" t="str">
        <f>IF(E68="","",LEFT(②選手情報入力!B76,1))</f>
        <v/>
      </c>
      <c r="E68" t="str">
        <f>IF(②選手情報入力!B76="","",RIGHT(②選手情報入力!B76,LEN(②選手情報入力!B76)-1))</f>
        <v/>
      </c>
      <c r="F68" t="str">
        <f>IF(E68="","",②選手情報入力!C76)</f>
        <v/>
      </c>
      <c r="G68" t="str">
        <f>IF(E68="","",②選手情報入力!D76)</f>
        <v/>
      </c>
      <c r="H68" t="str">
        <f t="shared" si="3"/>
        <v/>
      </c>
      <c r="I68" t="str">
        <f>IF(E68="","",IF(②選手情報入力!F76="男",1,2))</f>
        <v/>
      </c>
      <c r="J68" t="str">
        <f>IF(E68="","",IF(②選手情報入力!G76="","",②選手情報入力!G76))</f>
        <v/>
      </c>
      <c r="L68" t="str">
        <f t="shared" si="4"/>
        <v/>
      </c>
      <c r="M68" t="str">
        <f t="shared" si="5"/>
        <v/>
      </c>
      <c r="O68" t="str">
        <f>IF(E68="","",IF(②選手情報入力!H76="","",IF(I68=1,VLOOKUP(②選手情報入力!H76,種目情報!$A$4:$B$29,2,FALSE),VLOOKUP(②選手情報入力!H76,種目情報!$E$4:$F$24,2,FALSE))))</f>
        <v/>
      </c>
      <c r="P68" t="str">
        <f>IF(E68="","",IF(②選手情報入力!I76="","",②選手情報入力!I76))</f>
        <v/>
      </c>
      <c r="Q68" s="34" t="str">
        <f>IF(E68="","",IF(②選手情報入力!H76="","",0))</f>
        <v/>
      </c>
      <c r="R68" t="str">
        <f>IF(E68="","",IF(②選手情報入力!H76="","",IF(I68=1,VLOOKUP(②選手情報入力!H76,種目情報!$A$4:$C$29,3,FALSE),VLOOKUP(②選手情報入力!H76,種目情報!$E$4:$G$24,3,FALSE))))</f>
        <v/>
      </c>
      <c r="S68" t="str">
        <f>IF(E68="","",IF(②選手情報入力!J76="","",IF(I68=1,VLOOKUP(②選手情報入力!J76,種目情報!$A$4:$B$29,2,FALSE),VLOOKUP(②選手情報入力!J76,種目情報!$E$4:$F$24,2,FALSE))))</f>
        <v/>
      </c>
      <c r="T68" t="str">
        <f>IF(E68="","",IF(②選手情報入力!K76="","",②選手情報入力!K76))</f>
        <v/>
      </c>
      <c r="U68" s="34" t="str">
        <f>IF(E68="","",IF(②選手情報入力!J76="","",0))</f>
        <v/>
      </c>
      <c r="V68" t="str">
        <f>IF(E68="","",IF(②選手情報入力!J76="","",IF(I68=1,VLOOKUP(②選手情報入力!J76,種目情報!$A$4:$C$29,3,FALSE),VLOOKUP(②選手情報入力!J76,種目情報!$E$4:$G$24,3,FALSE))))</f>
        <v/>
      </c>
      <c r="W68" t="str">
        <f>IF(E68="","",IF(②選手情報入力!L76="","",IF(I68=1,VLOOKUP(②選手情報入力!L76,種目情報!$A$4:$B$29,2,FALSE),VLOOKUP(②選手情報入力!L76,種目情報!$E$4:$F$24,2,FALSE))))</f>
        <v/>
      </c>
      <c r="X68" t="str">
        <f>IF(E68="","",IF(②選手情報入力!M76="","",②選手情報入力!M76))</f>
        <v/>
      </c>
      <c r="Y68" s="34" t="str">
        <f>IF(E68="","",IF(②選手情報入力!L76="","",0))</f>
        <v/>
      </c>
      <c r="Z68" t="str">
        <f>IF(E68="","",IF(②選手情報入力!L76="","",IF(I68=1,VLOOKUP(②選手情報入力!L76,種目情報!$A$4:$C$29,3,FALSE),VLOOKUP(②選手情報入力!L76,種目情報!$E$4:$G$24,3,FALSE))))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IF(E69="","",I69*5500000+①学校情報入力!$C$3*1000+②選手情報入力!A77)</f>
        <v/>
      </c>
      <c r="B69" t="str">
        <f>IF(E69="","",①学校情報入力!$C$3)</f>
        <v/>
      </c>
      <c r="D69" t="str">
        <f>IF(E69="","",LEFT(②選手情報入力!B77,1))</f>
        <v/>
      </c>
      <c r="E69" t="str">
        <f>IF(②選手情報入力!B77="","",RIGHT(②選手情報入力!B77,LEN(②選手情報入力!B77)-1))</f>
        <v/>
      </c>
      <c r="F69" t="str">
        <f>IF(E69="","",②選手情報入力!C77)</f>
        <v/>
      </c>
      <c r="G69" t="str">
        <f>IF(E69="","",②選手情報入力!D77)</f>
        <v/>
      </c>
      <c r="H69" t="str">
        <f t="shared" si="3"/>
        <v/>
      </c>
      <c r="I69" t="str">
        <f>IF(E69="","",IF(②選手情報入力!F77="男",1,2))</f>
        <v/>
      </c>
      <c r="J69" t="str">
        <f>IF(E69="","",IF(②選手情報入力!G77="","",②選手情報入力!G77))</f>
        <v/>
      </c>
      <c r="L69" t="str">
        <f t="shared" si="4"/>
        <v/>
      </c>
      <c r="M69" t="str">
        <f t="shared" si="5"/>
        <v/>
      </c>
      <c r="O69" t="str">
        <f>IF(E69="","",IF(②選手情報入力!H77="","",IF(I69=1,VLOOKUP(②選手情報入力!H77,種目情報!$A$4:$B$29,2,FALSE),VLOOKUP(②選手情報入力!H77,種目情報!$E$4:$F$24,2,FALSE))))</f>
        <v/>
      </c>
      <c r="P69" t="str">
        <f>IF(E69="","",IF(②選手情報入力!I77="","",②選手情報入力!I77))</f>
        <v/>
      </c>
      <c r="Q69" s="34" t="str">
        <f>IF(E69="","",IF(②選手情報入力!H77="","",0))</f>
        <v/>
      </c>
      <c r="R69" t="str">
        <f>IF(E69="","",IF(②選手情報入力!H77="","",IF(I69=1,VLOOKUP(②選手情報入力!H77,種目情報!$A$4:$C$29,3,FALSE),VLOOKUP(②選手情報入力!H77,種目情報!$E$4:$G$24,3,FALSE))))</f>
        <v/>
      </c>
      <c r="S69" t="str">
        <f>IF(E69="","",IF(②選手情報入力!J77="","",IF(I69=1,VLOOKUP(②選手情報入力!J77,種目情報!$A$4:$B$29,2,FALSE),VLOOKUP(②選手情報入力!J77,種目情報!$E$4:$F$24,2,FALSE))))</f>
        <v/>
      </c>
      <c r="T69" t="str">
        <f>IF(E69="","",IF(②選手情報入力!K77="","",②選手情報入力!K77))</f>
        <v/>
      </c>
      <c r="U69" s="34" t="str">
        <f>IF(E69="","",IF(②選手情報入力!J77="","",0))</f>
        <v/>
      </c>
      <c r="V69" t="str">
        <f>IF(E69="","",IF(②選手情報入力!J77="","",IF(I69=1,VLOOKUP(②選手情報入力!J77,種目情報!$A$4:$C$29,3,FALSE),VLOOKUP(②選手情報入力!J77,種目情報!$E$4:$G$24,3,FALSE))))</f>
        <v/>
      </c>
      <c r="W69" t="str">
        <f>IF(E69="","",IF(②選手情報入力!L77="","",IF(I69=1,VLOOKUP(②選手情報入力!L77,種目情報!$A$4:$B$29,2,FALSE),VLOOKUP(②選手情報入力!L77,種目情報!$E$4:$F$24,2,FALSE))))</f>
        <v/>
      </c>
      <c r="X69" t="str">
        <f>IF(E69="","",IF(②選手情報入力!M77="","",②選手情報入力!M77))</f>
        <v/>
      </c>
      <c r="Y69" s="34" t="str">
        <f>IF(E69="","",IF(②選手情報入力!L77="","",0))</f>
        <v/>
      </c>
      <c r="Z69" t="str">
        <f>IF(E69="","",IF(②選手情報入力!L77="","",IF(I69=1,VLOOKUP(②選手情報入力!L77,種目情報!$A$4:$C$29,3,FALSE),VLOOKUP(②選手情報入力!L77,種目情報!$E$4:$G$24,3,FALSE))))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IF(E70="","",I70*5500000+①学校情報入力!$C$3*1000+②選手情報入力!A78)</f>
        <v/>
      </c>
      <c r="B70" t="str">
        <f>IF(E70="","",①学校情報入力!$C$3)</f>
        <v/>
      </c>
      <c r="D70" t="str">
        <f>IF(E70="","",LEFT(②選手情報入力!B78,1))</f>
        <v/>
      </c>
      <c r="E70" t="str">
        <f>IF(②選手情報入力!B78="","",RIGHT(②選手情報入力!B78,LEN(②選手情報入力!B78)-1))</f>
        <v/>
      </c>
      <c r="F70" t="str">
        <f>IF(E70="","",②選手情報入力!C78)</f>
        <v/>
      </c>
      <c r="G70" t="str">
        <f>IF(E70="","",②選手情報入力!D78)</f>
        <v/>
      </c>
      <c r="H70" t="str">
        <f t="shared" si="3"/>
        <v/>
      </c>
      <c r="I70" t="str">
        <f>IF(E70="","",IF(②選手情報入力!F78="男",1,2))</f>
        <v/>
      </c>
      <c r="J70" t="str">
        <f>IF(E70="","",IF(②選手情報入力!G78="","",②選手情報入力!G78))</f>
        <v/>
      </c>
      <c r="L70" t="str">
        <f t="shared" si="4"/>
        <v/>
      </c>
      <c r="M70" t="str">
        <f t="shared" si="5"/>
        <v/>
      </c>
      <c r="O70" t="str">
        <f>IF(E70="","",IF(②選手情報入力!H78="","",IF(I70=1,VLOOKUP(②選手情報入力!H78,種目情報!$A$4:$B$29,2,FALSE),VLOOKUP(②選手情報入力!H78,種目情報!$E$4:$F$24,2,FALSE))))</f>
        <v/>
      </c>
      <c r="P70" t="str">
        <f>IF(E70="","",IF(②選手情報入力!I78="","",②選手情報入力!I78))</f>
        <v/>
      </c>
      <c r="Q70" s="34" t="str">
        <f>IF(E70="","",IF(②選手情報入力!H78="","",0))</f>
        <v/>
      </c>
      <c r="R70" t="str">
        <f>IF(E70="","",IF(②選手情報入力!H78="","",IF(I70=1,VLOOKUP(②選手情報入力!H78,種目情報!$A$4:$C$29,3,FALSE),VLOOKUP(②選手情報入力!H78,種目情報!$E$4:$G$24,3,FALSE))))</f>
        <v/>
      </c>
      <c r="S70" t="str">
        <f>IF(E70="","",IF(②選手情報入力!J78="","",IF(I70=1,VLOOKUP(②選手情報入力!J78,種目情報!$A$4:$B$29,2,FALSE),VLOOKUP(②選手情報入力!J78,種目情報!$E$4:$F$24,2,FALSE))))</f>
        <v/>
      </c>
      <c r="T70" t="str">
        <f>IF(E70="","",IF(②選手情報入力!K78="","",②選手情報入力!K78))</f>
        <v/>
      </c>
      <c r="U70" s="34" t="str">
        <f>IF(E70="","",IF(②選手情報入力!J78="","",0))</f>
        <v/>
      </c>
      <c r="V70" t="str">
        <f>IF(E70="","",IF(②選手情報入力!J78="","",IF(I70=1,VLOOKUP(②選手情報入力!J78,種目情報!$A$4:$C$29,3,FALSE),VLOOKUP(②選手情報入力!J78,種目情報!$E$4:$G$24,3,FALSE))))</f>
        <v/>
      </c>
      <c r="W70" t="str">
        <f>IF(E70="","",IF(②選手情報入力!L78="","",IF(I70=1,VLOOKUP(②選手情報入力!L78,種目情報!$A$4:$B$29,2,FALSE),VLOOKUP(②選手情報入力!L78,種目情報!$E$4:$F$24,2,FALSE))))</f>
        <v/>
      </c>
      <c r="X70" t="str">
        <f>IF(E70="","",IF(②選手情報入力!M78="","",②選手情報入力!M78))</f>
        <v/>
      </c>
      <c r="Y70" s="34" t="str">
        <f>IF(E70="","",IF(②選手情報入力!L78="","",0))</f>
        <v/>
      </c>
      <c r="Z70" t="str">
        <f>IF(E70="","",IF(②選手情報入力!L78="","",IF(I70=1,VLOOKUP(②選手情報入力!L78,種目情報!$A$4:$C$29,3,FALSE),VLOOKUP(②選手情報入力!L78,種目情報!$E$4:$G$24,3,FALSE))))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IF(E71="","",I71*5500000+①学校情報入力!$C$3*1000+②選手情報入力!A79)</f>
        <v/>
      </c>
      <c r="B71" t="str">
        <f>IF(E71="","",①学校情報入力!$C$3)</f>
        <v/>
      </c>
      <c r="D71" t="str">
        <f>IF(E71="","",LEFT(②選手情報入力!B79,1))</f>
        <v/>
      </c>
      <c r="E71" t="str">
        <f>IF(②選手情報入力!B79="","",RIGHT(②選手情報入力!B79,LEN(②選手情報入力!B79)-1))</f>
        <v/>
      </c>
      <c r="F71" t="str">
        <f>IF(E71="","",②選手情報入力!C79)</f>
        <v/>
      </c>
      <c r="G71" t="str">
        <f>IF(E71="","",②選手情報入力!D79)</f>
        <v/>
      </c>
      <c r="H71" t="str">
        <f t="shared" si="3"/>
        <v/>
      </c>
      <c r="I71" t="str">
        <f>IF(E71="","",IF(②選手情報入力!F79="男",1,2))</f>
        <v/>
      </c>
      <c r="J71" t="str">
        <f>IF(E71="","",IF(②選手情報入力!G79="","",②選手情報入力!G79))</f>
        <v/>
      </c>
      <c r="L71" t="str">
        <f t="shared" si="4"/>
        <v/>
      </c>
      <c r="M71" t="str">
        <f t="shared" si="5"/>
        <v/>
      </c>
      <c r="O71" t="str">
        <f>IF(E71="","",IF(②選手情報入力!H79="","",IF(I71=1,VLOOKUP(②選手情報入力!H79,種目情報!$A$4:$B$29,2,FALSE),VLOOKUP(②選手情報入力!H79,種目情報!$E$4:$F$24,2,FALSE))))</f>
        <v/>
      </c>
      <c r="P71" t="str">
        <f>IF(E71="","",IF(②選手情報入力!I79="","",②選手情報入力!I79))</f>
        <v/>
      </c>
      <c r="Q71" s="34" t="str">
        <f>IF(E71="","",IF(②選手情報入力!H79="","",0))</f>
        <v/>
      </c>
      <c r="R71" t="str">
        <f>IF(E71="","",IF(②選手情報入力!H79="","",IF(I71=1,VLOOKUP(②選手情報入力!H79,種目情報!$A$4:$C$29,3,FALSE),VLOOKUP(②選手情報入力!H79,種目情報!$E$4:$G$24,3,FALSE))))</f>
        <v/>
      </c>
      <c r="S71" t="str">
        <f>IF(E71="","",IF(②選手情報入力!J79="","",IF(I71=1,VLOOKUP(②選手情報入力!J79,種目情報!$A$4:$B$29,2,FALSE),VLOOKUP(②選手情報入力!J79,種目情報!$E$4:$F$24,2,FALSE))))</f>
        <v/>
      </c>
      <c r="T71" t="str">
        <f>IF(E71="","",IF(②選手情報入力!K79="","",②選手情報入力!K79))</f>
        <v/>
      </c>
      <c r="U71" s="34" t="str">
        <f>IF(E71="","",IF(②選手情報入力!J79="","",0))</f>
        <v/>
      </c>
      <c r="V71" t="str">
        <f>IF(E71="","",IF(②選手情報入力!J79="","",IF(I71=1,VLOOKUP(②選手情報入力!J79,種目情報!$A$4:$C$29,3,FALSE),VLOOKUP(②選手情報入力!J79,種目情報!$E$4:$G$24,3,FALSE))))</f>
        <v/>
      </c>
      <c r="W71" t="str">
        <f>IF(E71="","",IF(②選手情報入力!L79="","",IF(I71=1,VLOOKUP(②選手情報入力!L79,種目情報!$A$4:$B$29,2,FALSE),VLOOKUP(②選手情報入力!L79,種目情報!$E$4:$F$24,2,FALSE))))</f>
        <v/>
      </c>
      <c r="X71" t="str">
        <f>IF(E71="","",IF(②選手情報入力!M79="","",②選手情報入力!M79))</f>
        <v/>
      </c>
      <c r="Y71" s="34" t="str">
        <f>IF(E71="","",IF(②選手情報入力!L79="","",0))</f>
        <v/>
      </c>
      <c r="Z71" t="str">
        <f>IF(E71="","",IF(②選手情報入力!L79="","",IF(I71=1,VLOOKUP(②選手情報入力!L79,種目情報!$A$4:$C$29,3,FALSE),VLOOKUP(②選手情報入力!L79,種目情報!$E$4:$G$24,3,FALSE))))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IF(E72="","",I72*5500000+①学校情報入力!$C$3*1000+②選手情報入力!A80)</f>
        <v/>
      </c>
      <c r="B72" t="str">
        <f>IF(E72="","",①学校情報入力!$C$3)</f>
        <v/>
      </c>
      <c r="D72" t="str">
        <f>IF(E72="","",LEFT(②選手情報入力!B80,1))</f>
        <v/>
      </c>
      <c r="E72" t="str">
        <f>IF(②選手情報入力!B80="","",RIGHT(②選手情報入力!B80,LEN(②選手情報入力!B80)-1))</f>
        <v/>
      </c>
      <c r="F72" t="str">
        <f>IF(E72="","",②選手情報入力!C80)</f>
        <v/>
      </c>
      <c r="G72" t="str">
        <f>IF(E72="","",②選手情報入力!D80)</f>
        <v/>
      </c>
      <c r="H72" t="str">
        <f t="shared" si="3"/>
        <v/>
      </c>
      <c r="I72" t="str">
        <f>IF(E72="","",IF(②選手情報入力!F80="男",1,2))</f>
        <v/>
      </c>
      <c r="J72" t="str">
        <f>IF(E72="","",IF(②選手情報入力!G80="","",②選手情報入力!G80))</f>
        <v/>
      </c>
      <c r="L72" t="str">
        <f t="shared" si="4"/>
        <v/>
      </c>
      <c r="M72" t="str">
        <f t="shared" si="5"/>
        <v/>
      </c>
      <c r="O72" t="str">
        <f>IF(E72="","",IF(②選手情報入力!H80="","",IF(I72=1,VLOOKUP(②選手情報入力!H80,種目情報!$A$4:$B$29,2,FALSE),VLOOKUP(②選手情報入力!H80,種目情報!$E$4:$F$24,2,FALSE))))</f>
        <v/>
      </c>
      <c r="P72" t="str">
        <f>IF(E72="","",IF(②選手情報入力!I80="","",②選手情報入力!I80))</f>
        <v/>
      </c>
      <c r="Q72" s="34" t="str">
        <f>IF(E72="","",IF(②選手情報入力!H80="","",0))</f>
        <v/>
      </c>
      <c r="R72" t="str">
        <f>IF(E72="","",IF(②選手情報入力!H80="","",IF(I72=1,VLOOKUP(②選手情報入力!H80,種目情報!$A$4:$C$29,3,FALSE),VLOOKUP(②選手情報入力!H80,種目情報!$E$4:$G$24,3,FALSE))))</f>
        <v/>
      </c>
      <c r="S72" t="str">
        <f>IF(E72="","",IF(②選手情報入力!J80="","",IF(I72=1,VLOOKUP(②選手情報入力!J80,種目情報!$A$4:$B$29,2,FALSE),VLOOKUP(②選手情報入力!J80,種目情報!$E$4:$F$24,2,FALSE))))</f>
        <v/>
      </c>
      <c r="T72" t="str">
        <f>IF(E72="","",IF(②選手情報入力!K80="","",②選手情報入力!K80))</f>
        <v/>
      </c>
      <c r="U72" s="34" t="str">
        <f>IF(E72="","",IF(②選手情報入力!J80="","",0))</f>
        <v/>
      </c>
      <c r="V72" t="str">
        <f>IF(E72="","",IF(②選手情報入力!J80="","",IF(I72=1,VLOOKUP(②選手情報入力!J80,種目情報!$A$4:$C$29,3,FALSE),VLOOKUP(②選手情報入力!J80,種目情報!$E$4:$G$24,3,FALSE))))</f>
        <v/>
      </c>
      <c r="W72" t="str">
        <f>IF(E72="","",IF(②選手情報入力!L80="","",IF(I72=1,VLOOKUP(②選手情報入力!L80,種目情報!$A$4:$B$29,2,FALSE),VLOOKUP(②選手情報入力!L80,種目情報!$E$4:$F$24,2,FALSE))))</f>
        <v/>
      </c>
      <c r="X72" t="str">
        <f>IF(E72="","",IF(②選手情報入力!M80="","",②選手情報入力!M80))</f>
        <v/>
      </c>
      <c r="Y72" s="34" t="str">
        <f>IF(E72="","",IF(②選手情報入力!L80="","",0))</f>
        <v/>
      </c>
      <c r="Z72" t="str">
        <f>IF(E72="","",IF(②選手情報入力!L80="","",IF(I72=1,VLOOKUP(②選手情報入力!L80,種目情報!$A$4:$C$29,3,FALSE),VLOOKUP(②選手情報入力!L80,種目情報!$E$4:$G$24,3,FALSE))))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IF(E73="","",I73*5500000+①学校情報入力!$C$3*1000+②選手情報入力!A81)</f>
        <v/>
      </c>
      <c r="B73" t="str">
        <f>IF(E73="","",①学校情報入力!$C$3)</f>
        <v/>
      </c>
      <c r="D73" t="str">
        <f>IF(E73="","",LEFT(②選手情報入力!B81,1))</f>
        <v/>
      </c>
      <c r="E73" t="str">
        <f>IF(②選手情報入力!B81="","",RIGHT(②選手情報入力!B81,LEN(②選手情報入力!B81)-1))</f>
        <v/>
      </c>
      <c r="F73" t="str">
        <f>IF(E73="","",②選手情報入力!C81)</f>
        <v/>
      </c>
      <c r="G73" t="str">
        <f>IF(E73="","",②選手情報入力!D81)</f>
        <v/>
      </c>
      <c r="H73" t="str">
        <f t="shared" si="3"/>
        <v/>
      </c>
      <c r="I73" t="str">
        <f>IF(E73="","",IF(②選手情報入力!F81="男",1,2))</f>
        <v/>
      </c>
      <c r="J73" t="str">
        <f>IF(E73="","",IF(②選手情報入力!G81="","",②選手情報入力!G81))</f>
        <v/>
      </c>
      <c r="L73" t="str">
        <f t="shared" si="4"/>
        <v/>
      </c>
      <c r="M73" t="str">
        <f t="shared" si="5"/>
        <v/>
      </c>
      <c r="O73" t="str">
        <f>IF(E73="","",IF(②選手情報入力!H81="","",IF(I73=1,VLOOKUP(②選手情報入力!H81,種目情報!$A$4:$B$29,2,FALSE),VLOOKUP(②選手情報入力!H81,種目情報!$E$4:$F$24,2,FALSE))))</f>
        <v/>
      </c>
      <c r="P73" t="str">
        <f>IF(E73="","",IF(②選手情報入力!I81="","",②選手情報入力!I81))</f>
        <v/>
      </c>
      <c r="Q73" s="34" t="str">
        <f>IF(E73="","",IF(②選手情報入力!H81="","",0))</f>
        <v/>
      </c>
      <c r="R73" t="str">
        <f>IF(E73="","",IF(②選手情報入力!H81="","",IF(I73=1,VLOOKUP(②選手情報入力!H81,種目情報!$A$4:$C$29,3,FALSE),VLOOKUP(②選手情報入力!H81,種目情報!$E$4:$G$24,3,FALSE))))</f>
        <v/>
      </c>
      <c r="S73" t="str">
        <f>IF(E73="","",IF(②選手情報入力!J81="","",IF(I73=1,VLOOKUP(②選手情報入力!J81,種目情報!$A$4:$B$29,2,FALSE),VLOOKUP(②選手情報入力!J81,種目情報!$E$4:$F$24,2,FALSE))))</f>
        <v/>
      </c>
      <c r="T73" t="str">
        <f>IF(E73="","",IF(②選手情報入力!K81="","",②選手情報入力!K81))</f>
        <v/>
      </c>
      <c r="U73" s="34" t="str">
        <f>IF(E73="","",IF(②選手情報入力!J81="","",0))</f>
        <v/>
      </c>
      <c r="V73" t="str">
        <f>IF(E73="","",IF(②選手情報入力!J81="","",IF(I73=1,VLOOKUP(②選手情報入力!J81,種目情報!$A$4:$C$29,3,FALSE),VLOOKUP(②選手情報入力!J81,種目情報!$E$4:$G$24,3,FALSE))))</f>
        <v/>
      </c>
      <c r="W73" t="str">
        <f>IF(E73="","",IF(②選手情報入力!L81="","",IF(I73=1,VLOOKUP(②選手情報入力!L81,種目情報!$A$4:$B$29,2,FALSE),VLOOKUP(②選手情報入力!L81,種目情報!$E$4:$F$24,2,FALSE))))</f>
        <v/>
      </c>
      <c r="X73" t="str">
        <f>IF(E73="","",IF(②選手情報入力!M81="","",②選手情報入力!M81))</f>
        <v/>
      </c>
      <c r="Y73" s="34" t="str">
        <f>IF(E73="","",IF(②選手情報入力!L81="","",0))</f>
        <v/>
      </c>
      <c r="Z73" t="str">
        <f>IF(E73="","",IF(②選手情報入力!L81="","",IF(I73=1,VLOOKUP(②選手情報入力!L81,種目情報!$A$4:$C$29,3,FALSE),VLOOKUP(②選手情報入力!L81,種目情報!$E$4:$G$24,3,FALSE))))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IF(E74="","",I74*5500000+①学校情報入力!$C$3*1000+②選手情報入力!A82)</f>
        <v/>
      </c>
      <c r="B74" t="str">
        <f>IF(E74="","",①学校情報入力!$C$3)</f>
        <v/>
      </c>
      <c r="D74" t="str">
        <f>IF(E74="","",LEFT(②選手情報入力!B82,1))</f>
        <v/>
      </c>
      <c r="E74" t="str">
        <f>IF(②選手情報入力!B82="","",RIGHT(②選手情報入力!B82,LEN(②選手情報入力!B82)-1))</f>
        <v/>
      </c>
      <c r="F74" t="str">
        <f>IF(E74="","",②選手情報入力!C82)</f>
        <v/>
      </c>
      <c r="G74" t="str">
        <f>IF(E74="","",②選手情報入力!D82)</f>
        <v/>
      </c>
      <c r="H74" t="str">
        <f t="shared" si="3"/>
        <v/>
      </c>
      <c r="I74" t="str">
        <f>IF(E74="","",IF(②選手情報入力!F82="男",1,2))</f>
        <v/>
      </c>
      <c r="J74" t="str">
        <f>IF(E74="","",IF(②選手情報入力!G82="","",②選手情報入力!G82))</f>
        <v/>
      </c>
      <c r="L74" t="str">
        <f t="shared" si="4"/>
        <v/>
      </c>
      <c r="M74" t="str">
        <f t="shared" si="5"/>
        <v/>
      </c>
      <c r="O74" t="str">
        <f>IF(E74="","",IF(②選手情報入力!H82="","",IF(I74=1,VLOOKUP(②選手情報入力!H82,種目情報!$A$4:$B$29,2,FALSE),VLOOKUP(②選手情報入力!H82,種目情報!$E$4:$F$24,2,FALSE))))</f>
        <v/>
      </c>
      <c r="P74" t="str">
        <f>IF(E74="","",IF(②選手情報入力!I82="","",②選手情報入力!I82))</f>
        <v/>
      </c>
      <c r="Q74" s="34" t="str">
        <f>IF(E74="","",IF(②選手情報入力!H82="","",0))</f>
        <v/>
      </c>
      <c r="R74" t="str">
        <f>IF(E74="","",IF(②選手情報入力!H82="","",IF(I74=1,VLOOKUP(②選手情報入力!H82,種目情報!$A$4:$C$29,3,FALSE),VLOOKUP(②選手情報入力!H82,種目情報!$E$4:$G$24,3,FALSE))))</f>
        <v/>
      </c>
      <c r="S74" t="str">
        <f>IF(E74="","",IF(②選手情報入力!J82="","",IF(I74=1,VLOOKUP(②選手情報入力!J82,種目情報!$A$4:$B$29,2,FALSE),VLOOKUP(②選手情報入力!J82,種目情報!$E$4:$F$24,2,FALSE))))</f>
        <v/>
      </c>
      <c r="T74" t="str">
        <f>IF(E74="","",IF(②選手情報入力!K82="","",②選手情報入力!K82))</f>
        <v/>
      </c>
      <c r="U74" s="34" t="str">
        <f>IF(E74="","",IF(②選手情報入力!J82="","",0))</f>
        <v/>
      </c>
      <c r="V74" t="str">
        <f>IF(E74="","",IF(②選手情報入力!J82="","",IF(I74=1,VLOOKUP(②選手情報入力!J82,種目情報!$A$4:$C$29,3,FALSE),VLOOKUP(②選手情報入力!J82,種目情報!$E$4:$G$24,3,FALSE))))</f>
        <v/>
      </c>
      <c r="W74" t="str">
        <f>IF(E74="","",IF(②選手情報入力!L82="","",IF(I74=1,VLOOKUP(②選手情報入力!L82,種目情報!$A$4:$B$29,2,FALSE),VLOOKUP(②選手情報入力!L82,種目情報!$E$4:$F$24,2,FALSE))))</f>
        <v/>
      </c>
      <c r="X74" t="str">
        <f>IF(E74="","",IF(②選手情報入力!M82="","",②選手情報入力!M82))</f>
        <v/>
      </c>
      <c r="Y74" s="34" t="str">
        <f>IF(E74="","",IF(②選手情報入力!L82="","",0))</f>
        <v/>
      </c>
      <c r="Z74" t="str">
        <f>IF(E74="","",IF(②選手情報入力!L82="","",IF(I74=1,VLOOKUP(②選手情報入力!L82,種目情報!$A$4:$C$29,3,FALSE),VLOOKUP(②選手情報入力!L82,種目情報!$E$4:$G$24,3,FALSE))))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IF(E75="","",I75*5500000+①学校情報入力!$C$3*1000+②選手情報入力!A83)</f>
        <v/>
      </c>
      <c r="B75" t="str">
        <f>IF(E75="","",①学校情報入力!$C$3)</f>
        <v/>
      </c>
      <c r="D75" t="str">
        <f>IF(E75="","",LEFT(②選手情報入力!B83,1))</f>
        <v/>
      </c>
      <c r="E75" t="str">
        <f>IF(②選手情報入力!B83="","",RIGHT(②選手情報入力!B83,LEN(②選手情報入力!B83)-1))</f>
        <v/>
      </c>
      <c r="F75" t="str">
        <f>IF(E75="","",②選手情報入力!C83)</f>
        <v/>
      </c>
      <c r="G75" t="str">
        <f>IF(E75="","",②選手情報入力!D83)</f>
        <v/>
      </c>
      <c r="H75" t="str">
        <f t="shared" si="3"/>
        <v/>
      </c>
      <c r="I75" t="str">
        <f>IF(E75="","",IF(②選手情報入力!F83="男",1,2))</f>
        <v/>
      </c>
      <c r="J75" t="str">
        <f>IF(E75="","",IF(②選手情報入力!G83="","",②選手情報入力!G83))</f>
        <v/>
      </c>
      <c r="L75" t="str">
        <f t="shared" si="4"/>
        <v/>
      </c>
      <c r="M75" t="str">
        <f t="shared" si="5"/>
        <v/>
      </c>
      <c r="O75" t="str">
        <f>IF(E75="","",IF(②選手情報入力!H83="","",IF(I75=1,VLOOKUP(②選手情報入力!H83,種目情報!$A$4:$B$29,2,FALSE),VLOOKUP(②選手情報入力!H83,種目情報!$E$4:$F$24,2,FALSE))))</f>
        <v/>
      </c>
      <c r="P75" t="str">
        <f>IF(E75="","",IF(②選手情報入力!I83="","",②選手情報入力!I83))</f>
        <v/>
      </c>
      <c r="Q75" s="34" t="str">
        <f>IF(E75="","",IF(②選手情報入力!H83="","",0))</f>
        <v/>
      </c>
      <c r="R75" t="str">
        <f>IF(E75="","",IF(②選手情報入力!H83="","",IF(I75=1,VLOOKUP(②選手情報入力!H83,種目情報!$A$4:$C$29,3,FALSE),VLOOKUP(②選手情報入力!H83,種目情報!$E$4:$G$24,3,FALSE))))</f>
        <v/>
      </c>
      <c r="S75" t="str">
        <f>IF(E75="","",IF(②選手情報入力!J83="","",IF(I75=1,VLOOKUP(②選手情報入力!J83,種目情報!$A$4:$B$29,2,FALSE),VLOOKUP(②選手情報入力!J83,種目情報!$E$4:$F$24,2,FALSE))))</f>
        <v/>
      </c>
      <c r="T75" t="str">
        <f>IF(E75="","",IF(②選手情報入力!K83="","",②選手情報入力!K83))</f>
        <v/>
      </c>
      <c r="U75" s="34" t="str">
        <f>IF(E75="","",IF(②選手情報入力!J83="","",0))</f>
        <v/>
      </c>
      <c r="V75" t="str">
        <f>IF(E75="","",IF(②選手情報入力!J83="","",IF(I75=1,VLOOKUP(②選手情報入力!J83,種目情報!$A$4:$C$29,3,FALSE),VLOOKUP(②選手情報入力!J83,種目情報!$E$4:$G$24,3,FALSE))))</f>
        <v/>
      </c>
      <c r="W75" t="str">
        <f>IF(E75="","",IF(②選手情報入力!L83="","",IF(I75=1,VLOOKUP(②選手情報入力!L83,種目情報!$A$4:$B$29,2,FALSE),VLOOKUP(②選手情報入力!L83,種目情報!$E$4:$F$24,2,FALSE))))</f>
        <v/>
      </c>
      <c r="X75" t="str">
        <f>IF(E75="","",IF(②選手情報入力!M83="","",②選手情報入力!M83))</f>
        <v/>
      </c>
      <c r="Y75" s="34" t="str">
        <f>IF(E75="","",IF(②選手情報入力!L83="","",0))</f>
        <v/>
      </c>
      <c r="Z75" t="str">
        <f>IF(E75="","",IF(②選手情報入力!L83="","",IF(I75=1,VLOOKUP(②選手情報入力!L83,種目情報!$A$4:$C$29,3,FALSE),VLOOKUP(②選手情報入力!L83,種目情報!$E$4:$G$24,3,FALSE))))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IF(E76="","",I76*5500000+①学校情報入力!$C$3*1000+②選手情報入力!A84)</f>
        <v/>
      </c>
      <c r="B76" t="str">
        <f>IF(E76="","",①学校情報入力!$C$3)</f>
        <v/>
      </c>
      <c r="D76" t="str">
        <f>IF(E76="","",LEFT(②選手情報入力!B84,1))</f>
        <v/>
      </c>
      <c r="E76" t="str">
        <f>IF(②選手情報入力!B84="","",RIGHT(②選手情報入力!B84,LEN(②選手情報入力!B84)-1))</f>
        <v/>
      </c>
      <c r="F76" t="str">
        <f>IF(E76="","",②選手情報入力!C84)</f>
        <v/>
      </c>
      <c r="G76" t="str">
        <f>IF(E76="","",②選手情報入力!D84)</f>
        <v/>
      </c>
      <c r="H76" t="str">
        <f t="shared" si="3"/>
        <v/>
      </c>
      <c r="I76" t="str">
        <f>IF(E76="","",IF(②選手情報入力!F84="男",1,2))</f>
        <v/>
      </c>
      <c r="J76" t="str">
        <f>IF(E76="","",IF(②選手情報入力!G84="","",②選手情報入力!G84))</f>
        <v/>
      </c>
      <c r="L76" t="str">
        <f t="shared" si="4"/>
        <v/>
      </c>
      <c r="M76" t="str">
        <f t="shared" si="5"/>
        <v/>
      </c>
      <c r="O76" t="str">
        <f>IF(E76="","",IF(②選手情報入力!H84="","",IF(I76=1,VLOOKUP(②選手情報入力!H84,種目情報!$A$4:$B$29,2,FALSE),VLOOKUP(②選手情報入力!H84,種目情報!$E$4:$F$24,2,FALSE))))</f>
        <v/>
      </c>
      <c r="P76" t="str">
        <f>IF(E76="","",IF(②選手情報入力!I84="","",②選手情報入力!I84))</f>
        <v/>
      </c>
      <c r="Q76" s="34" t="str">
        <f>IF(E76="","",IF(②選手情報入力!H84="","",0))</f>
        <v/>
      </c>
      <c r="R76" t="str">
        <f>IF(E76="","",IF(②選手情報入力!H84="","",IF(I76=1,VLOOKUP(②選手情報入力!H84,種目情報!$A$4:$C$29,3,FALSE),VLOOKUP(②選手情報入力!H84,種目情報!$E$4:$G$24,3,FALSE))))</f>
        <v/>
      </c>
      <c r="S76" t="str">
        <f>IF(E76="","",IF(②選手情報入力!J84="","",IF(I76=1,VLOOKUP(②選手情報入力!J84,種目情報!$A$4:$B$29,2,FALSE),VLOOKUP(②選手情報入力!J84,種目情報!$E$4:$F$24,2,FALSE))))</f>
        <v/>
      </c>
      <c r="T76" t="str">
        <f>IF(E76="","",IF(②選手情報入力!K84="","",②選手情報入力!K84))</f>
        <v/>
      </c>
      <c r="U76" s="34" t="str">
        <f>IF(E76="","",IF(②選手情報入力!J84="","",0))</f>
        <v/>
      </c>
      <c r="V76" t="str">
        <f>IF(E76="","",IF(②選手情報入力!J84="","",IF(I76=1,VLOOKUP(②選手情報入力!J84,種目情報!$A$4:$C$29,3,FALSE),VLOOKUP(②選手情報入力!J84,種目情報!$E$4:$G$24,3,FALSE))))</f>
        <v/>
      </c>
      <c r="W76" t="str">
        <f>IF(E76="","",IF(②選手情報入力!L84="","",IF(I76=1,VLOOKUP(②選手情報入力!L84,種目情報!$A$4:$B$29,2,FALSE),VLOOKUP(②選手情報入力!L84,種目情報!$E$4:$F$24,2,FALSE))))</f>
        <v/>
      </c>
      <c r="X76" t="str">
        <f>IF(E76="","",IF(②選手情報入力!M84="","",②選手情報入力!M84))</f>
        <v/>
      </c>
      <c r="Y76" s="34" t="str">
        <f>IF(E76="","",IF(②選手情報入力!L84="","",0))</f>
        <v/>
      </c>
      <c r="Z76" t="str">
        <f>IF(E76="","",IF(②選手情報入力!L84="","",IF(I76=1,VLOOKUP(②選手情報入力!L84,種目情報!$A$4:$C$29,3,FALSE),VLOOKUP(②選手情報入力!L84,種目情報!$E$4:$G$24,3,FALSE))))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IF(E77="","",I77*5500000+①学校情報入力!$C$3*1000+②選手情報入力!A85)</f>
        <v/>
      </c>
      <c r="B77" t="str">
        <f>IF(E77="","",①学校情報入力!$C$3)</f>
        <v/>
      </c>
      <c r="D77" t="str">
        <f>IF(E77="","",LEFT(②選手情報入力!B85,1))</f>
        <v/>
      </c>
      <c r="E77" t="str">
        <f>IF(②選手情報入力!B85="","",RIGHT(②選手情報入力!B85,LEN(②選手情報入力!B85)-1))</f>
        <v/>
      </c>
      <c r="F77" t="str">
        <f>IF(E77="","",②選手情報入力!C85)</f>
        <v/>
      </c>
      <c r="G77" t="str">
        <f>IF(E77="","",②選手情報入力!D85)</f>
        <v/>
      </c>
      <c r="H77" t="str">
        <f t="shared" si="3"/>
        <v/>
      </c>
      <c r="I77" t="str">
        <f>IF(E77="","",IF(②選手情報入力!F85="男",1,2))</f>
        <v/>
      </c>
      <c r="J77" t="str">
        <f>IF(E77="","",IF(②選手情報入力!G85="","",②選手情報入力!G85))</f>
        <v/>
      </c>
      <c r="L77" t="str">
        <f t="shared" si="4"/>
        <v/>
      </c>
      <c r="M77" t="str">
        <f t="shared" si="5"/>
        <v/>
      </c>
      <c r="O77" t="str">
        <f>IF(E77="","",IF(②選手情報入力!H85="","",IF(I77=1,VLOOKUP(②選手情報入力!H85,種目情報!$A$4:$B$29,2,FALSE),VLOOKUP(②選手情報入力!H85,種目情報!$E$4:$F$24,2,FALSE))))</f>
        <v/>
      </c>
      <c r="P77" t="str">
        <f>IF(E77="","",IF(②選手情報入力!I85="","",②選手情報入力!I85))</f>
        <v/>
      </c>
      <c r="Q77" s="34" t="str">
        <f>IF(E77="","",IF(②選手情報入力!H85="","",0))</f>
        <v/>
      </c>
      <c r="R77" t="str">
        <f>IF(E77="","",IF(②選手情報入力!H85="","",IF(I77=1,VLOOKUP(②選手情報入力!H85,種目情報!$A$4:$C$29,3,FALSE),VLOOKUP(②選手情報入力!H85,種目情報!$E$4:$G$24,3,FALSE))))</f>
        <v/>
      </c>
      <c r="S77" t="str">
        <f>IF(E77="","",IF(②選手情報入力!J85="","",IF(I77=1,VLOOKUP(②選手情報入力!J85,種目情報!$A$4:$B$29,2,FALSE),VLOOKUP(②選手情報入力!J85,種目情報!$E$4:$F$24,2,FALSE))))</f>
        <v/>
      </c>
      <c r="T77" t="str">
        <f>IF(E77="","",IF(②選手情報入力!K85="","",②選手情報入力!K85))</f>
        <v/>
      </c>
      <c r="U77" s="34" t="str">
        <f>IF(E77="","",IF(②選手情報入力!J85="","",0))</f>
        <v/>
      </c>
      <c r="V77" t="str">
        <f>IF(E77="","",IF(②選手情報入力!J85="","",IF(I77=1,VLOOKUP(②選手情報入力!J85,種目情報!$A$4:$C$29,3,FALSE),VLOOKUP(②選手情報入力!J85,種目情報!$E$4:$G$24,3,FALSE))))</f>
        <v/>
      </c>
      <c r="W77" t="str">
        <f>IF(E77="","",IF(②選手情報入力!L85="","",IF(I77=1,VLOOKUP(②選手情報入力!L85,種目情報!$A$4:$B$29,2,FALSE),VLOOKUP(②選手情報入力!L85,種目情報!$E$4:$F$24,2,FALSE))))</f>
        <v/>
      </c>
      <c r="X77" t="str">
        <f>IF(E77="","",IF(②選手情報入力!M85="","",②選手情報入力!M85))</f>
        <v/>
      </c>
      <c r="Y77" s="34" t="str">
        <f>IF(E77="","",IF(②選手情報入力!L85="","",0))</f>
        <v/>
      </c>
      <c r="Z77" t="str">
        <f>IF(E77="","",IF(②選手情報入力!L85="","",IF(I77=1,VLOOKUP(②選手情報入力!L85,種目情報!$A$4:$C$29,3,FALSE),VLOOKUP(②選手情報入力!L85,種目情報!$E$4:$G$24,3,FALSE))))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IF(E78="","",I78*5500000+①学校情報入力!$C$3*1000+②選手情報入力!A86)</f>
        <v/>
      </c>
      <c r="B78" t="str">
        <f>IF(E78="","",①学校情報入力!$C$3)</f>
        <v/>
      </c>
      <c r="D78" t="str">
        <f>IF(E78="","",LEFT(②選手情報入力!B86,1))</f>
        <v/>
      </c>
      <c r="E78" t="str">
        <f>IF(②選手情報入力!B86="","",RIGHT(②選手情報入力!B86,LEN(②選手情報入力!B86)-1))</f>
        <v/>
      </c>
      <c r="F78" t="str">
        <f>IF(E78="","",②選手情報入力!C86)</f>
        <v/>
      </c>
      <c r="G78" t="str">
        <f>IF(E78="","",②選手情報入力!D86)</f>
        <v/>
      </c>
      <c r="H78" t="str">
        <f t="shared" si="3"/>
        <v/>
      </c>
      <c r="I78" t="str">
        <f>IF(E78="","",IF(②選手情報入力!F86="男",1,2))</f>
        <v/>
      </c>
      <c r="J78" t="str">
        <f>IF(E78="","",IF(②選手情報入力!G86="","",②選手情報入力!G86))</f>
        <v/>
      </c>
      <c r="L78" t="str">
        <f t="shared" si="4"/>
        <v/>
      </c>
      <c r="M78" t="str">
        <f t="shared" si="5"/>
        <v/>
      </c>
      <c r="O78" t="str">
        <f>IF(E78="","",IF(②選手情報入力!H86="","",IF(I78=1,VLOOKUP(②選手情報入力!H86,種目情報!$A$4:$B$29,2,FALSE),VLOOKUP(②選手情報入力!H86,種目情報!$E$4:$F$24,2,FALSE))))</f>
        <v/>
      </c>
      <c r="P78" t="str">
        <f>IF(E78="","",IF(②選手情報入力!I86="","",②選手情報入力!I86))</f>
        <v/>
      </c>
      <c r="Q78" s="34" t="str">
        <f>IF(E78="","",IF(②選手情報入力!H86="","",0))</f>
        <v/>
      </c>
      <c r="R78" t="str">
        <f>IF(E78="","",IF(②選手情報入力!H86="","",IF(I78=1,VLOOKUP(②選手情報入力!H86,種目情報!$A$4:$C$29,3,FALSE),VLOOKUP(②選手情報入力!H86,種目情報!$E$4:$G$24,3,FALSE))))</f>
        <v/>
      </c>
      <c r="S78" t="str">
        <f>IF(E78="","",IF(②選手情報入力!J86="","",IF(I78=1,VLOOKUP(②選手情報入力!J86,種目情報!$A$4:$B$29,2,FALSE),VLOOKUP(②選手情報入力!J86,種目情報!$E$4:$F$24,2,FALSE))))</f>
        <v/>
      </c>
      <c r="T78" t="str">
        <f>IF(E78="","",IF(②選手情報入力!K86="","",②選手情報入力!K86))</f>
        <v/>
      </c>
      <c r="U78" s="34" t="str">
        <f>IF(E78="","",IF(②選手情報入力!J86="","",0))</f>
        <v/>
      </c>
      <c r="V78" t="str">
        <f>IF(E78="","",IF(②選手情報入力!J86="","",IF(I78=1,VLOOKUP(②選手情報入力!J86,種目情報!$A$4:$C$29,3,FALSE),VLOOKUP(②選手情報入力!J86,種目情報!$E$4:$G$24,3,FALSE))))</f>
        <v/>
      </c>
      <c r="W78" t="str">
        <f>IF(E78="","",IF(②選手情報入力!L86="","",IF(I78=1,VLOOKUP(②選手情報入力!L86,種目情報!$A$4:$B$29,2,FALSE),VLOOKUP(②選手情報入力!L86,種目情報!$E$4:$F$24,2,FALSE))))</f>
        <v/>
      </c>
      <c r="X78" t="str">
        <f>IF(E78="","",IF(②選手情報入力!M86="","",②選手情報入力!M86))</f>
        <v/>
      </c>
      <c r="Y78" s="34" t="str">
        <f>IF(E78="","",IF(②選手情報入力!L86="","",0))</f>
        <v/>
      </c>
      <c r="Z78" t="str">
        <f>IF(E78="","",IF(②選手情報入力!L86="","",IF(I78=1,VLOOKUP(②選手情報入力!L86,種目情報!$A$4:$C$29,3,FALSE),VLOOKUP(②選手情報入力!L86,種目情報!$E$4:$G$24,3,FALSE))))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IF(E79="","",I79*5500000+①学校情報入力!$C$3*1000+②選手情報入力!A87)</f>
        <v/>
      </c>
      <c r="B79" t="str">
        <f>IF(E79="","",①学校情報入力!$C$3)</f>
        <v/>
      </c>
      <c r="D79" t="str">
        <f>IF(E79="","",LEFT(②選手情報入力!B87,1))</f>
        <v/>
      </c>
      <c r="E79" t="str">
        <f>IF(②選手情報入力!B87="","",RIGHT(②選手情報入力!B87,LEN(②選手情報入力!B87)-1))</f>
        <v/>
      </c>
      <c r="F79" t="str">
        <f>IF(E79="","",②選手情報入力!C87)</f>
        <v/>
      </c>
      <c r="G79" t="str">
        <f>IF(E79="","",②選手情報入力!D87)</f>
        <v/>
      </c>
      <c r="H79" t="str">
        <f t="shared" si="3"/>
        <v/>
      </c>
      <c r="I79" t="str">
        <f>IF(E79="","",IF(②選手情報入力!F87="男",1,2))</f>
        <v/>
      </c>
      <c r="J79" t="str">
        <f>IF(E79="","",IF(②選手情報入力!G87="","",②選手情報入力!G87))</f>
        <v/>
      </c>
      <c r="L79" t="str">
        <f t="shared" si="4"/>
        <v/>
      </c>
      <c r="M79" t="str">
        <f t="shared" si="5"/>
        <v/>
      </c>
      <c r="O79" t="str">
        <f>IF(E79="","",IF(②選手情報入力!H87="","",IF(I79=1,VLOOKUP(②選手情報入力!H87,種目情報!$A$4:$B$29,2,FALSE),VLOOKUP(②選手情報入力!H87,種目情報!$E$4:$F$24,2,FALSE))))</f>
        <v/>
      </c>
      <c r="P79" t="str">
        <f>IF(E79="","",IF(②選手情報入力!I87="","",②選手情報入力!I87))</f>
        <v/>
      </c>
      <c r="Q79" s="34" t="str">
        <f>IF(E79="","",IF(②選手情報入力!H87="","",0))</f>
        <v/>
      </c>
      <c r="R79" t="str">
        <f>IF(E79="","",IF(②選手情報入力!H87="","",IF(I79=1,VLOOKUP(②選手情報入力!H87,種目情報!$A$4:$C$29,3,FALSE),VLOOKUP(②選手情報入力!H87,種目情報!$E$4:$G$24,3,FALSE))))</f>
        <v/>
      </c>
      <c r="S79" t="str">
        <f>IF(E79="","",IF(②選手情報入力!J87="","",IF(I79=1,VLOOKUP(②選手情報入力!J87,種目情報!$A$4:$B$29,2,FALSE),VLOOKUP(②選手情報入力!J87,種目情報!$E$4:$F$24,2,FALSE))))</f>
        <v/>
      </c>
      <c r="T79" t="str">
        <f>IF(E79="","",IF(②選手情報入力!K87="","",②選手情報入力!K87))</f>
        <v/>
      </c>
      <c r="U79" s="34" t="str">
        <f>IF(E79="","",IF(②選手情報入力!J87="","",0))</f>
        <v/>
      </c>
      <c r="V79" t="str">
        <f>IF(E79="","",IF(②選手情報入力!J87="","",IF(I79=1,VLOOKUP(②選手情報入力!J87,種目情報!$A$4:$C$29,3,FALSE),VLOOKUP(②選手情報入力!J87,種目情報!$E$4:$G$24,3,FALSE))))</f>
        <v/>
      </c>
      <c r="W79" t="str">
        <f>IF(E79="","",IF(②選手情報入力!L87="","",IF(I79=1,VLOOKUP(②選手情報入力!L87,種目情報!$A$4:$B$29,2,FALSE),VLOOKUP(②選手情報入力!L87,種目情報!$E$4:$F$24,2,FALSE))))</f>
        <v/>
      </c>
      <c r="X79" t="str">
        <f>IF(E79="","",IF(②選手情報入力!M87="","",②選手情報入力!M87))</f>
        <v/>
      </c>
      <c r="Y79" s="34" t="str">
        <f>IF(E79="","",IF(②選手情報入力!L87="","",0))</f>
        <v/>
      </c>
      <c r="Z79" t="str">
        <f>IF(E79="","",IF(②選手情報入力!L87="","",IF(I79=1,VLOOKUP(②選手情報入力!L87,種目情報!$A$4:$C$29,3,FALSE),VLOOKUP(②選手情報入力!L87,種目情報!$E$4:$G$24,3,FALSE))))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IF(E80="","",I80*5500000+①学校情報入力!$C$3*1000+②選手情報入力!A88)</f>
        <v/>
      </c>
      <c r="B80" t="str">
        <f>IF(E80="","",①学校情報入力!$C$3)</f>
        <v/>
      </c>
      <c r="D80" t="str">
        <f>IF(E80="","",LEFT(②選手情報入力!B88,1))</f>
        <v/>
      </c>
      <c r="E80" t="str">
        <f>IF(②選手情報入力!B88="","",RIGHT(②選手情報入力!B88,LEN(②選手情報入力!B88)-1))</f>
        <v/>
      </c>
      <c r="F80" t="str">
        <f>IF(E80="","",②選手情報入力!C88)</f>
        <v/>
      </c>
      <c r="G80" t="str">
        <f>IF(E80="","",②選手情報入力!D88)</f>
        <v/>
      </c>
      <c r="H80" t="str">
        <f t="shared" si="3"/>
        <v/>
      </c>
      <c r="I80" t="str">
        <f>IF(E80="","",IF(②選手情報入力!F88="男",1,2))</f>
        <v/>
      </c>
      <c r="J80" t="str">
        <f>IF(E80="","",IF(②選手情報入力!G88="","",②選手情報入力!G88))</f>
        <v/>
      </c>
      <c r="L80" t="str">
        <f t="shared" si="4"/>
        <v/>
      </c>
      <c r="M80" t="str">
        <f t="shared" si="5"/>
        <v/>
      </c>
      <c r="O80" t="str">
        <f>IF(E80="","",IF(②選手情報入力!H88="","",IF(I80=1,VLOOKUP(②選手情報入力!H88,種目情報!$A$4:$B$29,2,FALSE),VLOOKUP(②選手情報入力!H88,種目情報!$E$4:$F$24,2,FALSE))))</f>
        <v/>
      </c>
      <c r="P80" t="str">
        <f>IF(E80="","",IF(②選手情報入力!I88="","",②選手情報入力!I88))</f>
        <v/>
      </c>
      <c r="Q80" s="34" t="str">
        <f>IF(E80="","",IF(②選手情報入力!H88="","",0))</f>
        <v/>
      </c>
      <c r="R80" t="str">
        <f>IF(E80="","",IF(②選手情報入力!H88="","",IF(I80=1,VLOOKUP(②選手情報入力!H88,種目情報!$A$4:$C$29,3,FALSE),VLOOKUP(②選手情報入力!H88,種目情報!$E$4:$G$24,3,FALSE))))</f>
        <v/>
      </c>
      <c r="S80" t="str">
        <f>IF(E80="","",IF(②選手情報入力!J88="","",IF(I80=1,VLOOKUP(②選手情報入力!J88,種目情報!$A$4:$B$29,2,FALSE),VLOOKUP(②選手情報入力!J88,種目情報!$E$4:$F$24,2,FALSE))))</f>
        <v/>
      </c>
      <c r="T80" t="str">
        <f>IF(E80="","",IF(②選手情報入力!K88="","",②選手情報入力!K88))</f>
        <v/>
      </c>
      <c r="U80" s="34" t="str">
        <f>IF(E80="","",IF(②選手情報入力!J88="","",0))</f>
        <v/>
      </c>
      <c r="V80" t="str">
        <f>IF(E80="","",IF(②選手情報入力!J88="","",IF(I80=1,VLOOKUP(②選手情報入力!J88,種目情報!$A$4:$C$29,3,FALSE),VLOOKUP(②選手情報入力!J88,種目情報!$E$4:$G$24,3,FALSE))))</f>
        <v/>
      </c>
      <c r="W80" t="str">
        <f>IF(E80="","",IF(②選手情報入力!L88="","",IF(I80=1,VLOOKUP(②選手情報入力!L88,種目情報!$A$4:$B$29,2,FALSE),VLOOKUP(②選手情報入力!L88,種目情報!$E$4:$F$24,2,FALSE))))</f>
        <v/>
      </c>
      <c r="X80" t="str">
        <f>IF(E80="","",IF(②選手情報入力!M88="","",②選手情報入力!M88))</f>
        <v/>
      </c>
      <c r="Y80" s="34" t="str">
        <f>IF(E80="","",IF(②選手情報入力!L88="","",0))</f>
        <v/>
      </c>
      <c r="Z80" t="str">
        <f>IF(E80="","",IF(②選手情報入力!L88="","",IF(I80=1,VLOOKUP(②選手情報入力!L88,種目情報!$A$4:$C$29,3,FALSE),VLOOKUP(②選手情報入力!L88,種目情報!$E$4:$G$24,3,FALSE))))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IF(E81="","",I81*5500000+①学校情報入力!$C$3*1000+②選手情報入力!A89)</f>
        <v/>
      </c>
      <c r="B81" t="str">
        <f>IF(E81="","",①学校情報入力!$C$3)</f>
        <v/>
      </c>
      <c r="D81" t="str">
        <f>IF(E81="","",LEFT(②選手情報入力!B89,1))</f>
        <v/>
      </c>
      <c r="E81" t="str">
        <f>IF(②選手情報入力!B89="","",RIGHT(②選手情報入力!B89,LEN(②選手情報入力!B89)-1))</f>
        <v/>
      </c>
      <c r="F81" t="str">
        <f>IF(E81="","",②選手情報入力!C89)</f>
        <v/>
      </c>
      <c r="G81" t="str">
        <f>IF(E81="","",②選手情報入力!D89)</f>
        <v/>
      </c>
      <c r="H81" t="str">
        <f t="shared" si="3"/>
        <v/>
      </c>
      <c r="I81" t="str">
        <f>IF(E81="","",IF(②選手情報入力!F89="男",1,2))</f>
        <v/>
      </c>
      <c r="J81" t="str">
        <f>IF(E81="","",IF(②選手情報入力!G89="","",②選手情報入力!G89))</f>
        <v/>
      </c>
      <c r="L81" t="str">
        <f t="shared" si="4"/>
        <v/>
      </c>
      <c r="M81" t="str">
        <f t="shared" si="5"/>
        <v/>
      </c>
      <c r="O81" t="str">
        <f>IF(E81="","",IF(②選手情報入力!H89="","",IF(I81=1,VLOOKUP(②選手情報入力!H89,種目情報!$A$4:$B$29,2,FALSE),VLOOKUP(②選手情報入力!H89,種目情報!$E$4:$F$24,2,FALSE))))</f>
        <v/>
      </c>
      <c r="P81" t="str">
        <f>IF(E81="","",IF(②選手情報入力!I89="","",②選手情報入力!I89))</f>
        <v/>
      </c>
      <c r="Q81" s="34" t="str">
        <f>IF(E81="","",IF(②選手情報入力!H89="","",0))</f>
        <v/>
      </c>
      <c r="R81" t="str">
        <f>IF(E81="","",IF(②選手情報入力!H89="","",IF(I81=1,VLOOKUP(②選手情報入力!H89,種目情報!$A$4:$C$29,3,FALSE),VLOOKUP(②選手情報入力!H89,種目情報!$E$4:$G$24,3,FALSE))))</f>
        <v/>
      </c>
      <c r="S81" t="str">
        <f>IF(E81="","",IF(②選手情報入力!J89="","",IF(I81=1,VLOOKUP(②選手情報入力!J89,種目情報!$A$4:$B$29,2,FALSE),VLOOKUP(②選手情報入力!J89,種目情報!$E$4:$F$24,2,FALSE))))</f>
        <v/>
      </c>
      <c r="T81" t="str">
        <f>IF(E81="","",IF(②選手情報入力!K89="","",②選手情報入力!K89))</f>
        <v/>
      </c>
      <c r="U81" s="34" t="str">
        <f>IF(E81="","",IF(②選手情報入力!J89="","",0))</f>
        <v/>
      </c>
      <c r="V81" t="str">
        <f>IF(E81="","",IF(②選手情報入力!J89="","",IF(I81=1,VLOOKUP(②選手情報入力!J89,種目情報!$A$4:$C$29,3,FALSE),VLOOKUP(②選手情報入力!J89,種目情報!$E$4:$G$24,3,FALSE))))</f>
        <v/>
      </c>
      <c r="W81" t="str">
        <f>IF(E81="","",IF(②選手情報入力!L89="","",IF(I81=1,VLOOKUP(②選手情報入力!L89,種目情報!$A$4:$B$29,2,FALSE),VLOOKUP(②選手情報入力!L89,種目情報!$E$4:$F$24,2,FALSE))))</f>
        <v/>
      </c>
      <c r="X81" t="str">
        <f>IF(E81="","",IF(②選手情報入力!M89="","",②選手情報入力!M89))</f>
        <v/>
      </c>
      <c r="Y81" s="34" t="str">
        <f>IF(E81="","",IF(②選手情報入力!L89="","",0))</f>
        <v/>
      </c>
      <c r="Z81" t="str">
        <f>IF(E81="","",IF(②選手情報入力!L89="","",IF(I81=1,VLOOKUP(②選手情報入力!L89,種目情報!$A$4:$C$29,3,FALSE),VLOOKUP(②選手情報入力!L89,種目情報!$E$4:$G$24,3,FALSE))))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IF(E82="","",I82*5500000+①学校情報入力!$C$3*1000+②選手情報入力!A90)</f>
        <v/>
      </c>
      <c r="B82" t="str">
        <f>IF(E82="","",①学校情報入力!$C$3)</f>
        <v/>
      </c>
      <c r="D82" t="str">
        <f>IF(E82="","",LEFT(②選手情報入力!B90,1))</f>
        <v/>
      </c>
      <c r="E82" t="str">
        <f>IF(②選手情報入力!B90="","",RIGHT(②選手情報入力!B90,LEN(②選手情報入力!B90)-1))</f>
        <v/>
      </c>
      <c r="F82" t="str">
        <f>IF(E82="","",②選手情報入力!C90)</f>
        <v/>
      </c>
      <c r="G82" t="str">
        <f>IF(E82="","",②選手情報入力!D90)</f>
        <v/>
      </c>
      <c r="H82" t="str">
        <f t="shared" si="3"/>
        <v/>
      </c>
      <c r="I82" t="str">
        <f>IF(E82="","",IF(②選手情報入力!F90="男",1,2))</f>
        <v/>
      </c>
      <c r="J82" t="str">
        <f>IF(E82="","",IF(②選手情報入力!G90="","",②選手情報入力!G90))</f>
        <v/>
      </c>
      <c r="L82" t="str">
        <f t="shared" si="4"/>
        <v/>
      </c>
      <c r="M82" t="str">
        <f t="shared" si="5"/>
        <v/>
      </c>
      <c r="O82" t="str">
        <f>IF(E82="","",IF(②選手情報入力!H90="","",IF(I82=1,VLOOKUP(②選手情報入力!H90,種目情報!$A$4:$B$29,2,FALSE),VLOOKUP(②選手情報入力!H90,種目情報!$E$4:$F$24,2,FALSE))))</f>
        <v/>
      </c>
      <c r="P82" t="str">
        <f>IF(E82="","",IF(②選手情報入力!I90="","",②選手情報入力!I90))</f>
        <v/>
      </c>
      <c r="Q82" s="34" t="str">
        <f>IF(E82="","",IF(②選手情報入力!H90="","",0))</f>
        <v/>
      </c>
      <c r="R82" t="str">
        <f>IF(E82="","",IF(②選手情報入力!H90="","",IF(I82=1,VLOOKUP(②選手情報入力!H90,種目情報!$A$4:$C$29,3,FALSE),VLOOKUP(②選手情報入力!H90,種目情報!$E$4:$G$24,3,FALSE))))</f>
        <v/>
      </c>
      <c r="S82" t="str">
        <f>IF(E82="","",IF(②選手情報入力!J90="","",IF(I82=1,VLOOKUP(②選手情報入力!J90,種目情報!$A$4:$B$29,2,FALSE),VLOOKUP(②選手情報入力!J90,種目情報!$E$4:$F$24,2,FALSE))))</f>
        <v/>
      </c>
      <c r="T82" t="str">
        <f>IF(E82="","",IF(②選手情報入力!K90="","",②選手情報入力!K90))</f>
        <v/>
      </c>
      <c r="U82" s="34" t="str">
        <f>IF(E82="","",IF(②選手情報入力!J90="","",0))</f>
        <v/>
      </c>
      <c r="V82" t="str">
        <f>IF(E82="","",IF(②選手情報入力!J90="","",IF(I82=1,VLOOKUP(②選手情報入力!J90,種目情報!$A$4:$C$29,3,FALSE),VLOOKUP(②選手情報入力!J90,種目情報!$E$4:$G$24,3,FALSE))))</f>
        <v/>
      </c>
      <c r="W82" t="str">
        <f>IF(E82="","",IF(②選手情報入力!L90="","",IF(I82=1,VLOOKUP(②選手情報入力!L90,種目情報!$A$4:$B$29,2,FALSE),VLOOKUP(②選手情報入力!L90,種目情報!$E$4:$F$24,2,FALSE))))</f>
        <v/>
      </c>
      <c r="X82" t="str">
        <f>IF(E82="","",IF(②選手情報入力!M90="","",②選手情報入力!M90))</f>
        <v/>
      </c>
      <c r="Y82" s="34" t="str">
        <f>IF(E82="","",IF(②選手情報入力!L90="","",0))</f>
        <v/>
      </c>
      <c r="Z82" t="str">
        <f>IF(E82="","",IF(②選手情報入力!L90="","",IF(I82=1,VLOOKUP(②選手情報入力!L90,種目情報!$A$4:$C$29,3,FALSE),VLOOKUP(②選手情報入力!L90,種目情報!$E$4:$G$24,3,FALSE))))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IF(E83="","",I83*5500000+①学校情報入力!$C$3*1000+②選手情報入力!A91)</f>
        <v/>
      </c>
      <c r="B83" t="str">
        <f>IF(E83="","",①学校情報入力!$C$3)</f>
        <v/>
      </c>
      <c r="D83" t="str">
        <f>IF(E83="","",LEFT(②選手情報入力!B91,1))</f>
        <v/>
      </c>
      <c r="E83" t="str">
        <f>IF(②選手情報入力!B91="","",RIGHT(②選手情報入力!B91,LEN(②選手情報入力!B91)-1))</f>
        <v/>
      </c>
      <c r="F83" t="str">
        <f>IF(E83="","",②選手情報入力!C91)</f>
        <v/>
      </c>
      <c r="G83" t="str">
        <f>IF(E83="","",②選手情報入力!D91)</f>
        <v/>
      </c>
      <c r="H83" t="str">
        <f t="shared" si="3"/>
        <v/>
      </c>
      <c r="I83" t="str">
        <f>IF(E83="","",IF(②選手情報入力!F91="男",1,2))</f>
        <v/>
      </c>
      <c r="J83" t="str">
        <f>IF(E83="","",IF(②選手情報入力!G91="","",②選手情報入力!G91))</f>
        <v/>
      </c>
      <c r="L83" t="str">
        <f t="shared" si="4"/>
        <v/>
      </c>
      <c r="M83" t="str">
        <f t="shared" si="5"/>
        <v/>
      </c>
      <c r="O83" t="str">
        <f>IF(E83="","",IF(②選手情報入力!H91="","",IF(I83=1,VLOOKUP(②選手情報入力!H91,種目情報!$A$4:$B$29,2,FALSE),VLOOKUP(②選手情報入力!H91,種目情報!$E$4:$F$24,2,FALSE))))</f>
        <v/>
      </c>
      <c r="P83" t="str">
        <f>IF(E83="","",IF(②選手情報入力!I91="","",②選手情報入力!I91))</f>
        <v/>
      </c>
      <c r="Q83" s="34" t="str">
        <f>IF(E83="","",IF(②選手情報入力!H91="","",0))</f>
        <v/>
      </c>
      <c r="R83" t="str">
        <f>IF(E83="","",IF(②選手情報入力!H91="","",IF(I83=1,VLOOKUP(②選手情報入力!H91,種目情報!$A$4:$C$29,3,FALSE),VLOOKUP(②選手情報入力!H91,種目情報!$E$4:$G$24,3,FALSE))))</f>
        <v/>
      </c>
      <c r="S83" t="str">
        <f>IF(E83="","",IF(②選手情報入力!J91="","",IF(I83=1,VLOOKUP(②選手情報入力!J91,種目情報!$A$4:$B$29,2,FALSE),VLOOKUP(②選手情報入力!J91,種目情報!$E$4:$F$24,2,FALSE))))</f>
        <v/>
      </c>
      <c r="T83" t="str">
        <f>IF(E83="","",IF(②選手情報入力!K91="","",②選手情報入力!K91))</f>
        <v/>
      </c>
      <c r="U83" s="34" t="str">
        <f>IF(E83="","",IF(②選手情報入力!J91="","",0))</f>
        <v/>
      </c>
      <c r="V83" t="str">
        <f>IF(E83="","",IF(②選手情報入力!J91="","",IF(I83=1,VLOOKUP(②選手情報入力!J91,種目情報!$A$4:$C$29,3,FALSE),VLOOKUP(②選手情報入力!J91,種目情報!$E$4:$G$24,3,FALSE))))</f>
        <v/>
      </c>
      <c r="W83" t="str">
        <f>IF(E83="","",IF(②選手情報入力!L91="","",IF(I83=1,VLOOKUP(②選手情報入力!L91,種目情報!$A$4:$B$29,2,FALSE),VLOOKUP(②選手情報入力!L91,種目情報!$E$4:$F$24,2,FALSE))))</f>
        <v/>
      </c>
      <c r="X83" t="str">
        <f>IF(E83="","",IF(②選手情報入力!M91="","",②選手情報入力!M91))</f>
        <v/>
      </c>
      <c r="Y83" s="34" t="str">
        <f>IF(E83="","",IF(②選手情報入力!L91="","",0))</f>
        <v/>
      </c>
      <c r="Z83" t="str">
        <f>IF(E83="","",IF(②選手情報入力!L91="","",IF(I83=1,VLOOKUP(②選手情報入力!L91,種目情報!$A$4:$C$29,3,FALSE),VLOOKUP(②選手情報入力!L91,種目情報!$E$4:$G$24,3,FALSE))))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IF(E84="","",I84*5500000+①学校情報入力!$C$3*1000+②選手情報入力!A92)</f>
        <v/>
      </c>
      <c r="B84" t="str">
        <f>IF(E84="","",①学校情報入力!$C$3)</f>
        <v/>
      </c>
      <c r="D84" t="str">
        <f>IF(E84="","",LEFT(②選手情報入力!B92,1))</f>
        <v/>
      </c>
      <c r="E84" t="str">
        <f>IF(②選手情報入力!B92="","",RIGHT(②選手情報入力!B92,LEN(②選手情報入力!B92)-1))</f>
        <v/>
      </c>
      <c r="F84" t="str">
        <f>IF(E84="","",②選手情報入力!C92)</f>
        <v/>
      </c>
      <c r="G84" t="str">
        <f>IF(E84="","",②選手情報入力!D92)</f>
        <v/>
      </c>
      <c r="H84" t="str">
        <f t="shared" si="3"/>
        <v/>
      </c>
      <c r="I84" t="str">
        <f>IF(E84="","",IF(②選手情報入力!F92="男",1,2))</f>
        <v/>
      </c>
      <c r="J84" t="str">
        <f>IF(E84="","",IF(②選手情報入力!G92="","",②選手情報入力!G92))</f>
        <v/>
      </c>
      <c r="L84" t="str">
        <f t="shared" si="4"/>
        <v/>
      </c>
      <c r="M84" t="str">
        <f t="shared" si="5"/>
        <v/>
      </c>
      <c r="O84" t="str">
        <f>IF(E84="","",IF(②選手情報入力!H92="","",IF(I84=1,VLOOKUP(②選手情報入力!H92,種目情報!$A$4:$B$29,2,FALSE),VLOOKUP(②選手情報入力!H92,種目情報!$E$4:$F$24,2,FALSE))))</f>
        <v/>
      </c>
      <c r="P84" t="str">
        <f>IF(E84="","",IF(②選手情報入力!I92="","",②選手情報入力!I92))</f>
        <v/>
      </c>
      <c r="Q84" s="34" t="str">
        <f>IF(E84="","",IF(②選手情報入力!H92="","",0))</f>
        <v/>
      </c>
      <c r="R84" t="str">
        <f>IF(E84="","",IF(②選手情報入力!H92="","",IF(I84=1,VLOOKUP(②選手情報入力!H92,種目情報!$A$4:$C$29,3,FALSE),VLOOKUP(②選手情報入力!H92,種目情報!$E$4:$G$24,3,FALSE))))</f>
        <v/>
      </c>
      <c r="S84" t="str">
        <f>IF(E84="","",IF(②選手情報入力!J92="","",IF(I84=1,VLOOKUP(②選手情報入力!J92,種目情報!$A$4:$B$29,2,FALSE),VLOOKUP(②選手情報入力!J92,種目情報!$E$4:$F$24,2,FALSE))))</f>
        <v/>
      </c>
      <c r="T84" t="str">
        <f>IF(E84="","",IF(②選手情報入力!K92="","",②選手情報入力!K92))</f>
        <v/>
      </c>
      <c r="U84" s="34" t="str">
        <f>IF(E84="","",IF(②選手情報入力!J92="","",0))</f>
        <v/>
      </c>
      <c r="V84" t="str">
        <f>IF(E84="","",IF(②選手情報入力!J92="","",IF(I84=1,VLOOKUP(②選手情報入力!J92,種目情報!$A$4:$C$29,3,FALSE),VLOOKUP(②選手情報入力!J92,種目情報!$E$4:$G$24,3,FALSE))))</f>
        <v/>
      </c>
      <c r="W84" t="str">
        <f>IF(E84="","",IF(②選手情報入力!L92="","",IF(I84=1,VLOOKUP(②選手情報入力!L92,種目情報!$A$4:$B$29,2,FALSE),VLOOKUP(②選手情報入力!L92,種目情報!$E$4:$F$24,2,FALSE))))</f>
        <v/>
      </c>
      <c r="X84" t="str">
        <f>IF(E84="","",IF(②選手情報入力!M92="","",②選手情報入力!M92))</f>
        <v/>
      </c>
      <c r="Y84" s="34" t="str">
        <f>IF(E84="","",IF(②選手情報入力!L92="","",0))</f>
        <v/>
      </c>
      <c r="Z84" t="str">
        <f>IF(E84="","",IF(②選手情報入力!L92="","",IF(I84=1,VLOOKUP(②選手情報入力!L92,種目情報!$A$4:$C$29,3,FALSE),VLOOKUP(②選手情報入力!L92,種目情報!$E$4:$G$24,3,FALSE))))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IF(E85="","",I85*5500000+①学校情報入力!$C$3*1000+②選手情報入力!A93)</f>
        <v/>
      </c>
      <c r="B85" t="str">
        <f>IF(E85="","",①学校情報入力!$C$3)</f>
        <v/>
      </c>
      <c r="D85" t="str">
        <f>IF(E85="","",LEFT(②選手情報入力!B93,1))</f>
        <v/>
      </c>
      <c r="E85" t="str">
        <f>IF(②選手情報入力!B93="","",RIGHT(②選手情報入力!B93,LEN(②選手情報入力!B93)-1))</f>
        <v/>
      </c>
      <c r="F85" t="str">
        <f>IF(E85="","",②選手情報入力!C93)</f>
        <v/>
      </c>
      <c r="G85" t="str">
        <f>IF(E85="","",②選手情報入力!D93)</f>
        <v/>
      </c>
      <c r="H85" t="str">
        <f t="shared" si="3"/>
        <v/>
      </c>
      <c r="I85" t="str">
        <f>IF(E85="","",IF(②選手情報入力!F93="男",1,2))</f>
        <v/>
      </c>
      <c r="J85" t="str">
        <f>IF(E85="","",IF(②選手情報入力!G93="","",②選手情報入力!G93))</f>
        <v/>
      </c>
      <c r="L85" t="str">
        <f t="shared" si="4"/>
        <v/>
      </c>
      <c r="M85" t="str">
        <f t="shared" si="5"/>
        <v/>
      </c>
      <c r="O85" t="str">
        <f>IF(E85="","",IF(②選手情報入力!H93="","",IF(I85=1,VLOOKUP(②選手情報入力!H93,種目情報!$A$4:$B$29,2,FALSE),VLOOKUP(②選手情報入力!H93,種目情報!$E$4:$F$24,2,FALSE))))</f>
        <v/>
      </c>
      <c r="P85" t="str">
        <f>IF(E85="","",IF(②選手情報入力!I93="","",②選手情報入力!I93))</f>
        <v/>
      </c>
      <c r="Q85" s="34" t="str">
        <f>IF(E85="","",IF(②選手情報入力!H93="","",0))</f>
        <v/>
      </c>
      <c r="R85" t="str">
        <f>IF(E85="","",IF(②選手情報入力!H93="","",IF(I85=1,VLOOKUP(②選手情報入力!H93,種目情報!$A$4:$C$29,3,FALSE),VLOOKUP(②選手情報入力!H93,種目情報!$E$4:$G$24,3,FALSE))))</f>
        <v/>
      </c>
      <c r="S85" t="str">
        <f>IF(E85="","",IF(②選手情報入力!J93="","",IF(I85=1,VLOOKUP(②選手情報入力!J93,種目情報!$A$4:$B$29,2,FALSE),VLOOKUP(②選手情報入力!J93,種目情報!$E$4:$F$24,2,FALSE))))</f>
        <v/>
      </c>
      <c r="T85" t="str">
        <f>IF(E85="","",IF(②選手情報入力!K93="","",②選手情報入力!K93))</f>
        <v/>
      </c>
      <c r="U85" s="34" t="str">
        <f>IF(E85="","",IF(②選手情報入力!J93="","",0))</f>
        <v/>
      </c>
      <c r="V85" t="str">
        <f>IF(E85="","",IF(②選手情報入力!J93="","",IF(I85=1,VLOOKUP(②選手情報入力!J93,種目情報!$A$4:$C$29,3,FALSE),VLOOKUP(②選手情報入力!J93,種目情報!$E$4:$G$24,3,FALSE))))</f>
        <v/>
      </c>
      <c r="W85" t="str">
        <f>IF(E85="","",IF(②選手情報入力!L93="","",IF(I85=1,VLOOKUP(②選手情報入力!L93,種目情報!$A$4:$B$29,2,FALSE),VLOOKUP(②選手情報入力!L93,種目情報!$E$4:$F$24,2,FALSE))))</f>
        <v/>
      </c>
      <c r="X85" t="str">
        <f>IF(E85="","",IF(②選手情報入力!M93="","",②選手情報入力!M93))</f>
        <v/>
      </c>
      <c r="Y85" s="34" t="str">
        <f>IF(E85="","",IF(②選手情報入力!L93="","",0))</f>
        <v/>
      </c>
      <c r="Z85" t="str">
        <f>IF(E85="","",IF(②選手情報入力!L93="","",IF(I85=1,VLOOKUP(②選手情報入力!L93,種目情報!$A$4:$C$29,3,FALSE),VLOOKUP(②選手情報入力!L93,種目情報!$E$4:$G$24,3,FALSE))))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IF(E86="","",I86*5500000+①学校情報入力!$C$3*1000+②選手情報入力!A94)</f>
        <v/>
      </c>
      <c r="B86" t="str">
        <f>IF(E86="","",①学校情報入力!$C$3)</f>
        <v/>
      </c>
      <c r="D86" t="str">
        <f>IF(E86="","",LEFT(②選手情報入力!B94,1))</f>
        <v/>
      </c>
      <c r="E86" t="str">
        <f>IF(②選手情報入力!B94="","",RIGHT(②選手情報入力!B94,LEN(②選手情報入力!B94)-1))</f>
        <v/>
      </c>
      <c r="F86" t="str">
        <f>IF(E86="","",②選手情報入力!C94)</f>
        <v/>
      </c>
      <c r="G86" t="str">
        <f>IF(E86="","",②選手情報入力!D94)</f>
        <v/>
      </c>
      <c r="H86" t="str">
        <f t="shared" si="3"/>
        <v/>
      </c>
      <c r="I86" t="str">
        <f>IF(E86="","",IF(②選手情報入力!F94="男",1,2))</f>
        <v/>
      </c>
      <c r="J86" t="str">
        <f>IF(E86="","",IF(②選手情報入力!G94="","",②選手情報入力!G94))</f>
        <v/>
      </c>
      <c r="L86" t="str">
        <f t="shared" si="4"/>
        <v/>
      </c>
      <c r="M86" t="str">
        <f t="shared" si="5"/>
        <v/>
      </c>
      <c r="O86" t="str">
        <f>IF(E86="","",IF(②選手情報入力!H94="","",IF(I86=1,VLOOKUP(②選手情報入力!H94,種目情報!$A$4:$B$29,2,FALSE),VLOOKUP(②選手情報入力!H94,種目情報!$E$4:$F$24,2,FALSE))))</f>
        <v/>
      </c>
      <c r="P86" t="str">
        <f>IF(E86="","",IF(②選手情報入力!I94="","",②選手情報入力!I94))</f>
        <v/>
      </c>
      <c r="Q86" s="34" t="str">
        <f>IF(E86="","",IF(②選手情報入力!H94="","",0))</f>
        <v/>
      </c>
      <c r="R86" t="str">
        <f>IF(E86="","",IF(②選手情報入力!H94="","",IF(I86=1,VLOOKUP(②選手情報入力!H94,種目情報!$A$4:$C$29,3,FALSE),VLOOKUP(②選手情報入力!H94,種目情報!$E$4:$G$24,3,FALSE))))</f>
        <v/>
      </c>
      <c r="S86" t="str">
        <f>IF(E86="","",IF(②選手情報入力!J94="","",IF(I86=1,VLOOKUP(②選手情報入力!J94,種目情報!$A$4:$B$29,2,FALSE),VLOOKUP(②選手情報入力!J94,種目情報!$E$4:$F$24,2,FALSE))))</f>
        <v/>
      </c>
      <c r="T86" t="str">
        <f>IF(E86="","",IF(②選手情報入力!K94="","",②選手情報入力!K94))</f>
        <v/>
      </c>
      <c r="U86" s="34" t="str">
        <f>IF(E86="","",IF(②選手情報入力!J94="","",0))</f>
        <v/>
      </c>
      <c r="V86" t="str">
        <f>IF(E86="","",IF(②選手情報入力!J94="","",IF(I86=1,VLOOKUP(②選手情報入力!J94,種目情報!$A$4:$C$29,3,FALSE),VLOOKUP(②選手情報入力!J94,種目情報!$E$4:$G$24,3,FALSE))))</f>
        <v/>
      </c>
      <c r="W86" t="str">
        <f>IF(E86="","",IF(②選手情報入力!L94="","",IF(I86=1,VLOOKUP(②選手情報入力!L94,種目情報!$A$4:$B$29,2,FALSE),VLOOKUP(②選手情報入力!L94,種目情報!$E$4:$F$24,2,FALSE))))</f>
        <v/>
      </c>
      <c r="X86" t="str">
        <f>IF(E86="","",IF(②選手情報入力!M94="","",②選手情報入力!M94))</f>
        <v/>
      </c>
      <c r="Y86" s="34" t="str">
        <f>IF(E86="","",IF(②選手情報入力!L94="","",0))</f>
        <v/>
      </c>
      <c r="Z86" t="str">
        <f>IF(E86="","",IF(②選手情報入力!L94="","",IF(I86=1,VLOOKUP(②選手情報入力!L94,種目情報!$A$4:$C$29,3,FALSE),VLOOKUP(②選手情報入力!L94,種目情報!$E$4:$G$24,3,FALSE))))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IF(E87="","",I87*5500000+①学校情報入力!$C$3*1000+②選手情報入力!A95)</f>
        <v/>
      </c>
      <c r="B87" t="str">
        <f>IF(E87="","",①学校情報入力!$C$3)</f>
        <v/>
      </c>
      <c r="D87" t="str">
        <f>IF(E87="","",LEFT(②選手情報入力!B95,1))</f>
        <v/>
      </c>
      <c r="E87" t="str">
        <f>IF(②選手情報入力!B95="","",RIGHT(②選手情報入力!B95,LEN(②選手情報入力!B95)-1))</f>
        <v/>
      </c>
      <c r="F87" t="str">
        <f>IF(E87="","",②選手情報入力!C95)</f>
        <v/>
      </c>
      <c r="G87" t="str">
        <f>IF(E87="","",②選手情報入力!D95)</f>
        <v/>
      </c>
      <c r="H87" t="str">
        <f t="shared" si="3"/>
        <v/>
      </c>
      <c r="I87" t="str">
        <f>IF(E87="","",IF(②選手情報入力!F95="男",1,2))</f>
        <v/>
      </c>
      <c r="J87" t="str">
        <f>IF(E87="","",IF(②選手情報入力!G95="","",②選手情報入力!G95))</f>
        <v/>
      </c>
      <c r="L87" t="str">
        <f t="shared" si="4"/>
        <v/>
      </c>
      <c r="M87" t="str">
        <f t="shared" si="5"/>
        <v/>
      </c>
      <c r="O87" t="str">
        <f>IF(E87="","",IF(②選手情報入力!H95="","",IF(I87=1,VLOOKUP(②選手情報入力!H95,種目情報!$A$4:$B$29,2,FALSE),VLOOKUP(②選手情報入力!H95,種目情報!$E$4:$F$24,2,FALSE))))</f>
        <v/>
      </c>
      <c r="P87" t="str">
        <f>IF(E87="","",IF(②選手情報入力!I95="","",②選手情報入力!I95))</f>
        <v/>
      </c>
      <c r="Q87" s="34" t="str">
        <f>IF(E87="","",IF(②選手情報入力!H95="","",0))</f>
        <v/>
      </c>
      <c r="R87" t="str">
        <f>IF(E87="","",IF(②選手情報入力!H95="","",IF(I87=1,VLOOKUP(②選手情報入力!H95,種目情報!$A$4:$C$29,3,FALSE),VLOOKUP(②選手情報入力!H95,種目情報!$E$4:$G$24,3,FALSE))))</f>
        <v/>
      </c>
      <c r="S87" t="str">
        <f>IF(E87="","",IF(②選手情報入力!J95="","",IF(I87=1,VLOOKUP(②選手情報入力!J95,種目情報!$A$4:$B$29,2,FALSE),VLOOKUP(②選手情報入力!J95,種目情報!$E$4:$F$24,2,FALSE))))</f>
        <v/>
      </c>
      <c r="T87" t="str">
        <f>IF(E87="","",IF(②選手情報入力!K95="","",②選手情報入力!K95))</f>
        <v/>
      </c>
      <c r="U87" s="34" t="str">
        <f>IF(E87="","",IF(②選手情報入力!J95="","",0))</f>
        <v/>
      </c>
      <c r="V87" t="str">
        <f>IF(E87="","",IF(②選手情報入力!J95="","",IF(I87=1,VLOOKUP(②選手情報入力!J95,種目情報!$A$4:$C$29,3,FALSE),VLOOKUP(②選手情報入力!J95,種目情報!$E$4:$G$24,3,FALSE))))</f>
        <v/>
      </c>
      <c r="W87" t="str">
        <f>IF(E87="","",IF(②選手情報入力!L95="","",IF(I87=1,VLOOKUP(②選手情報入力!L95,種目情報!$A$4:$B$29,2,FALSE),VLOOKUP(②選手情報入力!L95,種目情報!$E$4:$F$24,2,FALSE))))</f>
        <v/>
      </c>
      <c r="X87" t="str">
        <f>IF(E87="","",IF(②選手情報入力!M95="","",②選手情報入力!M95))</f>
        <v/>
      </c>
      <c r="Y87" s="34" t="str">
        <f>IF(E87="","",IF(②選手情報入力!L95="","",0))</f>
        <v/>
      </c>
      <c r="Z87" t="str">
        <f>IF(E87="","",IF(②選手情報入力!L95="","",IF(I87=1,VLOOKUP(②選手情報入力!L95,種目情報!$A$4:$C$29,3,FALSE),VLOOKUP(②選手情報入力!L95,種目情報!$E$4:$G$24,3,FALSE))))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IF(E88="","",I88*5500000+①学校情報入力!$C$3*1000+②選手情報入力!A96)</f>
        <v/>
      </c>
      <c r="B88" t="str">
        <f>IF(E88="","",①学校情報入力!$C$3)</f>
        <v/>
      </c>
      <c r="D88" t="str">
        <f>IF(E88="","",LEFT(②選手情報入力!B96,1))</f>
        <v/>
      </c>
      <c r="E88" t="str">
        <f>IF(②選手情報入力!B96="","",RIGHT(②選手情報入力!B96,LEN(②選手情報入力!B96)-1))</f>
        <v/>
      </c>
      <c r="F88" t="str">
        <f>IF(E88="","",②選手情報入力!C96)</f>
        <v/>
      </c>
      <c r="G88" t="str">
        <f>IF(E88="","",②選手情報入力!D96)</f>
        <v/>
      </c>
      <c r="H88" t="str">
        <f t="shared" si="3"/>
        <v/>
      </c>
      <c r="I88" t="str">
        <f>IF(E88="","",IF(②選手情報入力!F96="男",1,2))</f>
        <v/>
      </c>
      <c r="J88" t="str">
        <f>IF(E88="","",IF(②選手情報入力!G96="","",②選手情報入力!G96))</f>
        <v/>
      </c>
      <c r="L88" t="str">
        <f t="shared" si="4"/>
        <v/>
      </c>
      <c r="M88" t="str">
        <f t="shared" si="5"/>
        <v/>
      </c>
      <c r="O88" t="str">
        <f>IF(E88="","",IF(②選手情報入力!H96="","",IF(I88=1,VLOOKUP(②選手情報入力!H96,種目情報!$A$4:$B$29,2,FALSE),VLOOKUP(②選手情報入力!H96,種目情報!$E$4:$F$24,2,FALSE))))</f>
        <v/>
      </c>
      <c r="P88" t="str">
        <f>IF(E88="","",IF(②選手情報入力!I96="","",②選手情報入力!I96))</f>
        <v/>
      </c>
      <c r="Q88" s="34" t="str">
        <f>IF(E88="","",IF(②選手情報入力!H96="","",0))</f>
        <v/>
      </c>
      <c r="R88" t="str">
        <f>IF(E88="","",IF(②選手情報入力!H96="","",IF(I88=1,VLOOKUP(②選手情報入力!H96,種目情報!$A$4:$C$29,3,FALSE),VLOOKUP(②選手情報入力!H96,種目情報!$E$4:$G$24,3,FALSE))))</f>
        <v/>
      </c>
      <c r="S88" t="str">
        <f>IF(E88="","",IF(②選手情報入力!J96="","",IF(I88=1,VLOOKUP(②選手情報入力!J96,種目情報!$A$4:$B$29,2,FALSE),VLOOKUP(②選手情報入力!J96,種目情報!$E$4:$F$24,2,FALSE))))</f>
        <v/>
      </c>
      <c r="T88" t="str">
        <f>IF(E88="","",IF(②選手情報入力!K96="","",②選手情報入力!K96))</f>
        <v/>
      </c>
      <c r="U88" s="34" t="str">
        <f>IF(E88="","",IF(②選手情報入力!J96="","",0))</f>
        <v/>
      </c>
      <c r="V88" t="str">
        <f>IF(E88="","",IF(②選手情報入力!J96="","",IF(I88=1,VLOOKUP(②選手情報入力!J96,種目情報!$A$4:$C$29,3,FALSE),VLOOKUP(②選手情報入力!J96,種目情報!$E$4:$G$24,3,FALSE))))</f>
        <v/>
      </c>
      <c r="W88" t="str">
        <f>IF(E88="","",IF(②選手情報入力!L96="","",IF(I88=1,VLOOKUP(②選手情報入力!L96,種目情報!$A$4:$B$29,2,FALSE),VLOOKUP(②選手情報入力!L96,種目情報!$E$4:$F$24,2,FALSE))))</f>
        <v/>
      </c>
      <c r="X88" t="str">
        <f>IF(E88="","",IF(②選手情報入力!M96="","",②選手情報入力!M96))</f>
        <v/>
      </c>
      <c r="Y88" s="34" t="str">
        <f>IF(E88="","",IF(②選手情報入力!L96="","",0))</f>
        <v/>
      </c>
      <c r="Z88" t="str">
        <f>IF(E88="","",IF(②選手情報入力!L96="","",IF(I88=1,VLOOKUP(②選手情報入力!L96,種目情報!$A$4:$C$29,3,FALSE),VLOOKUP(②選手情報入力!L96,種目情報!$E$4:$G$24,3,FALSE))))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IF(E89="","",I89*5500000+①学校情報入力!$C$3*1000+②選手情報入力!A97)</f>
        <v/>
      </c>
      <c r="B89" t="str">
        <f>IF(E89="","",①学校情報入力!$C$3)</f>
        <v/>
      </c>
      <c r="D89" t="str">
        <f>IF(E89="","",LEFT(②選手情報入力!B97,1))</f>
        <v/>
      </c>
      <c r="E89" t="str">
        <f>IF(②選手情報入力!B97="","",RIGHT(②選手情報入力!B97,LEN(②選手情報入力!B97)-1))</f>
        <v/>
      </c>
      <c r="F89" t="str">
        <f>IF(E89="","",②選手情報入力!C97)</f>
        <v/>
      </c>
      <c r="G89" t="str">
        <f>IF(E89="","",②選手情報入力!D97)</f>
        <v/>
      </c>
      <c r="H89" t="str">
        <f t="shared" si="3"/>
        <v/>
      </c>
      <c r="I89" t="str">
        <f>IF(E89="","",IF(②選手情報入力!F97="男",1,2))</f>
        <v/>
      </c>
      <c r="J89" t="str">
        <f>IF(E89="","",IF(②選手情報入力!G97="","",②選手情報入力!G97))</f>
        <v/>
      </c>
      <c r="L89" t="str">
        <f t="shared" si="4"/>
        <v/>
      </c>
      <c r="M89" t="str">
        <f t="shared" si="5"/>
        <v/>
      </c>
      <c r="O89" t="str">
        <f>IF(E89="","",IF(②選手情報入力!H97="","",IF(I89=1,VLOOKUP(②選手情報入力!H97,種目情報!$A$4:$B$29,2,FALSE),VLOOKUP(②選手情報入力!H97,種目情報!$E$4:$F$24,2,FALSE))))</f>
        <v/>
      </c>
      <c r="P89" t="str">
        <f>IF(E89="","",IF(②選手情報入力!I97="","",②選手情報入力!I97))</f>
        <v/>
      </c>
      <c r="Q89" s="34" t="str">
        <f>IF(E89="","",IF(②選手情報入力!H97="","",0))</f>
        <v/>
      </c>
      <c r="R89" t="str">
        <f>IF(E89="","",IF(②選手情報入力!H97="","",IF(I89=1,VLOOKUP(②選手情報入力!H97,種目情報!$A$4:$C$29,3,FALSE),VLOOKUP(②選手情報入力!H97,種目情報!$E$4:$G$24,3,FALSE))))</f>
        <v/>
      </c>
      <c r="S89" t="str">
        <f>IF(E89="","",IF(②選手情報入力!J97="","",IF(I89=1,VLOOKUP(②選手情報入力!J97,種目情報!$A$4:$B$29,2,FALSE),VLOOKUP(②選手情報入力!J97,種目情報!$E$4:$F$24,2,FALSE))))</f>
        <v/>
      </c>
      <c r="T89" t="str">
        <f>IF(E89="","",IF(②選手情報入力!K97="","",②選手情報入力!K97))</f>
        <v/>
      </c>
      <c r="U89" s="34" t="str">
        <f>IF(E89="","",IF(②選手情報入力!J97="","",0))</f>
        <v/>
      </c>
      <c r="V89" t="str">
        <f>IF(E89="","",IF(②選手情報入力!J97="","",IF(I89=1,VLOOKUP(②選手情報入力!J97,種目情報!$A$4:$C$29,3,FALSE),VLOOKUP(②選手情報入力!J97,種目情報!$E$4:$G$24,3,FALSE))))</f>
        <v/>
      </c>
      <c r="W89" t="str">
        <f>IF(E89="","",IF(②選手情報入力!L97="","",IF(I89=1,VLOOKUP(②選手情報入力!L97,種目情報!$A$4:$B$29,2,FALSE),VLOOKUP(②選手情報入力!L97,種目情報!$E$4:$F$24,2,FALSE))))</f>
        <v/>
      </c>
      <c r="X89" t="str">
        <f>IF(E89="","",IF(②選手情報入力!M97="","",②選手情報入力!M97))</f>
        <v/>
      </c>
      <c r="Y89" s="34" t="str">
        <f>IF(E89="","",IF(②選手情報入力!L97="","",0))</f>
        <v/>
      </c>
      <c r="Z89" t="str">
        <f>IF(E89="","",IF(②選手情報入力!L97="","",IF(I89=1,VLOOKUP(②選手情報入力!L97,種目情報!$A$4:$C$29,3,FALSE),VLOOKUP(②選手情報入力!L97,種目情報!$E$4:$G$24,3,FALSE))))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IF(E90="","",I90*5500000+①学校情報入力!$C$3*1000+②選手情報入力!A98)</f>
        <v/>
      </c>
      <c r="B90" t="str">
        <f>IF(E90="","",①学校情報入力!$C$3)</f>
        <v/>
      </c>
      <c r="D90" t="str">
        <f>IF(E90="","",LEFT(②選手情報入力!B98,1))</f>
        <v/>
      </c>
      <c r="E90" t="str">
        <f>IF(②選手情報入力!B98="","",RIGHT(②選手情報入力!B98,LEN(②選手情報入力!B98)-1))</f>
        <v/>
      </c>
      <c r="F90" t="str">
        <f>IF(E90="","",②選手情報入力!C98)</f>
        <v/>
      </c>
      <c r="G90" t="str">
        <f>IF(E90="","",②選手情報入力!D98)</f>
        <v/>
      </c>
      <c r="H90" t="str">
        <f t="shared" si="3"/>
        <v/>
      </c>
      <c r="I90" t="str">
        <f>IF(E90="","",IF(②選手情報入力!F98="男",1,2))</f>
        <v/>
      </c>
      <c r="J90" t="str">
        <f>IF(E90="","",IF(②選手情報入力!G98="","",②選手情報入力!G98))</f>
        <v/>
      </c>
      <c r="L90" t="str">
        <f t="shared" si="4"/>
        <v/>
      </c>
      <c r="M90" t="str">
        <f t="shared" si="5"/>
        <v/>
      </c>
      <c r="O90" t="str">
        <f>IF(E90="","",IF(②選手情報入力!H98="","",IF(I90=1,VLOOKUP(②選手情報入力!H98,種目情報!$A$4:$B$29,2,FALSE),VLOOKUP(②選手情報入力!H98,種目情報!$E$4:$F$24,2,FALSE))))</f>
        <v/>
      </c>
      <c r="P90" t="str">
        <f>IF(E90="","",IF(②選手情報入力!I98="","",②選手情報入力!I98))</f>
        <v/>
      </c>
      <c r="Q90" s="34" t="str">
        <f>IF(E90="","",IF(②選手情報入力!H98="","",0))</f>
        <v/>
      </c>
      <c r="R90" t="str">
        <f>IF(E90="","",IF(②選手情報入力!H98="","",IF(I90=1,VLOOKUP(②選手情報入力!H98,種目情報!$A$4:$C$29,3,FALSE),VLOOKUP(②選手情報入力!H98,種目情報!$E$4:$G$24,3,FALSE))))</f>
        <v/>
      </c>
      <c r="S90" t="str">
        <f>IF(E90="","",IF(②選手情報入力!J98="","",IF(I90=1,VLOOKUP(②選手情報入力!J98,種目情報!$A$4:$B$29,2,FALSE),VLOOKUP(②選手情報入力!J98,種目情報!$E$4:$F$24,2,FALSE))))</f>
        <v/>
      </c>
      <c r="T90" t="str">
        <f>IF(E90="","",IF(②選手情報入力!K98="","",②選手情報入力!K98))</f>
        <v/>
      </c>
      <c r="U90" s="34" t="str">
        <f>IF(E90="","",IF(②選手情報入力!J98="","",0))</f>
        <v/>
      </c>
      <c r="V90" t="str">
        <f>IF(E90="","",IF(②選手情報入力!J98="","",IF(I90=1,VLOOKUP(②選手情報入力!J98,種目情報!$A$4:$C$29,3,FALSE),VLOOKUP(②選手情報入力!J98,種目情報!$E$4:$G$24,3,FALSE))))</f>
        <v/>
      </c>
      <c r="W90" t="str">
        <f>IF(E90="","",IF(②選手情報入力!L98="","",IF(I90=1,VLOOKUP(②選手情報入力!L98,種目情報!$A$4:$B$29,2,FALSE),VLOOKUP(②選手情報入力!L98,種目情報!$E$4:$F$24,2,FALSE))))</f>
        <v/>
      </c>
      <c r="X90" t="str">
        <f>IF(E90="","",IF(②選手情報入力!M98="","",②選手情報入力!M98))</f>
        <v/>
      </c>
      <c r="Y90" s="34" t="str">
        <f>IF(E90="","",IF(②選手情報入力!L98="","",0))</f>
        <v/>
      </c>
      <c r="Z90" t="str">
        <f>IF(E90="","",IF(②選手情報入力!L98="","",IF(I90=1,VLOOKUP(②選手情報入力!L98,種目情報!$A$4:$C$29,3,FALSE),VLOOKUP(②選手情報入力!L98,種目情報!$E$4:$G$24,3,FALSE))))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IF(E91="","",I91*5500000+①学校情報入力!$C$3*1000+②選手情報入力!A99)</f>
        <v/>
      </c>
      <c r="B91" t="str">
        <f>IF(E91="","",①学校情報入力!$C$3)</f>
        <v/>
      </c>
      <c r="D91" t="str">
        <f>IF(E91="","",LEFT(②選手情報入力!B99,1))</f>
        <v/>
      </c>
      <c r="E91" t="str">
        <f>IF(②選手情報入力!B99="","",RIGHT(②選手情報入力!B99,LEN(②選手情報入力!B99)-1))</f>
        <v/>
      </c>
      <c r="F91" t="str">
        <f>IF(E91="","",②選手情報入力!C99)</f>
        <v/>
      </c>
      <c r="G91" t="str">
        <f>IF(E91="","",②選手情報入力!D99)</f>
        <v/>
      </c>
      <c r="H91" t="str">
        <f t="shared" si="3"/>
        <v/>
      </c>
      <c r="I91" t="str">
        <f>IF(E91="","",IF(②選手情報入力!F99="男",1,2))</f>
        <v/>
      </c>
      <c r="J91" t="str">
        <f>IF(E91="","",IF(②選手情報入力!G99="","",②選手情報入力!G99))</f>
        <v/>
      </c>
      <c r="L91" t="str">
        <f t="shared" si="4"/>
        <v/>
      </c>
      <c r="M91" t="str">
        <f t="shared" si="5"/>
        <v/>
      </c>
      <c r="O91" t="str">
        <f>IF(E91="","",IF(②選手情報入力!H99="","",IF(I91=1,VLOOKUP(②選手情報入力!H99,種目情報!$A$4:$B$29,2,FALSE),VLOOKUP(②選手情報入力!H99,種目情報!$E$4:$F$24,2,FALSE))))</f>
        <v/>
      </c>
      <c r="P91" t="str">
        <f>IF(E91="","",IF(②選手情報入力!I99="","",②選手情報入力!I99))</f>
        <v/>
      </c>
      <c r="Q91" s="34" t="str">
        <f>IF(E91="","",IF(②選手情報入力!H99="","",0))</f>
        <v/>
      </c>
      <c r="R91" t="str">
        <f>IF(E91="","",IF(②選手情報入力!H99="","",IF(I91=1,VLOOKUP(②選手情報入力!H99,種目情報!$A$4:$C$29,3,FALSE),VLOOKUP(②選手情報入力!H99,種目情報!$E$4:$G$24,3,FALSE))))</f>
        <v/>
      </c>
      <c r="S91" t="str">
        <f>IF(E91="","",IF(②選手情報入力!J99="","",IF(I91=1,VLOOKUP(②選手情報入力!J99,種目情報!$A$4:$B$29,2,FALSE),VLOOKUP(②選手情報入力!J99,種目情報!$E$4:$F$24,2,FALSE))))</f>
        <v/>
      </c>
      <c r="T91" t="str">
        <f>IF(E91="","",IF(②選手情報入力!K99="","",②選手情報入力!K99))</f>
        <v/>
      </c>
      <c r="U91" s="34" t="str">
        <f>IF(E91="","",IF(②選手情報入力!J99="","",0))</f>
        <v/>
      </c>
      <c r="V91" t="str">
        <f>IF(E91="","",IF(②選手情報入力!J99="","",IF(I91=1,VLOOKUP(②選手情報入力!J99,種目情報!$A$4:$C$29,3,FALSE),VLOOKUP(②選手情報入力!J99,種目情報!$E$4:$G$24,3,FALSE))))</f>
        <v/>
      </c>
      <c r="W91" t="str">
        <f>IF(E91="","",IF(②選手情報入力!L99="","",IF(I91=1,VLOOKUP(②選手情報入力!L99,種目情報!$A$4:$B$29,2,FALSE),VLOOKUP(②選手情報入力!L99,種目情報!$E$4:$F$24,2,FALSE))))</f>
        <v/>
      </c>
      <c r="X91" t="str">
        <f>IF(E91="","",IF(②選手情報入力!M99="","",②選手情報入力!M99))</f>
        <v/>
      </c>
      <c r="Y91" s="34" t="str">
        <f>IF(E91="","",IF(②選手情報入力!L99="","",0))</f>
        <v/>
      </c>
      <c r="Z91" t="str">
        <f>IF(E91="","",IF(②選手情報入力!L99="","",IF(I91=1,VLOOKUP(②選手情報入力!L99,種目情報!$A$4:$C$29,3,FALSE),VLOOKUP(②選手情報入力!L99,種目情報!$E$4:$G$24,3,FALSE))))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sheetData>
  <phoneticPr fontId="4"/>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注意事項</vt:lpstr>
      <vt:lpstr>①学校情報入力</vt:lpstr>
      <vt:lpstr>②選手情報入力</vt:lpstr>
      <vt:lpstr>　　　　　　　　</vt:lpstr>
      <vt:lpstr>④種目別人数</vt:lpstr>
      <vt:lpstr>⑤申込一覧表</vt:lpstr>
      <vt:lpstr>　　　　　</vt:lpstr>
      <vt:lpstr>種目情報</vt:lpstr>
      <vt:lpstr>data_kyogisha</vt:lpstr>
      <vt:lpstr>data_team</vt:lpstr>
      <vt:lpstr>Sheet6</vt:lpstr>
      <vt:lpstr>④種目別人数!Print_Area</vt:lpstr>
      <vt:lpstr>⑤申込一覧表!Print_Area</vt:lpstr>
      <vt:lpstr>⑤申込一覧表!Print_Titles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2015-03-01T13:15:28Z</cp:lastPrinted>
  <dcterms:created xsi:type="dcterms:W3CDTF">2013-01-03T14:12:28Z</dcterms:created>
  <dcterms:modified xsi:type="dcterms:W3CDTF">2018-07-06T05:15:43Z</dcterms:modified>
</cp:coreProperties>
</file>