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goya\Desktop\2018第1回名古屋地区\エントリーファイル\第1回名古屋地区陸上競技大会エントリーファイル\"/>
    </mc:Choice>
  </mc:AlternateContent>
  <bookViews>
    <workbookView xWindow="0" yWindow="30855" windowWidth="19320" windowHeight="9555" tabRatio="925"/>
  </bookViews>
  <sheets>
    <sheet name="要項を必ずお読みください" sheetId="22" r:id="rId1"/>
    <sheet name="注意事項" sheetId="4" r:id="rId2"/>
    <sheet name="①団体情報入力" sheetId="7" r:id="rId3"/>
    <sheet name="②選手情報入力" sheetId="3" r:id="rId4"/>
    <sheet name="③リレー情報確認" sheetId="5" r:id="rId5"/>
    <sheet name="④参加人数一覧表" sheetId="17" r:id="rId6"/>
    <sheet name="　　　　　" sheetId="14" r:id="rId7"/>
    <sheet name="種目情報" sheetId="18" r:id="rId8"/>
    <sheet name="data_kyogisha" sheetId="2" r:id="rId9"/>
    <sheet name="data_team" sheetId="19" state="hidden" r:id="rId10"/>
    <sheet name="M4R" sheetId="23" r:id="rId11"/>
    <sheet name="W4R" sheetId="26" r:id="rId12"/>
    <sheet name="Sheet5" sheetId="27" state="hidden" r:id="rId13"/>
    <sheet name="M16R" sheetId="29" r:id="rId14"/>
    <sheet name="W16R" sheetId="30" r:id="rId15"/>
    <sheet name="Sheet6" sheetId="28" r:id="rId16"/>
  </sheets>
  <externalReferences>
    <externalReference r:id="rId17"/>
    <externalReference r:id="rId18"/>
    <externalReference r:id="rId19"/>
  </externalReferences>
  <definedNames>
    <definedName name="otoko">[1]一覧表!#REF!</definedName>
    <definedName name="_xlnm.Print_Area" localSheetId="5">④参加人数一覧表!$A$1:$H$53</definedName>
    <definedName name="sin">[1]一覧表!#REF!</definedName>
    <definedName name="X">[1]一覧表!#REF!</definedName>
    <definedName name="おもて">[1]一覧表!#REF!</definedName>
    <definedName name="リレー">[2]一覧表!$R$13</definedName>
    <definedName name="女子種目">[3]一覧表!$U$13:$U$28</definedName>
    <definedName name="性別">[2]一覧表!$S$13:$S$14</definedName>
    <definedName name="団体カテゴリー">[1]一覧表!#REF!</definedName>
    <definedName name="男子種目">[2]一覧表!$T$13:$T$32</definedName>
    <definedName name="男種目">[3]一覧表!$T$13:$T$32</definedName>
  </definedNames>
  <calcPr calcId="152511"/>
</workbook>
</file>

<file path=xl/calcChain.xml><?xml version="1.0" encoding="utf-8"?>
<calcChain xmlns="http://schemas.openxmlformats.org/spreadsheetml/2006/main">
  <c r="D6" i="7" l="1"/>
  <c r="D5" i="7"/>
  <c r="D4" i="7"/>
  <c r="U12" i="3" l="1"/>
  <c r="U13" i="3"/>
  <c r="U14" i="3"/>
  <c r="U15" i="3"/>
  <c r="U16" i="3"/>
  <c r="U17" i="3"/>
  <c r="U18" i="3"/>
  <c r="U19" i="3"/>
  <c r="U20" i="3"/>
  <c r="U21" i="3"/>
  <c r="U22" i="3"/>
  <c r="U23" i="3"/>
  <c r="U24" i="3"/>
  <c r="U25" i="3"/>
  <c r="U26" i="3"/>
  <c r="U27" i="3"/>
  <c r="U28" i="3"/>
  <c r="U29" i="3"/>
  <c r="U30" i="3"/>
  <c r="T12" i="3"/>
  <c r="T13" i="3"/>
  <c r="T14" i="3"/>
  <c r="T15" i="3"/>
  <c r="T16" i="3"/>
  <c r="T17" i="3"/>
  <c r="T18" i="3"/>
  <c r="T19" i="3"/>
  <c r="T20" i="3"/>
  <c r="T21" i="3"/>
  <c r="T22" i="3"/>
  <c r="T23" i="3"/>
  <c r="T24" i="3"/>
  <c r="T25" i="3"/>
  <c r="T26" i="3"/>
  <c r="T27" i="3"/>
  <c r="T28" i="3"/>
  <c r="T29" i="3"/>
  <c r="Q2" i="7" l="1"/>
  <c r="R3" i="7" l="1"/>
  <c r="R4" i="7" s="1"/>
  <c r="Q3" i="7"/>
  <c r="R5" i="7" l="1"/>
  <c r="Q5" i="7"/>
  <c r="Q4" i="7"/>
  <c r="U11" i="3"/>
  <c r="A5" i="17"/>
  <c r="Q6" i="7" l="1"/>
  <c r="R6" i="7"/>
  <c r="K3" i="27"/>
  <c r="K4" i="27"/>
  <c r="K5" i="27"/>
  <c r="K6" i="27"/>
  <c r="K7" i="27"/>
  <c r="K8" i="27"/>
  <c r="K9" i="27"/>
  <c r="K10" i="27"/>
  <c r="K11" i="27"/>
  <c r="K12" i="27"/>
  <c r="K13" i="27"/>
  <c r="K14" i="27"/>
  <c r="K15" i="27"/>
  <c r="K16" i="27"/>
  <c r="K17" i="27"/>
  <c r="K18" i="27"/>
  <c r="K19" i="27"/>
  <c r="K20" i="27"/>
  <c r="K21" i="27"/>
  <c r="K22" i="27"/>
  <c r="K23" i="27"/>
  <c r="K24" i="27"/>
  <c r="K25" i="27"/>
  <c r="K26" i="27"/>
  <c r="K27" i="27"/>
  <c r="K28" i="27"/>
  <c r="K29" i="27"/>
  <c r="K30" i="27"/>
  <c r="K31" i="27"/>
  <c r="K32" i="27"/>
  <c r="K33" i="27"/>
  <c r="K34" i="27"/>
  <c r="K35" i="27"/>
  <c r="K36" i="27"/>
  <c r="K37" i="27"/>
  <c r="K38" i="27"/>
  <c r="K39" i="27"/>
  <c r="K40" i="27"/>
  <c r="K41" i="27"/>
  <c r="K42" i="27"/>
  <c r="K43" i="27"/>
  <c r="K44" i="27"/>
  <c r="K45" i="27"/>
  <c r="K46" i="27"/>
  <c r="K47" i="27"/>
  <c r="K48" i="27"/>
  <c r="K49" i="27"/>
  <c r="K50" i="27"/>
  <c r="K51" i="27"/>
  <c r="K52" i="27"/>
  <c r="K53" i="27"/>
  <c r="K54" i="27"/>
  <c r="K55" i="27"/>
  <c r="K56" i="27"/>
  <c r="K57" i="27"/>
  <c r="K58" i="27"/>
  <c r="K59" i="27"/>
  <c r="K60" i="27"/>
  <c r="K61" i="27"/>
  <c r="K62" i="27"/>
  <c r="K63" i="27"/>
  <c r="K64" i="27"/>
  <c r="K65" i="27"/>
  <c r="K66" i="27"/>
  <c r="K67" i="27"/>
  <c r="K68" i="27"/>
  <c r="K69" i="27"/>
  <c r="K70" i="27"/>
  <c r="K71" i="27"/>
  <c r="K72" i="27"/>
  <c r="K73" i="27"/>
  <c r="K74" i="27"/>
  <c r="K75" i="27"/>
  <c r="K76" i="27"/>
  <c r="K77" i="27"/>
  <c r="K78" i="27"/>
  <c r="K79" i="27"/>
  <c r="K80" i="27"/>
  <c r="K81" i="27"/>
  <c r="K82" i="27"/>
  <c r="K83" i="27"/>
  <c r="K84" i="27"/>
  <c r="K85" i="27"/>
  <c r="K86" i="27"/>
  <c r="K87" i="27"/>
  <c r="K88" i="27"/>
  <c r="K89" i="27"/>
  <c r="K90" i="27"/>
  <c r="K91" i="27"/>
  <c r="K2" i="27"/>
  <c r="R7" i="7" l="1"/>
  <c r="Q7" i="7"/>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Q8" i="7" l="1"/>
  <c r="R8" i="7"/>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R9" i="7" l="1"/>
  <c r="Q9" i="7"/>
  <c r="H3" i="27"/>
  <c r="H4" i="27"/>
  <c r="H5" i="27"/>
  <c r="C5" i="27" s="1"/>
  <c r="H6" i="27"/>
  <c r="E6" i="27" s="1"/>
  <c r="H7" i="27"/>
  <c r="H8" i="27"/>
  <c r="H9" i="27"/>
  <c r="H10" i="27"/>
  <c r="E10" i="27" s="1"/>
  <c r="H11" i="27"/>
  <c r="I11" i="27" s="1"/>
  <c r="L11" i="27" s="1"/>
  <c r="J11" i="27" s="1"/>
  <c r="C12" i="27"/>
  <c r="H12" i="27"/>
  <c r="G12" i="27" s="1"/>
  <c r="H13" i="27"/>
  <c r="C13" i="27" s="1"/>
  <c r="H14" i="27"/>
  <c r="E14" i="27" s="1"/>
  <c r="H15" i="27"/>
  <c r="I15" i="27" s="1"/>
  <c r="L15" i="27" s="1"/>
  <c r="J15" i="27" s="1"/>
  <c r="H16" i="27"/>
  <c r="C16" i="27" s="1"/>
  <c r="C17" i="27"/>
  <c r="F17" i="27"/>
  <c r="G17" i="27"/>
  <c r="H17" i="27"/>
  <c r="H18" i="27"/>
  <c r="E18" i="27" s="1"/>
  <c r="H19" i="27"/>
  <c r="I19" i="27" s="1"/>
  <c r="L19" i="27" s="1"/>
  <c r="J19" i="27" s="1"/>
  <c r="C20" i="27"/>
  <c r="G20" i="27"/>
  <c r="H20" i="27"/>
  <c r="H21" i="27"/>
  <c r="C21" i="27" s="1"/>
  <c r="H22" i="27"/>
  <c r="E22" i="27" s="1"/>
  <c r="H23" i="27"/>
  <c r="I23" i="27" s="1"/>
  <c r="L23" i="27" s="1"/>
  <c r="J23" i="27" s="1"/>
  <c r="H24" i="27"/>
  <c r="C24" i="27" s="1"/>
  <c r="C25" i="27"/>
  <c r="G25" i="27"/>
  <c r="H25" i="27"/>
  <c r="F25" i="27" s="1"/>
  <c r="H26" i="27"/>
  <c r="E26" i="27" s="1"/>
  <c r="H27" i="27"/>
  <c r="I27" i="27" s="1"/>
  <c r="L27" i="27" s="1"/>
  <c r="J27" i="27" s="1"/>
  <c r="G28" i="27"/>
  <c r="H28" i="27"/>
  <c r="H29" i="27"/>
  <c r="C29" i="27" s="1"/>
  <c r="F30" i="27"/>
  <c r="H30" i="27"/>
  <c r="E30" i="27" s="1"/>
  <c r="E31" i="27"/>
  <c r="H31" i="27"/>
  <c r="D31" i="27" s="1"/>
  <c r="C32" i="27"/>
  <c r="G32" i="27"/>
  <c r="H32" i="27"/>
  <c r="I32" i="27" s="1"/>
  <c r="L32" i="27" s="1"/>
  <c r="J32" i="27" s="1"/>
  <c r="F33" i="27"/>
  <c r="H33" i="27"/>
  <c r="C33" i="27" s="1"/>
  <c r="B34" i="27"/>
  <c r="G34" i="27"/>
  <c r="H34" i="27"/>
  <c r="E34" i="27" s="1"/>
  <c r="H35" i="27"/>
  <c r="I35" i="27" s="1"/>
  <c r="L35" i="27" s="1"/>
  <c r="J35" i="27" s="1"/>
  <c r="H36" i="27"/>
  <c r="G36" i="27" s="1"/>
  <c r="C37" i="27"/>
  <c r="G37" i="27"/>
  <c r="H37" i="27"/>
  <c r="F37" i="27" s="1"/>
  <c r="B38" i="27"/>
  <c r="E38" i="27"/>
  <c r="F38" i="27"/>
  <c r="G38" i="27"/>
  <c r="H38" i="27"/>
  <c r="H39" i="27"/>
  <c r="I39" i="27" s="1"/>
  <c r="L39" i="27" s="1"/>
  <c r="J39" i="27" s="1"/>
  <c r="H40" i="27"/>
  <c r="I40" i="27" s="1"/>
  <c r="L40" i="27" s="1"/>
  <c r="J40" i="27" s="1"/>
  <c r="C41" i="27"/>
  <c r="F41" i="27"/>
  <c r="G41" i="27"/>
  <c r="H41" i="27"/>
  <c r="H42" i="27"/>
  <c r="E42" i="27" s="1"/>
  <c r="F43" i="27"/>
  <c r="H43" i="27"/>
  <c r="E43" i="27" s="1"/>
  <c r="H44" i="27"/>
  <c r="G44" i="27" s="1"/>
  <c r="C45" i="27"/>
  <c r="G45" i="27"/>
  <c r="H45" i="27"/>
  <c r="F46" i="27"/>
  <c r="H46" i="27"/>
  <c r="C46" i="27" s="1"/>
  <c r="H47" i="27"/>
  <c r="E47" i="27" s="1"/>
  <c r="H48" i="27"/>
  <c r="I48" i="27" s="1"/>
  <c r="L48" i="27" s="1"/>
  <c r="J48" i="27" s="1"/>
  <c r="H49" i="27"/>
  <c r="C50" i="27"/>
  <c r="F50" i="27"/>
  <c r="G50" i="27"/>
  <c r="H50" i="27"/>
  <c r="H51" i="27"/>
  <c r="E51" i="27" s="1"/>
  <c r="H52" i="27"/>
  <c r="I52" i="27" s="1"/>
  <c r="L52" i="27" s="1"/>
  <c r="J52" i="27" s="1"/>
  <c r="C53" i="27"/>
  <c r="G53" i="27"/>
  <c r="H53" i="27"/>
  <c r="F54" i="27"/>
  <c r="H54" i="27"/>
  <c r="C54" i="27" s="1"/>
  <c r="H55" i="27"/>
  <c r="E55" i="27" s="1"/>
  <c r="H56" i="27"/>
  <c r="I56" i="27" s="1"/>
  <c r="L56" i="27" s="1"/>
  <c r="J56" i="27" s="1"/>
  <c r="H57" i="27"/>
  <c r="C58" i="27"/>
  <c r="G58" i="27"/>
  <c r="H58" i="27"/>
  <c r="H59" i="27"/>
  <c r="E59" i="27" s="1"/>
  <c r="H60" i="27"/>
  <c r="I60" i="27" s="1"/>
  <c r="L60" i="27" s="1"/>
  <c r="J60" i="27" s="1"/>
  <c r="G61" i="27"/>
  <c r="H61" i="27"/>
  <c r="F62" i="27"/>
  <c r="H62" i="27"/>
  <c r="C62" i="27" s="1"/>
  <c r="H63" i="27"/>
  <c r="E63" i="27" s="1"/>
  <c r="D64" i="27"/>
  <c r="A64" i="27" s="1"/>
  <c r="A64" i="2" s="1"/>
  <c r="E64" i="27"/>
  <c r="H64" i="27"/>
  <c r="I64" i="27" s="1"/>
  <c r="L64" i="27" s="1"/>
  <c r="J64" i="27" s="1"/>
  <c r="C65" i="27"/>
  <c r="D65" i="27"/>
  <c r="H65" i="27"/>
  <c r="I65" i="27" s="1"/>
  <c r="L65" i="27" s="1"/>
  <c r="J65" i="27" s="1"/>
  <c r="C66" i="27"/>
  <c r="F66" i="27"/>
  <c r="G66" i="27"/>
  <c r="H66" i="27"/>
  <c r="B67" i="27"/>
  <c r="G67" i="27"/>
  <c r="H67" i="27"/>
  <c r="E67" i="27" s="1"/>
  <c r="H68" i="27"/>
  <c r="I68" i="27" s="1"/>
  <c r="L68" i="27" s="1"/>
  <c r="J68" i="27" s="1"/>
  <c r="H69" i="27"/>
  <c r="I69" i="27" s="1"/>
  <c r="L69" i="27" s="1"/>
  <c r="J69" i="27" s="1"/>
  <c r="H70" i="27"/>
  <c r="B71" i="27"/>
  <c r="E71" i="27"/>
  <c r="F71" i="27"/>
  <c r="G71" i="27"/>
  <c r="H71" i="27"/>
  <c r="E72" i="27"/>
  <c r="H72" i="27"/>
  <c r="I72" i="27" s="1"/>
  <c r="L72" i="27" s="1"/>
  <c r="J72" i="27" s="1"/>
  <c r="H73" i="27"/>
  <c r="I73" i="27" s="1"/>
  <c r="L73" i="27" s="1"/>
  <c r="J73" i="27" s="1"/>
  <c r="G74" i="27"/>
  <c r="H74" i="27"/>
  <c r="C74" i="27" s="1"/>
  <c r="H75" i="27"/>
  <c r="H76" i="27"/>
  <c r="I76" i="27" s="1"/>
  <c r="L76" i="27" s="1"/>
  <c r="J76" i="27" s="1"/>
  <c r="H77" i="27"/>
  <c r="C78" i="27"/>
  <c r="F78" i="27"/>
  <c r="H78" i="27"/>
  <c r="B79" i="27"/>
  <c r="G79" i="27"/>
  <c r="H79" i="27"/>
  <c r="E79" i="27" s="1"/>
  <c r="H80" i="27"/>
  <c r="I80" i="27" s="1"/>
  <c r="L80" i="27" s="1"/>
  <c r="J80" i="27" s="1"/>
  <c r="C81" i="27"/>
  <c r="H81" i="27"/>
  <c r="I81" i="27" s="1"/>
  <c r="L81" i="27" s="1"/>
  <c r="J81" i="27" s="1"/>
  <c r="H82" i="27"/>
  <c r="G82" i="27" s="1"/>
  <c r="E83" i="27"/>
  <c r="F83" i="27"/>
  <c r="H83" i="27"/>
  <c r="H84" i="27"/>
  <c r="I84" i="27" s="1"/>
  <c r="L84" i="27" s="1"/>
  <c r="J84" i="27" s="1"/>
  <c r="H85" i="27"/>
  <c r="C86" i="27"/>
  <c r="F86" i="27"/>
  <c r="G86" i="27"/>
  <c r="H86" i="27"/>
  <c r="H87" i="27"/>
  <c r="B87" i="27" s="1"/>
  <c r="D88" i="27"/>
  <c r="A88" i="27" s="1"/>
  <c r="A88" i="2" s="1"/>
  <c r="H88" i="27"/>
  <c r="I88" i="27" s="1"/>
  <c r="L88" i="27" s="1"/>
  <c r="J88" i="27" s="1"/>
  <c r="C89" i="27"/>
  <c r="D89" i="27"/>
  <c r="H89" i="27"/>
  <c r="I89" i="27" s="1"/>
  <c r="L89" i="27" s="1"/>
  <c r="J89" i="27" s="1"/>
  <c r="C90" i="27"/>
  <c r="F90" i="27"/>
  <c r="H90" i="27"/>
  <c r="B91" i="27"/>
  <c r="E91" i="27"/>
  <c r="F91" i="27"/>
  <c r="G91" i="27"/>
  <c r="H91" i="27"/>
  <c r="H2" i="27"/>
  <c r="C2" i="27" s="1"/>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H3" i="2"/>
  <c r="G3" i="2" s="1"/>
  <c r="H4" i="2"/>
  <c r="C4" i="2" s="1"/>
  <c r="H5" i="2"/>
  <c r="C5" i="2" s="1"/>
  <c r="H6" i="2"/>
  <c r="C6" i="2" s="1"/>
  <c r="H7" i="2"/>
  <c r="F7" i="2" s="1"/>
  <c r="H8" i="2"/>
  <c r="B8" i="2" s="1"/>
  <c r="H9" i="2"/>
  <c r="H10" i="2"/>
  <c r="H11" i="2"/>
  <c r="C11" i="2" s="1"/>
  <c r="H12" i="2"/>
  <c r="H13" i="2"/>
  <c r="C13" i="2" s="1"/>
  <c r="H14" i="2"/>
  <c r="B14" i="2" s="1"/>
  <c r="H15" i="2"/>
  <c r="D15" i="2" s="1"/>
  <c r="E16" i="2"/>
  <c r="H16" i="2"/>
  <c r="D16" i="2" s="1"/>
  <c r="H17" i="2"/>
  <c r="D17" i="2" s="1"/>
  <c r="H18" i="2"/>
  <c r="D18" i="2" s="1"/>
  <c r="H19" i="2"/>
  <c r="H20" i="2"/>
  <c r="D20" i="2" s="1"/>
  <c r="H21" i="2"/>
  <c r="D21" i="2" s="1"/>
  <c r="E22" i="2"/>
  <c r="H22" i="2"/>
  <c r="D22" i="2" s="1"/>
  <c r="H23" i="2"/>
  <c r="D23" i="2" s="1"/>
  <c r="H24" i="2"/>
  <c r="D24" i="2" s="1"/>
  <c r="H25" i="2"/>
  <c r="D25" i="2" s="1"/>
  <c r="E26" i="2"/>
  <c r="H26" i="2"/>
  <c r="D26" i="2" s="1"/>
  <c r="H27" i="2"/>
  <c r="D27" i="2" s="1"/>
  <c r="H28" i="2"/>
  <c r="D28" i="2" s="1"/>
  <c r="H29" i="2"/>
  <c r="D29" i="2" s="1"/>
  <c r="H30" i="2"/>
  <c r="D30" i="2" s="1"/>
  <c r="D31" i="2"/>
  <c r="H31" i="2"/>
  <c r="H32" i="2"/>
  <c r="D32" i="2" s="1"/>
  <c r="H33" i="2"/>
  <c r="D33" i="2" s="1"/>
  <c r="E34" i="2"/>
  <c r="H34" i="2"/>
  <c r="D34" i="2" s="1"/>
  <c r="H35" i="2"/>
  <c r="D35" i="2" s="1"/>
  <c r="H36" i="2"/>
  <c r="D36" i="2" s="1"/>
  <c r="H37" i="2"/>
  <c r="D37" i="2" s="1"/>
  <c r="E38" i="2"/>
  <c r="H38" i="2"/>
  <c r="D38" i="2" s="1"/>
  <c r="H39" i="2"/>
  <c r="D39" i="2" s="1"/>
  <c r="H40" i="2"/>
  <c r="D40" i="2" s="1"/>
  <c r="H41" i="2"/>
  <c r="D41" i="2" s="1"/>
  <c r="E42" i="2"/>
  <c r="H42" i="2"/>
  <c r="D42" i="2" s="1"/>
  <c r="H43" i="2"/>
  <c r="D43" i="2" s="1"/>
  <c r="H44" i="2"/>
  <c r="D44" i="2" s="1"/>
  <c r="H45" i="2"/>
  <c r="D45" i="2" s="1"/>
  <c r="E46" i="2"/>
  <c r="H46" i="2"/>
  <c r="D46" i="2" s="1"/>
  <c r="H47" i="2"/>
  <c r="D47" i="2" s="1"/>
  <c r="H48" i="2"/>
  <c r="D48" i="2" s="1"/>
  <c r="H49" i="2"/>
  <c r="D49" i="2" s="1"/>
  <c r="E50" i="2"/>
  <c r="H50" i="2"/>
  <c r="D50" i="2" s="1"/>
  <c r="H51" i="2"/>
  <c r="D51" i="2" s="1"/>
  <c r="E52" i="2"/>
  <c r="H52" i="2"/>
  <c r="D52" i="2" s="1"/>
  <c r="D53" i="2"/>
  <c r="H53" i="2"/>
  <c r="H54" i="2"/>
  <c r="D54" i="2" s="1"/>
  <c r="D55" i="2"/>
  <c r="H55" i="2"/>
  <c r="H56" i="2"/>
  <c r="D56" i="2" s="1"/>
  <c r="H57" i="2"/>
  <c r="D57" i="2" s="1"/>
  <c r="E58" i="2"/>
  <c r="H58" i="2"/>
  <c r="D58" i="2" s="1"/>
  <c r="H59" i="2"/>
  <c r="H60" i="2"/>
  <c r="E61" i="2"/>
  <c r="H61" i="2"/>
  <c r="D61" i="2" s="1"/>
  <c r="E62" i="2"/>
  <c r="H62" i="2"/>
  <c r="D62" i="2" s="1"/>
  <c r="H63" i="2"/>
  <c r="D63" i="2" s="1"/>
  <c r="H64" i="2"/>
  <c r="E65" i="2"/>
  <c r="H65" i="2"/>
  <c r="D65" i="2" s="1"/>
  <c r="E66" i="2"/>
  <c r="H66" i="2"/>
  <c r="D66" i="2" s="1"/>
  <c r="H67" i="2"/>
  <c r="D67" i="2" s="1"/>
  <c r="H68" i="2"/>
  <c r="E69" i="2"/>
  <c r="H69" i="2"/>
  <c r="D69" i="2" s="1"/>
  <c r="E70" i="2"/>
  <c r="H70" i="2"/>
  <c r="D70" i="2" s="1"/>
  <c r="H71" i="2"/>
  <c r="D71" i="2" s="1"/>
  <c r="H72" i="2"/>
  <c r="E73" i="2"/>
  <c r="H73" i="2"/>
  <c r="D73" i="2" s="1"/>
  <c r="E74" i="2"/>
  <c r="H74" i="2"/>
  <c r="D74" i="2" s="1"/>
  <c r="H75" i="2"/>
  <c r="D75" i="2" s="1"/>
  <c r="H76" i="2"/>
  <c r="E77" i="2"/>
  <c r="H77" i="2"/>
  <c r="D77" i="2" s="1"/>
  <c r="E78" i="2"/>
  <c r="H78" i="2"/>
  <c r="D78" i="2" s="1"/>
  <c r="H79" i="2"/>
  <c r="D79" i="2" s="1"/>
  <c r="H80" i="2"/>
  <c r="E81" i="2"/>
  <c r="H81" i="2"/>
  <c r="D81" i="2" s="1"/>
  <c r="E82" i="2"/>
  <c r="H82" i="2"/>
  <c r="D82" i="2" s="1"/>
  <c r="H83" i="2"/>
  <c r="D83" i="2" s="1"/>
  <c r="H84" i="2"/>
  <c r="E85" i="2"/>
  <c r="H85" i="2"/>
  <c r="D85" i="2" s="1"/>
  <c r="E86" i="2"/>
  <c r="H86" i="2"/>
  <c r="D86" i="2" s="1"/>
  <c r="H87" i="2"/>
  <c r="D87" i="2" s="1"/>
  <c r="H88" i="2"/>
  <c r="E89" i="2"/>
  <c r="H89" i="2"/>
  <c r="D89" i="2" s="1"/>
  <c r="E90" i="2"/>
  <c r="H90" i="2"/>
  <c r="D90" i="2" s="1"/>
  <c r="H91" i="2"/>
  <c r="D91" i="2" s="1"/>
  <c r="H2" i="2"/>
  <c r="D14" i="2" l="1"/>
  <c r="I14" i="2"/>
  <c r="G14" i="2"/>
  <c r="D13" i="2"/>
  <c r="G13" i="2"/>
  <c r="B13" i="2"/>
  <c r="F13" i="2"/>
  <c r="F13" i="27"/>
  <c r="D12" i="2"/>
  <c r="G12" i="2"/>
  <c r="E12" i="2"/>
  <c r="F12" i="2"/>
  <c r="B12" i="2"/>
  <c r="C12" i="2"/>
  <c r="D11" i="2"/>
  <c r="I11" i="2"/>
  <c r="G11" i="2"/>
  <c r="F11" i="2"/>
  <c r="B11" i="2"/>
  <c r="F6" i="27"/>
  <c r="Q10" i="7"/>
  <c r="R10" i="7"/>
  <c r="B3" i="2"/>
  <c r="D2" i="2"/>
  <c r="E2" i="2"/>
  <c r="G2" i="2"/>
  <c r="F2" i="2"/>
  <c r="D10" i="2"/>
  <c r="G10" i="2"/>
  <c r="D6" i="2"/>
  <c r="G6" i="2"/>
  <c r="F6" i="2"/>
  <c r="B6" i="2"/>
  <c r="C2" i="2"/>
  <c r="G2" i="27"/>
  <c r="D7" i="2"/>
  <c r="G7" i="2"/>
  <c r="D9" i="2"/>
  <c r="G9" i="2"/>
  <c r="D5" i="2"/>
  <c r="G5" i="2"/>
  <c r="F10" i="2"/>
  <c r="B2" i="2"/>
  <c r="B5" i="2"/>
  <c r="D8" i="2"/>
  <c r="G8" i="2"/>
  <c r="D4" i="2"/>
  <c r="G4" i="2"/>
  <c r="F8" i="2"/>
  <c r="B4" i="2"/>
  <c r="C8" i="2"/>
  <c r="C3" i="2"/>
  <c r="D2" i="27"/>
  <c r="A2" i="27" s="1"/>
  <c r="A2" i="2" s="1"/>
  <c r="C87" i="27"/>
  <c r="D75" i="27"/>
  <c r="I75" i="27"/>
  <c r="L75" i="27" s="1"/>
  <c r="J75" i="27" s="1"/>
  <c r="C75" i="27"/>
  <c r="D70" i="27"/>
  <c r="I70" i="27"/>
  <c r="L70" i="27" s="1"/>
  <c r="J70" i="27" s="1"/>
  <c r="B70" i="27"/>
  <c r="G62" i="27"/>
  <c r="D61" i="27"/>
  <c r="I61" i="27"/>
  <c r="L61" i="27" s="1"/>
  <c r="J61" i="27" s="1"/>
  <c r="D60" i="27"/>
  <c r="D58" i="27"/>
  <c r="I58" i="27"/>
  <c r="L58" i="27" s="1"/>
  <c r="J58" i="27" s="1"/>
  <c r="B58" i="27"/>
  <c r="G54" i="27"/>
  <c r="D53" i="27"/>
  <c r="I53" i="27"/>
  <c r="L53" i="27" s="1"/>
  <c r="J53" i="27" s="1"/>
  <c r="D52" i="27"/>
  <c r="D50" i="27"/>
  <c r="I50" i="27"/>
  <c r="L50" i="27" s="1"/>
  <c r="J50" i="27" s="1"/>
  <c r="B50" i="27"/>
  <c r="G46" i="27"/>
  <c r="E45" i="27"/>
  <c r="I45" i="27"/>
  <c r="L45" i="27" s="1"/>
  <c r="J45" i="27" s="1"/>
  <c r="D41" i="27"/>
  <c r="I41" i="27"/>
  <c r="L41" i="27" s="1"/>
  <c r="J41" i="27" s="1"/>
  <c r="B41" i="27"/>
  <c r="C40" i="27"/>
  <c r="D38" i="27"/>
  <c r="A38" i="27" s="1"/>
  <c r="A38" i="2" s="1"/>
  <c r="I38" i="27"/>
  <c r="L38" i="27" s="1"/>
  <c r="J38" i="27" s="1"/>
  <c r="C38" i="27"/>
  <c r="F34" i="27"/>
  <c r="D32" i="27"/>
  <c r="G29" i="27"/>
  <c r="C28" i="27"/>
  <c r="I28" i="27"/>
  <c r="L28" i="27" s="1"/>
  <c r="J28" i="27" s="1"/>
  <c r="G26" i="27"/>
  <c r="B26" i="27"/>
  <c r="G24" i="27"/>
  <c r="G22" i="27"/>
  <c r="B22" i="27"/>
  <c r="G18" i="27"/>
  <c r="B18" i="27"/>
  <c r="G16" i="27"/>
  <c r="G14" i="27"/>
  <c r="B14" i="27"/>
  <c r="G5" i="27"/>
  <c r="D4" i="27"/>
  <c r="I4" i="27" s="1"/>
  <c r="L4" i="27" s="1"/>
  <c r="J4" i="27" s="1"/>
  <c r="I4" i="2" s="1"/>
  <c r="G87" i="27"/>
  <c r="D83" i="27"/>
  <c r="A83" i="27" s="1"/>
  <c r="A83" i="2" s="1"/>
  <c r="I83" i="27"/>
  <c r="L83" i="27" s="1"/>
  <c r="J83" i="27" s="1"/>
  <c r="C83" i="27"/>
  <c r="E80" i="27"/>
  <c r="F79" i="27"/>
  <c r="D78" i="27"/>
  <c r="I78" i="27"/>
  <c r="L78" i="27" s="1"/>
  <c r="J78" i="27" s="1"/>
  <c r="B78" i="27"/>
  <c r="G75" i="27"/>
  <c r="B75" i="27"/>
  <c r="F74" i="27"/>
  <c r="D73" i="27"/>
  <c r="D72" i="27"/>
  <c r="A72" i="27" s="1"/>
  <c r="A72" i="2" s="1"/>
  <c r="G70" i="27"/>
  <c r="F67" i="27"/>
  <c r="D63" i="27"/>
  <c r="A63" i="27" s="1"/>
  <c r="A63" i="2" s="1"/>
  <c r="I63" i="27"/>
  <c r="L63" i="27" s="1"/>
  <c r="J63" i="27" s="1"/>
  <c r="C63" i="27"/>
  <c r="D59" i="27"/>
  <c r="I59" i="27"/>
  <c r="L59" i="27" s="1"/>
  <c r="J59" i="27" s="1"/>
  <c r="C59" i="27"/>
  <c r="D57" i="27"/>
  <c r="I57" i="27"/>
  <c r="L57" i="27" s="1"/>
  <c r="J57" i="27" s="1"/>
  <c r="D55" i="27"/>
  <c r="A55" i="27" s="1"/>
  <c r="A55" i="2" s="1"/>
  <c r="I55" i="27"/>
  <c r="L55" i="27" s="1"/>
  <c r="J55" i="27" s="1"/>
  <c r="C55" i="27"/>
  <c r="D51" i="27"/>
  <c r="I51" i="27"/>
  <c r="L51" i="27" s="1"/>
  <c r="J51" i="27" s="1"/>
  <c r="C51" i="27"/>
  <c r="D49" i="27"/>
  <c r="I49" i="27"/>
  <c r="L49" i="27" s="1"/>
  <c r="J49" i="27" s="1"/>
  <c r="D47" i="27"/>
  <c r="A47" i="27" s="1"/>
  <c r="A47" i="2" s="1"/>
  <c r="I47" i="27"/>
  <c r="L47" i="27" s="1"/>
  <c r="J47" i="27" s="1"/>
  <c r="C47" i="27"/>
  <c r="D42" i="27"/>
  <c r="I42" i="27"/>
  <c r="L42" i="27" s="1"/>
  <c r="J42" i="27" s="1"/>
  <c r="C42" i="27"/>
  <c r="D33" i="27"/>
  <c r="I33" i="27"/>
  <c r="L33" i="27" s="1"/>
  <c r="J33" i="27" s="1"/>
  <c r="B33" i="27"/>
  <c r="D30" i="27"/>
  <c r="A30" i="27" s="1"/>
  <c r="A30" i="2" s="1"/>
  <c r="I30" i="27"/>
  <c r="L30" i="27" s="1"/>
  <c r="J30" i="27" s="1"/>
  <c r="C30" i="27"/>
  <c r="F29" i="27"/>
  <c r="F26" i="27"/>
  <c r="F22" i="27"/>
  <c r="D21" i="27"/>
  <c r="I21" i="27"/>
  <c r="L21" i="27" s="1"/>
  <c r="J21" i="27" s="1"/>
  <c r="B21" i="27"/>
  <c r="F18" i="27"/>
  <c r="F14" i="27"/>
  <c r="D13" i="27"/>
  <c r="A13" i="27" s="1"/>
  <c r="A13" i="2" s="1"/>
  <c r="I13" i="27"/>
  <c r="L13" i="27" s="1"/>
  <c r="J13" i="27" s="1"/>
  <c r="I13" i="2" s="1"/>
  <c r="B13" i="27"/>
  <c r="D9" i="27"/>
  <c r="I9" i="27"/>
  <c r="L9" i="27" s="1"/>
  <c r="J9" i="27" s="1"/>
  <c r="I9" i="2" s="1"/>
  <c r="D6" i="27"/>
  <c r="A6" i="27" s="1"/>
  <c r="A6" i="2" s="1"/>
  <c r="I6" i="27"/>
  <c r="L6" i="27" s="1"/>
  <c r="J6" i="27" s="1"/>
  <c r="I6" i="2" s="1"/>
  <c r="C6" i="27"/>
  <c r="F5" i="27"/>
  <c r="G4" i="27"/>
  <c r="D87" i="27"/>
  <c r="A87" i="27" s="1"/>
  <c r="A87" i="2" s="1"/>
  <c r="I87" i="27"/>
  <c r="L87" i="27" s="1"/>
  <c r="J87" i="27" s="1"/>
  <c r="D82" i="27"/>
  <c r="I82" i="27"/>
  <c r="L82" i="27" s="1"/>
  <c r="J82" i="27" s="1"/>
  <c r="B82" i="27"/>
  <c r="F2" i="27"/>
  <c r="D90" i="27"/>
  <c r="I90" i="27"/>
  <c r="L90" i="27" s="1"/>
  <c r="J90" i="27" s="1"/>
  <c r="B90" i="27"/>
  <c r="B2" i="27"/>
  <c r="D91" i="27"/>
  <c r="A91" i="27" s="1"/>
  <c r="A91" i="2" s="1"/>
  <c r="I91" i="27"/>
  <c r="L91" i="27" s="1"/>
  <c r="J91" i="27" s="1"/>
  <c r="C91" i="27"/>
  <c r="G90" i="27"/>
  <c r="E88" i="27"/>
  <c r="F87" i="27"/>
  <c r="D86" i="27"/>
  <c r="I86" i="27"/>
  <c r="L86" i="27" s="1"/>
  <c r="J86" i="27" s="1"/>
  <c r="B86" i="27"/>
  <c r="G83" i="27"/>
  <c r="B83" i="27"/>
  <c r="F82" i="27"/>
  <c r="D81" i="27"/>
  <c r="D80" i="27"/>
  <c r="A80" i="27" s="1"/>
  <c r="A80" i="2" s="1"/>
  <c r="G78" i="27"/>
  <c r="G77" i="27"/>
  <c r="I77" i="27"/>
  <c r="L77" i="27" s="1"/>
  <c r="J77" i="27" s="1"/>
  <c r="F75" i="27"/>
  <c r="A75" i="27"/>
  <c r="A75" i="2" s="1"/>
  <c r="C73" i="27"/>
  <c r="D71" i="27"/>
  <c r="A71" i="27" s="1"/>
  <c r="A71" i="2" s="1"/>
  <c r="I71" i="27"/>
  <c r="L71" i="27" s="1"/>
  <c r="J71" i="27" s="1"/>
  <c r="C71" i="27"/>
  <c r="F70" i="27"/>
  <c r="D66" i="27"/>
  <c r="I66" i="27"/>
  <c r="L66" i="27" s="1"/>
  <c r="J66" i="27" s="1"/>
  <c r="B66" i="27"/>
  <c r="G63" i="27"/>
  <c r="B63" i="27"/>
  <c r="C61" i="27"/>
  <c r="G59" i="27"/>
  <c r="B59" i="27"/>
  <c r="F58" i="27"/>
  <c r="G57" i="27"/>
  <c r="G55" i="27"/>
  <c r="B55" i="27"/>
  <c r="G51" i="27"/>
  <c r="B51" i="27"/>
  <c r="G49" i="27"/>
  <c r="G47" i="27"/>
  <c r="B47" i="27"/>
  <c r="D43" i="27"/>
  <c r="A43" i="27" s="1"/>
  <c r="A43" i="2" s="1"/>
  <c r="I43" i="27"/>
  <c r="L43" i="27" s="1"/>
  <c r="J43" i="27" s="1"/>
  <c r="G42" i="27"/>
  <c r="B42" i="27"/>
  <c r="G40" i="27"/>
  <c r="E39" i="27"/>
  <c r="D37" i="27"/>
  <c r="I37" i="27"/>
  <c r="L37" i="27" s="1"/>
  <c r="J37" i="27" s="1"/>
  <c r="B37" i="27"/>
  <c r="D34" i="27"/>
  <c r="A34" i="27" s="1"/>
  <c r="A34" i="2" s="1"/>
  <c r="I34" i="27"/>
  <c r="L34" i="27" s="1"/>
  <c r="J34" i="27" s="1"/>
  <c r="C34" i="27"/>
  <c r="G33" i="27"/>
  <c r="A31" i="27"/>
  <c r="A31" i="2" s="1"/>
  <c r="I31" i="27"/>
  <c r="L31" i="27" s="1"/>
  <c r="J31" i="27" s="1"/>
  <c r="G30" i="27"/>
  <c r="B30" i="27"/>
  <c r="D25" i="27"/>
  <c r="I25" i="27"/>
  <c r="L25" i="27" s="1"/>
  <c r="J25" i="27" s="1"/>
  <c r="B25" i="27"/>
  <c r="G21" i="27"/>
  <c r="D20" i="27"/>
  <c r="I20" i="27"/>
  <c r="L20" i="27" s="1"/>
  <c r="J20" i="27" s="1"/>
  <c r="D19" i="27"/>
  <c r="D17" i="27"/>
  <c r="I17" i="27"/>
  <c r="L17" i="27" s="1"/>
  <c r="J17" i="27" s="1"/>
  <c r="B17" i="27"/>
  <c r="G13" i="27"/>
  <c r="D12" i="27"/>
  <c r="A12" i="27" s="1"/>
  <c r="A12" i="2" s="1"/>
  <c r="I12" i="27"/>
  <c r="L12" i="27" s="1"/>
  <c r="J12" i="27" s="1"/>
  <c r="I12" i="2" s="1"/>
  <c r="D11" i="27"/>
  <c r="C9" i="27"/>
  <c r="G6" i="27"/>
  <c r="B6" i="27"/>
  <c r="C4" i="27"/>
  <c r="I2" i="27"/>
  <c r="L2" i="27" s="1"/>
  <c r="J2" i="27" s="1"/>
  <c r="I2" i="2" s="1"/>
  <c r="E87" i="27"/>
  <c r="G85" i="27"/>
  <c r="I85" i="27"/>
  <c r="L85" i="27" s="1"/>
  <c r="J85" i="27" s="1"/>
  <c r="C82" i="27"/>
  <c r="D79" i="27"/>
  <c r="A79" i="27" s="1"/>
  <c r="A79" i="2" s="1"/>
  <c r="I79" i="27"/>
  <c r="L79" i="27" s="1"/>
  <c r="J79" i="27" s="1"/>
  <c r="C79" i="27"/>
  <c r="E75" i="27"/>
  <c r="D74" i="27"/>
  <c r="I74" i="27"/>
  <c r="L74" i="27" s="1"/>
  <c r="J74" i="27" s="1"/>
  <c r="B74" i="27"/>
  <c r="C70" i="27"/>
  <c r="D67" i="27"/>
  <c r="A67" i="27" s="1"/>
  <c r="A67" i="2" s="1"/>
  <c r="I67" i="27"/>
  <c r="L67" i="27" s="1"/>
  <c r="J67" i="27" s="1"/>
  <c r="C67" i="27"/>
  <c r="F63" i="27"/>
  <c r="D62" i="27"/>
  <c r="I62" i="27"/>
  <c r="L62" i="27" s="1"/>
  <c r="J62" i="27" s="1"/>
  <c r="B62" i="27"/>
  <c r="F59" i="27"/>
  <c r="A59" i="27"/>
  <c r="A59" i="2" s="1"/>
  <c r="C57" i="27"/>
  <c r="F55" i="27"/>
  <c r="D54" i="27"/>
  <c r="I54" i="27"/>
  <c r="L54" i="27" s="1"/>
  <c r="J54" i="27" s="1"/>
  <c r="B54" i="27"/>
  <c r="F51" i="27"/>
  <c r="A51" i="27"/>
  <c r="A51" i="2" s="1"/>
  <c r="C49" i="27"/>
  <c r="F47" i="27"/>
  <c r="D46" i="27"/>
  <c r="I46" i="27"/>
  <c r="L46" i="27" s="1"/>
  <c r="J46" i="27" s="1"/>
  <c r="B46" i="27"/>
  <c r="D44" i="27"/>
  <c r="A44" i="27" s="1"/>
  <c r="A44" i="2" s="1"/>
  <c r="I44" i="27"/>
  <c r="L44" i="27" s="1"/>
  <c r="J44" i="27" s="1"/>
  <c r="F42" i="27"/>
  <c r="A42" i="27"/>
  <c r="A42" i="2" s="1"/>
  <c r="D40" i="27"/>
  <c r="D39" i="27"/>
  <c r="C36" i="27"/>
  <c r="I36" i="27"/>
  <c r="L36" i="27" s="1"/>
  <c r="J36" i="27" s="1"/>
  <c r="D29" i="27"/>
  <c r="I29" i="27"/>
  <c r="L29" i="27" s="1"/>
  <c r="J29" i="27" s="1"/>
  <c r="B29" i="27"/>
  <c r="D26" i="27"/>
  <c r="A26" i="27" s="1"/>
  <c r="A26" i="2" s="1"/>
  <c r="I26" i="27"/>
  <c r="L26" i="27" s="1"/>
  <c r="J26" i="27" s="1"/>
  <c r="C26" i="27"/>
  <c r="D24" i="27"/>
  <c r="I24" i="27"/>
  <c r="L24" i="27" s="1"/>
  <c r="J24" i="27" s="1"/>
  <c r="D22" i="27"/>
  <c r="A22" i="27" s="1"/>
  <c r="A22" i="2" s="1"/>
  <c r="I22" i="27"/>
  <c r="L22" i="27" s="1"/>
  <c r="J22" i="27" s="1"/>
  <c r="C22" i="27"/>
  <c r="F21" i="27"/>
  <c r="D18" i="27"/>
  <c r="A18" i="27" s="1"/>
  <c r="A18" i="2" s="1"/>
  <c r="I18" i="27"/>
  <c r="L18" i="27" s="1"/>
  <c r="J18" i="27" s="1"/>
  <c r="C18" i="27"/>
  <c r="D16" i="27"/>
  <c r="I16" i="27"/>
  <c r="L16" i="27" s="1"/>
  <c r="J16" i="27" s="1"/>
  <c r="D14" i="27"/>
  <c r="A14" i="27" s="1"/>
  <c r="A14" i="2" s="1"/>
  <c r="I14" i="27"/>
  <c r="L14" i="27" s="1"/>
  <c r="J14" i="27" s="1"/>
  <c r="C14" i="27"/>
  <c r="D10" i="27"/>
  <c r="A10" i="27" s="1"/>
  <c r="A10" i="2" s="1"/>
  <c r="I10" i="27"/>
  <c r="L10" i="27" s="1"/>
  <c r="J10" i="27" s="1"/>
  <c r="I10" i="2" s="1"/>
  <c r="D8" i="27"/>
  <c r="A8" i="27" s="1"/>
  <c r="A8" i="2" s="1"/>
  <c r="I8" i="27"/>
  <c r="L8" i="27" s="1"/>
  <c r="J8" i="27" s="1"/>
  <c r="I8" i="2" s="1"/>
  <c r="D5" i="27"/>
  <c r="A5" i="27" s="1"/>
  <c r="A5" i="2" s="1"/>
  <c r="I5" i="27"/>
  <c r="L5" i="27" s="1"/>
  <c r="J5" i="27" s="1"/>
  <c r="I5" i="2" s="1"/>
  <c r="B5" i="27"/>
  <c r="B10" i="2"/>
  <c r="C10" i="2"/>
  <c r="C10" i="27"/>
  <c r="G10" i="27"/>
  <c r="B10" i="27"/>
  <c r="F10" i="27"/>
  <c r="B9" i="2"/>
  <c r="B9" i="27"/>
  <c r="F9" i="2"/>
  <c r="C9" i="2"/>
  <c r="G9" i="27"/>
  <c r="F9" i="27"/>
  <c r="C8" i="27"/>
  <c r="G8" i="27"/>
  <c r="B7" i="2"/>
  <c r="C7" i="2"/>
  <c r="E69" i="27"/>
  <c r="B69" i="27"/>
  <c r="F69" i="27"/>
  <c r="B84" i="27"/>
  <c r="F84" i="27"/>
  <c r="C84" i="27"/>
  <c r="G84" i="27"/>
  <c r="B76" i="27"/>
  <c r="F76" i="27"/>
  <c r="C76" i="27"/>
  <c r="G76" i="27"/>
  <c r="G69" i="27"/>
  <c r="B68" i="27"/>
  <c r="F68" i="27"/>
  <c r="C68" i="27"/>
  <c r="G68" i="27"/>
  <c r="E56" i="27"/>
  <c r="B56" i="27"/>
  <c r="F56" i="27"/>
  <c r="C56" i="27"/>
  <c r="G56" i="27"/>
  <c r="E48" i="27"/>
  <c r="B48" i="27"/>
  <c r="F48" i="27"/>
  <c r="C48" i="27"/>
  <c r="G48" i="27"/>
  <c r="E15" i="27"/>
  <c r="B15" i="27"/>
  <c r="F15" i="27"/>
  <c r="C15" i="27"/>
  <c r="G15" i="27"/>
  <c r="D15" i="27"/>
  <c r="A15" i="27" s="1"/>
  <c r="A15" i="2" s="1"/>
  <c r="E85" i="27"/>
  <c r="B85" i="27"/>
  <c r="F85" i="27"/>
  <c r="E77" i="27"/>
  <c r="B77" i="27"/>
  <c r="F77" i="27"/>
  <c r="A89" i="27"/>
  <c r="A89" i="2" s="1"/>
  <c r="E89" i="27"/>
  <c r="B89" i="27"/>
  <c r="F89" i="27"/>
  <c r="D85" i="27"/>
  <c r="A85" i="27" s="1"/>
  <c r="A85" i="2" s="1"/>
  <c r="E84" i="27"/>
  <c r="A81" i="27"/>
  <c r="A81" i="2" s="1"/>
  <c r="E81" i="27"/>
  <c r="B81" i="27"/>
  <c r="F81" i="27"/>
  <c r="D77" i="27"/>
  <c r="A77" i="27" s="1"/>
  <c r="A77" i="2" s="1"/>
  <c r="E76" i="27"/>
  <c r="A73" i="27"/>
  <c r="A73" i="2" s="1"/>
  <c r="E73" i="27"/>
  <c r="B73" i="27"/>
  <c r="F73" i="27"/>
  <c r="D69" i="27"/>
  <c r="A69" i="27" s="1"/>
  <c r="A69" i="2" s="1"/>
  <c r="E68" i="27"/>
  <c r="A65" i="27"/>
  <c r="A65" i="2" s="1"/>
  <c r="E65" i="27"/>
  <c r="B65" i="27"/>
  <c r="F65" i="27"/>
  <c r="D56" i="27"/>
  <c r="A56" i="27" s="1"/>
  <c r="A56" i="2" s="1"/>
  <c r="D48" i="27"/>
  <c r="A48" i="27" s="1"/>
  <c r="A48" i="2" s="1"/>
  <c r="A39" i="27"/>
  <c r="A39" i="2" s="1"/>
  <c r="B27" i="27"/>
  <c r="F27" i="27"/>
  <c r="C27" i="27"/>
  <c r="G27" i="27"/>
  <c r="A27" i="27"/>
  <c r="A27" i="2" s="1"/>
  <c r="D27" i="27"/>
  <c r="E27" i="27"/>
  <c r="G89" i="27"/>
  <c r="B88" i="27"/>
  <c r="F88" i="27"/>
  <c r="C88" i="27"/>
  <c r="G88" i="27"/>
  <c r="C85" i="27"/>
  <c r="D84" i="27"/>
  <c r="A84" i="27" s="1"/>
  <c r="A84" i="2" s="1"/>
  <c r="G81" i="27"/>
  <c r="B80" i="27"/>
  <c r="F80" i="27"/>
  <c r="C80" i="27"/>
  <c r="G80" i="27"/>
  <c r="C77" i="27"/>
  <c r="D76" i="27"/>
  <c r="A76" i="27" s="1"/>
  <c r="A76" i="2" s="1"/>
  <c r="G73" i="27"/>
  <c r="B72" i="27"/>
  <c r="F72" i="27"/>
  <c r="C72" i="27"/>
  <c r="G72" i="27"/>
  <c r="C69" i="27"/>
  <c r="D68" i="27"/>
  <c r="A68" i="27" s="1"/>
  <c r="A68" i="2" s="1"/>
  <c r="G65" i="27"/>
  <c r="B64" i="27"/>
  <c r="F64" i="27"/>
  <c r="C64" i="27"/>
  <c r="G64" i="27"/>
  <c r="A60" i="27"/>
  <c r="A60" i="2" s="1"/>
  <c r="E60" i="27"/>
  <c r="B60" i="27"/>
  <c r="F60" i="27"/>
  <c r="C60" i="27"/>
  <c r="G60" i="27"/>
  <c r="A52" i="27"/>
  <c r="A52" i="2" s="1"/>
  <c r="E52" i="27"/>
  <c r="B52" i="27"/>
  <c r="F52" i="27"/>
  <c r="C52" i="27"/>
  <c r="G52" i="27"/>
  <c r="B35" i="27"/>
  <c r="F35" i="27"/>
  <c r="C35" i="27"/>
  <c r="G35" i="27"/>
  <c r="D35" i="27"/>
  <c r="A35" i="27" s="1"/>
  <c r="A35" i="2" s="1"/>
  <c r="E35" i="27"/>
  <c r="A23" i="27"/>
  <c r="A23" i="2" s="1"/>
  <c r="E23" i="27"/>
  <c r="B23" i="27"/>
  <c r="F23" i="27"/>
  <c r="C23" i="27"/>
  <c r="G23" i="27"/>
  <c r="D23" i="27"/>
  <c r="E7" i="27"/>
  <c r="B7" i="27"/>
  <c r="F7" i="27"/>
  <c r="C7" i="27"/>
  <c r="G7" i="27"/>
  <c r="D7" i="27"/>
  <c r="A7" i="27" s="1"/>
  <c r="A7" i="2" s="1"/>
  <c r="E90" i="27"/>
  <c r="A90" i="27"/>
  <c r="A90" i="2" s="1"/>
  <c r="E86" i="27"/>
  <c r="A86" i="27"/>
  <c r="A86" i="2" s="1"/>
  <c r="E82" i="27"/>
  <c r="A82" i="27"/>
  <c r="A82" i="2" s="1"/>
  <c r="E78" i="27"/>
  <c r="A78" i="27"/>
  <c r="A78" i="2" s="1"/>
  <c r="E74" i="27"/>
  <c r="A74" i="27"/>
  <c r="A74" i="2" s="1"/>
  <c r="E70" i="27"/>
  <c r="A70" i="27"/>
  <c r="A70" i="2" s="1"/>
  <c r="E66" i="27"/>
  <c r="A66" i="27"/>
  <c r="A66" i="2" s="1"/>
  <c r="E62" i="27"/>
  <c r="A62" i="27"/>
  <c r="A62" i="2" s="1"/>
  <c r="F61" i="27"/>
  <c r="B61" i="27"/>
  <c r="E58" i="27"/>
  <c r="A58" i="27"/>
  <c r="A58" i="2" s="1"/>
  <c r="F57" i="27"/>
  <c r="B57" i="27"/>
  <c r="E54" i="27"/>
  <c r="A54" i="27"/>
  <c r="A54" i="2" s="1"/>
  <c r="F53" i="27"/>
  <c r="B53" i="27"/>
  <c r="E50" i="27"/>
  <c r="A50" i="27"/>
  <c r="A50" i="2" s="1"/>
  <c r="F49" i="27"/>
  <c r="B49" i="27"/>
  <c r="E46" i="27"/>
  <c r="A46" i="27"/>
  <c r="A46" i="2" s="1"/>
  <c r="F45" i="27"/>
  <c r="B45" i="27"/>
  <c r="E44" i="27"/>
  <c r="A40" i="27"/>
  <c r="A40" i="2" s="1"/>
  <c r="E40" i="27"/>
  <c r="B40" i="27"/>
  <c r="F40" i="27"/>
  <c r="D36" i="27"/>
  <c r="A36" i="27" s="1"/>
  <c r="A36" i="2" s="1"/>
  <c r="A32" i="27"/>
  <c r="A32" i="2" s="1"/>
  <c r="E32" i="27"/>
  <c r="B32" i="27"/>
  <c r="F32" i="27"/>
  <c r="D28" i="27"/>
  <c r="E61" i="27"/>
  <c r="A61" i="27"/>
  <c r="A61" i="2" s="1"/>
  <c r="E57" i="27"/>
  <c r="A57" i="27"/>
  <c r="A57" i="2" s="1"/>
  <c r="E53" i="27"/>
  <c r="A53" i="27"/>
  <c r="A53" i="2" s="1"/>
  <c r="E49" i="27"/>
  <c r="A49" i="27"/>
  <c r="A49" i="2" s="1"/>
  <c r="C43" i="27"/>
  <c r="G43" i="27"/>
  <c r="B43" i="27"/>
  <c r="B39" i="27"/>
  <c r="F39" i="27"/>
  <c r="C39" i="27"/>
  <c r="G39" i="27"/>
  <c r="B31" i="27"/>
  <c r="F31" i="27"/>
  <c r="C31" i="27"/>
  <c r="G31" i="27"/>
  <c r="A19" i="27"/>
  <c r="A19" i="2" s="1"/>
  <c r="E19" i="27"/>
  <c r="B19" i="27"/>
  <c r="F19" i="27"/>
  <c r="C19" i="27"/>
  <c r="G19" i="27"/>
  <c r="A11" i="27"/>
  <c r="A11" i="2" s="1"/>
  <c r="E11" i="27"/>
  <c r="B11" i="27"/>
  <c r="F11" i="27"/>
  <c r="C11" i="27"/>
  <c r="G11" i="27"/>
  <c r="E3" i="27"/>
  <c r="B3" i="27"/>
  <c r="F3" i="27"/>
  <c r="C3" i="27"/>
  <c r="G3" i="27"/>
  <c r="D45" i="27"/>
  <c r="A45" i="27" s="1"/>
  <c r="A45" i="2" s="1"/>
  <c r="B44" i="27"/>
  <c r="F44" i="27"/>
  <c r="C44" i="27"/>
  <c r="E36" i="27"/>
  <c r="B36" i="27"/>
  <c r="F36" i="27"/>
  <c r="A28" i="27"/>
  <c r="A28" i="2" s="1"/>
  <c r="E28" i="27"/>
  <c r="B28" i="27"/>
  <c r="F28" i="27"/>
  <c r="D3" i="27"/>
  <c r="E41" i="27"/>
  <c r="A41" i="27"/>
  <c r="A41" i="2" s="1"/>
  <c r="E37" i="27"/>
  <c r="A37" i="27"/>
  <c r="A37" i="2" s="1"/>
  <c r="E33" i="27"/>
  <c r="A33" i="27"/>
  <c r="A33" i="2" s="1"/>
  <c r="E29" i="27"/>
  <c r="A29" i="27"/>
  <c r="A29" i="2" s="1"/>
  <c r="E25" i="27"/>
  <c r="A25" i="27"/>
  <c r="A25" i="2" s="1"/>
  <c r="F24" i="27"/>
  <c r="B24" i="27"/>
  <c r="E21" i="27"/>
  <c r="A21" i="27"/>
  <c r="A21" i="2" s="1"/>
  <c r="F20" i="27"/>
  <c r="B20" i="27"/>
  <c r="E17" i="27"/>
  <c r="A17" i="27"/>
  <c r="A17" i="2" s="1"/>
  <c r="F16" i="27"/>
  <c r="B16" i="27"/>
  <c r="E13" i="27"/>
  <c r="F12" i="27"/>
  <c r="B12" i="27"/>
  <c r="E9" i="27"/>
  <c r="A9" i="27"/>
  <c r="A9" i="2" s="1"/>
  <c r="F8" i="27"/>
  <c r="B8" i="27"/>
  <c r="E5" i="27"/>
  <c r="F4" i="27"/>
  <c r="B4" i="27"/>
  <c r="E24" i="27"/>
  <c r="A24" i="27"/>
  <c r="A24" i="2" s="1"/>
  <c r="E20" i="27"/>
  <c r="A20" i="27"/>
  <c r="A20" i="2" s="1"/>
  <c r="E16" i="27"/>
  <c r="A16" i="27"/>
  <c r="A16" i="2" s="1"/>
  <c r="E12" i="27"/>
  <c r="E8" i="27"/>
  <c r="E4" i="27"/>
  <c r="E2" i="27"/>
  <c r="F5" i="2"/>
  <c r="F4" i="2"/>
  <c r="F3" i="2"/>
  <c r="E30" i="2"/>
  <c r="E24" i="2"/>
  <c r="E20" i="2"/>
  <c r="E6" i="2"/>
  <c r="E54" i="2"/>
  <c r="E48" i="2"/>
  <c r="E44" i="2"/>
  <c r="E40" i="2"/>
  <c r="E36" i="2"/>
  <c r="E32" i="2"/>
  <c r="E28" i="2"/>
  <c r="E10" i="2"/>
  <c r="E4" i="2"/>
  <c r="E91" i="2"/>
  <c r="E87" i="2"/>
  <c r="E83" i="2"/>
  <c r="E79" i="2"/>
  <c r="E75" i="2"/>
  <c r="E71" i="2"/>
  <c r="E67" i="2"/>
  <c r="E63" i="2"/>
  <c r="E59" i="2"/>
  <c r="E56" i="2"/>
  <c r="E18" i="2"/>
  <c r="E14" i="2"/>
  <c r="E8" i="2"/>
  <c r="D68" i="2"/>
  <c r="E3" i="2"/>
  <c r="D59" i="2"/>
  <c r="E31" i="2"/>
  <c r="E15" i="2"/>
  <c r="D88" i="2"/>
  <c r="D84" i="2"/>
  <c r="D76" i="2"/>
  <c r="D72" i="2"/>
  <c r="D64" i="2"/>
  <c r="D60" i="2"/>
  <c r="E19" i="2"/>
  <c r="E57" i="2"/>
  <c r="E55" i="2"/>
  <c r="E53" i="2"/>
  <c r="E51" i="2"/>
  <c r="E49" i="2"/>
  <c r="E47" i="2"/>
  <c r="E45" i="2"/>
  <c r="E43" i="2"/>
  <c r="E41" i="2"/>
  <c r="E39" i="2"/>
  <c r="E37" i="2"/>
  <c r="E35" i="2"/>
  <c r="E27" i="2"/>
  <c r="E11" i="2"/>
  <c r="D80" i="2"/>
  <c r="E88" i="2"/>
  <c r="E84" i="2"/>
  <c r="E80" i="2"/>
  <c r="E76" i="2"/>
  <c r="E72" i="2"/>
  <c r="E68" i="2"/>
  <c r="E64" i="2"/>
  <c r="E60" i="2"/>
  <c r="E23" i="2"/>
  <c r="D19" i="2"/>
  <c r="E7" i="2"/>
  <c r="D3" i="2"/>
  <c r="E33" i="2"/>
  <c r="E29" i="2"/>
  <c r="E25" i="2"/>
  <c r="E21" i="2"/>
  <c r="E17" i="2"/>
  <c r="E13" i="2"/>
  <c r="E9" i="2"/>
  <c r="E5" i="2"/>
  <c r="T11" i="3"/>
  <c r="R11" i="7" l="1"/>
  <c r="Q11" i="7"/>
  <c r="A4" i="27"/>
  <c r="A4" i="2" s="1"/>
  <c r="A3" i="27"/>
  <c r="A3" i="2" s="1"/>
  <c r="I3" i="27"/>
  <c r="L3" i="27" s="1"/>
  <c r="J3" i="27" s="1"/>
  <c r="I3" i="2" s="1"/>
  <c r="I7" i="27"/>
  <c r="L7" i="27" s="1"/>
  <c r="J7" i="27" s="1"/>
  <c r="I7" i="2" s="1"/>
  <c r="C50" i="17"/>
  <c r="B50" i="17"/>
  <c r="C46" i="17"/>
  <c r="G46" i="17" s="1"/>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 r="T90" i="3"/>
  <c r="T91" i="3"/>
  <c r="C49" i="17"/>
  <c r="B49" i="17"/>
  <c r="B8" i="17"/>
  <c r="G103" i="3"/>
  <c r="G102" i="3"/>
  <c r="M100" i="3"/>
  <c r="K100" i="3"/>
  <c r="I100" i="3"/>
  <c r="AJ99" i="3"/>
  <c r="AJ98" i="3"/>
  <c r="AJ97" i="3"/>
  <c r="AJ96" i="3"/>
  <c r="AJ95" i="3"/>
  <c r="AJ94" i="3"/>
  <c r="AJ93" i="3"/>
  <c r="AJ92" i="3"/>
  <c r="AJ91" i="3"/>
  <c r="AJ90" i="3"/>
  <c r="AJ89" i="3"/>
  <c r="AJ88" i="3"/>
  <c r="AJ87" i="3"/>
  <c r="AJ86" i="3"/>
  <c r="AJ85" i="3"/>
  <c r="AJ84" i="3"/>
  <c r="AJ83" i="3"/>
  <c r="AJ82" i="3"/>
  <c r="AJ81" i="3"/>
  <c r="AJ80" i="3"/>
  <c r="AJ79" i="3"/>
  <c r="AJ78" i="3"/>
  <c r="AJ77" i="3"/>
  <c r="AJ76" i="3"/>
  <c r="AJ75" i="3"/>
  <c r="AJ74" i="3"/>
  <c r="AJ73" i="3"/>
  <c r="AJ72" i="3"/>
  <c r="AJ71" i="3"/>
  <c r="AJ70" i="3"/>
  <c r="AJ69" i="3"/>
  <c r="AJ68" i="3"/>
  <c r="AJ67" i="3"/>
  <c r="AJ66" i="3"/>
  <c r="AJ65" i="3"/>
  <c r="AJ64" i="3"/>
  <c r="AJ63" i="3"/>
  <c r="AJ62" i="3"/>
  <c r="AJ61" i="3"/>
  <c r="AJ60" i="3"/>
  <c r="AJ59" i="3"/>
  <c r="AJ58" i="3"/>
  <c r="AJ57" i="3"/>
  <c r="AJ56" i="3"/>
  <c r="AJ55" i="3"/>
  <c r="AJ54" i="3"/>
  <c r="AJ53" i="3"/>
  <c r="AJ52" i="3"/>
  <c r="AJ51" i="3"/>
  <c r="AJ50" i="3"/>
  <c r="AJ49" i="3"/>
  <c r="AJ48" i="3"/>
  <c r="AJ47" i="3"/>
  <c r="AJ46" i="3"/>
  <c r="AJ45" i="3"/>
  <c r="AJ44" i="3"/>
  <c r="AJ43" i="3"/>
  <c r="AJ42" i="3"/>
  <c r="AJ41" i="3"/>
  <c r="AJ40" i="3"/>
  <c r="AJ39" i="3"/>
  <c r="AJ38" i="3"/>
  <c r="AJ37" i="3"/>
  <c r="AJ36" i="3"/>
  <c r="AJ35" i="3"/>
  <c r="AJ34" i="3"/>
  <c r="AJ33" i="3"/>
  <c r="AJ32" i="3"/>
  <c r="AJ31" i="3"/>
  <c r="AJ30" i="3"/>
  <c r="AJ29" i="3"/>
  <c r="AJ28" i="3"/>
  <c r="AJ27" i="3"/>
  <c r="AJ26" i="3"/>
  <c r="AJ25" i="3"/>
  <c r="AJ24" i="3"/>
  <c r="AJ23" i="3"/>
  <c r="AJ22" i="3"/>
  <c r="AJ21" i="3"/>
  <c r="AJ20" i="3"/>
  <c r="AJ19" i="3"/>
  <c r="AJ18" i="3"/>
  <c r="AJ17" i="3"/>
  <c r="X8" i="5"/>
  <c r="R8" i="5"/>
  <c r="L8" i="5"/>
  <c r="F8" i="5"/>
  <c r="AP99" i="3"/>
  <c r="AP98" i="3"/>
  <c r="AP97" i="3"/>
  <c r="AP96" i="3"/>
  <c r="AP95" i="3"/>
  <c r="AP94" i="3"/>
  <c r="AP93" i="3"/>
  <c r="AP92" i="3"/>
  <c r="AP91" i="3"/>
  <c r="AP90" i="3"/>
  <c r="AP89" i="3"/>
  <c r="AP88" i="3"/>
  <c r="AP87" i="3"/>
  <c r="AP86" i="3"/>
  <c r="AP85" i="3"/>
  <c r="AP84" i="3"/>
  <c r="AP83" i="3"/>
  <c r="AP82" i="3"/>
  <c r="AP81" i="3"/>
  <c r="AP80" i="3"/>
  <c r="AP79" i="3"/>
  <c r="AP78" i="3"/>
  <c r="AP77" i="3"/>
  <c r="AP76" i="3"/>
  <c r="AP75" i="3"/>
  <c r="AP74" i="3"/>
  <c r="AP73" i="3"/>
  <c r="AP72" i="3"/>
  <c r="AP71" i="3"/>
  <c r="AP70" i="3"/>
  <c r="AP69" i="3"/>
  <c r="AP68" i="3"/>
  <c r="AP67" i="3"/>
  <c r="AP66" i="3"/>
  <c r="AP65" i="3"/>
  <c r="AP64" i="3"/>
  <c r="AP63" i="3"/>
  <c r="AP62" i="3"/>
  <c r="AP61" i="3"/>
  <c r="AP60" i="3"/>
  <c r="AP59" i="3"/>
  <c r="AP58" i="3"/>
  <c r="AP57" i="3"/>
  <c r="AP56" i="3"/>
  <c r="AP55" i="3"/>
  <c r="AP54" i="3"/>
  <c r="AP53" i="3"/>
  <c r="AP52" i="3"/>
  <c r="AP51" i="3"/>
  <c r="AP50" i="3"/>
  <c r="AP49" i="3"/>
  <c r="AP48" i="3"/>
  <c r="AP47" i="3"/>
  <c r="AP46" i="3"/>
  <c r="AP45" i="3"/>
  <c r="AP44" i="3"/>
  <c r="AP43" i="3"/>
  <c r="AP42" i="3"/>
  <c r="AP41" i="3"/>
  <c r="AP40" i="3"/>
  <c r="AP39" i="3"/>
  <c r="AP38" i="3"/>
  <c r="AP37" i="3"/>
  <c r="AP36" i="3"/>
  <c r="AP35" i="3"/>
  <c r="AP34" i="3"/>
  <c r="AP33" i="3"/>
  <c r="AP32" i="3"/>
  <c r="AP31" i="3"/>
  <c r="AP30" i="3"/>
  <c r="AP29" i="3"/>
  <c r="AP28" i="3"/>
  <c r="AP27" i="3"/>
  <c r="AP26" i="3"/>
  <c r="AP25" i="3"/>
  <c r="AP24" i="3"/>
  <c r="AP23" i="3"/>
  <c r="AP22" i="3"/>
  <c r="AP21" i="3"/>
  <c r="AP20" i="3"/>
  <c r="AP19" i="3"/>
  <c r="AP18" i="3"/>
  <c r="AP17" i="3"/>
  <c r="AP16" i="3"/>
  <c r="AP15" i="3"/>
  <c r="AP14" i="3"/>
  <c r="AP13" i="3"/>
  <c r="AP12" i="3"/>
  <c r="AP11" i="3"/>
  <c r="AL11" i="3"/>
  <c r="AP10" i="3"/>
  <c r="AL10" i="3"/>
  <c r="AO10" i="3"/>
  <c r="AO11" i="3" s="1"/>
  <c r="AO12" i="3" s="1"/>
  <c r="AO13" i="3" s="1"/>
  <c r="AO14" i="3" s="1"/>
  <c r="AO15" i="3" s="1"/>
  <c r="AO16" i="3" s="1"/>
  <c r="AO17" i="3" s="1"/>
  <c r="AO18" i="3" s="1"/>
  <c r="AO19" i="3" s="1"/>
  <c r="AO20" i="3" s="1"/>
  <c r="AO21" i="3" s="1"/>
  <c r="AO22" i="3" s="1"/>
  <c r="AO23" i="3" s="1"/>
  <c r="AO24" i="3" s="1"/>
  <c r="AO25" i="3" s="1"/>
  <c r="AO26" i="3" s="1"/>
  <c r="AO27" i="3" s="1"/>
  <c r="AO28" i="3" s="1"/>
  <c r="AO29" i="3" s="1"/>
  <c r="AO30" i="3" s="1"/>
  <c r="AO31" i="3" s="1"/>
  <c r="AO32" i="3" s="1"/>
  <c r="AO33" i="3" s="1"/>
  <c r="AO34" i="3" s="1"/>
  <c r="AO35" i="3" s="1"/>
  <c r="AO36" i="3" s="1"/>
  <c r="AO37" i="3" s="1"/>
  <c r="AO38" i="3" s="1"/>
  <c r="AO39" i="3" s="1"/>
  <c r="AO40" i="3" s="1"/>
  <c r="AO41" i="3" s="1"/>
  <c r="AO42" i="3" s="1"/>
  <c r="AO43" i="3" s="1"/>
  <c r="AO44" i="3" s="1"/>
  <c r="AO45" i="3" s="1"/>
  <c r="AO46" i="3" s="1"/>
  <c r="AO47" i="3" s="1"/>
  <c r="AO48" i="3" s="1"/>
  <c r="AO49" i="3" s="1"/>
  <c r="AO50" i="3" s="1"/>
  <c r="AO51" i="3" s="1"/>
  <c r="AO52" i="3" s="1"/>
  <c r="AO53" i="3" s="1"/>
  <c r="AO54" i="3" s="1"/>
  <c r="AO55" i="3" s="1"/>
  <c r="AO56" i="3" s="1"/>
  <c r="AO57" i="3" s="1"/>
  <c r="AO58" i="3" s="1"/>
  <c r="AO59" i="3" s="1"/>
  <c r="AO60" i="3" s="1"/>
  <c r="AO61" i="3" s="1"/>
  <c r="AO62" i="3" s="1"/>
  <c r="AO63" i="3" s="1"/>
  <c r="AO64" i="3" s="1"/>
  <c r="AO65" i="3" s="1"/>
  <c r="AO66" i="3" s="1"/>
  <c r="AO67" i="3" s="1"/>
  <c r="AO68" i="3" s="1"/>
  <c r="AO69" i="3" s="1"/>
  <c r="AO70" i="3" s="1"/>
  <c r="AO71" i="3" s="1"/>
  <c r="AO72" i="3" s="1"/>
  <c r="AO73" i="3" s="1"/>
  <c r="AO74" i="3" s="1"/>
  <c r="AO75" i="3" s="1"/>
  <c r="AO76" i="3" s="1"/>
  <c r="AO77" i="3" s="1"/>
  <c r="AO78" i="3" s="1"/>
  <c r="AO79" i="3" s="1"/>
  <c r="AO80" i="3" s="1"/>
  <c r="AO81" i="3" s="1"/>
  <c r="AO82" i="3" s="1"/>
  <c r="AO83" i="3" s="1"/>
  <c r="AO84" i="3" s="1"/>
  <c r="AO85" i="3" s="1"/>
  <c r="AO86" i="3" s="1"/>
  <c r="AO87" i="3" s="1"/>
  <c r="AO88" i="3" s="1"/>
  <c r="AO89" i="3" s="1"/>
  <c r="AO90" i="3" s="1"/>
  <c r="AO91" i="3" s="1"/>
  <c r="AO92" i="3" s="1"/>
  <c r="AO93" i="3" s="1"/>
  <c r="AO94" i="3" s="1"/>
  <c r="AO95" i="3" s="1"/>
  <c r="AO96" i="3" s="1"/>
  <c r="AO97" i="3" s="1"/>
  <c r="AO98" i="3" s="1"/>
  <c r="AO99" i="3" s="1"/>
  <c r="AK10" i="3"/>
  <c r="AK11" i="3" s="1"/>
  <c r="AK12" i="3" s="1"/>
  <c r="AK13" i="3" s="1"/>
  <c r="AK14" i="3" s="1"/>
  <c r="AK15" i="3" s="1"/>
  <c r="AK16" i="3" s="1"/>
  <c r="AK17" i="3" s="1"/>
  <c r="AK18" i="3" s="1"/>
  <c r="AK19" i="3" s="1"/>
  <c r="AK20" i="3" s="1"/>
  <c r="AK21" i="3" s="1"/>
  <c r="AK22" i="3" s="1"/>
  <c r="AK23" i="3" s="1"/>
  <c r="AK24" i="3" s="1"/>
  <c r="AK25" i="3" s="1"/>
  <c r="AK26" i="3" s="1"/>
  <c r="AK27" i="3" s="1"/>
  <c r="AK28" i="3" s="1"/>
  <c r="AK29" i="3" s="1"/>
  <c r="AK30" i="3" s="1"/>
  <c r="AK31" i="3" s="1"/>
  <c r="AK32" i="3" s="1"/>
  <c r="AK33" i="3" s="1"/>
  <c r="AK34" i="3" s="1"/>
  <c r="AK35" i="3" s="1"/>
  <c r="AK36" i="3" s="1"/>
  <c r="AK37" i="3" s="1"/>
  <c r="AK38" i="3" s="1"/>
  <c r="AK39" i="3" s="1"/>
  <c r="AK40" i="3" s="1"/>
  <c r="AK41" i="3" s="1"/>
  <c r="AK42" i="3" s="1"/>
  <c r="AK43" i="3" s="1"/>
  <c r="AK44" i="3" s="1"/>
  <c r="AK45" i="3" s="1"/>
  <c r="AK46" i="3" s="1"/>
  <c r="AK47" i="3" s="1"/>
  <c r="AK48" i="3" s="1"/>
  <c r="AK49" i="3" s="1"/>
  <c r="AK50" i="3" s="1"/>
  <c r="AK51" i="3" s="1"/>
  <c r="AK52" i="3" s="1"/>
  <c r="AK53" i="3" s="1"/>
  <c r="AK54" i="3" s="1"/>
  <c r="AK55" i="3" s="1"/>
  <c r="AK56" i="3" s="1"/>
  <c r="AK57" i="3" s="1"/>
  <c r="AK58" i="3" s="1"/>
  <c r="AK59" i="3" s="1"/>
  <c r="AK60" i="3" s="1"/>
  <c r="AK61" i="3" s="1"/>
  <c r="AK62" i="3" s="1"/>
  <c r="AK63" i="3" s="1"/>
  <c r="AK64" i="3" s="1"/>
  <c r="AK65" i="3" s="1"/>
  <c r="AK66" i="3" s="1"/>
  <c r="AK67" i="3" s="1"/>
  <c r="AK68" i="3" s="1"/>
  <c r="AK69" i="3" s="1"/>
  <c r="AK70" i="3" s="1"/>
  <c r="AK71" i="3" s="1"/>
  <c r="AK72" i="3" s="1"/>
  <c r="AK73" i="3" s="1"/>
  <c r="AK74" i="3" s="1"/>
  <c r="AK75" i="3" s="1"/>
  <c r="AK76" i="3" s="1"/>
  <c r="AK77" i="3" s="1"/>
  <c r="AK78" i="3" s="1"/>
  <c r="AK79" i="3" s="1"/>
  <c r="AK80" i="3" s="1"/>
  <c r="AK81" i="3" s="1"/>
  <c r="AK82" i="3" s="1"/>
  <c r="AK83" i="3" s="1"/>
  <c r="AK84" i="3" s="1"/>
  <c r="AK85" i="3" s="1"/>
  <c r="AK86" i="3" s="1"/>
  <c r="AK87" i="3" s="1"/>
  <c r="AK88" i="3" s="1"/>
  <c r="AK89" i="3" s="1"/>
  <c r="AK90" i="3" s="1"/>
  <c r="AK91" i="3" s="1"/>
  <c r="AK92" i="3" s="1"/>
  <c r="AK93" i="3" s="1"/>
  <c r="AK94" i="3" s="1"/>
  <c r="AK95" i="3" s="1"/>
  <c r="AK96" i="3" s="1"/>
  <c r="AK97" i="3" s="1"/>
  <c r="AK98" i="3" s="1"/>
  <c r="AK99" i="3" s="1"/>
  <c r="AN99" i="3"/>
  <c r="AN98" i="3"/>
  <c r="AN97" i="3"/>
  <c r="AN96" i="3"/>
  <c r="AN95" i="3"/>
  <c r="AN94" i="3"/>
  <c r="AN93" i="3"/>
  <c r="AN92" i="3"/>
  <c r="AN91" i="3"/>
  <c r="AN90" i="3"/>
  <c r="AN89" i="3"/>
  <c r="AN88" i="3"/>
  <c r="AN87" i="3"/>
  <c r="AN86" i="3"/>
  <c r="AN85" i="3"/>
  <c r="AN84" i="3"/>
  <c r="AN83" i="3"/>
  <c r="AN82" i="3"/>
  <c r="AN81" i="3"/>
  <c r="AN80" i="3"/>
  <c r="AN79" i="3"/>
  <c r="AN78" i="3"/>
  <c r="AN77" i="3"/>
  <c r="AN76" i="3"/>
  <c r="AN75" i="3"/>
  <c r="AN74" i="3"/>
  <c r="AN73" i="3"/>
  <c r="AN72" i="3"/>
  <c r="AN71" i="3"/>
  <c r="AN70" i="3"/>
  <c r="AN69" i="3"/>
  <c r="AN68" i="3"/>
  <c r="AN67" i="3"/>
  <c r="AN66" i="3"/>
  <c r="AN65" i="3"/>
  <c r="AN64" i="3"/>
  <c r="AN63" i="3"/>
  <c r="AN62" i="3"/>
  <c r="AN61" i="3"/>
  <c r="AN60" i="3"/>
  <c r="AN59" i="3"/>
  <c r="AN58" i="3"/>
  <c r="AN57" i="3"/>
  <c r="AN56" i="3"/>
  <c r="AN55" i="3"/>
  <c r="AN54" i="3"/>
  <c r="AN53" i="3"/>
  <c r="AN52" i="3"/>
  <c r="AN51" i="3"/>
  <c r="AN50" i="3"/>
  <c r="AN49" i="3"/>
  <c r="AN48" i="3"/>
  <c r="AN47" i="3"/>
  <c r="AN46" i="3"/>
  <c r="AN45" i="3"/>
  <c r="AN44" i="3"/>
  <c r="AN43" i="3"/>
  <c r="AN42" i="3"/>
  <c r="AN41" i="3"/>
  <c r="AN40" i="3"/>
  <c r="AN39" i="3"/>
  <c r="AN38" i="3"/>
  <c r="AN37" i="3"/>
  <c r="AN36" i="3"/>
  <c r="AN35" i="3"/>
  <c r="AN34" i="3"/>
  <c r="AN33" i="3"/>
  <c r="AN32" i="3"/>
  <c r="AN31" i="3"/>
  <c r="AN30" i="3"/>
  <c r="AN29" i="3"/>
  <c r="AN28" i="3"/>
  <c r="AN27" i="3"/>
  <c r="AN26" i="3"/>
  <c r="AN25" i="3"/>
  <c r="AN24" i="3"/>
  <c r="AN23" i="3"/>
  <c r="AN22" i="3"/>
  <c r="AN21" i="3"/>
  <c r="AN20" i="3"/>
  <c r="AN19" i="3"/>
  <c r="AN18" i="3"/>
  <c r="AN17" i="3"/>
  <c r="AN16" i="3"/>
  <c r="AN15" i="3"/>
  <c r="AN14" i="3"/>
  <c r="AN13" i="3"/>
  <c r="AN12" i="3"/>
  <c r="AN11" i="3"/>
  <c r="AN10" i="3"/>
  <c r="AJ10" i="3"/>
  <c r="AM10" i="3"/>
  <c r="AM11" i="3" s="1"/>
  <c r="AM12" i="3" s="1"/>
  <c r="AM13" i="3" s="1"/>
  <c r="AM14" i="3" s="1"/>
  <c r="AM15" i="3" s="1"/>
  <c r="AM16" i="3" s="1"/>
  <c r="AM17" i="3" s="1"/>
  <c r="AM18" i="3" s="1"/>
  <c r="AM19" i="3" s="1"/>
  <c r="AM20" i="3" s="1"/>
  <c r="AM21" i="3" s="1"/>
  <c r="AM22" i="3" s="1"/>
  <c r="AM23" i="3" s="1"/>
  <c r="AM24" i="3" s="1"/>
  <c r="AM25" i="3" s="1"/>
  <c r="AM26" i="3" s="1"/>
  <c r="AM27" i="3" s="1"/>
  <c r="AM28" i="3" s="1"/>
  <c r="AM29" i="3" s="1"/>
  <c r="AM30" i="3" s="1"/>
  <c r="AM31" i="3" s="1"/>
  <c r="AM32" i="3" s="1"/>
  <c r="AM33" i="3" s="1"/>
  <c r="AM34" i="3" s="1"/>
  <c r="AM35" i="3" s="1"/>
  <c r="AM36" i="3" s="1"/>
  <c r="AM37" i="3" s="1"/>
  <c r="AM38" i="3" s="1"/>
  <c r="AM39" i="3" s="1"/>
  <c r="AM40" i="3" s="1"/>
  <c r="AM41" i="3" s="1"/>
  <c r="AM42" i="3" s="1"/>
  <c r="AM43" i="3" s="1"/>
  <c r="AM44" i="3" s="1"/>
  <c r="AM45" i="3" s="1"/>
  <c r="AM46" i="3" s="1"/>
  <c r="AM47" i="3" s="1"/>
  <c r="AM48" i="3" s="1"/>
  <c r="AM49" i="3" s="1"/>
  <c r="AM50" i="3" s="1"/>
  <c r="AM51" i="3" s="1"/>
  <c r="AM52" i="3" s="1"/>
  <c r="AM53" i="3" s="1"/>
  <c r="AM54" i="3" s="1"/>
  <c r="AM55" i="3" s="1"/>
  <c r="AM56" i="3" s="1"/>
  <c r="AM57" i="3" s="1"/>
  <c r="AM58" i="3" s="1"/>
  <c r="AM59" i="3" s="1"/>
  <c r="AM60" i="3" s="1"/>
  <c r="AM61" i="3" s="1"/>
  <c r="AM62" i="3" s="1"/>
  <c r="AM63" i="3" s="1"/>
  <c r="AM64" i="3" s="1"/>
  <c r="AM65" i="3" s="1"/>
  <c r="AM66" i="3" s="1"/>
  <c r="AM67" i="3" s="1"/>
  <c r="AM68" i="3" s="1"/>
  <c r="AM69" i="3" s="1"/>
  <c r="AM70" i="3" s="1"/>
  <c r="AM71" i="3" s="1"/>
  <c r="AM72" i="3" s="1"/>
  <c r="AM73" i="3" s="1"/>
  <c r="AM74" i="3" s="1"/>
  <c r="AM75" i="3" s="1"/>
  <c r="AM76" i="3" s="1"/>
  <c r="AM77" i="3" s="1"/>
  <c r="AM78" i="3" s="1"/>
  <c r="AM79" i="3" s="1"/>
  <c r="AM80" i="3" s="1"/>
  <c r="AM81" i="3" s="1"/>
  <c r="AM82" i="3" s="1"/>
  <c r="AM83" i="3" s="1"/>
  <c r="AM84" i="3" s="1"/>
  <c r="AM85" i="3" s="1"/>
  <c r="AM86" i="3" s="1"/>
  <c r="AM87" i="3" s="1"/>
  <c r="AM88" i="3" s="1"/>
  <c r="AM89" i="3" s="1"/>
  <c r="AM90" i="3" s="1"/>
  <c r="AM91" i="3" s="1"/>
  <c r="AM92" i="3" s="1"/>
  <c r="AM93" i="3" s="1"/>
  <c r="AM94" i="3" s="1"/>
  <c r="AM95" i="3" s="1"/>
  <c r="AM96" i="3" s="1"/>
  <c r="AM97" i="3" s="1"/>
  <c r="AM98" i="3" s="1"/>
  <c r="AM99" i="3" s="1"/>
  <c r="AL99" i="3"/>
  <c r="AL98" i="3"/>
  <c r="AL97" i="3"/>
  <c r="AL96" i="3"/>
  <c r="AL95" i="3"/>
  <c r="AL94" i="3"/>
  <c r="AL93" i="3"/>
  <c r="AL92" i="3"/>
  <c r="AL91" i="3"/>
  <c r="AL90" i="3"/>
  <c r="AL89" i="3"/>
  <c r="AL88" i="3"/>
  <c r="AL87" i="3"/>
  <c r="AL86" i="3"/>
  <c r="AL85" i="3"/>
  <c r="AL84" i="3"/>
  <c r="AL83" i="3"/>
  <c r="AL82" i="3"/>
  <c r="AL81" i="3"/>
  <c r="AL80" i="3"/>
  <c r="AL79" i="3"/>
  <c r="AL78" i="3"/>
  <c r="AL77" i="3"/>
  <c r="AL76" i="3"/>
  <c r="AL75" i="3"/>
  <c r="AL74" i="3"/>
  <c r="AL73" i="3"/>
  <c r="AL72" i="3"/>
  <c r="AL71" i="3"/>
  <c r="AL70" i="3"/>
  <c r="AL69" i="3"/>
  <c r="AL68" i="3"/>
  <c r="AL67" i="3"/>
  <c r="AL66" i="3"/>
  <c r="AL65" i="3"/>
  <c r="AL64" i="3"/>
  <c r="AL63" i="3"/>
  <c r="AL62" i="3"/>
  <c r="AL61" i="3"/>
  <c r="AL60" i="3"/>
  <c r="AL59" i="3"/>
  <c r="AL58" i="3"/>
  <c r="AL57" i="3"/>
  <c r="AL56" i="3"/>
  <c r="AL55" i="3"/>
  <c r="AL54" i="3"/>
  <c r="AL53" i="3"/>
  <c r="AL52" i="3"/>
  <c r="AL51" i="3"/>
  <c r="AL50" i="3"/>
  <c r="AL49" i="3"/>
  <c r="AL48" i="3"/>
  <c r="AL47" i="3"/>
  <c r="AL46" i="3"/>
  <c r="AL45" i="3"/>
  <c r="AL44" i="3"/>
  <c r="AL43" i="3"/>
  <c r="AL42" i="3"/>
  <c r="AL41" i="3"/>
  <c r="AL40" i="3"/>
  <c r="AL39" i="3"/>
  <c r="AL38" i="3"/>
  <c r="AL37" i="3"/>
  <c r="AL36" i="3"/>
  <c r="AL35" i="3"/>
  <c r="AL34" i="3"/>
  <c r="AL33" i="3"/>
  <c r="AL32" i="3"/>
  <c r="AL31" i="3"/>
  <c r="AL30" i="3"/>
  <c r="AL29" i="3"/>
  <c r="AL28" i="3"/>
  <c r="AL27" i="3"/>
  <c r="AL26" i="3"/>
  <c r="AL25" i="3"/>
  <c r="AL24" i="3"/>
  <c r="AL23" i="3"/>
  <c r="AL22" i="3"/>
  <c r="AL21" i="3"/>
  <c r="AL20" i="3"/>
  <c r="AL19" i="3"/>
  <c r="AL18" i="3"/>
  <c r="AL17" i="3"/>
  <c r="AL16" i="3"/>
  <c r="AL15" i="3"/>
  <c r="AL14" i="3"/>
  <c r="AL13" i="3"/>
  <c r="AL12" i="3"/>
  <c r="AI10" i="3"/>
  <c r="AI11" i="3" s="1"/>
  <c r="AI12" i="3" s="1"/>
  <c r="AI13" i="3" s="1"/>
  <c r="AI14" i="3" s="1"/>
  <c r="AI15" i="3" s="1"/>
  <c r="AI16" i="3" s="1"/>
  <c r="AI17" i="3" s="1"/>
  <c r="AI18" i="3" s="1"/>
  <c r="AI19" i="3" s="1"/>
  <c r="AI20" i="3" s="1"/>
  <c r="AI21" i="3" s="1"/>
  <c r="AI22" i="3" s="1"/>
  <c r="AI23" i="3" s="1"/>
  <c r="AI24" i="3" s="1"/>
  <c r="AI25" i="3" s="1"/>
  <c r="AI26" i="3" s="1"/>
  <c r="AI27" i="3" s="1"/>
  <c r="AI28" i="3" s="1"/>
  <c r="AI29" i="3" s="1"/>
  <c r="AI30" i="3" s="1"/>
  <c r="AI31" i="3" s="1"/>
  <c r="AI32" i="3" s="1"/>
  <c r="AI33" i="3" s="1"/>
  <c r="AI34" i="3" s="1"/>
  <c r="AI35" i="3" s="1"/>
  <c r="AI36" i="3" s="1"/>
  <c r="AI37" i="3" s="1"/>
  <c r="AI38" i="3" s="1"/>
  <c r="AI39" i="3" s="1"/>
  <c r="AI40" i="3" s="1"/>
  <c r="AI41" i="3" s="1"/>
  <c r="AI42" i="3" s="1"/>
  <c r="AI43" i="3" s="1"/>
  <c r="AI44" i="3" s="1"/>
  <c r="AI45" i="3" s="1"/>
  <c r="AI46" i="3" s="1"/>
  <c r="AI47" i="3" s="1"/>
  <c r="AI48" i="3" s="1"/>
  <c r="AI49" i="3" s="1"/>
  <c r="AI50" i="3" s="1"/>
  <c r="AI51" i="3" s="1"/>
  <c r="AI52" i="3" s="1"/>
  <c r="AI53" i="3" s="1"/>
  <c r="AI54" i="3" s="1"/>
  <c r="AI55" i="3" s="1"/>
  <c r="AI56" i="3" s="1"/>
  <c r="AI57" i="3" s="1"/>
  <c r="AI58" i="3" s="1"/>
  <c r="AI59" i="3" s="1"/>
  <c r="AI60" i="3" s="1"/>
  <c r="AI61" i="3" s="1"/>
  <c r="AI62" i="3" s="1"/>
  <c r="AI63" i="3" s="1"/>
  <c r="AI64" i="3" s="1"/>
  <c r="AI65" i="3" s="1"/>
  <c r="AI66" i="3" s="1"/>
  <c r="AI67" i="3" s="1"/>
  <c r="AI68" i="3" s="1"/>
  <c r="AI69" i="3" s="1"/>
  <c r="AI70" i="3" s="1"/>
  <c r="AI71" i="3" s="1"/>
  <c r="AI72" i="3" s="1"/>
  <c r="AI73" i="3" s="1"/>
  <c r="AI74" i="3" s="1"/>
  <c r="AI75" i="3" s="1"/>
  <c r="AI76" i="3" s="1"/>
  <c r="AI77" i="3" s="1"/>
  <c r="AI78" i="3" s="1"/>
  <c r="AI79" i="3" s="1"/>
  <c r="AI80" i="3" s="1"/>
  <c r="AI81" i="3" s="1"/>
  <c r="AI82" i="3" s="1"/>
  <c r="AI83" i="3" s="1"/>
  <c r="AI84" i="3" s="1"/>
  <c r="AI85" i="3" s="1"/>
  <c r="AI86" i="3" s="1"/>
  <c r="AI87" i="3" s="1"/>
  <c r="AI88" i="3" s="1"/>
  <c r="AI89" i="3" s="1"/>
  <c r="AI90" i="3" s="1"/>
  <c r="AI91" i="3" s="1"/>
  <c r="AI92" i="3" s="1"/>
  <c r="AI93" i="3" s="1"/>
  <c r="AI94" i="3" s="1"/>
  <c r="AI95" i="3" s="1"/>
  <c r="AI96" i="3" s="1"/>
  <c r="AI97" i="3" s="1"/>
  <c r="AI98" i="3" s="1"/>
  <c r="AI99" i="3" s="1"/>
  <c r="AJ16" i="3"/>
  <c r="AJ15" i="3"/>
  <c r="AJ14" i="3"/>
  <c r="AJ13" i="3"/>
  <c r="AJ12" i="3"/>
  <c r="AJ11" i="3"/>
  <c r="AH98" i="3"/>
  <c r="AH97" i="3"/>
  <c r="AH96" i="3"/>
  <c r="AH95" i="3"/>
  <c r="AH94" i="3"/>
  <c r="AH93" i="3"/>
  <c r="AH92" i="3"/>
  <c r="AH91" i="3"/>
  <c r="AH90" i="3"/>
  <c r="AH89" i="3"/>
  <c r="AH88" i="3"/>
  <c r="AH87" i="3"/>
  <c r="AH86" i="3"/>
  <c r="AH85" i="3"/>
  <c r="AH84" i="3"/>
  <c r="AH82" i="3"/>
  <c r="AH80" i="3"/>
  <c r="AH79" i="3"/>
  <c r="AH78" i="3"/>
  <c r="AH77" i="3"/>
  <c r="AH76" i="3"/>
  <c r="AH75" i="3"/>
  <c r="AH74" i="3"/>
  <c r="AH73" i="3"/>
  <c r="AH72" i="3"/>
  <c r="AH71" i="3"/>
  <c r="AH70" i="3"/>
  <c r="AH69" i="3"/>
  <c r="AH68" i="3"/>
  <c r="AH67" i="3"/>
  <c r="AH66" i="3"/>
  <c r="AH65" i="3"/>
  <c r="AH64" i="3"/>
  <c r="AH63" i="3"/>
  <c r="AH62" i="3"/>
  <c r="AH61" i="3"/>
  <c r="AH60" i="3"/>
  <c r="AH59" i="3"/>
  <c r="AH58" i="3"/>
  <c r="AH57" i="3"/>
  <c r="AH56" i="3"/>
  <c r="AH55" i="3"/>
  <c r="AH54" i="3"/>
  <c r="AH53" i="3"/>
  <c r="AH52" i="3"/>
  <c r="AH51" i="3"/>
  <c r="AH50" i="3"/>
  <c r="AH49" i="3"/>
  <c r="AH48" i="3"/>
  <c r="AH47" i="3"/>
  <c r="AH46" i="3"/>
  <c r="AH45" i="3"/>
  <c r="AH44" i="3"/>
  <c r="AH43" i="3"/>
  <c r="AH42" i="3"/>
  <c r="AH17" i="3"/>
  <c r="AB99" i="3"/>
  <c r="AB94" i="3"/>
  <c r="AB93" i="3"/>
  <c r="AB92" i="3"/>
  <c r="AB91" i="3"/>
  <c r="AB90" i="3"/>
  <c r="AB89" i="3"/>
  <c r="AB88" i="3"/>
  <c r="AB87" i="3"/>
  <c r="AB86" i="3"/>
  <c r="AB85" i="3"/>
  <c r="AB82"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4" i="3"/>
  <c r="AB32" i="3"/>
  <c r="AB31" i="3"/>
  <c r="G3" i="17"/>
  <c r="M41" i="17"/>
  <c r="N41" i="17" s="1"/>
  <c r="M42" i="17"/>
  <c r="N42" i="17" s="1"/>
  <c r="P1" i="5"/>
  <c r="F50" i="17"/>
  <c r="K41" i="17"/>
  <c r="L41" i="17" s="1"/>
  <c r="K42" i="17"/>
  <c r="L42" i="17" s="1"/>
  <c r="J1" i="5"/>
  <c r="AE11" i="3"/>
  <c r="AE12" i="3"/>
  <c r="AE13" i="3"/>
  <c r="AE14" i="3"/>
  <c r="AE15" i="3"/>
  <c r="AE16" i="3"/>
  <c r="AE17" i="3"/>
  <c r="AE18" i="3"/>
  <c r="AE19" i="3"/>
  <c r="AE20" i="3"/>
  <c r="AE21" i="3"/>
  <c r="AE22" i="3"/>
  <c r="AE23" i="3"/>
  <c r="AE24" i="3"/>
  <c r="AE25" i="3"/>
  <c r="AE26" i="3"/>
  <c r="AE27" i="3"/>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57" i="3"/>
  <c r="AE58" i="3"/>
  <c r="AE59" i="3"/>
  <c r="AE60" i="3"/>
  <c r="AE61" i="3"/>
  <c r="AE62" i="3"/>
  <c r="AE63" i="3"/>
  <c r="AE64" i="3"/>
  <c r="AE65" i="3"/>
  <c r="AE66" i="3"/>
  <c r="AE67" i="3"/>
  <c r="AE68" i="3"/>
  <c r="AE69" i="3"/>
  <c r="AE70" i="3"/>
  <c r="AE71" i="3"/>
  <c r="AE72" i="3"/>
  <c r="AE73" i="3"/>
  <c r="AE74" i="3"/>
  <c r="AE75" i="3"/>
  <c r="AE76" i="3"/>
  <c r="AE77" i="3"/>
  <c r="AE78" i="3"/>
  <c r="AE79" i="3"/>
  <c r="AE80" i="3"/>
  <c r="AE81" i="3"/>
  <c r="AE82" i="3"/>
  <c r="AE83" i="3"/>
  <c r="AE84" i="3"/>
  <c r="AE85" i="3"/>
  <c r="AE86" i="3"/>
  <c r="AE87" i="3"/>
  <c r="AE88" i="3"/>
  <c r="AE89" i="3"/>
  <c r="AE90" i="3"/>
  <c r="AE91" i="3"/>
  <c r="AE92" i="3"/>
  <c r="AE93" i="3"/>
  <c r="AE94" i="3"/>
  <c r="AE95" i="3"/>
  <c r="AE96" i="3"/>
  <c r="AE97" i="3"/>
  <c r="AE98" i="3"/>
  <c r="AE99" i="3"/>
  <c r="Y11" i="3"/>
  <c r="Y12" i="3"/>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AE10" i="3"/>
  <c r="AD10" i="3"/>
  <c r="Y10" i="3"/>
  <c r="X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G10" i="3"/>
  <c r="AA10" i="3"/>
  <c r="AF99" i="3"/>
  <c r="AF98" i="3"/>
  <c r="AF97" i="3"/>
  <c r="AF96" i="3"/>
  <c r="AF95" i="3"/>
  <c r="AF94" i="3"/>
  <c r="AF93" i="3"/>
  <c r="AF92" i="3"/>
  <c r="AF91" i="3"/>
  <c r="AF90" i="3"/>
  <c r="AF89" i="3"/>
  <c r="AF88" i="3"/>
  <c r="AF87" i="3"/>
  <c r="AF86" i="3"/>
  <c r="AF85" i="3"/>
  <c r="AF84" i="3"/>
  <c r="AF83" i="3"/>
  <c r="AF82" i="3"/>
  <c r="AF81" i="3"/>
  <c r="AF80" i="3"/>
  <c r="AF79" i="3"/>
  <c r="AF78" i="3"/>
  <c r="AF77" i="3"/>
  <c r="AF76" i="3"/>
  <c r="AF75" i="3"/>
  <c r="AF74" i="3"/>
  <c r="AF73" i="3"/>
  <c r="AF72" i="3"/>
  <c r="AF71" i="3"/>
  <c r="AF70" i="3"/>
  <c r="AF69" i="3"/>
  <c r="AF68" i="3"/>
  <c r="AF67" i="3"/>
  <c r="AF66" i="3"/>
  <c r="AF65" i="3"/>
  <c r="AF64" i="3"/>
  <c r="AF63" i="3"/>
  <c r="AF62" i="3"/>
  <c r="AF61" i="3"/>
  <c r="AF60" i="3"/>
  <c r="AF59" i="3"/>
  <c r="AF58" i="3"/>
  <c r="AF57" i="3"/>
  <c r="AF56" i="3"/>
  <c r="AF55" i="3"/>
  <c r="AF54" i="3"/>
  <c r="AF53" i="3"/>
  <c r="AF52" i="3"/>
  <c r="AF51" i="3"/>
  <c r="AF50" i="3"/>
  <c r="AF49" i="3"/>
  <c r="AF48" i="3"/>
  <c r="AF47" i="3"/>
  <c r="AF46" i="3"/>
  <c r="AF45" i="3"/>
  <c r="AF44" i="3"/>
  <c r="AF43" i="3"/>
  <c r="AF42" i="3"/>
  <c r="AF41" i="3"/>
  <c r="AF40" i="3"/>
  <c r="AF39" i="3"/>
  <c r="AF38" i="3"/>
  <c r="AF37" i="3"/>
  <c r="AF36" i="3"/>
  <c r="AF35" i="3"/>
  <c r="AF34" i="3"/>
  <c r="AF33" i="3"/>
  <c r="AF32" i="3"/>
  <c r="AF31" i="3"/>
  <c r="AF30" i="3"/>
  <c r="AF29" i="3"/>
  <c r="AF28" i="3"/>
  <c r="AF27" i="3"/>
  <c r="AF26" i="3"/>
  <c r="AF25" i="3"/>
  <c r="AF24" i="3"/>
  <c r="AF23" i="3"/>
  <c r="AF22" i="3"/>
  <c r="AF21" i="3"/>
  <c r="AF20" i="3"/>
  <c r="AF19" i="3"/>
  <c r="AF18" i="3"/>
  <c r="AF17" i="3"/>
  <c r="AF16" i="3"/>
  <c r="AF15" i="3"/>
  <c r="AF14" i="3"/>
  <c r="AF13" i="3"/>
  <c r="AF12" i="3"/>
  <c r="AF11" i="3"/>
  <c r="AF10" i="3"/>
  <c r="AD99" i="3"/>
  <c r="AD98" i="3"/>
  <c r="AD97" i="3"/>
  <c r="AD96" i="3"/>
  <c r="AD95" i="3"/>
  <c r="AD94" i="3"/>
  <c r="AD93" i="3"/>
  <c r="AD92" i="3"/>
  <c r="AD91" i="3"/>
  <c r="AD90" i="3"/>
  <c r="AD89" i="3"/>
  <c r="AD88" i="3"/>
  <c r="AD87" i="3"/>
  <c r="AD86" i="3"/>
  <c r="AD85" i="3"/>
  <c r="AD84" i="3"/>
  <c r="AD83" i="3"/>
  <c r="AD82" i="3"/>
  <c r="AD81" i="3"/>
  <c r="AD80" i="3"/>
  <c r="AD79" i="3"/>
  <c r="AD78" i="3"/>
  <c r="AD77" i="3"/>
  <c r="AD76" i="3"/>
  <c r="AD75" i="3"/>
  <c r="AD74" i="3"/>
  <c r="AD73" i="3"/>
  <c r="AD72" i="3"/>
  <c r="AD71" i="3"/>
  <c r="AD70" i="3"/>
  <c r="AD69" i="3"/>
  <c r="AD68" i="3"/>
  <c r="AD67" i="3"/>
  <c r="AD66" i="3"/>
  <c r="AD65" i="3"/>
  <c r="AD64" i="3"/>
  <c r="AD63" i="3"/>
  <c r="AD62" i="3"/>
  <c r="AD61" i="3"/>
  <c r="AD60" i="3"/>
  <c r="AD59" i="3"/>
  <c r="AD58" i="3"/>
  <c r="AD57" i="3"/>
  <c r="AD56" i="3"/>
  <c r="AD55" i="3"/>
  <c r="AD54" i="3"/>
  <c r="AD53" i="3"/>
  <c r="AD52" i="3"/>
  <c r="AD51" i="3"/>
  <c r="AD50" i="3"/>
  <c r="AD49" i="3"/>
  <c r="AD48" i="3"/>
  <c r="AD47" i="3"/>
  <c r="AD46" i="3"/>
  <c r="AD45" i="3"/>
  <c r="AD44" i="3"/>
  <c r="AD43" i="3"/>
  <c r="AD42" i="3"/>
  <c r="AD41" i="3"/>
  <c r="AD40" i="3"/>
  <c r="AD39" i="3"/>
  <c r="AD38" i="3"/>
  <c r="AD37" i="3"/>
  <c r="AD36" i="3"/>
  <c r="AD35" i="3"/>
  <c r="AD34" i="3"/>
  <c r="AD33" i="3"/>
  <c r="AD32" i="3"/>
  <c r="AD31" i="3"/>
  <c r="AD30" i="3"/>
  <c r="AD29" i="3"/>
  <c r="AD28" i="3"/>
  <c r="AD27" i="3"/>
  <c r="AD26" i="3"/>
  <c r="AD25" i="3"/>
  <c r="AD24" i="3"/>
  <c r="AD23" i="3"/>
  <c r="AD22" i="3"/>
  <c r="AD21" i="3"/>
  <c r="AD20" i="3"/>
  <c r="AD19" i="3"/>
  <c r="AD18" i="3"/>
  <c r="AD17" i="3"/>
  <c r="AD16" i="3"/>
  <c r="AD15" i="3"/>
  <c r="AD14" i="3"/>
  <c r="AD13" i="3"/>
  <c r="AD12" i="3"/>
  <c r="AD11"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C10" i="3"/>
  <c r="W11" i="3"/>
  <c r="X11" i="3"/>
  <c r="Z11" i="3"/>
  <c r="W12" i="3"/>
  <c r="X12" i="3"/>
  <c r="Z12" i="3"/>
  <c r="W13" i="3"/>
  <c r="X13" i="3"/>
  <c r="Z13" i="3"/>
  <c r="W14" i="3"/>
  <c r="X14" i="3"/>
  <c r="Z14" i="3"/>
  <c r="W15" i="3"/>
  <c r="X15" i="3"/>
  <c r="Z15" i="3"/>
  <c r="W16" i="3"/>
  <c r="X16" i="3"/>
  <c r="Z16" i="3"/>
  <c r="W17" i="3"/>
  <c r="X17" i="3"/>
  <c r="Z17" i="3"/>
  <c r="W18" i="3"/>
  <c r="X18" i="3"/>
  <c r="Z18" i="3"/>
  <c r="W19" i="3"/>
  <c r="X19" i="3"/>
  <c r="Z19" i="3"/>
  <c r="W20" i="3"/>
  <c r="X20" i="3"/>
  <c r="Z20" i="3"/>
  <c r="W21" i="3"/>
  <c r="X21" i="3"/>
  <c r="Z21" i="3"/>
  <c r="W22" i="3"/>
  <c r="X22" i="3"/>
  <c r="Z22" i="3"/>
  <c r="W23" i="3"/>
  <c r="X23" i="3"/>
  <c r="Z23" i="3"/>
  <c r="W24" i="3"/>
  <c r="X24" i="3"/>
  <c r="Z24" i="3"/>
  <c r="W25" i="3"/>
  <c r="X25" i="3"/>
  <c r="Z25" i="3"/>
  <c r="W26" i="3"/>
  <c r="X26" i="3"/>
  <c r="Z26" i="3"/>
  <c r="W27" i="3"/>
  <c r="X27" i="3"/>
  <c r="Z27" i="3"/>
  <c r="W28" i="3"/>
  <c r="X28" i="3"/>
  <c r="Z28" i="3"/>
  <c r="W29" i="3"/>
  <c r="X29" i="3"/>
  <c r="Z29" i="3"/>
  <c r="W30" i="3"/>
  <c r="X30" i="3"/>
  <c r="Z30" i="3"/>
  <c r="W31" i="3"/>
  <c r="X31" i="3"/>
  <c r="Z31" i="3"/>
  <c r="W32" i="3"/>
  <c r="X32" i="3"/>
  <c r="Z32" i="3"/>
  <c r="W33" i="3"/>
  <c r="X33" i="3"/>
  <c r="Z33" i="3"/>
  <c r="W34" i="3"/>
  <c r="X34" i="3"/>
  <c r="Z34" i="3"/>
  <c r="W35" i="3"/>
  <c r="X35" i="3"/>
  <c r="Z35" i="3"/>
  <c r="W36" i="3"/>
  <c r="X36" i="3"/>
  <c r="Z36" i="3"/>
  <c r="W37" i="3"/>
  <c r="X37" i="3"/>
  <c r="Z37" i="3"/>
  <c r="W38" i="3"/>
  <c r="X38" i="3"/>
  <c r="Z38" i="3"/>
  <c r="W39" i="3"/>
  <c r="X39" i="3"/>
  <c r="Z39" i="3"/>
  <c r="W40" i="3"/>
  <c r="X40" i="3"/>
  <c r="Z40" i="3"/>
  <c r="W41" i="3"/>
  <c r="X41" i="3"/>
  <c r="Z41" i="3"/>
  <c r="W42" i="3"/>
  <c r="X42" i="3"/>
  <c r="Z42" i="3"/>
  <c r="W43" i="3"/>
  <c r="X43" i="3"/>
  <c r="Z43" i="3"/>
  <c r="W44" i="3"/>
  <c r="X44" i="3"/>
  <c r="Z44" i="3"/>
  <c r="W45" i="3"/>
  <c r="X45" i="3"/>
  <c r="Z45" i="3"/>
  <c r="W46" i="3"/>
  <c r="X46" i="3"/>
  <c r="Z46" i="3"/>
  <c r="W47" i="3"/>
  <c r="X47" i="3"/>
  <c r="Z47" i="3"/>
  <c r="W48" i="3"/>
  <c r="X48" i="3"/>
  <c r="Z48" i="3"/>
  <c r="W49" i="3"/>
  <c r="X49" i="3"/>
  <c r="Z49" i="3"/>
  <c r="W50" i="3"/>
  <c r="X50" i="3"/>
  <c r="Z50" i="3"/>
  <c r="W51" i="3"/>
  <c r="X51" i="3"/>
  <c r="Z51" i="3"/>
  <c r="W52" i="3"/>
  <c r="X52" i="3"/>
  <c r="Z52" i="3"/>
  <c r="W53" i="3"/>
  <c r="X53" i="3"/>
  <c r="Z53" i="3"/>
  <c r="W54" i="3"/>
  <c r="X54" i="3"/>
  <c r="Z54" i="3"/>
  <c r="W55" i="3"/>
  <c r="X55" i="3"/>
  <c r="Z55" i="3"/>
  <c r="W56" i="3"/>
  <c r="X56" i="3"/>
  <c r="Z56" i="3"/>
  <c r="W57" i="3"/>
  <c r="X57" i="3"/>
  <c r="Z57" i="3"/>
  <c r="W58" i="3"/>
  <c r="X58" i="3"/>
  <c r="Z58" i="3"/>
  <c r="W59" i="3"/>
  <c r="X59" i="3"/>
  <c r="Z59" i="3"/>
  <c r="W60" i="3"/>
  <c r="X60" i="3"/>
  <c r="Z60" i="3"/>
  <c r="W61" i="3"/>
  <c r="X61" i="3"/>
  <c r="Z61" i="3"/>
  <c r="W62" i="3"/>
  <c r="X62" i="3"/>
  <c r="Z62" i="3"/>
  <c r="W63" i="3"/>
  <c r="X63" i="3"/>
  <c r="Z63" i="3"/>
  <c r="W64" i="3"/>
  <c r="X64" i="3"/>
  <c r="Z64" i="3"/>
  <c r="W65" i="3"/>
  <c r="X65" i="3"/>
  <c r="Z65" i="3"/>
  <c r="W66" i="3"/>
  <c r="X66" i="3"/>
  <c r="Z66" i="3"/>
  <c r="W67" i="3"/>
  <c r="X67" i="3"/>
  <c r="Z67" i="3"/>
  <c r="W68" i="3"/>
  <c r="X68" i="3"/>
  <c r="Z68" i="3"/>
  <c r="W69" i="3"/>
  <c r="X69" i="3"/>
  <c r="Z69" i="3"/>
  <c r="W70" i="3"/>
  <c r="X70" i="3"/>
  <c r="Z70" i="3"/>
  <c r="W71" i="3"/>
  <c r="X71" i="3"/>
  <c r="Z71" i="3"/>
  <c r="W72" i="3"/>
  <c r="X72" i="3"/>
  <c r="Z72" i="3"/>
  <c r="W73" i="3"/>
  <c r="X73" i="3"/>
  <c r="Z73" i="3"/>
  <c r="W74" i="3"/>
  <c r="X74" i="3"/>
  <c r="Z74" i="3"/>
  <c r="W75" i="3"/>
  <c r="X75" i="3"/>
  <c r="Z75" i="3"/>
  <c r="W76" i="3"/>
  <c r="X76" i="3"/>
  <c r="Z76" i="3"/>
  <c r="W77" i="3"/>
  <c r="X77" i="3"/>
  <c r="Z77" i="3"/>
  <c r="W78" i="3"/>
  <c r="X78" i="3"/>
  <c r="Z78" i="3"/>
  <c r="W79" i="3"/>
  <c r="X79" i="3"/>
  <c r="Z79" i="3"/>
  <c r="W80" i="3"/>
  <c r="X80" i="3"/>
  <c r="Z80" i="3"/>
  <c r="W81" i="3"/>
  <c r="X81" i="3"/>
  <c r="Z81" i="3"/>
  <c r="W82" i="3"/>
  <c r="X82" i="3"/>
  <c r="Z82" i="3"/>
  <c r="W83" i="3"/>
  <c r="X83" i="3"/>
  <c r="Z83" i="3"/>
  <c r="W84" i="3"/>
  <c r="X84" i="3"/>
  <c r="Z84" i="3"/>
  <c r="W85" i="3"/>
  <c r="X85" i="3"/>
  <c r="Z85" i="3"/>
  <c r="W86" i="3"/>
  <c r="X86" i="3"/>
  <c r="Z86" i="3"/>
  <c r="W87" i="3"/>
  <c r="X87" i="3"/>
  <c r="Z87" i="3"/>
  <c r="W88" i="3"/>
  <c r="X88" i="3"/>
  <c r="Z88" i="3"/>
  <c r="W89" i="3"/>
  <c r="X89" i="3"/>
  <c r="Z89" i="3"/>
  <c r="W90" i="3"/>
  <c r="X90" i="3"/>
  <c r="Z90" i="3"/>
  <c r="W91" i="3"/>
  <c r="X91" i="3"/>
  <c r="Z91" i="3"/>
  <c r="W92" i="3"/>
  <c r="X92" i="3"/>
  <c r="Z92" i="3"/>
  <c r="W93" i="3"/>
  <c r="X93" i="3"/>
  <c r="Z93" i="3"/>
  <c r="W94" i="3"/>
  <c r="X94" i="3"/>
  <c r="Z94" i="3"/>
  <c r="W95" i="3"/>
  <c r="X95" i="3"/>
  <c r="Z95" i="3"/>
  <c r="W96" i="3"/>
  <c r="X96" i="3"/>
  <c r="Z96" i="3"/>
  <c r="W97" i="3"/>
  <c r="X97" i="3"/>
  <c r="Z97" i="3"/>
  <c r="W98" i="3"/>
  <c r="X98" i="3"/>
  <c r="Z98" i="3"/>
  <c r="W99" i="3"/>
  <c r="X99" i="3"/>
  <c r="Z99" i="3"/>
  <c r="Z10" i="3"/>
  <c r="W10" i="3"/>
  <c r="AB96" i="3"/>
  <c r="AH36" i="3"/>
  <c r="AH30" i="3"/>
  <c r="AB30" i="3"/>
  <c r="AB84" i="3"/>
  <c r="AB98" i="3"/>
  <c r="AH40" i="3"/>
  <c r="AH99" i="3"/>
  <c r="AB95" i="3"/>
  <c r="AB97" i="3"/>
  <c r="AB22" i="3"/>
  <c r="AH38" i="3"/>
  <c r="AH32" i="3"/>
  <c r="AH34" i="3"/>
  <c r="AH28" i="3"/>
  <c r="AB28" i="3"/>
  <c r="AB15" i="3"/>
  <c r="AB11" i="3"/>
  <c r="D8" i="17"/>
  <c r="AB35" i="3"/>
  <c r="AH24" i="3"/>
  <c r="AB24" i="3"/>
  <c r="AH23" i="3"/>
  <c r="AH22" i="3"/>
  <c r="AB33" i="3"/>
  <c r="AH83" i="3"/>
  <c r="AB83" i="3"/>
  <c r="AB81" i="3"/>
  <c r="AH81" i="3"/>
  <c r="AH18" i="3"/>
  <c r="AH21" i="3"/>
  <c r="AH20" i="3"/>
  <c r="AH16" i="3"/>
  <c r="AB12" i="3"/>
  <c r="AB14" i="3"/>
  <c r="AB16" i="3"/>
  <c r="AH19" i="3"/>
  <c r="AH41" i="3"/>
  <c r="AH39" i="3"/>
  <c r="AB29" i="3"/>
  <c r="AB27" i="3"/>
  <c r="AB17" i="3"/>
  <c r="AB13" i="3"/>
  <c r="AH35" i="3"/>
  <c r="AH37" i="3"/>
  <c r="AH33" i="3"/>
  <c r="AH29" i="3"/>
  <c r="AH27" i="3"/>
  <c r="AB23" i="3"/>
  <c r="AB26" i="3"/>
  <c r="AH26" i="3"/>
  <c r="AH31" i="3"/>
  <c r="AB21" i="3"/>
  <c r="AB19" i="3"/>
  <c r="AB20" i="3"/>
  <c r="AB18" i="3"/>
  <c r="AB25" i="3"/>
  <c r="AH25" i="3"/>
  <c r="R12" i="7" l="1"/>
  <c r="Q12" i="7"/>
  <c r="G100" i="3"/>
  <c r="AH12" i="3"/>
  <c r="AH14" i="3"/>
  <c r="G104" i="3"/>
  <c r="G48" i="17" s="1"/>
  <c r="C44" i="17"/>
  <c r="G44" i="17" s="1"/>
  <c r="AL9" i="3"/>
  <c r="I11" i="5" s="1"/>
  <c r="AJ9" i="3"/>
  <c r="C10" i="5" s="1"/>
  <c r="A4" i="19" s="1"/>
  <c r="K4" i="19" s="1"/>
  <c r="AN9" i="3"/>
  <c r="O9" i="5" s="1"/>
  <c r="A15" i="19" s="1"/>
  <c r="AP9" i="3"/>
  <c r="U10" i="5" s="1"/>
  <c r="W10" i="5" s="1"/>
  <c r="H2" i="30" s="1"/>
  <c r="R13" i="7" l="1"/>
  <c r="Q13" i="7"/>
  <c r="J11" i="5"/>
  <c r="D2" i="29"/>
  <c r="E2" i="29"/>
  <c r="C2" i="29"/>
  <c r="A2" i="29"/>
  <c r="L14" i="5"/>
  <c r="I13" i="5"/>
  <c r="I8" i="5"/>
  <c r="A8" i="19" s="1"/>
  <c r="AH15" i="3"/>
  <c r="Q9" i="5" s="1"/>
  <c r="AH13" i="3"/>
  <c r="I12" i="5"/>
  <c r="J12" i="5" s="1"/>
  <c r="I10" i="5"/>
  <c r="K10" i="5" s="1"/>
  <c r="H2" i="29" s="1"/>
  <c r="I9" i="5"/>
  <c r="A9" i="19" s="1"/>
  <c r="AH10" i="3"/>
  <c r="AB10" i="3"/>
  <c r="U9" i="5"/>
  <c r="U8" i="5"/>
  <c r="V8" i="5" s="1"/>
  <c r="X14" i="5"/>
  <c r="G41" i="17" s="1"/>
  <c r="U13" i="5"/>
  <c r="V13" i="5" s="1"/>
  <c r="A22" i="19"/>
  <c r="J22" i="19" s="1"/>
  <c r="U11" i="5"/>
  <c r="U12" i="5"/>
  <c r="V12" i="5" s="1"/>
  <c r="V10" i="5"/>
  <c r="C8" i="5"/>
  <c r="A2" i="19" s="1"/>
  <c r="C13" i="5"/>
  <c r="E13" i="5" s="1"/>
  <c r="F14" i="5"/>
  <c r="C9" i="5"/>
  <c r="C12" i="5"/>
  <c r="C11" i="5"/>
  <c r="A2" i="23" s="1"/>
  <c r="R14" i="5"/>
  <c r="O11" i="5"/>
  <c r="A17" i="19" s="1"/>
  <c r="P9" i="5"/>
  <c r="I15" i="19" s="1"/>
  <c r="K11" i="5"/>
  <c r="I2" i="29" s="1"/>
  <c r="O10" i="5"/>
  <c r="P10" i="5" s="1"/>
  <c r="O8" i="5"/>
  <c r="P8" i="5" s="1"/>
  <c r="A11" i="19"/>
  <c r="B11" i="19" s="1"/>
  <c r="O12" i="5"/>
  <c r="P12" i="5" s="1"/>
  <c r="O13" i="5"/>
  <c r="P13" i="5" s="1"/>
  <c r="E10" i="5"/>
  <c r="M4" i="19"/>
  <c r="J4" i="19"/>
  <c r="D4" i="19"/>
  <c r="D10" i="5"/>
  <c r="I4" i="19" s="1"/>
  <c r="B4" i="19"/>
  <c r="C4" i="19"/>
  <c r="L4" i="19"/>
  <c r="K8" i="5"/>
  <c r="F2" i="29" s="1"/>
  <c r="K12" i="5"/>
  <c r="J2" i="29" s="1"/>
  <c r="A12" i="19"/>
  <c r="C41" i="17"/>
  <c r="A13" i="19"/>
  <c r="J13" i="5"/>
  <c r="K13" i="5"/>
  <c r="K2" i="29" s="1"/>
  <c r="D15" i="19"/>
  <c r="M15" i="19"/>
  <c r="C15" i="19"/>
  <c r="J15" i="19"/>
  <c r="B15" i="19"/>
  <c r="K15" i="19"/>
  <c r="L15" i="19"/>
  <c r="Q14" i="7" l="1"/>
  <c r="R14" i="7"/>
  <c r="J8" i="5"/>
  <c r="J10" i="5"/>
  <c r="A23" i="19"/>
  <c r="L23" i="19" s="1"/>
  <c r="E2" i="30"/>
  <c r="C2" i="30"/>
  <c r="D2" i="30"/>
  <c r="A2" i="30"/>
  <c r="V9" i="5"/>
  <c r="A5" i="19"/>
  <c r="D5" i="19" s="1"/>
  <c r="E2" i="26"/>
  <c r="C2" i="26"/>
  <c r="D2" i="23"/>
  <c r="C2" i="23"/>
  <c r="D2" i="26"/>
  <c r="H15" i="19"/>
  <c r="G2" i="26"/>
  <c r="M22" i="19"/>
  <c r="A20" i="19"/>
  <c r="D20" i="19" s="1"/>
  <c r="J9" i="5"/>
  <c r="V11" i="5"/>
  <c r="K9" i="5"/>
  <c r="G2" i="29" s="1"/>
  <c r="D11" i="5"/>
  <c r="E2" i="23"/>
  <c r="A2" i="26"/>
  <c r="W8" i="5"/>
  <c r="F2" i="30" s="1"/>
  <c r="D13" i="5"/>
  <c r="H2" i="23"/>
  <c r="K2" i="23"/>
  <c r="A7" i="19"/>
  <c r="H7" i="19" s="1"/>
  <c r="H11" i="19"/>
  <c r="W11" i="5"/>
  <c r="I2" i="30" s="1"/>
  <c r="D11" i="19"/>
  <c r="E11" i="5"/>
  <c r="H4" i="19"/>
  <c r="A21" i="19"/>
  <c r="K21" i="19" s="1"/>
  <c r="A10" i="19"/>
  <c r="I10" i="19" s="1"/>
  <c r="H22" i="19"/>
  <c r="W12" i="5"/>
  <c r="J2" i="30" s="1"/>
  <c r="W13" i="5"/>
  <c r="K2" i="30" s="1"/>
  <c r="Q12" i="5"/>
  <c r="J2" i="26" s="1"/>
  <c r="A24" i="19"/>
  <c r="M24" i="19" s="1"/>
  <c r="Q11" i="5"/>
  <c r="A19" i="19"/>
  <c r="J19" i="19" s="1"/>
  <c r="G101" i="3"/>
  <c r="C45" i="17" s="1"/>
  <c r="G45" i="17" s="1"/>
  <c r="G47" i="17" s="1"/>
  <c r="A25" i="19"/>
  <c r="K25" i="19" s="1"/>
  <c r="Q13" i="5"/>
  <c r="K2" i="26" s="1"/>
  <c r="P11" i="5"/>
  <c r="K22" i="19"/>
  <c r="C22" i="19"/>
  <c r="E8" i="5"/>
  <c r="L22" i="19"/>
  <c r="D8" i="5"/>
  <c r="I22" i="19"/>
  <c r="D22" i="19"/>
  <c r="B22" i="19"/>
  <c r="A3" i="19"/>
  <c r="E9" i="5"/>
  <c r="D9" i="5"/>
  <c r="A14" i="19"/>
  <c r="L14" i="19" s="1"/>
  <c r="A6" i="19"/>
  <c r="E12" i="5"/>
  <c r="D12" i="5"/>
  <c r="Q10" i="5"/>
  <c r="H2" i="26" s="1"/>
  <c r="A16" i="19"/>
  <c r="C16" i="19" s="1"/>
  <c r="A18" i="19"/>
  <c r="K11" i="19"/>
  <c r="L11" i="19"/>
  <c r="I11" i="19"/>
  <c r="J11" i="19"/>
  <c r="M11" i="19"/>
  <c r="C11" i="19"/>
  <c r="J2" i="19"/>
  <c r="K2" i="19"/>
  <c r="C2" i="19"/>
  <c r="L2" i="19"/>
  <c r="B2" i="19"/>
  <c r="D2" i="19"/>
  <c r="H2" i="19"/>
  <c r="M2" i="19"/>
  <c r="I2" i="19"/>
  <c r="J9" i="19"/>
  <c r="D9" i="19"/>
  <c r="M9" i="19"/>
  <c r="K9" i="19"/>
  <c r="H9" i="19"/>
  <c r="I9" i="19"/>
  <c r="L9" i="19"/>
  <c r="C9" i="19"/>
  <c r="B9" i="19"/>
  <c r="J8" i="19"/>
  <c r="H8" i="19"/>
  <c r="M8" i="19"/>
  <c r="B8" i="19"/>
  <c r="K8" i="19"/>
  <c r="I8" i="19"/>
  <c r="C8" i="19"/>
  <c r="D8" i="19"/>
  <c r="L8" i="19"/>
  <c r="L12" i="19"/>
  <c r="B12" i="19"/>
  <c r="I12" i="19"/>
  <c r="M12" i="19"/>
  <c r="D12" i="19"/>
  <c r="K12" i="19"/>
  <c r="H12" i="19"/>
  <c r="J12" i="19"/>
  <c r="C12" i="19"/>
  <c r="I13" i="19"/>
  <c r="B13" i="19"/>
  <c r="J13" i="19"/>
  <c r="K13" i="19"/>
  <c r="M13" i="19"/>
  <c r="H13" i="19"/>
  <c r="C13" i="19"/>
  <c r="L13" i="19"/>
  <c r="D13" i="19"/>
  <c r="K17" i="19"/>
  <c r="I17" i="19"/>
  <c r="L17" i="19"/>
  <c r="D17" i="19"/>
  <c r="B17" i="19"/>
  <c r="C17" i="19"/>
  <c r="J17" i="19"/>
  <c r="M17" i="19"/>
  <c r="D23" i="19" l="1"/>
  <c r="M23" i="19"/>
  <c r="C23" i="19"/>
  <c r="B23" i="19"/>
  <c r="J23" i="19"/>
  <c r="R15" i="7"/>
  <c r="Q15" i="7"/>
  <c r="H23" i="19"/>
  <c r="I23" i="19"/>
  <c r="K23" i="19"/>
  <c r="B5" i="19"/>
  <c r="M5" i="19"/>
  <c r="L5" i="19"/>
  <c r="J5" i="19"/>
  <c r="C5" i="19"/>
  <c r="K5" i="19"/>
  <c r="I5" i="19"/>
  <c r="H5" i="19"/>
  <c r="M21" i="19"/>
  <c r="I19" i="19"/>
  <c r="M19" i="19"/>
  <c r="L21" i="19"/>
  <c r="J20" i="19"/>
  <c r="H20" i="19"/>
  <c r="L20" i="19"/>
  <c r="K10" i="19"/>
  <c r="D19" i="19"/>
  <c r="M20" i="19"/>
  <c r="I20" i="19"/>
  <c r="C10" i="19"/>
  <c r="H18" i="19"/>
  <c r="H17" i="19"/>
  <c r="I2" i="26"/>
  <c r="C20" i="19"/>
  <c r="C19" i="19"/>
  <c r="K20" i="19"/>
  <c r="B20" i="19"/>
  <c r="B10" i="19"/>
  <c r="K7" i="19"/>
  <c r="C7" i="19"/>
  <c r="B7" i="19"/>
  <c r="B19" i="19"/>
  <c r="L19" i="19"/>
  <c r="M7" i="19"/>
  <c r="I7" i="19"/>
  <c r="H10" i="19"/>
  <c r="M10" i="19"/>
  <c r="L7" i="19"/>
  <c r="D7" i="19"/>
  <c r="K19" i="19"/>
  <c r="J7" i="19"/>
  <c r="J10" i="19"/>
  <c r="L10" i="19"/>
  <c r="D10" i="19"/>
  <c r="B21" i="19"/>
  <c r="D21" i="19"/>
  <c r="G2" i="23"/>
  <c r="F2" i="23"/>
  <c r="C21" i="19"/>
  <c r="I2" i="23"/>
  <c r="J2" i="23"/>
  <c r="I21" i="19"/>
  <c r="J21" i="19"/>
  <c r="H25" i="19"/>
  <c r="J24" i="19"/>
  <c r="L25" i="19"/>
  <c r="K24" i="19"/>
  <c r="M25" i="19"/>
  <c r="C24" i="19"/>
  <c r="C25" i="19"/>
  <c r="D24" i="19"/>
  <c r="L24" i="19"/>
  <c r="H19" i="19"/>
  <c r="K18" i="19"/>
  <c r="M16" i="19"/>
  <c r="M18" i="19"/>
  <c r="I18" i="19"/>
  <c r="D25" i="19"/>
  <c r="H24" i="19"/>
  <c r="B18" i="19"/>
  <c r="L18" i="19"/>
  <c r="C18" i="19"/>
  <c r="K16" i="19"/>
  <c r="D18" i="19"/>
  <c r="B25" i="19"/>
  <c r="B24" i="19"/>
  <c r="I25" i="19"/>
  <c r="J25" i="19"/>
  <c r="I24" i="19"/>
  <c r="J18" i="19"/>
  <c r="L16" i="19"/>
  <c r="D16" i="19"/>
  <c r="D14" i="19"/>
  <c r="J16" i="19"/>
  <c r="H16" i="19"/>
  <c r="M14" i="19"/>
  <c r="I16" i="19"/>
  <c r="K14" i="19"/>
  <c r="J14" i="19"/>
  <c r="C14" i="19"/>
  <c r="I14" i="19"/>
  <c r="B14" i="19"/>
  <c r="B16" i="19"/>
  <c r="D6" i="19"/>
  <c r="J6" i="19"/>
  <c r="K6" i="19"/>
  <c r="H6" i="19"/>
  <c r="I6" i="19"/>
  <c r="L6" i="19"/>
  <c r="C6" i="19"/>
  <c r="B6" i="19"/>
  <c r="M6" i="19"/>
  <c r="I3" i="19"/>
  <c r="L3" i="19"/>
  <c r="B3" i="19"/>
  <c r="J3" i="19"/>
  <c r="M3" i="19"/>
  <c r="C3" i="19"/>
  <c r="D3" i="19"/>
  <c r="K3" i="19"/>
  <c r="H3" i="19"/>
  <c r="AH11" i="3"/>
  <c r="R16" i="7" l="1"/>
  <c r="Q16" i="7"/>
  <c r="Q8" i="5"/>
  <c r="F2" i="26" s="1"/>
  <c r="W9" i="5"/>
  <c r="H14" i="19"/>
  <c r="H21" i="19" l="1"/>
  <c r="G2" i="30"/>
  <c r="R17" i="7"/>
  <c r="Q17" i="7"/>
  <c r="Q18" i="7" l="1"/>
  <c r="R18" i="7"/>
  <c r="R19" i="7" l="1"/>
  <c r="Q19" i="7"/>
  <c r="R20" i="7" l="1"/>
  <c r="Q20" i="7"/>
  <c r="R21" i="7" l="1"/>
  <c r="Q21" i="7"/>
  <c r="Q22" i="7" l="1"/>
  <c r="R22" i="7"/>
  <c r="R23" i="7" l="1"/>
  <c r="Q23" i="7"/>
  <c r="Q24" i="7" l="1"/>
  <c r="R24" i="7"/>
  <c r="R25" i="7" l="1"/>
  <c r="Q25" i="7"/>
  <c r="R26" i="7" l="1"/>
  <c r="Q26" i="7"/>
  <c r="R27" i="7" l="1"/>
  <c r="Q27" i="7"/>
</calcChain>
</file>

<file path=xl/comments1.xml><?xml version="1.0" encoding="utf-8"?>
<comments xmlns="http://schemas.openxmlformats.org/spreadsheetml/2006/main">
  <authors>
    <author>KATSUMI</author>
  </authors>
  <commentList>
    <comment ref="D3" authorId="0" shapeId="0">
      <text>
        <r>
          <rPr>
            <b/>
            <sz val="14"/>
            <color indexed="81"/>
            <rFont val="ＭＳ Ｐゴシック"/>
            <family val="3"/>
            <charset val="128"/>
          </rPr>
          <t xml:space="preserve">団体名の一部を入力しないとリスト表示されません
</t>
        </r>
      </text>
    </comment>
    <comment ref="D10" authorId="0" shapeId="0">
      <text>
        <r>
          <rPr>
            <b/>
            <sz val="14"/>
            <color indexed="81"/>
            <rFont val="ＭＳ Ｐゴシック"/>
            <family val="3"/>
            <charset val="128"/>
          </rPr>
          <t>プログラム購入部数を入力してください。</t>
        </r>
      </text>
    </comment>
  </commentList>
</comments>
</file>

<file path=xl/comments2.xml><?xml version="1.0" encoding="utf-8"?>
<comments xmlns="http://schemas.openxmlformats.org/spreadsheetml/2006/main">
  <authors>
    <author>nagoya area</author>
    <author>fumiaki</author>
    <author>USER</author>
  </authors>
  <commentList>
    <comment ref="O5" authorId="0" shapeId="0">
      <text>
        <r>
          <rPr>
            <b/>
            <sz val="9"/>
            <color indexed="81"/>
            <rFont val="ＭＳ Ｐゴシック"/>
            <family val="3"/>
            <charset val="128"/>
          </rPr>
          <t xml:space="preserve">記録の入力方法　※すべて半角
　　＜例＞
 4135　 　（41秒35）
</t>
        </r>
        <r>
          <rPr>
            <b/>
            <sz val="9"/>
            <color indexed="53"/>
            <rFont val="ＭＳ Ｐゴシック"/>
            <family val="3"/>
            <charset val="128"/>
          </rPr>
          <t>★記録なしの場合は空欄にする</t>
        </r>
      </text>
    </comment>
    <comment ref="P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O6" authorId="0" shapeId="0">
      <text>
        <r>
          <rPr>
            <b/>
            <sz val="9"/>
            <color indexed="81"/>
            <rFont val="ＭＳ Ｐゴシック"/>
            <family val="3"/>
            <charset val="128"/>
          </rPr>
          <t xml:space="preserve">記録の入力方法　※すべて半角
　　＜例＞
 4135　 　（41秒35）
</t>
        </r>
        <r>
          <rPr>
            <b/>
            <sz val="9"/>
            <color indexed="53"/>
            <rFont val="ＭＳ Ｐゴシック"/>
            <family val="3"/>
            <charset val="128"/>
          </rPr>
          <t>★記録なしの場合は空欄にする</t>
        </r>
      </text>
    </comment>
    <comment ref="P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B10" authorId="2" shapeId="0">
      <text>
        <r>
          <rPr>
            <b/>
            <sz val="9"/>
            <color indexed="81"/>
            <rFont val="ＭＳ Ｐゴシック"/>
            <family val="3"/>
            <charset val="128"/>
          </rPr>
          <t xml:space="preserve">アルファベットは、半角大文字で入力してください。
</t>
        </r>
      </text>
    </comment>
    <comment ref="C10" authorId="2" shapeId="0">
      <text>
        <r>
          <rPr>
            <b/>
            <sz val="9"/>
            <color indexed="81"/>
            <rFont val="ＭＳ Ｐゴシック"/>
            <family val="3"/>
            <charset val="128"/>
          </rPr>
          <t xml:space="preserve">数字だけ入力してください。
</t>
        </r>
      </text>
    </comment>
    <comment ref="F10" authorId="1" shapeId="0">
      <text>
        <r>
          <rPr>
            <b/>
            <sz val="9"/>
            <color indexed="81"/>
            <rFont val="ＭＳ ゴシック"/>
            <family val="3"/>
            <charset val="128"/>
          </rPr>
          <t>入力の必要はありません</t>
        </r>
      </text>
    </comment>
    <comment ref="J1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1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1" authorId="2" shapeId="0">
      <text>
        <r>
          <rPr>
            <b/>
            <sz val="9"/>
            <color indexed="81"/>
            <rFont val="ＭＳ Ｐゴシック"/>
            <family val="3"/>
            <charset val="128"/>
          </rPr>
          <t xml:space="preserve">数字だけ入力してください。
</t>
        </r>
      </text>
    </comment>
    <comment ref="J1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1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2" authorId="2" shapeId="0">
      <text>
        <r>
          <rPr>
            <b/>
            <sz val="9"/>
            <color indexed="81"/>
            <rFont val="ＭＳ Ｐゴシック"/>
            <family val="3"/>
            <charset val="128"/>
          </rPr>
          <t xml:space="preserve">数字だけ入力してください。
</t>
        </r>
      </text>
    </comment>
    <comment ref="J1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1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3" authorId="2" shapeId="0">
      <text>
        <r>
          <rPr>
            <b/>
            <sz val="9"/>
            <color indexed="81"/>
            <rFont val="ＭＳ Ｐゴシック"/>
            <family val="3"/>
            <charset val="128"/>
          </rPr>
          <t xml:space="preserve">数字だけ入力してください。
</t>
        </r>
      </text>
    </comment>
    <comment ref="J1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1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4" authorId="2" shapeId="0">
      <text>
        <r>
          <rPr>
            <b/>
            <sz val="9"/>
            <color indexed="81"/>
            <rFont val="ＭＳ Ｐゴシック"/>
            <family val="3"/>
            <charset val="128"/>
          </rPr>
          <t xml:space="preserve">数字だけ入力してください。
</t>
        </r>
      </text>
    </comment>
    <comment ref="J1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1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5" authorId="2" shapeId="0">
      <text>
        <r>
          <rPr>
            <b/>
            <sz val="9"/>
            <color indexed="81"/>
            <rFont val="ＭＳ Ｐゴシック"/>
            <family val="3"/>
            <charset val="128"/>
          </rPr>
          <t xml:space="preserve">数字だけ入力してください。
</t>
        </r>
      </text>
    </comment>
    <comment ref="J1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1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6" authorId="2" shapeId="0">
      <text>
        <r>
          <rPr>
            <b/>
            <sz val="9"/>
            <color indexed="81"/>
            <rFont val="ＭＳ Ｐゴシック"/>
            <family val="3"/>
            <charset val="128"/>
          </rPr>
          <t xml:space="preserve">数字だけ入力してください。
</t>
        </r>
      </text>
    </comment>
    <comment ref="J1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1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7" authorId="2" shapeId="0">
      <text>
        <r>
          <rPr>
            <b/>
            <sz val="9"/>
            <color indexed="81"/>
            <rFont val="ＭＳ Ｐゴシック"/>
            <family val="3"/>
            <charset val="128"/>
          </rPr>
          <t xml:space="preserve">数字だけ入力してください。
</t>
        </r>
      </text>
    </comment>
    <comment ref="J1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1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8" authorId="2" shapeId="0">
      <text>
        <r>
          <rPr>
            <b/>
            <sz val="9"/>
            <color indexed="81"/>
            <rFont val="ＭＳ Ｐゴシック"/>
            <family val="3"/>
            <charset val="128"/>
          </rPr>
          <t xml:space="preserve">数字だけ入力してください。
</t>
        </r>
      </text>
    </comment>
    <comment ref="J1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1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9" authorId="2" shapeId="0">
      <text>
        <r>
          <rPr>
            <b/>
            <sz val="9"/>
            <color indexed="81"/>
            <rFont val="ＭＳ Ｐゴシック"/>
            <family val="3"/>
            <charset val="128"/>
          </rPr>
          <t xml:space="preserve">数字だけ入力してください。
</t>
        </r>
      </text>
    </comment>
    <comment ref="J1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1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1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0" authorId="2" shapeId="0">
      <text>
        <r>
          <rPr>
            <b/>
            <sz val="9"/>
            <color indexed="81"/>
            <rFont val="ＭＳ Ｐゴシック"/>
            <family val="3"/>
            <charset val="128"/>
          </rPr>
          <t xml:space="preserve">数字だけ入力してください。
</t>
        </r>
      </text>
    </comment>
    <comment ref="J2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2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1" authorId="2" shapeId="0">
      <text>
        <r>
          <rPr>
            <b/>
            <sz val="9"/>
            <color indexed="81"/>
            <rFont val="ＭＳ Ｐゴシック"/>
            <family val="3"/>
            <charset val="128"/>
          </rPr>
          <t xml:space="preserve">数字だけ入力してください。
</t>
        </r>
      </text>
    </comment>
    <comment ref="J2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2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2" authorId="2" shapeId="0">
      <text>
        <r>
          <rPr>
            <b/>
            <sz val="9"/>
            <color indexed="81"/>
            <rFont val="ＭＳ Ｐゴシック"/>
            <family val="3"/>
            <charset val="128"/>
          </rPr>
          <t xml:space="preserve">数字だけ入力してください。
</t>
        </r>
      </text>
    </comment>
    <comment ref="J2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2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3" authorId="2" shapeId="0">
      <text>
        <r>
          <rPr>
            <b/>
            <sz val="9"/>
            <color indexed="81"/>
            <rFont val="ＭＳ Ｐゴシック"/>
            <family val="3"/>
            <charset val="128"/>
          </rPr>
          <t xml:space="preserve">数字だけ入力してください。
</t>
        </r>
      </text>
    </comment>
    <comment ref="J2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2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4" authorId="2" shapeId="0">
      <text>
        <r>
          <rPr>
            <b/>
            <sz val="9"/>
            <color indexed="81"/>
            <rFont val="ＭＳ Ｐゴシック"/>
            <family val="3"/>
            <charset val="128"/>
          </rPr>
          <t xml:space="preserve">数字だけ入力してください。
</t>
        </r>
      </text>
    </comment>
    <comment ref="J2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2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5" authorId="2" shapeId="0">
      <text>
        <r>
          <rPr>
            <b/>
            <sz val="9"/>
            <color indexed="81"/>
            <rFont val="ＭＳ Ｐゴシック"/>
            <family val="3"/>
            <charset val="128"/>
          </rPr>
          <t xml:space="preserve">数字だけ入力してください。
</t>
        </r>
      </text>
    </comment>
    <comment ref="J2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2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6" authorId="2" shapeId="0">
      <text>
        <r>
          <rPr>
            <b/>
            <sz val="9"/>
            <color indexed="81"/>
            <rFont val="ＭＳ Ｐゴシック"/>
            <family val="3"/>
            <charset val="128"/>
          </rPr>
          <t xml:space="preserve">数字だけ入力してください。
</t>
        </r>
      </text>
    </comment>
    <comment ref="J2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2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7" authorId="2" shapeId="0">
      <text>
        <r>
          <rPr>
            <b/>
            <sz val="9"/>
            <color indexed="81"/>
            <rFont val="ＭＳ Ｐゴシック"/>
            <family val="3"/>
            <charset val="128"/>
          </rPr>
          <t xml:space="preserve">数字だけ入力してください。
</t>
        </r>
      </text>
    </comment>
    <comment ref="J2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2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8" authorId="2" shapeId="0">
      <text>
        <r>
          <rPr>
            <b/>
            <sz val="9"/>
            <color indexed="81"/>
            <rFont val="ＭＳ Ｐゴシック"/>
            <family val="3"/>
            <charset val="128"/>
          </rPr>
          <t xml:space="preserve">数字だけ入力してください。
</t>
        </r>
      </text>
    </comment>
    <comment ref="J2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2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29" authorId="2" shapeId="0">
      <text>
        <r>
          <rPr>
            <b/>
            <sz val="9"/>
            <color indexed="81"/>
            <rFont val="ＭＳ Ｐゴシック"/>
            <family val="3"/>
            <charset val="128"/>
          </rPr>
          <t xml:space="preserve">数字だけ入力してください。
</t>
        </r>
      </text>
    </comment>
    <comment ref="J2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2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2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0" authorId="2" shapeId="0">
      <text>
        <r>
          <rPr>
            <b/>
            <sz val="9"/>
            <color indexed="81"/>
            <rFont val="ＭＳ Ｐゴシック"/>
            <family val="3"/>
            <charset val="128"/>
          </rPr>
          <t xml:space="preserve">数字だけ入力してください。
</t>
        </r>
      </text>
    </comment>
    <comment ref="J3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3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1" authorId="2" shapeId="0">
      <text>
        <r>
          <rPr>
            <b/>
            <sz val="9"/>
            <color indexed="81"/>
            <rFont val="ＭＳ Ｐゴシック"/>
            <family val="3"/>
            <charset val="128"/>
          </rPr>
          <t xml:space="preserve">数字だけ入力してください。
</t>
        </r>
      </text>
    </comment>
    <comment ref="J3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3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2" authorId="2" shapeId="0">
      <text>
        <r>
          <rPr>
            <b/>
            <sz val="9"/>
            <color indexed="81"/>
            <rFont val="ＭＳ Ｐゴシック"/>
            <family val="3"/>
            <charset val="128"/>
          </rPr>
          <t xml:space="preserve">数字だけ入力してください。
</t>
        </r>
      </text>
    </comment>
    <comment ref="J3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3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3" authorId="2" shapeId="0">
      <text>
        <r>
          <rPr>
            <b/>
            <sz val="9"/>
            <color indexed="81"/>
            <rFont val="ＭＳ Ｐゴシック"/>
            <family val="3"/>
            <charset val="128"/>
          </rPr>
          <t xml:space="preserve">数字だけ入力してください。
</t>
        </r>
      </text>
    </comment>
    <comment ref="J3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3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4" authorId="2" shapeId="0">
      <text>
        <r>
          <rPr>
            <b/>
            <sz val="9"/>
            <color indexed="81"/>
            <rFont val="ＭＳ Ｐゴシック"/>
            <family val="3"/>
            <charset val="128"/>
          </rPr>
          <t xml:space="preserve">数字だけ入力してください。
</t>
        </r>
      </text>
    </comment>
    <comment ref="J3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3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5" authorId="2" shapeId="0">
      <text>
        <r>
          <rPr>
            <b/>
            <sz val="9"/>
            <color indexed="81"/>
            <rFont val="ＭＳ Ｐゴシック"/>
            <family val="3"/>
            <charset val="128"/>
          </rPr>
          <t xml:space="preserve">数字だけ入力してください。
</t>
        </r>
      </text>
    </comment>
    <comment ref="J3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3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6" authorId="2" shapeId="0">
      <text>
        <r>
          <rPr>
            <b/>
            <sz val="9"/>
            <color indexed="81"/>
            <rFont val="ＭＳ Ｐゴシック"/>
            <family val="3"/>
            <charset val="128"/>
          </rPr>
          <t xml:space="preserve">数字だけ入力してください。
</t>
        </r>
      </text>
    </comment>
    <comment ref="J3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3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7" authorId="2" shapeId="0">
      <text>
        <r>
          <rPr>
            <b/>
            <sz val="9"/>
            <color indexed="81"/>
            <rFont val="ＭＳ Ｐゴシック"/>
            <family val="3"/>
            <charset val="128"/>
          </rPr>
          <t xml:space="preserve">数字だけ入力してください。
</t>
        </r>
      </text>
    </comment>
    <comment ref="J3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3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8" authorId="2" shapeId="0">
      <text>
        <r>
          <rPr>
            <b/>
            <sz val="9"/>
            <color indexed="81"/>
            <rFont val="ＭＳ Ｐゴシック"/>
            <family val="3"/>
            <charset val="128"/>
          </rPr>
          <t xml:space="preserve">数字だけ入力してください。
</t>
        </r>
      </text>
    </comment>
    <comment ref="J3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3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39" authorId="2" shapeId="0">
      <text>
        <r>
          <rPr>
            <b/>
            <sz val="9"/>
            <color indexed="81"/>
            <rFont val="ＭＳ Ｐゴシック"/>
            <family val="3"/>
            <charset val="128"/>
          </rPr>
          <t xml:space="preserve">数字だけ入力してください。
</t>
        </r>
      </text>
    </comment>
    <comment ref="J3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3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3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0" authorId="2" shapeId="0">
      <text>
        <r>
          <rPr>
            <b/>
            <sz val="9"/>
            <color indexed="81"/>
            <rFont val="ＭＳ Ｐゴシック"/>
            <family val="3"/>
            <charset val="128"/>
          </rPr>
          <t xml:space="preserve">数字だけ入力してください。
</t>
        </r>
      </text>
    </comment>
    <comment ref="J4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4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1" authorId="2" shapeId="0">
      <text>
        <r>
          <rPr>
            <b/>
            <sz val="9"/>
            <color indexed="81"/>
            <rFont val="ＭＳ Ｐゴシック"/>
            <family val="3"/>
            <charset val="128"/>
          </rPr>
          <t xml:space="preserve">数字だけ入力してください。
</t>
        </r>
      </text>
    </comment>
    <comment ref="J4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4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2" authorId="2" shapeId="0">
      <text>
        <r>
          <rPr>
            <b/>
            <sz val="9"/>
            <color indexed="81"/>
            <rFont val="ＭＳ Ｐゴシック"/>
            <family val="3"/>
            <charset val="128"/>
          </rPr>
          <t xml:space="preserve">数字だけ入力してください。
</t>
        </r>
      </text>
    </comment>
    <comment ref="J4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4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3" authorId="2" shapeId="0">
      <text>
        <r>
          <rPr>
            <b/>
            <sz val="9"/>
            <color indexed="81"/>
            <rFont val="ＭＳ Ｐゴシック"/>
            <family val="3"/>
            <charset val="128"/>
          </rPr>
          <t xml:space="preserve">数字だけ入力してください。
</t>
        </r>
      </text>
    </comment>
    <comment ref="J4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4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4" authorId="2" shapeId="0">
      <text>
        <r>
          <rPr>
            <b/>
            <sz val="9"/>
            <color indexed="81"/>
            <rFont val="ＭＳ Ｐゴシック"/>
            <family val="3"/>
            <charset val="128"/>
          </rPr>
          <t xml:space="preserve">数字だけ入力してください。
</t>
        </r>
      </text>
    </comment>
    <comment ref="J4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4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5" authorId="2" shapeId="0">
      <text>
        <r>
          <rPr>
            <b/>
            <sz val="9"/>
            <color indexed="81"/>
            <rFont val="ＭＳ Ｐゴシック"/>
            <family val="3"/>
            <charset val="128"/>
          </rPr>
          <t xml:space="preserve">数字だけ入力してください。
</t>
        </r>
      </text>
    </comment>
    <comment ref="J4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4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6" authorId="2" shapeId="0">
      <text>
        <r>
          <rPr>
            <b/>
            <sz val="9"/>
            <color indexed="81"/>
            <rFont val="ＭＳ Ｐゴシック"/>
            <family val="3"/>
            <charset val="128"/>
          </rPr>
          <t xml:space="preserve">数字だけ入力してください。
</t>
        </r>
      </text>
    </comment>
    <comment ref="J4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4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7" authorId="2" shapeId="0">
      <text>
        <r>
          <rPr>
            <b/>
            <sz val="9"/>
            <color indexed="81"/>
            <rFont val="ＭＳ Ｐゴシック"/>
            <family val="3"/>
            <charset val="128"/>
          </rPr>
          <t xml:space="preserve">数字だけ入力してください。
</t>
        </r>
      </text>
    </comment>
    <comment ref="J4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4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8" authorId="2" shapeId="0">
      <text>
        <r>
          <rPr>
            <b/>
            <sz val="9"/>
            <color indexed="81"/>
            <rFont val="ＭＳ Ｐゴシック"/>
            <family val="3"/>
            <charset val="128"/>
          </rPr>
          <t xml:space="preserve">数字だけ入力してください。
</t>
        </r>
      </text>
    </comment>
    <comment ref="J4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4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49" authorId="2" shapeId="0">
      <text>
        <r>
          <rPr>
            <b/>
            <sz val="9"/>
            <color indexed="81"/>
            <rFont val="ＭＳ Ｐゴシック"/>
            <family val="3"/>
            <charset val="128"/>
          </rPr>
          <t xml:space="preserve">数字だけ入力してください。
</t>
        </r>
      </text>
    </comment>
    <comment ref="J4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4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4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0" authorId="2" shapeId="0">
      <text>
        <r>
          <rPr>
            <b/>
            <sz val="9"/>
            <color indexed="81"/>
            <rFont val="ＭＳ Ｐゴシック"/>
            <family val="3"/>
            <charset val="128"/>
          </rPr>
          <t xml:space="preserve">数字だけ入力してください。
</t>
        </r>
      </text>
    </comment>
    <comment ref="J5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5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1" authorId="2" shapeId="0">
      <text>
        <r>
          <rPr>
            <b/>
            <sz val="9"/>
            <color indexed="81"/>
            <rFont val="ＭＳ Ｐゴシック"/>
            <family val="3"/>
            <charset val="128"/>
          </rPr>
          <t xml:space="preserve">数字だけ入力してください。
</t>
        </r>
      </text>
    </comment>
    <comment ref="J5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5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2" authorId="2" shapeId="0">
      <text>
        <r>
          <rPr>
            <b/>
            <sz val="9"/>
            <color indexed="81"/>
            <rFont val="ＭＳ Ｐゴシック"/>
            <family val="3"/>
            <charset val="128"/>
          </rPr>
          <t xml:space="preserve">数字だけ入力してください。
</t>
        </r>
      </text>
    </comment>
    <comment ref="J5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5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3" authorId="2" shapeId="0">
      <text>
        <r>
          <rPr>
            <b/>
            <sz val="9"/>
            <color indexed="81"/>
            <rFont val="ＭＳ Ｐゴシック"/>
            <family val="3"/>
            <charset val="128"/>
          </rPr>
          <t xml:space="preserve">数字だけ入力してください。
</t>
        </r>
      </text>
    </comment>
    <comment ref="J5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5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4" authorId="2" shapeId="0">
      <text>
        <r>
          <rPr>
            <b/>
            <sz val="9"/>
            <color indexed="81"/>
            <rFont val="ＭＳ Ｐゴシック"/>
            <family val="3"/>
            <charset val="128"/>
          </rPr>
          <t xml:space="preserve">数字だけ入力してください。
</t>
        </r>
      </text>
    </comment>
    <comment ref="J5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5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5" authorId="2" shapeId="0">
      <text>
        <r>
          <rPr>
            <b/>
            <sz val="9"/>
            <color indexed="81"/>
            <rFont val="ＭＳ Ｐゴシック"/>
            <family val="3"/>
            <charset val="128"/>
          </rPr>
          <t xml:space="preserve">数字だけ入力してください。
</t>
        </r>
      </text>
    </comment>
    <comment ref="J5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5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6" authorId="2" shapeId="0">
      <text>
        <r>
          <rPr>
            <b/>
            <sz val="9"/>
            <color indexed="81"/>
            <rFont val="ＭＳ Ｐゴシック"/>
            <family val="3"/>
            <charset val="128"/>
          </rPr>
          <t xml:space="preserve">数字だけ入力してください。
</t>
        </r>
      </text>
    </comment>
    <comment ref="J5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5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7" authorId="2" shapeId="0">
      <text>
        <r>
          <rPr>
            <b/>
            <sz val="9"/>
            <color indexed="81"/>
            <rFont val="ＭＳ Ｐゴシック"/>
            <family val="3"/>
            <charset val="128"/>
          </rPr>
          <t xml:space="preserve">数字だけ入力してください。
</t>
        </r>
      </text>
    </comment>
    <comment ref="J5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5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8" authorId="2" shapeId="0">
      <text>
        <r>
          <rPr>
            <b/>
            <sz val="9"/>
            <color indexed="81"/>
            <rFont val="ＭＳ Ｐゴシック"/>
            <family val="3"/>
            <charset val="128"/>
          </rPr>
          <t xml:space="preserve">数字だけ入力してください。
</t>
        </r>
      </text>
    </comment>
    <comment ref="J5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5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59" authorId="2" shapeId="0">
      <text>
        <r>
          <rPr>
            <b/>
            <sz val="9"/>
            <color indexed="81"/>
            <rFont val="ＭＳ Ｐゴシック"/>
            <family val="3"/>
            <charset val="128"/>
          </rPr>
          <t xml:space="preserve">数字だけ入力してください。
</t>
        </r>
      </text>
    </comment>
    <comment ref="J5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5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5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0" authorId="2" shapeId="0">
      <text>
        <r>
          <rPr>
            <b/>
            <sz val="9"/>
            <color indexed="81"/>
            <rFont val="ＭＳ Ｐゴシック"/>
            <family val="3"/>
            <charset val="128"/>
          </rPr>
          <t xml:space="preserve">数字だけ入力してください。
</t>
        </r>
      </text>
    </comment>
    <comment ref="J6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6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1" authorId="2" shapeId="0">
      <text>
        <r>
          <rPr>
            <b/>
            <sz val="9"/>
            <color indexed="81"/>
            <rFont val="ＭＳ Ｐゴシック"/>
            <family val="3"/>
            <charset val="128"/>
          </rPr>
          <t xml:space="preserve">数字だけ入力してください。
</t>
        </r>
      </text>
    </comment>
    <comment ref="J6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6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2" authorId="2" shapeId="0">
      <text>
        <r>
          <rPr>
            <b/>
            <sz val="9"/>
            <color indexed="81"/>
            <rFont val="ＭＳ Ｐゴシック"/>
            <family val="3"/>
            <charset val="128"/>
          </rPr>
          <t xml:space="preserve">数字だけ入力してください。
</t>
        </r>
      </text>
    </comment>
    <comment ref="J6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6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3" authorId="2" shapeId="0">
      <text>
        <r>
          <rPr>
            <b/>
            <sz val="9"/>
            <color indexed="81"/>
            <rFont val="ＭＳ Ｐゴシック"/>
            <family val="3"/>
            <charset val="128"/>
          </rPr>
          <t xml:space="preserve">数字だけ入力してください。
</t>
        </r>
      </text>
    </comment>
    <comment ref="J6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6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4" authorId="2" shapeId="0">
      <text>
        <r>
          <rPr>
            <b/>
            <sz val="9"/>
            <color indexed="81"/>
            <rFont val="ＭＳ Ｐゴシック"/>
            <family val="3"/>
            <charset val="128"/>
          </rPr>
          <t xml:space="preserve">数字だけ入力してください。
</t>
        </r>
      </text>
    </comment>
    <comment ref="J6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6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5" authorId="2" shapeId="0">
      <text>
        <r>
          <rPr>
            <b/>
            <sz val="9"/>
            <color indexed="81"/>
            <rFont val="ＭＳ Ｐゴシック"/>
            <family val="3"/>
            <charset val="128"/>
          </rPr>
          <t xml:space="preserve">数字だけ入力してください。
</t>
        </r>
      </text>
    </comment>
    <comment ref="J6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6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6" authorId="2" shapeId="0">
      <text>
        <r>
          <rPr>
            <b/>
            <sz val="9"/>
            <color indexed="81"/>
            <rFont val="ＭＳ Ｐゴシック"/>
            <family val="3"/>
            <charset val="128"/>
          </rPr>
          <t xml:space="preserve">数字だけ入力してください。
</t>
        </r>
      </text>
    </comment>
    <comment ref="J6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6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7" authorId="2" shapeId="0">
      <text>
        <r>
          <rPr>
            <b/>
            <sz val="9"/>
            <color indexed="81"/>
            <rFont val="ＭＳ Ｐゴシック"/>
            <family val="3"/>
            <charset val="128"/>
          </rPr>
          <t xml:space="preserve">数字だけ入力してください。
</t>
        </r>
      </text>
    </comment>
    <comment ref="J6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6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8" authorId="2" shapeId="0">
      <text>
        <r>
          <rPr>
            <b/>
            <sz val="9"/>
            <color indexed="81"/>
            <rFont val="ＭＳ Ｐゴシック"/>
            <family val="3"/>
            <charset val="128"/>
          </rPr>
          <t xml:space="preserve">数字だけ入力してください。
</t>
        </r>
      </text>
    </comment>
    <comment ref="J6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6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69" authorId="2" shapeId="0">
      <text>
        <r>
          <rPr>
            <b/>
            <sz val="9"/>
            <color indexed="81"/>
            <rFont val="ＭＳ Ｐゴシック"/>
            <family val="3"/>
            <charset val="128"/>
          </rPr>
          <t xml:space="preserve">数字だけ入力してください。
</t>
        </r>
      </text>
    </comment>
    <comment ref="J6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6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6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0" authorId="2" shapeId="0">
      <text>
        <r>
          <rPr>
            <b/>
            <sz val="9"/>
            <color indexed="81"/>
            <rFont val="ＭＳ Ｐゴシック"/>
            <family val="3"/>
            <charset val="128"/>
          </rPr>
          <t xml:space="preserve">数字だけ入力してください。
</t>
        </r>
      </text>
    </comment>
    <comment ref="J7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7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1" authorId="2" shapeId="0">
      <text>
        <r>
          <rPr>
            <b/>
            <sz val="9"/>
            <color indexed="81"/>
            <rFont val="ＭＳ Ｐゴシック"/>
            <family val="3"/>
            <charset val="128"/>
          </rPr>
          <t xml:space="preserve">数字だけ入力してください。
</t>
        </r>
      </text>
    </comment>
    <comment ref="J7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7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2" authorId="2" shapeId="0">
      <text>
        <r>
          <rPr>
            <b/>
            <sz val="9"/>
            <color indexed="81"/>
            <rFont val="ＭＳ Ｐゴシック"/>
            <family val="3"/>
            <charset val="128"/>
          </rPr>
          <t xml:space="preserve">数字だけ入力してください。
</t>
        </r>
      </text>
    </comment>
    <comment ref="J7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7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3" authorId="2" shapeId="0">
      <text>
        <r>
          <rPr>
            <b/>
            <sz val="9"/>
            <color indexed="81"/>
            <rFont val="ＭＳ Ｐゴシック"/>
            <family val="3"/>
            <charset val="128"/>
          </rPr>
          <t xml:space="preserve">数字だけ入力してください。
</t>
        </r>
      </text>
    </comment>
    <comment ref="J7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7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4" authorId="2" shapeId="0">
      <text>
        <r>
          <rPr>
            <b/>
            <sz val="9"/>
            <color indexed="81"/>
            <rFont val="ＭＳ Ｐゴシック"/>
            <family val="3"/>
            <charset val="128"/>
          </rPr>
          <t xml:space="preserve">数字だけ入力してください。
</t>
        </r>
      </text>
    </comment>
    <comment ref="J7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7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5" authorId="2" shapeId="0">
      <text>
        <r>
          <rPr>
            <b/>
            <sz val="9"/>
            <color indexed="81"/>
            <rFont val="ＭＳ Ｐゴシック"/>
            <family val="3"/>
            <charset val="128"/>
          </rPr>
          <t xml:space="preserve">数字だけ入力してください。
</t>
        </r>
      </text>
    </comment>
    <comment ref="J7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7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6" authorId="2" shapeId="0">
      <text>
        <r>
          <rPr>
            <b/>
            <sz val="9"/>
            <color indexed="81"/>
            <rFont val="ＭＳ Ｐゴシック"/>
            <family val="3"/>
            <charset val="128"/>
          </rPr>
          <t xml:space="preserve">数字だけ入力してください。
</t>
        </r>
      </text>
    </comment>
    <comment ref="J7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7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7" authorId="2" shapeId="0">
      <text>
        <r>
          <rPr>
            <b/>
            <sz val="9"/>
            <color indexed="81"/>
            <rFont val="ＭＳ Ｐゴシック"/>
            <family val="3"/>
            <charset val="128"/>
          </rPr>
          <t xml:space="preserve">数字だけ入力してください。
</t>
        </r>
      </text>
    </comment>
    <comment ref="J7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7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8" authorId="2" shapeId="0">
      <text>
        <r>
          <rPr>
            <b/>
            <sz val="9"/>
            <color indexed="81"/>
            <rFont val="ＭＳ Ｐゴシック"/>
            <family val="3"/>
            <charset val="128"/>
          </rPr>
          <t xml:space="preserve">数字だけ入力してください。
</t>
        </r>
      </text>
    </comment>
    <comment ref="J7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7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79" authorId="2" shapeId="0">
      <text>
        <r>
          <rPr>
            <b/>
            <sz val="9"/>
            <color indexed="81"/>
            <rFont val="ＭＳ Ｐゴシック"/>
            <family val="3"/>
            <charset val="128"/>
          </rPr>
          <t xml:space="preserve">数字だけ入力してください。
</t>
        </r>
      </text>
    </comment>
    <comment ref="J7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7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7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0" authorId="2" shapeId="0">
      <text>
        <r>
          <rPr>
            <b/>
            <sz val="9"/>
            <color indexed="81"/>
            <rFont val="ＭＳ Ｐゴシック"/>
            <family val="3"/>
            <charset val="128"/>
          </rPr>
          <t xml:space="preserve">数字だけ入力してください。
</t>
        </r>
      </text>
    </comment>
    <comment ref="J8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8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1" authorId="2" shapeId="0">
      <text>
        <r>
          <rPr>
            <b/>
            <sz val="9"/>
            <color indexed="81"/>
            <rFont val="ＭＳ Ｐゴシック"/>
            <family val="3"/>
            <charset val="128"/>
          </rPr>
          <t xml:space="preserve">数字だけ入力してください。
</t>
        </r>
      </text>
    </comment>
    <comment ref="J8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8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2" authorId="2" shapeId="0">
      <text>
        <r>
          <rPr>
            <b/>
            <sz val="9"/>
            <color indexed="81"/>
            <rFont val="ＭＳ Ｐゴシック"/>
            <family val="3"/>
            <charset val="128"/>
          </rPr>
          <t xml:space="preserve">数字だけ入力してください。
</t>
        </r>
      </text>
    </comment>
    <comment ref="J8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8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3" authorId="2" shapeId="0">
      <text>
        <r>
          <rPr>
            <b/>
            <sz val="9"/>
            <color indexed="81"/>
            <rFont val="ＭＳ Ｐゴシック"/>
            <family val="3"/>
            <charset val="128"/>
          </rPr>
          <t xml:space="preserve">数字だけ入力してください。
</t>
        </r>
      </text>
    </comment>
    <comment ref="J8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8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4" authorId="2" shapeId="0">
      <text>
        <r>
          <rPr>
            <b/>
            <sz val="9"/>
            <color indexed="81"/>
            <rFont val="ＭＳ Ｐゴシック"/>
            <family val="3"/>
            <charset val="128"/>
          </rPr>
          <t xml:space="preserve">数字だけ入力してください。
</t>
        </r>
      </text>
    </comment>
    <comment ref="J8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8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5" authorId="2" shapeId="0">
      <text>
        <r>
          <rPr>
            <b/>
            <sz val="9"/>
            <color indexed="81"/>
            <rFont val="ＭＳ Ｐゴシック"/>
            <family val="3"/>
            <charset val="128"/>
          </rPr>
          <t xml:space="preserve">数字だけ入力してください。
</t>
        </r>
      </text>
    </comment>
    <comment ref="J8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8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6" authorId="2" shapeId="0">
      <text>
        <r>
          <rPr>
            <b/>
            <sz val="9"/>
            <color indexed="81"/>
            <rFont val="ＭＳ Ｐゴシック"/>
            <family val="3"/>
            <charset val="128"/>
          </rPr>
          <t xml:space="preserve">数字だけ入力してください。
</t>
        </r>
      </text>
    </comment>
    <comment ref="J8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8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7" authorId="2" shapeId="0">
      <text>
        <r>
          <rPr>
            <b/>
            <sz val="9"/>
            <color indexed="81"/>
            <rFont val="ＭＳ Ｐゴシック"/>
            <family val="3"/>
            <charset val="128"/>
          </rPr>
          <t xml:space="preserve">数字だけ入力してください。
</t>
        </r>
      </text>
    </comment>
    <comment ref="J8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8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8" authorId="2" shapeId="0">
      <text>
        <r>
          <rPr>
            <b/>
            <sz val="9"/>
            <color indexed="81"/>
            <rFont val="ＭＳ Ｐゴシック"/>
            <family val="3"/>
            <charset val="128"/>
          </rPr>
          <t xml:space="preserve">数字だけ入力してください。
</t>
        </r>
      </text>
    </comment>
    <comment ref="J8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8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89" authorId="2" shapeId="0">
      <text>
        <r>
          <rPr>
            <b/>
            <sz val="9"/>
            <color indexed="81"/>
            <rFont val="ＭＳ Ｐゴシック"/>
            <family val="3"/>
            <charset val="128"/>
          </rPr>
          <t xml:space="preserve">数字だけ入力してください。
</t>
        </r>
      </text>
    </comment>
    <comment ref="J8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8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8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0" authorId="2" shapeId="0">
      <text>
        <r>
          <rPr>
            <b/>
            <sz val="9"/>
            <color indexed="81"/>
            <rFont val="ＭＳ Ｐゴシック"/>
            <family val="3"/>
            <charset val="128"/>
          </rPr>
          <t xml:space="preserve">数字だけ入力してください。
</t>
        </r>
      </text>
    </comment>
    <comment ref="J9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90"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1" authorId="2" shapeId="0">
      <text>
        <r>
          <rPr>
            <b/>
            <sz val="9"/>
            <color indexed="81"/>
            <rFont val="ＭＳ Ｐゴシック"/>
            <family val="3"/>
            <charset val="128"/>
          </rPr>
          <t xml:space="preserve">数字だけ入力してください。
</t>
        </r>
      </text>
    </comment>
    <comment ref="J9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91"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2" authorId="2" shapeId="0">
      <text>
        <r>
          <rPr>
            <b/>
            <sz val="9"/>
            <color indexed="81"/>
            <rFont val="ＭＳ Ｐゴシック"/>
            <family val="3"/>
            <charset val="128"/>
          </rPr>
          <t xml:space="preserve">数字だけ入力してください。
</t>
        </r>
      </text>
    </comment>
    <comment ref="J9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92"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3" authorId="2" shapeId="0">
      <text>
        <r>
          <rPr>
            <b/>
            <sz val="9"/>
            <color indexed="81"/>
            <rFont val="ＭＳ Ｐゴシック"/>
            <family val="3"/>
            <charset val="128"/>
          </rPr>
          <t xml:space="preserve">数字だけ入力してください。
</t>
        </r>
      </text>
    </comment>
    <comment ref="J9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93"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4" authorId="2" shapeId="0">
      <text>
        <r>
          <rPr>
            <b/>
            <sz val="9"/>
            <color indexed="81"/>
            <rFont val="ＭＳ Ｐゴシック"/>
            <family val="3"/>
            <charset val="128"/>
          </rPr>
          <t xml:space="preserve">数字だけ入力してください。
</t>
        </r>
      </text>
    </comment>
    <comment ref="J9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94"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5" authorId="2" shapeId="0">
      <text>
        <r>
          <rPr>
            <b/>
            <sz val="9"/>
            <color indexed="81"/>
            <rFont val="ＭＳ Ｐゴシック"/>
            <family val="3"/>
            <charset val="128"/>
          </rPr>
          <t xml:space="preserve">数字だけ入力してください。
</t>
        </r>
      </text>
    </comment>
    <comment ref="J9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95"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6" authorId="2" shapeId="0">
      <text>
        <r>
          <rPr>
            <b/>
            <sz val="9"/>
            <color indexed="81"/>
            <rFont val="ＭＳ Ｐゴシック"/>
            <family val="3"/>
            <charset val="128"/>
          </rPr>
          <t xml:space="preserve">数字だけ入力してください。
</t>
        </r>
      </text>
    </comment>
    <comment ref="J9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96"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7" authorId="2" shapeId="0">
      <text>
        <r>
          <rPr>
            <b/>
            <sz val="9"/>
            <color indexed="81"/>
            <rFont val="ＭＳ Ｐゴシック"/>
            <family val="3"/>
            <charset val="128"/>
          </rPr>
          <t xml:space="preserve">数字だけ入力してください。
</t>
        </r>
      </text>
    </comment>
    <comment ref="J9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97"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8" authorId="2" shapeId="0">
      <text>
        <r>
          <rPr>
            <b/>
            <sz val="9"/>
            <color indexed="81"/>
            <rFont val="ＭＳ Ｐゴシック"/>
            <family val="3"/>
            <charset val="128"/>
          </rPr>
          <t xml:space="preserve">数字だけ入力してください。
</t>
        </r>
      </text>
    </comment>
    <comment ref="J9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98"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99" authorId="2" shapeId="0">
      <text>
        <r>
          <rPr>
            <b/>
            <sz val="9"/>
            <color indexed="81"/>
            <rFont val="ＭＳ Ｐゴシック"/>
            <family val="3"/>
            <charset val="128"/>
          </rPr>
          <t xml:space="preserve">数字だけ入力してください。
</t>
        </r>
      </text>
    </comment>
    <comment ref="J9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L9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N99" authorId="1"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400　  　（ﾌｨｰﾙﾄﾞ種目）
</t>
        </r>
        <r>
          <rPr>
            <b/>
            <sz val="9"/>
            <color indexed="10"/>
            <rFont val="ＭＳ ゴシック"/>
            <family val="3"/>
            <charset val="128"/>
          </rPr>
          <t>★記録なしの場合は空欄にする</t>
        </r>
      </text>
    </comment>
    <comment ref="C100" authorId="2" shapeId="0">
      <text>
        <r>
          <rPr>
            <b/>
            <sz val="9"/>
            <color indexed="81"/>
            <rFont val="ＭＳ Ｐゴシック"/>
            <family val="3"/>
            <charset val="128"/>
          </rPr>
          <t xml:space="preserve">数字だけ入力してください。
</t>
        </r>
      </text>
    </comment>
    <comment ref="C101" authorId="2" shapeId="0">
      <text>
        <r>
          <rPr>
            <b/>
            <sz val="9"/>
            <color indexed="81"/>
            <rFont val="ＭＳ Ｐゴシック"/>
            <family val="3"/>
            <charset val="128"/>
          </rPr>
          <t xml:space="preserve">数字だけ入力してください。
</t>
        </r>
      </text>
    </comment>
  </commentList>
</comments>
</file>

<file path=xl/sharedStrings.xml><?xml version="1.0" encoding="utf-8"?>
<sst xmlns="http://schemas.openxmlformats.org/spreadsheetml/2006/main" count="1093" uniqueCount="772">
  <si>
    <t>ﾅﾝﾊﾞｰ</t>
    <phoneticPr fontId="6"/>
  </si>
  <si>
    <t>学年</t>
    <rPh sb="0" eb="2">
      <t>ガクネン</t>
    </rPh>
    <phoneticPr fontId="6"/>
  </si>
  <si>
    <t>男</t>
    <rPh sb="0" eb="1">
      <t>オトコ</t>
    </rPh>
    <phoneticPr fontId="6"/>
  </si>
  <si>
    <t>競技者NO</t>
  </si>
  <si>
    <t>競技者名</t>
  </si>
  <si>
    <t>連絡先電話番号</t>
    <rPh sb="0" eb="3">
      <t>レンラクサキ</t>
    </rPh>
    <rPh sb="3" eb="5">
      <t>デンワ</t>
    </rPh>
    <rPh sb="5" eb="7">
      <t>バンゴウ</t>
    </rPh>
    <phoneticPr fontId="6"/>
  </si>
  <si>
    <t>性別</t>
    <rPh sb="0" eb="2">
      <t>セイベツ</t>
    </rPh>
    <phoneticPr fontId="6"/>
  </si>
  <si>
    <t>学年</t>
    <rPh sb="0" eb="2">
      <t>ガクネン</t>
    </rPh>
    <phoneticPr fontId="6"/>
  </si>
  <si>
    <t>記録</t>
    <rPh sb="0" eb="2">
      <t>キロク</t>
    </rPh>
    <phoneticPr fontId="6"/>
  </si>
  <si>
    <t>種目１</t>
    <rPh sb="0" eb="2">
      <t>シュモク</t>
    </rPh>
    <phoneticPr fontId="6"/>
  </si>
  <si>
    <t>記録１</t>
    <rPh sb="0" eb="2">
      <t>キロク</t>
    </rPh>
    <phoneticPr fontId="6"/>
  </si>
  <si>
    <t>例</t>
    <rPh sb="0" eb="1">
      <t>レイ</t>
    </rPh>
    <phoneticPr fontId="6"/>
  </si>
  <si>
    <t>西三　太郎</t>
    <rPh sb="0" eb="1">
      <t>セイ</t>
    </rPh>
    <rPh sb="1" eb="2">
      <t>サン</t>
    </rPh>
    <rPh sb="3" eb="5">
      <t>タロウ</t>
    </rPh>
    <phoneticPr fontId="6"/>
  </si>
  <si>
    <t>4X100mR</t>
    <phoneticPr fontId="6"/>
  </si>
  <si>
    <t>4X400mR</t>
    <phoneticPr fontId="6"/>
  </si>
  <si>
    <t>氏　名</t>
    <rPh sb="0" eb="1">
      <t>シ</t>
    </rPh>
    <rPh sb="2" eb="3">
      <t>メイ</t>
    </rPh>
    <phoneticPr fontId="6"/>
  </si>
  <si>
    <t>A4サイズ</t>
    <phoneticPr fontId="10"/>
  </si>
  <si>
    <t>４×４００ｍＲ</t>
    <phoneticPr fontId="10"/>
  </si>
  <si>
    <t>女</t>
    <rPh sb="0" eb="1">
      <t>オンナ</t>
    </rPh>
    <phoneticPr fontId="6"/>
  </si>
  <si>
    <t>男</t>
    <rPh sb="0" eb="1">
      <t>オトコ</t>
    </rPh>
    <phoneticPr fontId="6"/>
  </si>
  <si>
    <t>○</t>
    <phoneticPr fontId="6"/>
  </si>
  <si>
    <t>大会名</t>
    <rPh sb="0" eb="2">
      <t>タイカイ</t>
    </rPh>
    <rPh sb="2" eb="3">
      <t>メイ</t>
    </rPh>
    <phoneticPr fontId="6"/>
  </si>
  <si>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</si>
  <si>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</si>
  <si>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</si>
  <si>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</si>
  <si>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</si>
  <si>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</si>
  <si>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</si>
  <si>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</si>
  <si>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</si>
  <si>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</si>
  <si>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</si>
  <si>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6"/>
  </si>
  <si>
    <t>申込チーム数</t>
    <rPh sb="0" eb="2">
      <t>モウシコミ</t>
    </rPh>
    <rPh sb="5" eb="6">
      <t>スウ</t>
    </rPh>
    <phoneticPr fontId="6"/>
  </si>
  <si>
    <t>②選手情報入力</t>
    <rPh sb="1" eb="3">
      <t>センシュ</t>
    </rPh>
    <rPh sb="3" eb="5">
      <t>ジョウホウ</t>
    </rPh>
    <rPh sb="5" eb="7">
      <t>ニュウリョク</t>
    </rPh>
    <phoneticPr fontId="6"/>
  </si>
  <si>
    <t>※種目数・参加料等を確認してから印刷をしてください。</t>
    <rPh sb="1" eb="3">
      <t>シュモク</t>
    </rPh>
    <rPh sb="3" eb="4">
      <t>スウ</t>
    </rPh>
    <rPh sb="5" eb="8">
      <t>サンカリョウ</t>
    </rPh>
    <rPh sb="8" eb="9">
      <t>トウ</t>
    </rPh>
    <rPh sb="10" eb="12">
      <t>カクニン</t>
    </rPh>
    <rPh sb="16" eb="18">
      <t>インサツ</t>
    </rPh>
    <phoneticPr fontId="6"/>
  </si>
  <si>
    <t xml:space="preserve">チーム名 </t>
    <rPh sb="3" eb="4">
      <t>メイ</t>
    </rPh>
    <phoneticPr fontId="6"/>
  </si>
  <si>
    <t>54秒23</t>
    <rPh sb="2" eb="3">
      <t>ビョウ</t>
    </rPh>
    <phoneticPr fontId="6"/>
  </si>
  <si>
    <t>↓</t>
    <phoneticPr fontId="6"/>
  </si>
  <si>
    <t xml:space="preserve">１ </t>
    <phoneticPr fontId="6"/>
  </si>
  <si>
    <t xml:space="preserve">３ </t>
    <phoneticPr fontId="6"/>
  </si>
  <si>
    <t>期　日</t>
    <rPh sb="0" eb="1">
      <t>キ</t>
    </rPh>
    <rPh sb="2" eb="3">
      <t>ヒ</t>
    </rPh>
    <phoneticPr fontId="6"/>
  </si>
  <si>
    <t>会　場</t>
    <rPh sb="0" eb="1">
      <t>カイ</t>
    </rPh>
    <rPh sb="2" eb="3">
      <t>バ</t>
    </rPh>
    <phoneticPr fontId="6"/>
  </si>
  <si>
    <t>　　②選手情報の入力</t>
    <rPh sb="3" eb="5">
      <t>センシュ</t>
    </rPh>
    <rPh sb="5" eb="7">
      <t>ジョウホウ</t>
    </rPh>
    <rPh sb="8" eb="10">
      <t>ニュウリョク</t>
    </rPh>
    <phoneticPr fontId="6"/>
  </si>
  <si>
    <t>送付先</t>
    <rPh sb="0" eb="2">
      <t>ソウフ</t>
    </rPh>
    <rPh sb="2" eb="3">
      <t>サキ</t>
    </rPh>
    <phoneticPr fontId="6"/>
  </si>
  <si>
    <t>　★問い合わせ先</t>
    <rPh sb="2" eb="3">
      <t>ト</t>
    </rPh>
    <rPh sb="4" eb="5">
      <t>ア</t>
    </rPh>
    <rPh sb="7" eb="8">
      <t>サキ</t>
    </rPh>
    <phoneticPr fontId="6"/>
  </si>
  <si>
    <t>　★データ入力前にこのページの内容を必ずお読みください。</t>
    <rPh sb="5" eb="7">
      <t>ニュウリョク</t>
    </rPh>
    <rPh sb="7" eb="8">
      <t>マエ</t>
    </rPh>
    <rPh sb="15" eb="17">
      <t>ナイヨウ</t>
    </rPh>
    <rPh sb="18" eb="19">
      <t>カナラ</t>
    </rPh>
    <rPh sb="21" eb="22">
      <t>ヨ</t>
    </rPh>
    <phoneticPr fontId="6"/>
  </si>
  <si>
    <t>大会要項（出場制限等）をよく読んで入力してください。</t>
    <rPh sb="0" eb="2">
      <t>タイカイ</t>
    </rPh>
    <rPh sb="2" eb="4">
      <t>ヨウコウ</t>
    </rPh>
    <rPh sb="5" eb="7">
      <t>シュツジョウ</t>
    </rPh>
    <rPh sb="7" eb="9">
      <t>セイゲン</t>
    </rPh>
    <rPh sb="9" eb="10">
      <t>トウ</t>
    </rPh>
    <rPh sb="14" eb="15">
      <t>ヨ</t>
    </rPh>
    <rPh sb="17" eb="19">
      <t>ニュウリョク</t>
    </rPh>
    <phoneticPr fontId="6"/>
  </si>
  <si>
    <t>　　なっていることを確認してください。</t>
    <rPh sb="10" eb="12">
      <t>カクニン</t>
    </rPh>
    <phoneticPr fontId="6"/>
  </si>
  <si>
    <t>←入力</t>
    <rPh sb="1" eb="3">
      <t>ニュウリョク</t>
    </rPh>
    <phoneticPr fontId="6"/>
  </si>
  <si>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6"/>
  </si>
  <si>
    <t>○</t>
    <phoneticPr fontId="6"/>
  </si>
  <si>
    <t>★記録がない場合は空欄にしてください。</t>
    <rPh sb="1" eb="3">
      <t>キロク</t>
    </rPh>
    <rPh sb="6" eb="8">
      <t>バアイ</t>
    </rPh>
    <rPh sb="9" eb="11">
      <t>クウラン</t>
    </rPh>
    <phoneticPr fontId="6"/>
  </si>
  <si>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6"/>
  </si>
  <si>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6"/>
  </si>
  <si>
    <t>Ord</t>
    <phoneticPr fontId="6"/>
  </si>
  <si>
    <r>
      <t>　　※</t>
    </r>
    <r>
      <rPr>
        <b/>
        <sz val="11"/>
        <color indexed="10"/>
        <rFont val="ＭＳ ゴシック"/>
        <family val="3"/>
        <charset val="128"/>
      </rPr>
      <t>記録は、次のとおり入力してください。</t>
    </r>
    <rPh sb="3" eb="5">
      <t>キロク</t>
    </rPh>
    <rPh sb="7" eb="8">
      <t>ツギ</t>
    </rPh>
    <rPh sb="12" eb="14">
      <t>ニュウリョク</t>
    </rPh>
    <phoneticPr fontId="6"/>
  </si>
  <si>
    <t>4分07秒00</t>
    <rPh sb="1" eb="2">
      <t>フン</t>
    </rPh>
    <rPh sb="4" eb="5">
      <t>ビョウ</t>
    </rPh>
    <phoneticPr fontId="6"/>
  </si>
  <si>
    <t>氏　名</t>
    <rPh sb="0" eb="1">
      <t>シ</t>
    </rPh>
    <rPh sb="2" eb="3">
      <t>メイ</t>
    </rPh>
    <phoneticPr fontId="6"/>
  </si>
  <si>
    <t>このファイルの内容は、プログラム編成及び作成、記録処理、その他競技会運営の目的で使用します。</t>
    <rPh sb="7" eb="9">
      <t>ナイヨウ</t>
    </rPh>
    <rPh sb="16" eb="18">
      <t>ヘンセイ</t>
    </rPh>
    <rPh sb="18" eb="19">
      <t>オヨ</t>
    </rPh>
    <rPh sb="20" eb="22">
      <t>サクセイ</t>
    </rPh>
    <rPh sb="23" eb="25">
      <t>キロク</t>
    </rPh>
    <rPh sb="25" eb="27">
      <t>ショリ</t>
    </rPh>
    <rPh sb="30" eb="31">
      <t>タ</t>
    </rPh>
    <rPh sb="31" eb="34">
      <t>キョウギカイ</t>
    </rPh>
    <rPh sb="34" eb="36">
      <t>ウンエイ</t>
    </rPh>
    <rPh sb="37" eb="39">
      <t>モクテキ</t>
    </rPh>
    <rPh sb="40" eb="42">
      <t>シヨウ</t>
    </rPh>
    <phoneticPr fontId="6"/>
  </si>
  <si>
    <t>　＜注意事項等＞</t>
    <rPh sb="2" eb="4">
      <t>チュウイ</t>
    </rPh>
    <rPh sb="4" eb="6">
      <t>ジコウ</t>
    </rPh>
    <rPh sb="6" eb="7">
      <t>トウ</t>
    </rPh>
    <phoneticPr fontId="6"/>
  </si>
  <si>
    <t>例１</t>
    <rPh sb="0" eb="1">
      <t>レイ</t>
    </rPh>
    <phoneticPr fontId="6"/>
  </si>
  <si>
    <t>例２</t>
    <rPh sb="0" eb="1">
      <t>レイ</t>
    </rPh>
    <phoneticPr fontId="6"/>
  </si>
  <si>
    <t>例３</t>
    <rPh sb="0" eb="1">
      <t>レイ</t>
    </rPh>
    <phoneticPr fontId="6"/>
  </si>
  <si>
    <t>ナンバー・氏名・種目等、入力間違いのないようにお願いします。</t>
    <rPh sb="5" eb="7">
      <t>シメイ</t>
    </rPh>
    <rPh sb="8" eb="10">
      <t>シュモク</t>
    </rPh>
    <rPh sb="10" eb="11">
      <t>トウ</t>
    </rPh>
    <rPh sb="12" eb="14">
      <t>ニュウリョク</t>
    </rPh>
    <rPh sb="14" eb="16">
      <t>マチガ</t>
    </rPh>
    <rPh sb="24" eb="25">
      <t>ネガ</t>
    </rPh>
    <phoneticPr fontId="6"/>
  </si>
  <si>
    <t>ｾｲｻﾝ ﾀﾛｳ</t>
    <phoneticPr fontId="6"/>
  </si>
  <si>
    <t>ﾌﾘｶﾞﾅ</t>
    <phoneticPr fontId="6"/>
  </si>
  <si>
    <t>男4X100mR</t>
    <rPh sb="0" eb="1">
      <t>オトコ</t>
    </rPh>
    <phoneticPr fontId="6"/>
  </si>
  <si>
    <t>女4X100mR</t>
    <phoneticPr fontId="6"/>
  </si>
  <si>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6"/>
  </si>
  <si>
    <r>
      <t xml:space="preserve">ﾌﾘｶﾞﾅ
</t>
    </r>
    <r>
      <rPr>
        <b/>
        <sz val="8"/>
        <color indexed="10"/>
        <rFont val="ＭＳ 明朝"/>
        <family val="1"/>
        <charset val="128"/>
      </rPr>
      <t>姓と名の間に
半角ｽﾍﾟｰｽ1つ</t>
    </r>
    <rPh sb="13" eb="15">
      <t>ハンカク</t>
    </rPh>
    <phoneticPr fontId="6"/>
  </si>
  <si>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6"/>
  </si>
  <si>
    <t>ｶﾅ</t>
    <phoneticPr fontId="6"/>
  </si>
  <si>
    <t>このファイルは申込人数90名まで入力できます。男女合わせて90名を超える場合は、男女別で作成してください。</t>
    <rPh sb="7" eb="9">
      <t>モウシコミ</t>
    </rPh>
    <rPh sb="9" eb="11">
      <t>ニンズウ</t>
    </rPh>
    <rPh sb="13" eb="14">
      <t>メイ</t>
    </rPh>
    <rPh sb="16" eb="18">
      <t>ニュウリョク</t>
    </rPh>
    <rPh sb="23" eb="25">
      <t>ダンジョ</t>
    </rPh>
    <rPh sb="25" eb="26">
      <t>ア</t>
    </rPh>
    <rPh sb="31" eb="32">
      <t>メイ</t>
    </rPh>
    <rPh sb="33" eb="34">
      <t>コ</t>
    </rPh>
    <rPh sb="36" eb="38">
      <t>バアイ</t>
    </rPh>
    <rPh sb="40" eb="42">
      <t>ダンジョ</t>
    </rPh>
    <rPh sb="42" eb="43">
      <t>ベツ</t>
    </rPh>
    <rPh sb="44" eb="46">
      <t>サクセイ</t>
    </rPh>
    <phoneticPr fontId="6"/>
  </si>
  <si>
    <t>　・必要事項を入力してください。</t>
    <rPh sb="2" eb="4">
      <t>ヒツヨウ</t>
    </rPh>
    <rPh sb="4" eb="6">
      <t>ジコウ</t>
    </rPh>
    <rPh sb="7" eb="9">
      <t>ニュウリョク</t>
    </rPh>
    <phoneticPr fontId="6"/>
  </si>
  <si>
    <t>コピーしたデータを貼り付ける場合は、「形式を選択して貼り付け」から「値」を選択して貼り付けてください。</t>
    <rPh sb="9" eb="10">
      <t>ハ</t>
    </rPh>
    <rPh sb="11" eb="12">
      <t>ツ</t>
    </rPh>
    <rPh sb="14" eb="16">
      <t>バアイ</t>
    </rPh>
    <rPh sb="19" eb="21">
      <t>ケイシキ</t>
    </rPh>
    <rPh sb="22" eb="24">
      <t>センタク</t>
    </rPh>
    <rPh sb="26" eb="27">
      <t>ハ</t>
    </rPh>
    <rPh sb="28" eb="29">
      <t>ツ</t>
    </rPh>
    <rPh sb="34" eb="35">
      <t>アタイ</t>
    </rPh>
    <rPh sb="37" eb="39">
      <t>センタク</t>
    </rPh>
    <rPh sb="41" eb="42">
      <t>ハ</t>
    </rPh>
    <rPh sb="43" eb="44">
      <t>ツ</t>
    </rPh>
    <phoneticPr fontId="6"/>
  </si>
  <si>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6"/>
  </si>
  <si>
    <t>男　　　子</t>
    <rPh sb="0" eb="1">
      <t>オトコ</t>
    </rPh>
    <rPh sb="4" eb="5">
      <t>コ</t>
    </rPh>
    <phoneticPr fontId="27"/>
  </si>
  <si>
    <t>女　　　子</t>
    <rPh sb="0" eb="1">
      <t>オンナ</t>
    </rPh>
    <rPh sb="4" eb="5">
      <t>コ</t>
    </rPh>
    <phoneticPr fontId="27"/>
  </si>
  <si>
    <t>一覧表用　種目名</t>
    <rPh sb="0" eb="2">
      <t>イチラン</t>
    </rPh>
    <rPh sb="2" eb="3">
      <t>ヒョウ</t>
    </rPh>
    <rPh sb="3" eb="4">
      <t>ヨウ</t>
    </rPh>
    <rPh sb="5" eb="7">
      <t>シュモク</t>
    </rPh>
    <rPh sb="7" eb="8">
      <t>メイ</t>
    </rPh>
    <phoneticPr fontId="27"/>
  </si>
  <si>
    <r>
      <t>申込は、</t>
    </r>
    <r>
      <rPr>
        <b/>
        <u/>
        <sz val="12"/>
        <color indexed="10"/>
        <rFont val="ＭＳ ゴシック"/>
        <family val="3"/>
        <charset val="128"/>
      </rPr>
      <t>メール送信と書類提出の両方が必要になります</t>
    </r>
    <r>
      <rPr>
        <sz val="11"/>
        <color indexed="8"/>
        <rFont val="ＭＳ 明朝"/>
        <family val="1"/>
        <charset val="128"/>
      </rPr>
      <t>ので、お忘れのないようにお願いします。</t>
    </r>
    <rPh sb="0" eb="1">
      <t>モウ</t>
    </rPh>
    <rPh sb="1" eb="2">
      <t>コ</t>
    </rPh>
    <rPh sb="7" eb="9">
      <t>ソウシン</t>
    </rPh>
    <rPh sb="10" eb="12">
      <t>ショルイ</t>
    </rPh>
    <rPh sb="12" eb="14">
      <t>テイシュツ</t>
    </rPh>
    <rPh sb="15" eb="17">
      <t>リョウホウ</t>
    </rPh>
    <rPh sb="18" eb="20">
      <t>ヒツヨウ</t>
    </rPh>
    <rPh sb="29" eb="30">
      <t>ワス</t>
    </rPh>
    <rPh sb="38" eb="39">
      <t>ネガ</t>
    </rPh>
    <phoneticPr fontId="7"/>
  </si>
  <si>
    <t>※データを修正する場合は、必ず「Delete」キーを使用してください。</t>
    <rPh sb="5" eb="7">
      <t>シュウセイ</t>
    </rPh>
    <rPh sb="9" eb="11">
      <t>バアイ</t>
    </rPh>
    <rPh sb="13" eb="14">
      <t>カナラ</t>
    </rPh>
    <rPh sb="26" eb="28">
      <t>シヨウ</t>
    </rPh>
    <phoneticPr fontId="6"/>
  </si>
  <si>
    <t>競技者NO</t>
    <rPh sb="0" eb="3">
      <t>キョウギシャ</t>
    </rPh>
    <phoneticPr fontId="6"/>
  </si>
  <si>
    <t>男400R</t>
    <rPh sb="0" eb="1">
      <t>オトコ</t>
    </rPh>
    <phoneticPr fontId="6"/>
  </si>
  <si>
    <t>リレー記録</t>
    <rPh sb="3" eb="5">
      <t>キロク</t>
    </rPh>
    <phoneticPr fontId="6"/>
  </si>
  <si>
    <t>4X100mR</t>
  </si>
  <si>
    <t>4X400mR</t>
  </si>
  <si>
    <t>男子</t>
    <rPh sb="0" eb="2">
      <t>ダンシ</t>
    </rPh>
    <phoneticPr fontId="6"/>
  </si>
  <si>
    <t>女子</t>
    <rPh sb="0" eb="2">
      <t>ジョシ</t>
    </rPh>
    <phoneticPr fontId="6"/>
  </si>
  <si>
    <t>男1600R</t>
    <rPh sb="0" eb="1">
      <t>オトコ</t>
    </rPh>
    <phoneticPr fontId="6"/>
  </si>
  <si>
    <t>女400R</t>
    <rPh sb="0" eb="1">
      <t>オンナ</t>
    </rPh>
    <phoneticPr fontId="6"/>
  </si>
  <si>
    <t>女1600R</t>
    <rPh sb="0" eb="1">
      <t>オンナ</t>
    </rPh>
    <phoneticPr fontId="6"/>
  </si>
  <si>
    <t>※必要事項を全て入力してください。</t>
    <rPh sb="1" eb="3">
      <t>ヒツヨウ</t>
    </rPh>
    <rPh sb="3" eb="5">
      <t>ジコウ</t>
    </rPh>
    <rPh sb="6" eb="7">
      <t>スベ</t>
    </rPh>
    <rPh sb="8" eb="10">
      <t>ニュウリョク</t>
    </rPh>
    <phoneticPr fontId="6"/>
  </si>
  <si>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6"/>
  </si>
  <si>
    <t>※リレーにエントリーをする選手とチームの記録を確認してください。</t>
    <rPh sb="13" eb="15">
      <t>センシュ</t>
    </rPh>
    <rPh sb="20" eb="22">
      <t>キロク</t>
    </rPh>
    <rPh sb="23" eb="25">
      <t>カクニン</t>
    </rPh>
    <phoneticPr fontId="6"/>
  </si>
  <si>
    <t>③リレー情報確認</t>
    <rPh sb="4" eb="6">
      <t>ジョウホウ</t>
    </rPh>
    <rPh sb="6" eb="8">
      <t>カクニン</t>
    </rPh>
    <phoneticPr fontId="6"/>
  </si>
  <si>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6"/>
  </si>
  <si>
    <t>〒463-8799　守山郵便局　私書箱１４号　名古屋地区陸上競技協会</t>
    <rPh sb="23" eb="26">
      <t>ナゴヤ</t>
    </rPh>
    <rPh sb="26" eb="28">
      <t>チク</t>
    </rPh>
    <phoneticPr fontId="6"/>
  </si>
  <si>
    <t>勝見　昌弘　宛</t>
    <rPh sb="0" eb="2">
      <t>カツミ</t>
    </rPh>
    <rPh sb="3" eb="5">
      <t>マサヒロ</t>
    </rPh>
    <rPh sb="6" eb="7">
      <t>アテ</t>
    </rPh>
    <phoneticPr fontId="6"/>
  </si>
  <si>
    <t>種　目　数</t>
    <rPh sb="0" eb="1">
      <t>シュ</t>
    </rPh>
    <rPh sb="2" eb="3">
      <t>メ</t>
    </rPh>
    <rPh sb="4" eb="5">
      <t>スウ</t>
    </rPh>
    <phoneticPr fontId="10"/>
  </si>
  <si>
    <t>種目計</t>
    <rPh sb="0" eb="2">
      <t>シュモク</t>
    </rPh>
    <rPh sb="2" eb="3">
      <t>ケイ</t>
    </rPh>
    <phoneticPr fontId="6"/>
  </si>
  <si>
    <t>種目数</t>
    <rPh sb="0" eb="3">
      <t>シュモクスウ</t>
    </rPh>
    <phoneticPr fontId="10"/>
  </si>
  <si>
    <t>リレー</t>
    <phoneticPr fontId="10"/>
  </si>
  <si>
    <t>リレー計</t>
    <rPh sb="3" eb="4">
      <t>ケイ</t>
    </rPh>
    <phoneticPr fontId="6"/>
  </si>
  <si>
    <t>部</t>
    <rPh sb="0" eb="1">
      <t>ブ</t>
    </rPh>
    <phoneticPr fontId="10"/>
  </si>
  <si>
    <t>男</t>
    <rPh sb="0" eb="1">
      <t>オトコ</t>
    </rPh>
    <phoneticPr fontId="6"/>
  </si>
  <si>
    <t>女</t>
    <rPh sb="0" eb="1">
      <t>オンナ</t>
    </rPh>
    <phoneticPr fontId="6"/>
  </si>
  <si>
    <t>申込責任者</t>
    <rPh sb="0" eb="2">
      <t>モウシコミ</t>
    </rPh>
    <rPh sb="2" eb="5">
      <t>セキニ</t>
    </rPh>
    <phoneticPr fontId="6"/>
  </si>
  <si>
    <r>
      <t>入力したデータを削除・修正する場合は、必ず「Delete」キーで処理してください。</t>
    </r>
    <r>
      <rPr>
        <b/>
        <sz val="14"/>
        <color indexed="10"/>
        <rFont val="ＭＳ 明朝"/>
        <family val="1"/>
        <charset val="128"/>
      </rPr>
      <t>※行削除はしないでください！</t>
    </r>
    <rPh sb="0" eb="2">
      <t>ニュウリョク</t>
    </rPh>
    <rPh sb="8" eb="10">
      <t>サクジョ</t>
    </rPh>
    <rPh sb="11" eb="13">
      <t>シュウセイ</t>
    </rPh>
    <rPh sb="15" eb="17">
      <t>バアイ</t>
    </rPh>
    <rPh sb="19" eb="20">
      <t>カナラ</t>
    </rPh>
    <rPh sb="32" eb="34">
      <t>ショリ</t>
    </rPh>
    <rPh sb="42" eb="43">
      <t>ギョウ</t>
    </rPh>
    <rPh sb="43" eb="45">
      <t>サクジョ</t>
    </rPh>
    <phoneticPr fontId="6"/>
  </si>
  <si>
    <t>役員ができる方のお名前を入力してください</t>
    <rPh sb="0" eb="2">
      <t>ヤクイン</t>
    </rPh>
    <rPh sb="6" eb="7">
      <t>カタ</t>
    </rPh>
    <rPh sb="9" eb="11">
      <t>ナマ</t>
    </rPh>
    <rPh sb="12" eb="14">
      <t>ニュウリョク</t>
    </rPh>
    <phoneticPr fontId="6"/>
  </si>
  <si>
    <t>メール送信期限</t>
    <rPh sb="3" eb="5">
      <t>ソウシン</t>
    </rPh>
    <rPh sb="5" eb="7">
      <t>キゲン</t>
    </rPh>
    <phoneticPr fontId="6"/>
  </si>
  <si>
    <t>書類郵送期限　</t>
    <rPh sb="0" eb="2">
      <t>ショルイ</t>
    </rPh>
    <rPh sb="2" eb="4">
      <t>ユウソウ</t>
    </rPh>
    <rPh sb="4" eb="6">
      <t>キゲン</t>
    </rPh>
    <phoneticPr fontId="6"/>
  </si>
  <si>
    <t>メール送信後に郵送願います。</t>
    <rPh sb="3" eb="6">
      <t>ソウシンゴ</t>
    </rPh>
    <rPh sb="7" eb="10">
      <t>ユウソウネガ</t>
    </rPh>
    <phoneticPr fontId="6"/>
  </si>
  <si>
    <t xml:space="preserve">４ </t>
  </si>
  <si>
    <t xml:space="preserve">５ </t>
  </si>
  <si>
    <t>　★作業の流れは次のとおりです。　データの入力は①②のシートのみです。</t>
    <rPh sb="2" eb="4">
      <t>サギョウ</t>
    </rPh>
    <rPh sb="5" eb="6">
      <t>ナガ</t>
    </rPh>
    <rPh sb="8" eb="9">
      <t>ツギ</t>
    </rPh>
    <rPh sb="21" eb="23">
      <t>ニュウリョク</t>
    </rPh>
    <phoneticPr fontId="6"/>
  </si>
  <si>
    <t>　　①団体情報の入力</t>
    <rPh sb="3" eb="5">
      <t>ダンタイ</t>
    </rPh>
    <rPh sb="5" eb="7">
      <t>ジョウホウ</t>
    </rPh>
    <rPh sb="8" eb="10">
      <t>ニュウリョク</t>
    </rPh>
    <phoneticPr fontId="6"/>
  </si>
  <si>
    <t>・プログラム購入部数もこちらで入力となります。</t>
    <rPh sb="6" eb="8">
      <t>コウニュウ</t>
    </rPh>
    <rPh sb="8" eb="10">
      <t>ブスウ</t>
    </rPh>
    <rPh sb="15" eb="17">
      <t>ニュウリョク</t>
    </rPh>
    <phoneticPr fontId="6"/>
  </si>
  <si>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6"/>
  </si>
  <si>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6"/>
  </si>
  <si>
    <r>
      <t>　・入力したファイルを送信してください。</t>
    </r>
    <r>
      <rPr>
        <b/>
        <sz val="12"/>
        <color indexed="8"/>
        <rFont val="ＭＳ 明朝"/>
        <family val="1"/>
        <charset val="128"/>
      </rPr>
      <t/>
    </r>
    <rPh sb="2" eb="4">
      <t>ニュウリョク</t>
    </rPh>
    <phoneticPr fontId="6"/>
  </si>
  <si>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6"/>
  </si>
  <si>
    <t>　　④ファイルの保存</t>
    <rPh sb="8" eb="10">
      <t>ホゾン</t>
    </rPh>
    <phoneticPr fontId="6"/>
  </si>
  <si>
    <t>　　⑤メール送信</t>
    <rPh sb="6" eb="8">
      <t>ソウシン</t>
    </rPh>
    <phoneticPr fontId="6"/>
  </si>
  <si>
    <t>　　⑥参加料の振込</t>
    <rPh sb="3" eb="6">
      <t>サンカリョウ</t>
    </rPh>
    <rPh sb="7" eb="9">
      <t>フリコミ</t>
    </rPh>
    <phoneticPr fontId="6"/>
  </si>
  <si>
    <t>　　⑦郵送</t>
    <rPh sb="3" eb="5">
      <t>ユウソウ</t>
    </rPh>
    <phoneticPr fontId="6"/>
  </si>
  <si>
    <t>　　⑧申込完了</t>
    <rPh sb="3" eb="5">
      <t>モウシコミ</t>
    </rPh>
    <rPh sb="5" eb="7">
      <t>カンリョウ</t>
    </rPh>
    <phoneticPr fontId="6"/>
  </si>
  <si>
    <t>①団体情報入力</t>
    <rPh sb="1" eb="3">
      <t>ダン</t>
    </rPh>
    <rPh sb="3" eb="5">
      <t>ジョウホウ</t>
    </rPh>
    <rPh sb="5" eb="7">
      <t>ニュウリョク</t>
    </rPh>
    <phoneticPr fontId="6"/>
  </si>
  <si>
    <t>団体コード</t>
    <rPh sb="0" eb="2">
      <t>ダンタイ</t>
    </rPh>
    <phoneticPr fontId="6"/>
  </si>
  <si>
    <t>略称団体名</t>
    <rPh sb="0" eb="2">
      <t>リャクショウ</t>
    </rPh>
    <rPh sb="2" eb="4">
      <t>ダンタ</t>
    </rPh>
    <rPh sb="4" eb="5">
      <t>メイ</t>
    </rPh>
    <phoneticPr fontId="6"/>
  </si>
  <si>
    <t>団体名ﾌﾘｶﾞﾅ</t>
    <rPh sb="0" eb="3">
      <t>ダンタイメイ</t>
    </rPh>
    <phoneticPr fontId="6"/>
  </si>
  <si>
    <t>申込責任者</t>
    <rPh sb="0" eb="2">
      <t>モウシコミ</t>
    </rPh>
    <rPh sb="2" eb="5">
      <t>セキニンシャ</t>
    </rPh>
    <phoneticPr fontId="6"/>
  </si>
  <si>
    <t>役員のできる方のお名前を入力してください</t>
    <rPh sb="0" eb="2">
      <t>ヤクイン</t>
    </rPh>
    <rPh sb="6" eb="7">
      <t>カタ</t>
    </rPh>
    <rPh sb="9" eb="11">
      <t>ナマ</t>
    </rPh>
    <rPh sb="12" eb="14">
      <t>ニュウリョク</t>
    </rPh>
    <phoneticPr fontId="6"/>
  </si>
  <si>
    <r>
      <t xml:space="preserve">　  </t>
    </r>
    <r>
      <rPr>
        <sz val="11"/>
        <rFont val="ＭＳ 明朝"/>
        <family val="1"/>
        <charset val="128"/>
      </rPr>
      <t>※リレーメンバーは、</t>
    </r>
    <r>
      <rPr>
        <b/>
        <i/>
        <sz val="12"/>
        <color indexed="1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6"/>
  </si>
  <si>
    <t>種目２</t>
    <rPh sb="0" eb="2">
      <t>シュモク</t>
    </rPh>
    <phoneticPr fontId="6"/>
  </si>
  <si>
    <t>記録２</t>
    <rPh sb="0" eb="2">
      <t>キロク</t>
    </rPh>
    <phoneticPr fontId="6"/>
  </si>
  <si>
    <t>男走幅跳</t>
    <rPh sb="1" eb="2">
      <t>ハシ</t>
    </rPh>
    <rPh sb="2" eb="4">
      <t>ハバト</t>
    </rPh>
    <phoneticPr fontId="23"/>
  </si>
  <si>
    <t>男4X100mR</t>
  </si>
  <si>
    <t>女4X100mR</t>
  </si>
  <si>
    <t>女走幅跳</t>
    <rPh sb="1" eb="2">
      <t>ハシ</t>
    </rPh>
    <rPh sb="2" eb="4">
      <t>ハバト</t>
    </rPh>
    <phoneticPr fontId="23"/>
  </si>
  <si>
    <t>リレー参加数✕1000円</t>
    <rPh sb="3" eb="6">
      <t>サンカスウ</t>
    </rPh>
    <rPh sb="11" eb="12">
      <t>エン</t>
    </rPh>
    <phoneticPr fontId="6"/>
  </si>
  <si>
    <t>支払金額</t>
    <rPh sb="0" eb="4">
      <t>シハライキンガク</t>
    </rPh>
    <phoneticPr fontId="6"/>
  </si>
  <si>
    <t>プログラム購入部数</t>
    <phoneticPr fontId="6"/>
  </si>
  <si>
    <t>部</t>
    <rPh sb="0" eb="1">
      <t>ブ</t>
    </rPh>
    <phoneticPr fontId="6"/>
  </si>
  <si>
    <t>男女で、行を空けないでください。</t>
    <rPh sb="0" eb="2">
      <t>ダンジョ</t>
    </rPh>
    <rPh sb="4" eb="5">
      <t>ギョウ</t>
    </rPh>
    <rPh sb="6" eb="7">
      <t>ア</t>
    </rPh>
    <phoneticPr fontId="6"/>
  </si>
  <si>
    <t>普通預金　口座番号００７４９４８</t>
    <rPh sb="0" eb="4">
      <t>フツウヨキン</t>
    </rPh>
    <rPh sb="5" eb="9">
      <t>コウザバンゴウ</t>
    </rPh>
    <phoneticPr fontId="6"/>
  </si>
  <si>
    <t>口座人名義　名古屋地区陸上競技協会　会長　坂井田酵三</t>
    <rPh sb="0" eb="5">
      <t>コウザニンメイギ</t>
    </rPh>
    <rPh sb="6" eb="11">
      <t>ナゴヤチク</t>
    </rPh>
    <rPh sb="11" eb="17">
      <t>リクジョウキョウギキョウカイ</t>
    </rPh>
    <rPh sb="18" eb="20">
      <t>カイチョウ</t>
    </rPh>
    <rPh sb="21" eb="24">
      <t>サカイダ</t>
    </rPh>
    <rPh sb="24" eb="25">
      <t>コウ</t>
    </rPh>
    <rPh sb="25" eb="26">
      <t>サン</t>
    </rPh>
    <phoneticPr fontId="6"/>
  </si>
  <si>
    <t>振込の際は、振込名義を大会番号＋団体名で行ってください。</t>
    <rPh sb="0" eb="2">
      <t>フリコミ</t>
    </rPh>
    <rPh sb="3" eb="4">
      <t>サイ</t>
    </rPh>
    <rPh sb="6" eb="10">
      <t>フリコミメイギ</t>
    </rPh>
    <rPh sb="11" eb="15">
      <t>タイカイバンゴウ</t>
    </rPh>
    <rPh sb="16" eb="19">
      <t>ダンタイメイ</t>
    </rPh>
    <rPh sb="20" eb="21">
      <t>オコナ</t>
    </rPh>
    <phoneticPr fontId="6"/>
  </si>
  <si>
    <t>振込口座の間違いにお気をつけください。</t>
    <rPh sb="0" eb="2">
      <t>フリコミ</t>
    </rPh>
    <rPh sb="2" eb="4">
      <t>コウザ</t>
    </rPh>
    <rPh sb="5" eb="7">
      <t>マチガ</t>
    </rPh>
    <rPh sb="10" eb="11">
      <t>キ</t>
    </rPh>
    <phoneticPr fontId="6"/>
  </si>
  <si>
    <t>団体名が判らなくなりますので、</t>
    <rPh sb="0" eb="3">
      <t>ダンタイメイ</t>
    </rPh>
    <rPh sb="4" eb="5">
      <t>ワカ</t>
    </rPh>
    <phoneticPr fontId="6"/>
  </si>
  <si>
    <t>　　例）　００１ｱｻﾋｶﾞｵｶｺｳｺｳ</t>
    <rPh sb="2" eb="3">
      <t>レイ</t>
    </rPh>
    <phoneticPr fontId="6"/>
  </si>
  <si>
    <r>
      <t>振込団体名に、</t>
    </r>
    <r>
      <rPr>
        <b/>
        <sz val="12"/>
        <rFont val="ＭＳ Ｐゴシック"/>
        <family val="3"/>
        <charset val="128"/>
      </rPr>
      <t>ｱｲﾁｹﾝﾘﾂ</t>
    </r>
    <r>
      <rPr>
        <sz val="12"/>
        <rFont val="ＭＳ Ｐゴシック"/>
        <family val="3"/>
        <charset val="128"/>
      </rPr>
      <t>や</t>
    </r>
    <r>
      <rPr>
        <b/>
        <sz val="12"/>
        <rFont val="ＭＳ Ｐゴシック"/>
        <family val="3"/>
        <charset val="128"/>
      </rPr>
      <t>ﾅｺﾞﾔｼﾘﾂ</t>
    </r>
    <r>
      <rPr>
        <sz val="12"/>
        <rFont val="ＭＳ Ｐゴシック"/>
        <family val="3"/>
        <charset val="128"/>
      </rPr>
      <t>は、</t>
    </r>
    <r>
      <rPr>
        <b/>
        <sz val="20"/>
        <rFont val="ＭＳ Ｐゴシック"/>
        <family val="3"/>
        <charset val="128"/>
      </rPr>
      <t>絶対に付けないで</t>
    </r>
    <r>
      <rPr>
        <sz val="12"/>
        <rFont val="ＭＳ Ｐゴシック"/>
        <family val="3"/>
        <charset val="128"/>
      </rPr>
      <t>ください</t>
    </r>
    <rPh sb="0" eb="2">
      <t>フリコミ</t>
    </rPh>
    <rPh sb="2" eb="5">
      <t>ダンタイメイ</t>
    </rPh>
    <rPh sb="24" eb="26">
      <t>ゼッタイ</t>
    </rPh>
    <rPh sb="27" eb="28">
      <t>ツ</t>
    </rPh>
    <phoneticPr fontId="6"/>
  </si>
  <si>
    <t>団体名</t>
    <rPh sb="0" eb="3">
      <t>ダンタイメイ</t>
    </rPh>
    <phoneticPr fontId="10"/>
  </si>
  <si>
    <t>男60m</t>
  </si>
  <si>
    <t>男300m</t>
  </si>
  <si>
    <t>女60m</t>
  </si>
  <si>
    <t>女300m</t>
  </si>
  <si>
    <t>プログラム事前申し込み１部</t>
    <rPh sb="5" eb="7">
      <t>ジゼン</t>
    </rPh>
    <rPh sb="7" eb="8">
      <t>モウ</t>
    </rPh>
    <rPh sb="9" eb="10">
      <t>コ</t>
    </rPh>
    <rPh sb="12" eb="13">
      <t>ブ</t>
    </rPh>
    <phoneticPr fontId="6"/>
  </si>
  <si>
    <t>(１)この大会は、ウォーミングアップ場として北陸上競技場は使用できません。</t>
    <rPh sb="5" eb="7">
      <t>タイカイ</t>
    </rPh>
    <rPh sb="18" eb="19">
      <t>バ</t>
    </rPh>
    <rPh sb="22" eb="28">
      <t>キタリクジョウキョウギジョウ</t>
    </rPh>
    <rPh sb="29" eb="31">
      <t>シヨウ</t>
    </rPh>
    <phoneticPr fontId="6"/>
  </si>
  <si>
    <t>(3)時間プログラム、受付一覧、大会注意事項は、大会７日前ぐらいに
　  名古屋地区陸協ホームページ（名古屋地区陸協で検索）にアップします。</t>
    <rPh sb="3" eb="5">
      <t>ジカン</t>
    </rPh>
    <rPh sb="11" eb="13">
      <t>ウケツケ</t>
    </rPh>
    <rPh sb="13" eb="15">
      <t>イチラン</t>
    </rPh>
    <rPh sb="16" eb="18">
      <t>タイカイ</t>
    </rPh>
    <rPh sb="18" eb="20">
      <t>チュウイ</t>
    </rPh>
    <rPh sb="20" eb="22">
      <t>ジコウ</t>
    </rPh>
    <rPh sb="24" eb="26">
      <t>タイカイ</t>
    </rPh>
    <rPh sb="27" eb="29">
      <t>ニチマエ</t>
    </rPh>
    <rPh sb="37" eb="42">
      <t>ナゴヤチク</t>
    </rPh>
    <rPh sb="42" eb="44">
      <t>リクキョウ</t>
    </rPh>
    <rPh sb="51" eb="56">
      <t>ナゴヤチク</t>
    </rPh>
    <rPh sb="56" eb="58">
      <t>リクキョウ</t>
    </rPh>
    <rPh sb="59" eb="61">
      <t>ケンサク</t>
    </rPh>
    <phoneticPr fontId="6"/>
  </si>
  <si>
    <t>http://www.aichi-rk.jp/01_01nittei.htm</t>
  </si>
  <si>
    <t>(4)メールの件名には、必ず団体名を記入してください。</t>
    <rPh sb="7" eb="9">
      <t>ケンメイ</t>
    </rPh>
    <rPh sb="12" eb="13">
      <t>カナラ</t>
    </rPh>
    <rPh sb="14" eb="17">
      <t>ダンタイメイ</t>
    </rPh>
    <rPh sb="18" eb="20">
      <t>キニュウ</t>
    </rPh>
    <phoneticPr fontId="6"/>
  </si>
  <si>
    <t>(5)申込ファイル名も団体名に変えてから送信してください。</t>
    <rPh sb="3" eb="5">
      <t>モウシコミ</t>
    </rPh>
    <rPh sb="9" eb="10">
      <t>メイ</t>
    </rPh>
    <rPh sb="11" eb="14">
      <t>ダンタイメイ</t>
    </rPh>
    <rPh sb="15" eb="16">
      <t>カ</t>
    </rPh>
    <rPh sb="20" eb="22">
      <t>ソウシン</t>
    </rPh>
    <phoneticPr fontId="6"/>
  </si>
  <si>
    <t>(6)申し込み人数に応じて、本競技場２F･３Fのスタンド下の</t>
    <rPh sb="3" eb="4">
      <t>モウ</t>
    </rPh>
    <rPh sb="5" eb="6">
      <t>コ</t>
    </rPh>
    <rPh sb="7" eb="9">
      <t>ニンズウ</t>
    </rPh>
    <rPh sb="10" eb="11">
      <t>オウ</t>
    </rPh>
    <rPh sb="14" eb="18">
      <t>ホンキョウギジョウ</t>
    </rPh>
    <rPh sb="28" eb="29">
      <t>シタ</t>
    </rPh>
    <phoneticPr fontId="6"/>
  </si>
  <si>
    <t>　  割り振りを行いますので、場所取りは行わないでください。</t>
    <rPh sb="3" eb="4">
      <t>ワ</t>
    </rPh>
    <rPh sb="5" eb="6">
      <t>フ</t>
    </rPh>
    <rPh sb="8" eb="9">
      <t>オコナ</t>
    </rPh>
    <rPh sb="15" eb="18">
      <t>バショト</t>
    </rPh>
    <rPh sb="20" eb="21">
      <t>オコナ</t>
    </rPh>
    <phoneticPr fontId="6"/>
  </si>
  <si>
    <t>(8)問合せアドレス</t>
    <rPh sb="3" eb="5">
      <t>トイアワ</t>
    </rPh>
    <phoneticPr fontId="6"/>
  </si>
  <si>
    <t xml:space="preserve">(1０)個人情報の扱いについて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＊この競技会の記録は、日本陸連の公認対象です。
＊本競技会の結果は、記録速報のほかリザルトが公表されます。結果には、順位・記録のほか選手の氏名・所属・学年を含みます。
</t>
    <rPh sb="17" eb="22">
      <t>ナゴヤチク</t>
    </rPh>
    <phoneticPr fontId="6"/>
  </si>
  <si>
    <t>種目</t>
    <rPh sb="0" eb="2">
      <t>シュモク</t>
    </rPh>
    <phoneticPr fontId="6"/>
  </si>
  <si>
    <t>No</t>
    <phoneticPr fontId="6"/>
  </si>
  <si>
    <t>FLAG</t>
    <phoneticPr fontId="6"/>
  </si>
  <si>
    <t>女1000m</t>
  </si>
  <si>
    <t>男走高跳A</t>
    <rPh sb="1" eb="2">
      <t>ハシ</t>
    </rPh>
    <rPh sb="2" eb="4">
      <t>タカト</t>
    </rPh>
    <phoneticPr fontId="23"/>
  </si>
  <si>
    <t>女走高跳A</t>
    <rPh sb="1" eb="2">
      <t>ハシ</t>
    </rPh>
    <rPh sb="2" eb="4">
      <t>タカト</t>
    </rPh>
    <phoneticPr fontId="23"/>
  </si>
  <si>
    <t>男走高跳B</t>
    <rPh sb="1" eb="2">
      <t>ハシ</t>
    </rPh>
    <rPh sb="2" eb="4">
      <t>タカト</t>
    </rPh>
    <phoneticPr fontId="23"/>
  </si>
  <si>
    <t>女走高跳B</t>
    <rPh sb="1" eb="2">
      <t>ハシ</t>
    </rPh>
    <rPh sb="2" eb="4">
      <t>タカト</t>
    </rPh>
    <phoneticPr fontId="23"/>
  </si>
  <si>
    <t>女砲丸投</t>
    <rPh sb="1" eb="4">
      <t>ホウガンナ</t>
    </rPh>
    <phoneticPr fontId="78"/>
  </si>
  <si>
    <t>女円盤投</t>
    <rPh sb="1" eb="4">
      <t>エンバンナゲ</t>
    </rPh>
    <phoneticPr fontId="78"/>
  </si>
  <si>
    <t>男1000m</t>
  </si>
  <si>
    <t>A</t>
    <phoneticPr fontId="6"/>
  </si>
  <si>
    <t>ﾅﾝﾊﾞｰ１</t>
    <phoneticPr fontId="6"/>
  </si>
  <si>
    <t>ﾅﾝﾊﾞｰ2</t>
    <phoneticPr fontId="6"/>
  </si>
  <si>
    <t>　　③種目別人数の確認・種目別人数表と申込み一覧表の印刷</t>
    <rPh sb="3" eb="6">
      <t>シュモクベツ</t>
    </rPh>
    <rPh sb="6" eb="8">
      <t>ニンズウ</t>
    </rPh>
    <rPh sb="9" eb="11">
      <t>カクニン</t>
    </rPh>
    <rPh sb="12" eb="15">
      <t>シュモクベツ</t>
    </rPh>
    <rPh sb="15" eb="17">
      <t>ニンズウ</t>
    </rPh>
    <rPh sb="17" eb="18">
      <t>ヒョウ</t>
    </rPh>
    <rPh sb="19" eb="21">
      <t>モウシコ</t>
    </rPh>
    <rPh sb="22" eb="25">
      <t>イチランヒョウ</t>
    </rPh>
    <rPh sb="26" eb="28">
      <t>インサツ</t>
    </rPh>
    <phoneticPr fontId="6"/>
  </si>
  <si>
    <t>ここに、振込明細書のコピーを貼付けてください</t>
    <rPh sb="4" eb="6">
      <t>フリコミ</t>
    </rPh>
    <rPh sb="6" eb="9">
      <t>メイサイショ</t>
    </rPh>
    <rPh sb="14" eb="16">
      <t>ハリツ</t>
    </rPh>
    <phoneticPr fontId="6"/>
  </si>
  <si>
    <t>このシートを印刷し振込明細のコピーを貼り付けてください</t>
    <rPh sb="6" eb="8">
      <t>インサツ</t>
    </rPh>
    <rPh sb="9" eb="11">
      <t>フリコミ</t>
    </rPh>
    <rPh sb="11" eb="13">
      <t>メイサイ</t>
    </rPh>
    <rPh sb="18" eb="19">
      <t>ハ</t>
    </rPh>
    <rPh sb="20" eb="21">
      <t>ツ</t>
    </rPh>
    <phoneticPr fontId="6"/>
  </si>
  <si>
    <t>プログラム部数✕800円</t>
    <rPh sb="5" eb="7">
      <t>ブスウ</t>
    </rPh>
    <rPh sb="11" eb="12">
      <t>エン</t>
    </rPh>
    <phoneticPr fontId="6"/>
  </si>
  <si>
    <t>参加人数</t>
    <rPh sb="0" eb="4">
      <t>サンカニンズウ</t>
    </rPh>
    <phoneticPr fontId="6"/>
  </si>
  <si>
    <t>00300</t>
    <phoneticPr fontId="27"/>
  </si>
  <si>
    <t>DB</t>
  </si>
  <si>
    <t>N1</t>
  </si>
  <si>
    <t>N2</t>
  </si>
  <si>
    <t>SX</t>
  </si>
  <si>
    <t>KC</t>
  </si>
  <si>
    <t>MC</t>
  </si>
  <si>
    <t>Syozoku</t>
  </si>
  <si>
    <t>ZK</t>
  </si>
  <si>
    <t>S1</t>
  </si>
  <si>
    <t>TM</t>
  </si>
  <si>
    <t>S2</t>
  </si>
  <si>
    <t>S3</t>
  </si>
  <si>
    <t>S4</t>
  </si>
  <si>
    <t>S5</t>
  </si>
  <si>
    <t>S6</t>
  </si>
  <si>
    <t>団体名略称</t>
  </si>
  <si>
    <t>団体名カナ</t>
  </si>
  <si>
    <t>学校名検索</t>
    <rPh sb="0" eb="3">
      <t>ガッコウメイ</t>
    </rPh>
    <rPh sb="3" eb="5">
      <t>ケンサク</t>
    </rPh>
    <phoneticPr fontId="6"/>
  </si>
  <si>
    <t>←学校名を選択すると、自動で入力されます。</t>
    <rPh sb="1" eb="4">
      <t>ガッコウメイ</t>
    </rPh>
    <rPh sb="5" eb="7">
      <t>センタク</t>
    </rPh>
    <rPh sb="11" eb="13">
      <t>ジドウ</t>
    </rPh>
    <rPh sb="14" eb="16">
      <t>ニュウリョク</t>
    </rPh>
    <phoneticPr fontId="6"/>
  </si>
  <si>
    <t>ナンバーのアルファベット</t>
    <phoneticPr fontId="6"/>
  </si>
  <si>
    <t>←入力　ナンバーのアルファベットを入力してください。</t>
    <rPh sb="1" eb="3">
      <t>ニュウリョク</t>
    </rPh>
    <rPh sb="17" eb="19">
      <t>ニュウ</t>
    </rPh>
    <phoneticPr fontId="6"/>
  </si>
  <si>
    <t>プログラム購入部数</t>
    <phoneticPr fontId="6"/>
  </si>
  <si>
    <t>　・申し込みメールへの返信は行いません。</t>
    <rPh sb="2" eb="3">
      <t>モウ</t>
    </rPh>
    <rPh sb="4" eb="5">
      <t>コ</t>
    </rPh>
    <rPh sb="11" eb="13">
      <t>ヘンシン</t>
    </rPh>
    <rPh sb="14" eb="15">
      <t>オコナ</t>
    </rPh>
    <phoneticPr fontId="6"/>
  </si>
  <si>
    <t>８００円</t>
    <rPh sb="3" eb="4">
      <t>エン</t>
    </rPh>
    <phoneticPr fontId="6"/>
  </si>
  <si>
    <t>④参加人数一覧表</t>
    <rPh sb="1" eb="3">
      <t>サンカ</t>
    </rPh>
    <rPh sb="3" eb="5">
      <t>ニンズウ</t>
    </rPh>
    <rPh sb="5" eb="7">
      <t>イチラン</t>
    </rPh>
    <rPh sb="7" eb="8">
      <t>ヒョウ</t>
    </rPh>
    <phoneticPr fontId="6"/>
  </si>
  <si>
    <r>
      <t>　・</t>
    </r>
    <r>
      <rPr>
        <b/>
        <sz val="11"/>
        <color indexed="10"/>
        <rFont val="ＭＳ ゴシック"/>
        <family val="3"/>
        <charset val="128"/>
      </rPr>
      <t>「参加人数」表</t>
    </r>
    <r>
      <rPr>
        <b/>
        <sz val="11"/>
        <rFont val="ＭＳ ゴシック"/>
        <family val="3"/>
        <charset val="128"/>
      </rPr>
      <t>に</t>
    </r>
    <r>
      <rPr>
        <b/>
        <sz val="11"/>
        <color indexed="10"/>
        <rFont val="ＭＳ ゴシック"/>
        <family val="3"/>
        <charset val="128"/>
      </rPr>
      <t>振込明細書のコピーを添付して</t>
    </r>
    <r>
      <rPr>
        <sz val="11"/>
        <rFont val="ＭＳ 明朝"/>
        <family val="1"/>
        <charset val="128"/>
      </rPr>
      <t>郵送してください。</t>
    </r>
    <rPh sb="3" eb="5">
      <t>サンカ</t>
    </rPh>
    <rPh sb="5" eb="7">
      <t>ニンズウ</t>
    </rPh>
    <rPh sb="8" eb="9">
      <t>ヒョウ</t>
    </rPh>
    <rPh sb="20" eb="22">
      <t>テンプ</t>
    </rPh>
    <rPh sb="24" eb="26">
      <t>ユウソウ</t>
    </rPh>
    <phoneticPr fontId="6"/>
  </si>
  <si>
    <t>(２)プログラムは予約有料販売（800円）です。</t>
  </si>
  <si>
    <t>No</t>
    <phoneticPr fontId="79"/>
  </si>
  <si>
    <t>団体コード</t>
    <phoneticPr fontId="84"/>
  </si>
  <si>
    <r>
      <t>N</t>
    </r>
    <r>
      <rPr>
        <sz val="11"/>
        <color theme="1"/>
        <rFont val="ＭＳ ゴシック"/>
        <family val="2"/>
        <charset val="128"/>
      </rPr>
      <t>o</t>
    </r>
    <phoneticPr fontId="79"/>
  </si>
  <si>
    <t>加藤建設</t>
  </si>
  <si>
    <t>カブシキガイシャカトウケンセツ</t>
  </si>
  <si>
    <t>ﾄｰｴﾈｯｸ</t>
  </si>
  <si>
    <t>（カ）トーエネック</t>
  </si>
  <si>
    <t>愛教大ｸ名古屋</t>
  </si>
  <si>
    <t>アイキョウダイクラブナゴヤ</t>
  </si>
  <si>
    <t>愛三工業</t>
  </si>
  <si>
    <t>アイサンコウギョウ</t>
  </si>
  <si>
    <t>AGUD</t>
  </si>
  <si>
    <t>アイチガクインダイガクシガクブ</t>
  </si>
  <si>
    <t>あいち健康の森</t>
  </si>
  <si>
    <t>アイチケンコンノモリソウユウカイ</t>
  </si>
  <si>
    <t>愛知県庁ｸﾗﾌﾞ</t>
  </si>
  <si>
    <t>アイチケンチョウクラブ</t>
  </si>
  <si>
    <t>愛知製鋼</t>
  </si>
  <si>
    <t>アイチセイコウ</t>
  </si>
  <si>
    <t>つばさﾄﾗｯｸｸﾗﾌﾞ</t>
  </si>
  <si>
    <t>アイチツバサトラッククラブアカデミー</t>
  </si>
  <si>
    <t>愛知電機</t>
  </si>
  <si>
    <t>アイチデンキ</t>
  </si>
  <si>
    <t>ANC</t>
  </si>
  <si>
    <t>アイチナゴヤクラブ</t>
  </si>
  <si>
    <t>愛知ﾏｽﾀｰｽﾞ名</t>
  </si>
  <si>
    <t>アイチマスターズナゴヤシブ</t>
  </si>
  <si>
    <t>愛知茗友ｸﾗﾌﾞ</t>
  </si>
  <si>
    <t>アイチメイユウクラブ</t>
  </si>
  <si>
    <t>愛知陸協医事部</t>
  </si>
  <si>
    <t>アイチリクキョウイジブ</t>
  </si>
  <si>
    <t>愛知陸協</t>
  </si>
  <si>
    <t>アイチリクキョウナゴヤコジン</t>
  </si>
  <si>
    <t>アクアAC</t>
  </si>
  <si>
    <t>アクアエシー</t>
  </si>
  <si>
    <t>ｱｽｶﾑRC</t>
  </si>
  <si>
    <t>アスカムアールシー</t>
  </si>
  <si>
    <t>ｳｨﾝﾄﾞﾗﾝ</t>
  </si>
  <si>
    <t>ウィンドラン</t>
  </si>
  <si>
    <t>AGX</t>
  </si>
  <si>
    <t>エージーエックス</t>
  </si>
  <si>
    <t>栄徳EAGLES</t>
  </si>
  <si>
    <t>エイトクイーグルス</t>
  </si>
  <si>
    <t>OWLS</t>
  </si>
  <si>
    <t>オウルズ</t>
  </si>
  <si>
    <t>大須AC</t>
  </si>
  <si>
    <t>オオスエーシー</t>
  </si>
  <si>
    <t>ｵｵﾀﾆｸﾗﾌﾞ</t>
  </si>
  <si>
    <t>オオタニクラブ</t>
  </si>
  <si>
    <t>OBUエニスポ</t>
  </si>
  <si>
    <t>オオブエニスポアスリートクラブ</t>
  </si>
  <si>
    <t>尾張旭RC</t>
  </si>
  <si>
    <t>オワリアサヒランニングクラブ</t>
  </si>
  <si>
    <t>菊里クラブ</t>
  </si>
  <si>
    <t>キクザトクラブ</t>
  </si>
  <si>
    <t>兄弟駅伝部</t>
  </si>
  <si>
    <t>キョウダイエキデンブ</t>
  </si>
  <si>
    <t>R2中日本</t>
  </si>
  <si>
    <t>クラブアールツーナカニホン</t>
  </si>
  <si>
    <t>グランシエル</t>
  </si>
  <si>
    <t>KTMC</t>
  </si>
  <si>
    <t>ケーティーエムクラブ</t>
  </si>
  <si>
    <t>KSAC</t>
  </si>
  <si>
    <t>ケイエスエーシー</t>
  </si>
  <si>
    <t>高蔵寺自衛隊</t>
  </si>
  <si>
    <t>コウゾウジジエイタイ</t>
  </si>
  <si>
    <t>JR東海</t>
  </si>
  <si>
    <t>ジェイアールトウカイリクジョウキョウギクラブ</t>
  </si>
  <si>
    <t>至学館クラブ</t>
  </si>
  <si>
    <t>シガクカンクラブ</t>
  </si>
  <si>
    <t>庄内ＲＴ</t>
  </si>
  <si>
    <t>ショウナイアールティ</t>
  </si>
  <si>
    <t>神野会</t>
  </si>
  <si>
    <t>ジンノカイ</t>
  </si>
  <si>
    <t>スズラン</t>
  </si>
  <si>
    <t>スズキランニングクラブ</t>
  </si>
  <si>
    <t>ｾｶﾝﾄﾞｳｲﾝﾄﾞ</t>
  </si>
  <si>
    <t>セカンドウインド</t>
  </si>
  <si>
    <t>大同特殊鋼</t>
  </si>
  <si>
    <t>ダイドウトクシュコウ</t>
  </si>
  <si>
    <t>大日本図書</t>
  </si>
  <si>
    <t>ダイニッポントショ</t>
  </si>
  <si>
    <t>百花繚･RUN</t>
  </si>
  <si>
    <t>チーム　ヒャッカリョウラン</t>
  </si>
  <si>
    <t>T･K</t>
  </si>
  <si>
    <t>チームケー</t>
  </si>
  <si>
    <t>ﾁｰﾑKoi</t>
  </si>
  <si>
    <t>チームコイ</t>
  </si>
  <si>
    <t>知多AC</t>
  </si>
  <si>
    <t>チタエーシー</t>
  </si>
  <si>
    <t>知多教員ｸﾗﾌﾞ</t>
  </si>
  <si>
    <t>チタキョウインクラブ</t>
  </si>
  <si>
    <t>知多走友会</t>
  </si>
  <si>
    <t>チタソウユウカイ</t>
  </si>
  <si>
    <t>知多体協クラブ</t>
  </si>
  <si>
    <t>チタタイキョウクラブ</t>
  </si>
  <si>
    <t>知多TC</t>
  </si>
  <si>
    <t>チタトラッククラブ</t>
  </si>
  <si>
    <t>知多ﾗﾝﾅｰｽﾞ</t>
  </si>
  <si>
    <t>チタランナーズ</t>
  </si>
  <si>
    <t>知多RC</t>
  </si>
  <si>
    <t>チタランニングクラブ</t>
  </si>
  <si>
    <t>中央発條(株)</t>
  </si>
  <si>
    <t>チュウオウハツジョウ(カ)</t>
  </si>
  <si>
    <t xml:space="preserve">CHUKYO </t>
  </si>
  <si>
    <t>チュウキョウスピリッツ</t>
  </si>
  <si>
    <t>中京大ｸﾗﾌﾞ</t>
  </si>
  <si>
    <t>チュウキョウダイ</t>
  </si>
  <si>
    <t>中部電力名古屋</t>
  </si>
  <si>
    <t>チュウブデンリョクナゴヤ</t>
  </si>
  <si>
    <t>中部桃丘TFC</t>
  </si>
  <si>
    <t>チュウブトウキュウトラックアンドフィールドクラブ</t>
  </si>
  <si>
    <t>TSM</t>
  </si>
  <si>
    <t>ティーエスエム</t>
  </si>
  <si>
    <t>TTC</t>
  </si>
  <si>
    <t>ティーティーシー</t>
  </si>
  <si>
    <t>天白川走友会</t>
  </si>
  <si>
    <t>テンパクガワソウユウカイ</t>
  </si>
  <si>
    <t>東海ﾃﾞｶｽﾛﾝ</t>
  </si>
  <si>
    <t>トウカイデカスロン</t>
  </si>
  <si>
    <t>東海理化</t>
  </si>
  <si>
    <t>トウカイリカ</t>
  </si>
  <si>
    <t>東郷AC</t>
  </si>
  <si>
    <t>トウゴウエイシー</t>
  </si>
  <si>
    <t>JRC</t>
  </si>
  <si>
    <t>トヨヤマジェイアールシー</t>
  </si>
  <si>
    <t>名古屋AOI RC</t>
  </si>
  <si>
    <t>ナゴヤアオイランニングクラブ</t>
  </si>
  <si>
    <t>名古屋AC</t>
  </si>
  <si>
    <t>ナゴヤエーシー</t>
  </si>
  <si>
    <t>名学院ｸﾗﾌﾞ</t>
  </si>
  <si>
    <t>ナゴヤガクインクラブ</t>
  </si>
  <si>
    <t>名古屋市消防局</t>
  </si>
  <si>
    <t>ナゴヤシショウボウキョク</t>
  </si>
  <si>
    <t>名古屋指導者</t>
  </si>
  <si>
    <t>ナゴヤシドウシャキョウギカイクラブ</t>
  </si>
  <si>
    <t>名古屋市役所</t>
  </si>
  <si>
    <t>ナゴヤシヤクショソウユウカイ</t>
  </si>
  <si>
    <t>名古屋テレビ</t>
  </si>
  <si>
    <t>ナゴヤテレビランニングクラブ</t>
  </si>
  <si>
    <t>なごや陸上ｸ</t>
  </si>
  <si>
    <t>ナゴヤリクジョウクラブ</t>
  </si>
  <si>
    <t>日進ＲＣ</t>
  </si>
  <si>
    <t>ニッシンランニングクラブ</t>
  </si>
  <si>
    <t>にっとTFC</t>
  </si>
  <si>
    <t>ニットティーエフシー</t>
  </si>
  <si>
    <t>日本保育ｻｰﾋﾞ</t>
  </si>
  <si>
    <t>ニホンホイクサービス</t>
  </si>
  <si>
    <t>No-Mark</t>
  </si>
  <si>
    <t>ノーマーク</t>
  </si>
  <si>
    <t>POWERMAX</t>
  </si>
  <si>
    <t>パワーマックス</t>
  </si>
  <si>
    <t>ヒデソンズ</t>
  </si>
  <si>
    <t>ﾌｧｲﾝﾄﾞｱｳﾄ</t>
  </si>
  <si>
    <t>ファインドアウト</t>
  </si>
  <si>
    <t>FROG</t>
  </si>
  <si>
    <t>フロッグ</t>
  </si>
  <si>
    <t>みかん山</t>
  </si>
  <si>
    <t>ミカンヤマ</t>
  </si>
  <si>
    <t>ﾐｽﾞﾉ</t>
  </si>
  <si>
    <t>ミズノ</t>
  </si>
  <si>
    <t>三菱重工走友会</t>
  </si>
  <si>
    <t>ミツビシジュウコウソウユウカイ</t>
  </si>
  <si>
    <t>三菱重工名古屋</t>
  </si>
  <si>
    <t>ミツビシジュウコウナゴヤ</t>
  </si>
  <si>
    <t>三菱重工冷熱</t>
  </si>
  <si>
    <t>ミツビシジュウコウレイネツ</t>
  </si>
  <si>
    <t>南知多RC</t>
  </si>
  <si>
    <t>ミナミチタ　アール　シー</t>
  </si>
  <si>
    <t>名城ARC</t>
  </si>
  <si>
    <t>メイジョウオールランナーズクラブ</t>
  </si>
  <si>
    <t>明正アスリーツ</t>
  </si>
  <si>
    <t>メイセイアスリーツ</t>
  </si>
  <si>
    <t>名大倶楽部</t>
  </si>
  <si>
    <t>メイダイクラブ</t>
  </si>
  <si>
    <t>名聾AC</t>
  </si>
  <si>
    <t>メイロウエーシー</t>
  </si>
  <si>
    <t>守山35普連</t>
  </si>
  <si>
    <t>モリヤマサンジュウゴフレン</t>
  </si>
  <si>
    <t>YAMATE AC</t>
  </si>
  <si>
    <t>ヤマテエイシー</t>
  </si>
  <si>
    <t>ＹＯＵＫＩ陸上</t>
  </si>
  <si>
    <t>ユウキリクジョウクラブ</t>
  </si>
  <si>
    <t>ﾗｲｽﾞｳｨﾝﾄﾞ</t>
  </si>
  <si>
    <t>ライズウィンドランニングクラブ</t>
  </si>
  <si>
    <t>ﾗﾝｱｯﾌﾟ</t>
  </si>
  <si>
    <t>ランアップ</t>
  </si>
  <si>
    <t>ハムちゃんず</t>
  </si>
  <si>
    <t>ランニングチームハムチャンズ</t>
  </si>
  <si>
    <t>良友クラブ</t>
  </si>
  <si>
    <t>リョウユウクラブ</t>
  </si>
  <si>
    <t>レッドオルカ</t>
  </si>
  <si>
    <t>よかにせＰＲＣ</t>
  </si>
  <si>
    <t>ヨカニセピーアールシー</t>
  </si>
  <si>
    <t>リップル</t>
  </si>
  <si>
    <t>K1</t>
    <phoneticPr fontId="79"/>
  </si>
  <si>
    <t>男砲丸投</t>
    <rPh sb="0" eb="1">
      <t>オトコ</t>
    </rPh>
    <rPh sb="1" eb="4">
      <t>ホウガンナゲ</t>
    </rPh>
    <phoneticPr fontId="44"/>
  </si>
  <si>
    <t>男円盤投</t>
    <rPh sb="0" eb="1">
      <t>オトコ</t>
    </rPh>
    <rPh sb="1" eb="4">
      <t>エンバンナ</t>
    </rPh>
    <phoneticPr fontId="44"/>
  </si>
  <si>
    <t>２．場  所</t>
    <phoneticPr fontId="6"/>
  </si>
  <si>
    <t>３．種  目</t>
    <phoneticPr fontId="6"/>
  </si>
  <si>
    <t>（男子）</t>
    <phoneticPr fontId="6"/>
  </si>
  <si>
    <t>５．参加料</t>
    <phoneticPr fontId="6"/>
  </si>
  <si>
    <t>６．申込ｱﾄﾞﾚｽ</t>
    <phoneticPr fontId="6"/>
  </si>
  <si>
    <t>７．申込締切</t>
    <phoneticPr fontId="6"/>
  </si>
  <si>
    <r>
      <t>愛知陸協個人登録の方は、</t>
    </r>
    <r>
      <rPr>
        <b/>
        <sz val="14"/>
        <rFont val="ＭＳ Ｐゴシック"/>
        <family val="3"/>
        <charset val="128"/>
      </rPr>
      <t>個人名での振込</t>
    </r>
    <r>
      <rPr>
        <sz val="12"/>
        <rFont val="ＭＳ Ｐゴシック"/>
        <family val="3"/>
        <charset val="128"/>
      </rPr>
      <t>をお願いします。愛知陸協は使用しないでください。</t>
    </r>
    <rPh sb="0" eb="4">
      <t>アイチリ</t>
    </rPh>
    <rPh sb="4" eb="9">
      <t>コジン</t>
    </rPh>
    <rPh sb="9" eb="10">
      <t>カタ</t>
    </rPh>
    <rPh sb="12" eb="15">
      <t>コジンメイ</t>
    </rPh>
    <rPh sb="17" eb="19">
      <t>フリコミ</t>
    </rPh>
    <rPh sb="21" eb="22">
      <t>ネガ</t>
    </rPh>
    <rPh sb="27" eb="31">
      <t>アイチ</t>
    </rPh>
    <rPh sb="32" eb="34">
      <t>シヨウ</t>
    </rPh>
    <phoneticPr fontId="6"/>
  </si>
  <si>
    <t>９．その他</t>
    <phoneticPr fontId="6"/>
  </si>
  <si>
    <t>　　レクリエーション広場を利用ください。</t>
    <phoneticPr fontId="6"/>
  </si>
  <si>
    <t>当日販売は１０００円です。</t>
    <rPh sb="0" eb="2">
      <t>トウジツ</t>
    </rPh>
    <rPh sb="2" eb="4">
      <t>ハンバイ</t>
    </rPh>
    <rPh sb="9" eb="10">
      <t>エン</t>
    </rPh>
    <phoneticPr fontId="6"/>
  </si>
  <si>
    <r>
      <t>(7)</t>
    </r>
    <r>
      <rPr>
        <b/>
        <u val="double"/>
        <sz val="11"/>
        <rFont val="ＭＳ Ｐ明朝"/>
        <family val="1"/>
        <charset val="128"/>
      </rPr>
      <t>平成２９年度の登録番号</t>
    </r>
    <r>
      <rPr>
        <b/>
        <sz val="11"/>
        <rFont val="ＭＳ Ｐ明朝"/>
        <family val="1"/>
        <charset val="128"/>
      </rPr>
      <t>で申し込みください。</t>
    </r>
    <rPh sb="10" eb="14">
      <t>トウロクバンゴウ</t>
    </rPh>
    <rPh sb="15" eb="16">
      <t>モウ</t>
    </rPh>
    <rPh sb="17" eb="18">
      <t>コ</t>
    </rPh>
    <phoneticPr fontId="6"/>
  </si>
  <si>
    <t xml:space="preserve"> toiawase.nagoya@gmail.com</t>
    <phoneticPr fontId="6"/>
  </si>
  <si>
    <t>このアドレスには、申込ファイルを送らないでください。</t>
    <rPh sb="9" eb="11">
      <t>モウシコミ</t>
    </rPh>
    <rPh sb="16" eb="17">
      <t>オク</t>
    </rPh>
    <phoneticPr fontId="6"/>
  </si>
  <si>
    <r>
      <rPr>
        <sz val="11"/>
        <rFont val="ＭＳ Ｐ明朝"/>
        <family val="1"/>
        <charset val="128"/>
      </rPr>
      <t>(9)</t>
    </r>
    <r>
      <rPr>
        <sz val="11"/>
        <rFont val="Times New Roman"/>
        <family val="1"/>
      </rPr>
      <t xml:space="preserve"> </t>
    </r>
    <r>
      <rPr>
        <sz val="11"/>
        <rFont val="ＭＳ 明朝"/>
        <family val="1"/>
        <charset val="128"/>
      </rPr>
      <t xml:space="preserve">競技中に発生した負傷・傷病の応急処置は主催者において行いますが、
　 </t>
    </r>
    <r>
      <rPr>
        <sz val="11"/>
        <rFont val="Times New Roman"/>
        <family val="1"/>
      </rPr>
      <t xml:space="preserve"> </t>
    </r>
    <r>
      <rPr>
        <sz val="11"/>
        <rFont val="ＭＳ 明朝"/>
        <family val="1"/>
        <charset val="128"/>
      </rPr>
      <t>以後の責任は負いません。</t>
    </r>
    <phoneticPr fontId="6"/>
  </si>
  <si>
    <t>参加人数一覧表</t>
    <rPh sb="0" eb="2">
      <t>サンカ</t>
    </rPh>
    <rPh sb="2" eb="3">
      <t>ジン</t>
    </rPh>
    <rPh sb="3" eb="4">
      <t>カズ</t>
    </rPh>
    <rPh sb="4" eb="5">
      <t>イチ</t>
    </rPh>
    <rPh sb="5" eb="6">
      <t>ラン</t>
    </rPh>
    <rPh sb="6" eb="7">
      <t>ヒョウ</t>
    </rPh>
    <phoneticPr fontId="10"/>
  </si>
  <si>
    <t>←団体名の一部を入力すると、候補がドロップダウンに表示されますので選択してください。</t>
    <rPh sb="3" eb="4">
      <t>メイ</t>
    </rPh>
    <rPh sb="5" eb="7">
      <t>イチブ</t>
    </rPh>
    <rPh sb="8" eb="10">
      <t>ニュウリョク</t>
    </rPh>
    <rPh sb="14" eb="16">
      <t>コウホ</t>
    </rPh>
    <rPh sb="25" eb="27">
      <t>ヒョウジ</t>
    </rPh>
    <rPh sb="33" eb="35">
      <t>センタク</t>
    </rPh>
    <phoneticPr fontId="6"/>
  </si>
  <si>
    <t xml:space="preserve">２ </t>
    <phoneticPr fontId="6"/>
  </si>
  <si>
    <t xml:space="preserve">６ </t>
    <phoneticPr fontId="6"/>
  </si>
  <si>
    <t xml:space="preserve">７ </t>
    <phoneticPr fontId="6"/>
  </si>
  <si>
    <t xml:space="preserve">８ </t>
    <phoneticPr fontId="6"/>
  </si>
  <si>
    <r>
      <t>◎トラック種目・・・・</t>
    </r>
    <r>
      <rPr>
        <b/>
        <u/>
        <sz val="11"/>
        <color indexed="10"/>
        <rFont val="ＭＳ ゴシック"/>
        <family val="3"/>
        <charset val="128"/>
      </rPr>
      <t>100分の1秒まで入力</t>
    </r>
    <rPh sb="5" eb="7">
      <t>シュモク</t>
    </rPh>
    <phoneticPr fontId="6"/>
  </si>
  <si>
    <t>⇒</t>
    <phoneticPr fontId="6"/>
  </si>
  <si>
    <r>
      <t>◎フィールド種目・・・</t>
    </r>
    <r>
      <rPr>
        <b/>
        <u/>
        <sz val="11"/>
        <color indexed="10"/>
        <rFont val="ＭＳ ゴシック"/>
        <family val="3"/>
        <charset val="128"/>
      </rPr>
      <t>cm単位まで入力（「cm」の文字は入れない）</t>
    </r>
    <rPh sb="6" eb="8">
      <t>シュモク</t>
    </rPh>
    <phoneticPr fontId="6"/>
  </si>
  <si>
    <t>20m</t>
    <phoneticPr fontId="6"/>
  </si>
  <si>
    <t>　・各団体の申込人数と申込金額を確認してください。</t>
    <rPh sb="2" eb="3">
      <t>カク</t>
    </rPh>
    <rPh sb="3" eb="5">
      <t>ダンタイ</t>
    </rPh>
    <rPh sb="6" eb="8">
      <t>モウシコミ</t>
    </rPh>
    <rPh sb="8" eb="10">
      <t>ニンズウ</t>
    </rPh>
    <rPh sb="11" eb="13">
      <t>モウシコミ</t>
    </rPh>
    <rPh sb="13" eb="15">
      <t>キンガク</t>
    </rPh>
    <rPh sb="16" eb="18">
      <t>カクニン</t>
    </rPh>
    <phoneticPr fontId="6"/>
  </si>
  <si>
    <t>　・プログラム購入部数を入力後、合計金額を確認して④のシートを印刷をしてください。</t>
    <rPh sb="7" eb="9">
      <t>コウニュウ</t>
    </rPh>
    <rPh sb="9" eb="11">
      <t>ブスウ</t>
    </rPh>
    <rPh sb="12" eb="15">
      <t>ニュウリョクゴ</t>
    </rPh>
    <rPh sb="16" eb="20">
      <t>ゴウケイキンガク</t>
    </rPh>
    <rPh sb="21" eb="23">
      <t>カクニン</t>
    </rPh>
    <phoneticPr fontId="6"/>
  </si>
  <si>
    <t xml:space="preserve">mail：   </t>
    <phoneticPr fontId="6"/>
  </si>
  <si>
    <t>toiawase.nagoya@gmail.com</t>
    <phoneticPr fontId="6"/>
  </si>
  <si>
    <r>
      <t>　・</t>
    </r>
    <r>
      <rPr>
        <b/>
        <u/>
        <sz val="11"/>
        <color indexed="10"/>
        <rFont val="ＭＳ ゴシック"/>
        <family val="3"/>
        <charset val="128"/>
      </rPr>
      <t>ファイル名をチーム名（例：○○○）に変更し</t>
    </r>
    <r>
      <rPr>
        <sz val="11"/>
        <color indexed="8"/>
        <rFont val="ＭＳ 明朝"/>
        <family val="1"/>
        <charset val="128"/>
      </rPr>
      <t>保存してください。メールに添付するときは、ファイル名がチーム名に</t>
    </r>
    <rPh sb="6" eb="7">
      <t>メイ</t>
    </rPh>
    <rPh sb="11" eb="12">
      <t>メイ</t>
    </rPh>
    <rPh sb="13" eb="14">
      <t>レイ</t>
    </rPh>
    <rPh sb="20" eb="22">
      <t>ヘンコウ</t>
    </rPh>
    <rPh sb="23" eb="25">
      <t>ホゾン</t>
    </rPh>
    <rPh sb="36" eb="38">
      <t>テンプ</t>
    </rPh>
    <rPh sb="48" eb="49">
      <t>メイ</t>
    </rPh>
    <rPh sb="53" eb="54">
      <t>メイ</t>
    </rPh>
    <phoneticPr fontId="6"/>
  </si>
  <si>
    <r>
      <t>　・記録会分の参加料を振り込み、</t>
    </r>
    <r>
      <rPr>
        <b/>
        <sz val="11"/>
        <color indexed="10"/>
        <rFont val="ＭＳ ゴシック"/>
        <family val="3"/>
        <charset val="128"/>
      </rPr>
      <t>明細書のコピーを「④参加人数一覧表」の表面に添付</t>
    </r>
    <r>
      <rPr>
        <sz val="11"/>
        <color indexed="8"/>
        <rFont val="ＭＳ 明朝"/>
        <family val="1"/>
        <charset val="128"/>
      </rPr>
      <t>してください。</t>
    </r>
    <rPh sb="2" eb="5">
      <t>キロクカイ</t>
    </rPh>
    <rPh sb="5" eb="6">
      <t>ブン</t>
    </rPh>
    <rPh sb="7" eb="10">
      <t>サンカリョウ</t>
    </rPh>
    <rPh sb="11" eb="12">
      <t>フ</t>
    </rPh>
    <rPh sb="13" eb="14">
      <t>コ</t>
    </rPh>
    <rPh sb="16" eb="19">
      <t>メイサイショ</t>
    </rPh>
    <rPh sb="26" eb="28">
      <t>サンカ</t>
    </rPh>
    <rPh sb="28" eb="30">
      <t>ニンズウ</t>
    </rPh>
    <rPh sb="30" eb="32">
      <t>イチラン</t>
    </rPh>
    <rPh sb="32" eb="33">
      <t>ヒョウ</t>
    </rPh>
    <rPh sb="35" eb="37">
      <t>ヒョウメン</t>
    </rPh>
    <rPh sb="38" eb="40">
      <t>テンプ</t>
    </rPh>
    <phoneticPr fontId="6"/>
  </si>
  <si>
    <t>男100m</t>
  </si>
  <si>
    <t>男200m</t>
  </si>
  <si>
    <t>男400m</t>
  </si>
  <si>
    <t>男800m</t>
  </si>
  <si>
    <t>男1500m</t>
  </si>
  <si>
    <t>男走高跳</t>
  </si>
  <si>
    <t>男棒高跳</t>
    <rPh sb="1" eb="2">
      <t>ボウ</t>
    </rPh>
    <phoneticPr fontId="84"/>
  </si>
  <si>
    <t>男110mJH</t>
    <phoneticPr fontId="27"/>
  </si>
  <si>
    <t>女100m</t>
  </si>
  <si>
    <t>女200m</t>
  </si>
  <si>
    <t>女400m</t>
  </si>
  <si>
    <t>女800m</t>
  </si>
  <si>
    <t>女1500m</t>
  </si>
  <si>
    <t>女3000m</t>
  </si>
  <si>
    <t>女走高跳</t>
  </si>
  <si>
    <t>女棒高跳</t>
    <rPh sb="1" eb="2">
      <t>ボウ</t>
    </rPh>
    <phoneticPr fontId="3"/>
  </si>
  <si>
    <t>女円盤投</t>
    <rPh sb="1" eb="3">
      <t>エンバン</t>
    </rPh>
    <phoneticPr fontId="3"/>
  </si>
  <si>
    <t>女100mYH</t>
    <phoneticPr fontId="27"/>
  </si>
  <si>
    <t>00200</t>
    <phoneticPr fontId="27"/>
  </si>
  <si>
    <t>00500</t>
    <phoneticPr fontId="27"/>
  </si>
  <si>
    <t>00600</t>
    <phoneticPr fontId="27"/>
  </si>
  <si>
    <t>00800</t>
    <phoneticPr fontId="27"/>
  </si>
  <si>
    <t>07100</t>
    <phoneticPr fontId="27"/>
  </si>
  <si>
    <t>07200</t>
    <phoneticPr fontId="27"/>
  </si>
  <si>
    <t>01000</t>
    <phoneticPr fontId="27"/>
  </si>
  <si>
    <t>04340</t>
    <phoneticPr fontId="27"/>
  </si>
  <si>
    <t>07100</t>
    <phoneticPr fontId="27"/>
  </si>
  <si>
    <t>07200</t>
    <phoneticPr fontId="27"/>
  </si>
  <si>
    <t>08800</t>
    <phoneticPr fontId="27"/>
  </si>
  <si>
    <t>第１回名古屋地区競技会　クラス別競技会</t>
    <rPh sb="0" eb="1">
      <t>ダイ</t>
    </rPh>
    <rPh sb="2" eb="3">
      <t>カイ</t>
    </rPh>
    <rPh sb="3" eb="8">
      <t>ナゴヤ</t>
    </rPh>
    <rPh sb="8" eb="10">
      <t>キョウギ</t>
    </rPh>
    <rPh sb="10" eb="11">
      <t>カイ</t>
    </rPh>
    <rPh sb="16" eb="19">
      <t>キョウギカイ</t>
    </rPh>
    <phoneticPr fontId="6"/>
  </si>
  <si>
    <t>書留での郵送はしないでください。</t>
    <rPh sb="0" eb="2">
      <t>カキトメ</t>
    </rPh>
    <rPh sb="4" eb="6">
      <t>ユウソウ</t>
    </rPh>
    <phoneticPr fontId="6"/>
  </si>
  <si>
    <t>第１回名古屋地区陸上競技大会
クラス別競技会　兼　愛知県国体選手選考会</t>
    <rPh sb="19" eb="22">
      <t>キョウギカイ</t>
    </rPh>
    <phoneticPr fontId="6"/>
  </si>
  <si>
    <t>大会番号　００１</t>
    <rPh sb="0" eb="4">
      <t>タイカイバンゴウ</t>
    </rPh>
    <phoneticPr fontId="6"/>
  </si>
  <si>
    <t>注意事項
中高校生の2重登録が日本陸連から認められておりますが、大会出場に関してはどちらか一方のエントリーとします。申込の際に二つの所属で同一人がエントリーした場合、主催者の判断で片方のエントリー削除を行いますのでご了解ください。</t>
    <rPh sb="0" eb="2">
      <t>チュウイ</t>
    </rPh>
    <rPh sb="2" eb="4">
      <t>ジコウ</t>
    </rPh>
    <rPh sb="5" eb="9">
      <t>チュウコウコウセイ</t>
    </rPh>
    <rPh sb="11" eb="12">
      <t>ジュウ</t>
    </rPh>
    <rPh sb="12" eb="14">
      <t>トウロク</t>
    </rPh>
    <rPh sb="15" eb="19">
      <t>ニホン</t>
    </rPh>
    <rPh sb="21" eb="22">
      <t>ミト</t>
    </rPh>
    <rPh sb="32" eb="36">
      <t>タイカイシュツジョウ</t>
    </rPh>
    <rPh sb="37" eb="38">
      <t>カン</t>
    </rPh>
    <rPh sb="45" eb="47">
      <t>イッポウ</t>
    </rPh>
    <rPh sb="58" eb="60">
      <t>モウシコミ</t>
    </rPh>
    <rPh sb="61" eb="62">
      <t>サイ</t>
    </rPh>
    <rPh sb="63" eb="64">
      <t>ニ</t>
    </rPh>
    <rPh sb="66" eb="68">
      <t>ショゾク</t>
    </rPh>
    <rPh sb="69" eb="72">
      <t>ドウイツジン</t>
    </rPh>
    <rPh sb="80" eb="82">
      <t>バアイ</t>
    </rPh>
    <rPh sb="83" eb="86">
      <t>シュサイシャ</t>
    </rPh>
    <rPh sb="87" eb="89">
      <t>ハンダン</t>
    </rPh>
    <rPh sb="90" eb="92">
      <t>カタホウ</t>
    </rPh>
    <rPh sb="98" eb="100">
      <t>サクジョ</t>
    </rPh>
    <rPh sb="101" eb="102">
      <t>オコナ</t>
    </rPh>
    <rPh sb="108" eb="110">
      <t>リョウカイ</t>
    </rPh>
    <phoneticPr fontId="6"/>
  </si>
  <si>
    <t xml:space="preserve">１．期  日        </t>
    <phoneticPr fontId="6"/>
  </si>
  <si>
    <t>パロマ瑞穂スタジアム,パロマ瑞穂北陸上競技場</t>
    <rPh sb="3" eb="5">
      <t>ミズホ</t>
    </rPh>
    <rPh sb="14" eb="16">
      <t>ミズホ</t>
    </rPh>
    <rPh sb="16" eb="17">
      <t>キタ</t>
    </rPh>
    <rPh sb="17" eb="19">
      <t>リクジョウ</t>
    </rPh>
    <rPh sb="19" eb="22">
      <t>キョウギジョウ</t>
    </rPh>
    <phoneticPr fontId="6"/>
  </si>
  <si>
    <r>
      <rPr>
        <b/>
        <sz val="11"/>
        <rFont val="ＭＳ Ｐゴシック"/>
        <family val="3"/>
        <charset val="128"/>
      </rPr>
      <t xml:space="preserve">   １００ｍ,４００ｍ,１５００ｍ</t>
    </r>
    <r>
      <rPr>
        <sz val="11"/>
        <color theme="1"/>
        <rFont val="ＭＳ Ｐゴシック"/>
        <family val="3"/>
        <charset val="128"/>
        <scheme val="minor"/>
      </rPr>
      <t>,</t>
    </r>
    <r>
      <rPr>
        <sz val="11"/>
        <rFont val="ＭＳ Ｐ明朝"/>
        <family val="1"/>
        <charset val="128"/>
      </rPr>
      <t>１１０ｍＨ</t>
    </r>
    <r>
      <rPr>
        <sz val="11"/>
        <color theme="1"/>
        <rFont val="ＭＳ Ｐゴシック"/>
        <family val="3"/>
        <charset val="128"/>
        <scheme val="minor"/>
      </rPr>
      <t>(1.067m),</t>
    </r>
    <r>
      <rPr>
        <b/>
        <sz val="11"/>
        <rFont val="ＭＳ Ｐゴシック"/>
        <family val="3"/>
        <charset val="128"/>
      </rPr>
      <t>１１０ｍＪＨ(0.991m)</t>
    </r>
    <r>
      <rPr>
        <sz val="11"/>
        <color theme="1"/>
        <rFont val="ＭＳ Ｐゴシック"/>
        <family val="3"/>
        <charset val="128"/>
        <scheme val="minor"/>
      </rPr>
      <t>,</t>
    </r>
    <r>
      <rPr>
        <b/>
        <sz val="11"/>
        <rFont val="ＭＳ Ｐゴシック"/>
        <family val="3"/>
        <charset val="128"/>
      </rPr>
      <t/>
    </r>
    <phoneticPr fontId="6"/>
  </si>
  <si>
    <r>
      <rPr>
        <b/>
        <sz val="11"/>
        <rFont val="ＭＳ Ｐゴシック"/>
        <family val="3"/>
        <charset val="128"/>
      </rPr>
      <t xml:space="preserve"> 中学走幅跳</t>
    </r>
    <r>
      <rPr>
        <b/>
        <sz val="11"/>
        <rFont val="ＭＳ Ｐ明朝"/>
        <family val="1"/>
        <charset val="128"/>
      </rPr>
      <t>,</t>
    </r>
    <r>
      <rPr>
        <sz val="11"/>
        <rFont val="ＭＳ Ｐ明朝"/>
        <family val="1"/>
        <charset val="128"/>
      </rPr>
      <t>三段跳,</t>
    </r>
    <r>
      <rPr>
        <b/>
        <sz val="11"/>
        <rFont val="ＭＳ Ｐゴシック"/>
        <family val="3"/>
        <charset val="128"/>
      </rPr>
      <t>棒高跳</t>
    </r>
    <r>
      <rPr>
        <b/>
        <sz val="11"/>
        <rFont val="ＭＳ Ｐ明朝"/>
        <family val="1"/>
        <charset val="128"/>
      </rPr>
      <t>,</t>
    </r>
    <r>
      <rPr>
        <sz val="11"/>
        <rFont val="ＭＳ Ｐ明朝"/>
        <family val="1"/>
        <charset val="128"/>
      </rPr>
      <t>砲丸投(7.260kg),高校砲丸投(6.000kg),</t>
    </r>
    <r>
      <rPr>
        <b/>
        <sz val="11"/>
        <rFont val="ＭＳ Ｐゴシック"/>
        <family val="3"/>
        <charset val="128"/>
      </rPr>
      <t/>
    </r>
    <rPh sb="1" eb="3">
      <t>チュウガク</t>
    </rPh>
    <rPh sb="3" eb="6">
      <t>ハシリハバトビ</t>
    </rPh>
    <rPh sb="11" eb="14">
      <t>ボウタカトビ</t>
    </rPh>
    <rPh sb="28" eb="30">
      <t>コウコウ</t>
    </rPh>
    <rPh sb="30" eb="32">
      <t>ホウガン</t>
    </rPh>
    <rPh sb="32" eb="33">
      <t>トウ</t>
    </rPh>
    <phoneticPr fontId="6"/>
  </si>
  <si>
    <r>
      <rPr>
        <b/>
        <sz val="11"/>
        <rFont val="ＭＳ Ｐゴシック"/>
        <family val="3"/>
        <charset val="128"/>
      </rPr>
      <t xml:space="preserve"> 中学砲丸投(5.000kg)</t>
    </r>
    <r>
      <rPr>
        <sz val="11"/>
        <color theme="1"/>
        <rFont val="ＭＳ Ｐゴシック"/>
        <family val="3"/>
        <charset val="128"/>
        <scheme val="minor"/>
      </rPr>
      <t>,</t>
    </r>
    <r>
      <rPr>
        <sz val="11"/>
        <rFont val="ＭＳ Ｐ明朝"/>
        <family val="3"/>
        <charset val="128"/>
      </rPr>
      <t>やり投</t>
    </r>
    <r>
      <rPr>
        <sz val="11"/>
        <color theme="1"/>
        <rFont val="ＭＳ Ｐゴシック"/>
        <family val="3"/>
        <charset val="128"/>
        <scheme val="minor"/>
      </rPr>
      <t>(0.800kg)</t>
    </r>
    <phoneticPr fontId="6"/>
  </si>
  <si>
    <t>（女子）</t>
    <phoneticPr fontId="6"/>
  </si>
  <si>
    <r>
      <rPr>
        <b/>
        <sz val="11"/>
        <rFont val="ＭＳ Ｐゴシック"/>
        <family val="3"/>
        <charset val="128"/>
      </rPr>
      <t>１００ｍ,４００ｍ,１５００ｍ</t>
    </r>
    <r>
      <rPr>
        <sz val="11"/>
        <color theme="1"/>
        <rFont val="ＭＳ Ｐゴシック"/>
        <family val="3"/>
        <charset val="128"/>
        <scheme val="minor"/>
      </rPr>
      <t>,</t>
    </r>
    <r>
      <rPr>
        <sz val="11"/>
        <rFont val="ＭＳ Ｐ明朝"/>
        <family val="1"/>
        <charset val="128"/>
      </rPr>
      <t>１００ｍＨ</t>
    </r>
    <r>
      <rPr>
        <sz val="11"/>
        <color theme="1"/>
        <rFont val="ＭＳ Ｐゴシック"/>
        <family val="3"/>
        <charset val="128"/>
        <scheme val="minor"/>
      </rPr>
      <t>(0.840m),</t>
    </r>
    <r>
      <rPr>
        <b/>
        <sz val="11"/>
        <rFont val="ＭＳ Ｐゴシック"/>
        <family val="3"/>
        <charset val="128"/>
      </rPr>
      <t>１００ｍＹＨ(0.762m/8.5m),</t>
    </r>
    <phoneticPr fontId="6"/>
  </si>
  <si>
    <r>
      <rPr>
        <b/>
        <sz val="11"/>
        <rFont val="ＭＳ Ｐゴシック"/>
        <family val="3"/>
        <charset val="128"/>
      </rPr>
      <t>中学１００ｍＨ</t>
    </r>
    <r>
      <rPr>
        <b/>
        <sz val="11"/>
        <rFont val="ＭＳ Ｐ明朝"/>
        <family val="3"/>
        <charset val="128"/>
      </rPr>
      <t>(0.762m)</t>
    </r>
    <r>
      <rPr>
        <b/>
        <sz val="11"/>
        <rFont val="ＭＳ Ｐゴシック"/>
        <family val="3"/>
        <charset val="128"/>
      </rPr>
      <t>,</t>
    </r>
    <r>
      <rPr>
        <sz val="11"/>
        <rFont val="ＭＳ Ｐ明朝"/>
        <family val="3"/>
        <charset val="128"/>
      </rPr>
      <t>５０００ｍＷ,</t>
    </r>
    <r>
      <rPr>
        <b/>
        <sz val="11"/>
        <rFont val="ＭＳ Ｐゴシック"/>
        <family val="3"/>
        <charset val="128"/>
      </rPr>
      <t>４×１００ｍＲ,</t>
    </r>
    <phoneticPr fontId="6"/>
  </si>
  <si>
    <r>
      <rPr>
        <b/>
        <sz val="11"/>
        <rFont val="ＭＳ Ｐゴシック"/>
        <family val="3"/>
        <charset val="128"/>
      </rPr>
      <t>棒高跳</t>
    </r>
    <r>
      <rPr>
        <sz val="11"/>
        <color theme="1"/>
        <rFont val="ＭＳ Ｐゴシック"/>
        <family val="3"/>
        <charset val="128"/>
        <scheme val="minor"/>
      </rPr>
      <t>,</t>
    </r>
    <r>
      <rPr>
        <b/>
        <sz val="11"/>
        <rFont val="ＭＳ Ｐゴシック"/>
        <family val="3"/>
        <charset val="128"/>
      </rPr>
      <t>中学走幅跳</t>
    </r>
    <r>
      <rPr>
        <sz val="11"/>
        <color theme="1"/>
        <rFont val="ＭＳ Ｐゴシック"/>
        <family val="3"/>
        <charset val="128"/>
        <scheme val="minor"/>
      </rPr>
      <t>,</t>
    </r>
    <r>
      <rPr>
        <sz val="11"/>
        <rFont val="ＭＳ Ｐ明朝"/>
        <family val="1"/>
        <charset val="128"/>
      </rPr>
      <t>三段跳</t>
    </r>
    <r>
      <rPr>
        <b/>
        <sz val="11"/>
        <rFont val="ＭＳ Ｐゴシック"/>
        <family val="3"/>
        <charset val="128"/>
      </rPr>
      <t>,</t>
    </r>
    <r>
      <rPr>
        <sz val="11"/>
        <rFont val="ＭＳ Ｐ明朝"/>
        <family val="1"/>
        <charset val="128"/>
      </rPr>
      <t>砲丸投</t>
    </r>
    <r>
      <rPr>
        <sz val="11"/>
        <color theme="1"/>
        <rFont val="ＭＳ Ｐゴシック"/>
        <family val="3"/>
        <charset val="128"/>
        <scheme val="minor"/>
      </rPr>
      <t>(4.000kg)</t>
    </r>
    <r>
      <rPr>
        <b/>
        <sz val="11"/>
        <rFont val="ＭＳ Ｐゴシック"/>
        <family val="3"/>
        <charset val="128"/>
      </rPr>
      <t>,中学砲丸投(2.721kg)</t>
    </r>
    <r>
      <rPr>
        <sz val="11"/>
        <color theme="1"/>
        <rFont val="ＭＳ Ｐゴシック"/>
        <family val="3"/>
        <charset val="128"/>
        <scheme val="minor"/>
      </rPr>
      <t>,</t>
    </r>
    <r>
      <rPr>
        <sz val="11"/>
        <rFont val="ＭＳ Ｐ明朝"/>
        <family val="1"/>
        <charset val="128"/>
      </rPr>
      <t>やり投</t>
    </r>
    <r>
      <rPr>
        <sz val="11"/>
        <color theme="1"/>
        <rFont val="ＭＳ Ｐゴシック"/>
        <family val="3"/>
        <charset val="128"/>
        <scheme val="minor"/>
      </rPr>
      <t>(0.600kg)</t>
    </r>
    <rPh sb="27" eb="29">
      <t>チュウガク</t>
    </rPh>
    <rPh sb="29" eb="31">
      <t>ホウガン</t>
    </rPh>
    <rPh sb="31" eb="32">
      <t>トウ</t>
    </rPh>
    <rPh sb="44" eb="45">
      <t>ナ</t>
    </rPh>
    <phoneticPr fontId="6"/>
  </si>
  <si>
    <r>
      <rPr>
        <b/>
        <sz val="11"/>
        <rFont val="ＭＳ Ｐゴシック"/>
        <family val="3"/>
        <charset val="128"/>
      </rPr>
      <t>２００ｍ,８００ｍ,中学３０００ｍ,</t>
    </r>
    <r>
      <rPr>
        <sz val="11"/>
        <rFont val="ＭＳ Ｐ明朝"/>
        <family val="1"/>
        <charset val="128"/>
      </rPr>
      <t>５０００ｍ</t>
    </r>
    <r>
      <rPr>
        <sz val="11"/>
        <color theme="1"/>
        <rFont val="ＭＳ Ｐゴシック"/>
        <family val="3"/>
        <charset val="128"/>
        <scheme val="minor"/>
      </rPr>
      <t>,</t>
    </r>
    <r>
      <rPr>
        <sz val="11"/>
        <rFont val="ＭＳ Ｐ明朝"/>
        <family val="1"/>
        <charset val="128"/>
      </rPr>
      <t>４００ｍＨ</t>
    </r>
    <r>
      <rPr>
        <sz val="11"/>
        <color theme="1"/>
        <rFont val="ＭＳ Ｐゴシック"/>
        <family val="3"/>
        <charset val="128"/>
        <scheme val="minor"/>
      </rPr>
      <t>(0.914m),</t>
    </r>
    <r>
      <rPr>
        <sz val="11"/>
        <rFont val="ＭＳ Ｐ明朝"/>
        <family val="1"/>
        <charset val="128"/>
      </rPr>
      <t>３０００ｍＳＣ</t>
    </r>
    <r>
      <rPr>
        <sz val="11"/>
        <color theme="1"/>
        <rFont val="ＭＳ Ｐゴシック"/>
        <family val="3"/>
        <charset val="128"/>
        <scheme val="minor"/>
      </rPr>
      <t>(0.914m),</t>
    </r>
    <r>
      <rPr>
        <b/>
        <sz val="11"/>
        <rFont val="ＭＳ Ｐゴシック"/>
        <family val="3"/>
        <charset val="128"/>
      </rPr>
      <t>４×４００ｍＲ，</t>
    </r>
    <rPh sb="10" eb="12">
      <t>チュウガク</t>
    </rPh>
    <phoneticPr fontId="6"/>
  </si>
  <si>
    <r>
      <rPr>
        <b/>
        <sz val="11"/>
        <rFont val="ＭＳ Ｐゴシック"/>
        <family val="3"/>
        <charset val="128"/>
      </rPr>
      <t>走高跳</t>
    </r>
    <r>
      <rPr>
        <sz val="11"/>
        <rFont val="ＭＳ Ｐ明朝"/>
        <family val="1"/>
        <charset val="128"/>
      </rPr>
      <t>,走幅跳,円盤投(2.000kg),高校円盤投(1.750kg),</t>
    </r>
    <r>
      <rPr>
        <b/>
        <sz val="11"/>
        <rFont val="ＭＳ Ｐゴシック"/>
        <family val="3"/>
        <charset val="128"/>
      </rPr>
      <t>中学円盤投</t>
    </r>
    <r>
      <rPr>
        <b/>
        <sz val="11"/>
        <rFont val="ＭＳ Ｐ明朝"/>
        <family val="1"/>
        <charset val="128"/>
      </rPr>
      <t>(1.500kg)</t>
    </r>
    <r>
      <rPr>
        <sz val="11"/>
        <rFont val="ＭＳ Ｐ明朝"/>
        <family val="1"/>
        <charset val="128"/>
      </rPr>
      <t>,</t>
    </r>
    <rPh sb="4" eb="5">
      <t>ソウ</t>
    </rPh>
    <rPh sb="5" eb="7">
      <t>ハバトビ</t>
    </rPh>
    <rPh sb="21" eb="23">
      <t>コウコウ</t>
    </rPh>
    <rPh sb="23" eb="25">
      <t>エンバン</t>
    </rPh>
    <rPh sb="36" eb="38">
      <t>チュウガク</t>
    </rPh>
    <phoneticPr fontId="6"/>
  </si>
  <si>
    <t>ハンマー投(7.260kg),高校ハンマー投(6.000kg)</t>
    <rPh sb="15" eb="17">
      <t>コウコウ</t>
    </rPh>
    <phoneticPr fontId="6"/>
  </si>
  <si>
    <r>
      <rPr>
        <b/>
        <sz val="11"/>
        <rFont val="ＭＳ Ｐゴシック"/>
        <family val="3"/>
        <charset val="128"/>
      </rPr>
      <t>２００ｍ,８００ｍ,３０００ｍ</t>
    </r>
    <r>
      <rPr>
        <sz val="11"/>
        <color theme="1"/>
        <rFont val="ＭＳ Ｐゴシック"/>
        <family val="3"/>
        <charset val="128"/>
        <scheme val="minor"/>
      </rPr>
      <t>,</t>
    </r>
    <r>
      <rPr>
        <sz val="11"/>
        <rFont val="ＭＳ Ｐ明朝"/>
        <family val="1"/>
        <charset val="128"/>
      </rPr>
      <t>４００ｍＨ</t>
    </r>
    <r>
      <rPr>
        <sz val="11"/>
        <color theme="1"/>
        <rFont val="ＭＳ Ｐゴシック"/>
        <family val="3"/>
        <charset val="128"/>
        <scheme val="minor"/>
      </rPr>
      <t>(0.762m),</t>
    </r>
    <r>
      <rPr>
        <b/>
        <sz val="11"/>
        <rFont val="ＭＳ Ｐゴシック"/>
        <family val="3"/>
        <charset val="128"/>
      </rPr>
      <t>４×４００ｍＲ，</t>
    </r>
    <phoneticPr fontId="6"/>
  </si>
  <si>
    <r>
      <rPr>
        <b/>
        <sz val="11"/>
        <rFont val="ＭＳ Ｐゴシック"/>
        <family val="3"/>
        <charset val="128"/>
      </rPr>
      <t>走高跳</t>
    </r>
    <r>
      <rPr>
        <sz val="11"/>
        <rFont val="ＭＳ Ｐ明朝"/>
        <family val="1"/>
        <charset val="128"/>
      </rPr>
      <t>,</t>
    </r>
    <r>
      <rPr>
        <sz val="11"/>
        <rFont val="ＭＳ 明朝"/>
        <family val="1"/>
        <charset val="128"/>
      </rPr>
      <t>走幅跳</t>
    </r>
    <r>
      <rPr>
        <sz val="11"/>
        <rFont val="ＭＳ Ｐ明朝"/>
        <family val="1"/>
        <charset val="128"/>
      </rPr>
      <t>,</t>
    </r>
    <r>
      <rPr>
        <b/>
        <sz val="11"/>
        <rFont val="ＭＳ Ｐゴシック"/>
        <family val="3"/>
        <charset val="128"/>
      </rPr>
      <t>円盤投</t>
    </r>
    <r>
      <rPr>
        <b/>
        <sz val="11"/>
        <rFont val="ＭＳ Ｐ明朝"/>
        <family val="1"/>
        <charset val="128"/>
      </rPr>
      <t>(1.000kg)</t>
    </r>
    <r>
      <rPr>
        <sz val="11"/>
        <rFont val="ＭＳ Ｐ明朝"/>
        <family val="1"/>
        <charset val="128"/>
      </rPr>
      <t>,ハンマー投(4.000kg)</t>
    </r>
    <rPh sb="8" eb="10">
      <t>エンバン</t>
    </rPh>
    <phoneticPr fontId="6"/>
  </si>
  <si>
    <t>４．競技について</t>
    <rPh sb="2" eb="4">
      <t>キョウギ</t>
    </rPh>
    <phoneticPr fontId="6"/>
  </si>
  <si>
    <t>(1)１人３種目まで（リレー種目は除く）,リレーは１団体１チームとします。</t>
    <rPh sb="4" eb="5">
      <t>ニン</t>
    </rPh>
    <rPh sb="6" eb="8">
      <t>シュモク</t>
    </rPh>
    <rPh sb="14" eb="16">
      <t>シュモク</t>
    </rPh>
    <rPh sb="17" eb="18">
      <t>ノゾ</t>
    </rPh>
    <rPh sb="26" eb="28">
      <t>ダンタイ</t>
    </rPh>
    <phoneticPr fontId="6"/>
  </si>
  <si>
    <t>(2)北陸上競技場は,屋根がないので雨等の対策について十分注意してください。</t>
    <rPh sb="3" eb="4">
      <t>キタ</t>
    </rPh>
    <rPh sb="4" eb="6">
      <t>リクジョウ</t>
    </rPh>
    <rPh sb="6" eb="9">
      <t>キョウギジョウ</t>
    </rPh>
    <rPh sb="11" eb="13">
      <t>ヤネ</t>
    </rPh>
    <rPh sb="18" eb="19">
      <t>アメ</t>
    </rPh>
    <rPh sb="19" eb="20">
      <t>トウ</t>
    </rPh>
    <rPh sb="21" eb="23">
      <t>タイサク</t>
    </rPh>
    <rPh sb="27" eb="29">
      <t>ジュウブン</t>
    </rPh>
    <rPh sb="29" eb="31">
      <t>チュウイ</t>
    </rPh>
    <phoneticPr fontId="6"/>
  </si>
  <si>
    <t>(3)他地区,他県登録者の参加は認めていません。</t>
    <rPh sb="3" eb="6">
      <t>タチク</t>
    </rPh>
    <rPh sb="7" eb="9">
      <t>タケン</t>
    </rPh>
    <rPh sb="9" eb="12">
      <t>トウロクシャ</t>
    </rPh>
    <rPh sb="13" eb="15">
      <t>サンカ</t>
    </rPh>
    <rPh sb="16" eb="17">
      <t>ミト</t>
    </rPh>
    <phoneticPr fontId="6"/>
  </si>
  <si>
    <t>(4)中学生の出場は,太字で示した種目に限ります。</t>
    <rPh sb="3" eb="6">
      <t>チュウガクセイ</t>
    </rPh>
    <rPh sb="7" eb="9">
      <t>シュツジョウ</t>
    </rPh>
    <rPh sb="11" eb="13">
      <t>フトジ</t>
    </rPh>
    <rPh sb="14" eb="15">
      <t>シメ</t>
    </rPh>
    <rPh sb="17" eb="19">
      <t>シュモク</t>
    </rPh>
    <rPh sb="20" eb="21">
      <t>カギ</t>
    </rPh>
    <phoneticPr fontId="6"/>
  </si>
  <si>
    <t>(5)投てき種目において,中学・高校の設定がある場合には,一般には申し込めません。</t>
    <rPh sb="3" eb="4">
      <t>トウ</t>
    </rPh>
    <rPh sb="6" eb="8">
      <t>シュモク</t>
    </rPh>
    <rPh sb="13" eb="15">
      <t>チュウガク</t>
    </rPh>
    <rPh sb="16" eb="18">
      <t>コウコウ</t>
    </rPh>
    <rPh sb="19" eb="21">
      <t>セッテイ</t>
    </rPh>
    <rPh sb="24" eb="26">
      <t>バアイ</t>
    </rPh>
    <rPh sb="29" eb="31">
      <t>イッパン</t>
    </rPh>
    <rPh sb="33" eb="34">
      <t>モウ</t>
    </rPh>
    <rPh sb="35" eb="36">
      <t>コ</t>
    </rPh>
    <phoneticPr fontId="6"/>
  </si>
  <si>
    <t>(6)団体情報シートをプリントアウトして,参加料振込用紙のコピーを添付して</t>
    <rPh sb="3" eb="7">
      <t>ダンタイジョウ</t>
    </rPh>
    <rPh sb="21" eb="24">
      <t>サンカリョウ</t>
    </rPh>
    <rPh sb="24" eb="28">
      <t>フリコミヨウシ</t>
    </rPh>
    <rPh sb="33" eb="35">
      <t>テンプ</t>
    </rPh>
    <phoneticPr fontId="6"/>
  </si>
  <si>
    <r>
      <t>　　</t>
    </r>
    <r>
      <rPr>
        <sz val="11"/>
        <color theme="1"/>
        <rFont val="ＭＳ Ｐゴシック"/>
        <family val="3"/>
        <charset val="128"/>
        <scheme val="minor"/>
      </rPr>
      <t>〒463-8799 守山郵便局私書箱１４号</t>
    </r>
    <r>
      <rPr>
        <sz val="11"/>
        <rFont val="ＭＳ Ｐ明朝"/>
        <family val="1"/>
        <charset val="128"/>
      </rPr>
      <t>まで郵送してください。</t>
    </r>
    <rPh sb="12" eb="17">
      <t>モリヤマユウビンキョク</t>
    </rPh>
    <rPh sb="17" eb="20">
      <t>シショバコ</t>
    </rPh>
    <rPh sb="22" eb="23">
      <t>ゴウ</t>
    </rPh>
    <rPh sb="25" eb="27">
      <t>ユウソウ</t>
    </rPh>
    <phoneticPr fontId="6"/>
  </si>
  <si>
    <t>(7)同時進行になる種目が有る場合がありますが,番組編成は考慮しません。</t>
    <rPh sb="3" eb="5">
      <t>ドウジ</t>
    </rPh>
    <rPh sb="5" eb="7">
      <t>シンコウ</t>
    </rPh>
    <rPh sb="10" eb="12">
      <t>シュモク</t>
    </rPh>
    <rPh sb="13" eb="14">
      <t>ア</t>
    </rPh>
    <rPh sb="15" eb="17">
      <t>バアイ</t>
    </rPh>
    <rPh sb="24" eb="28">
      <t>バングミヘンセイ</t>
    </rPh>
    <rPh sb="29" eb="31">
      <t>コウリョ</t>
    </rPh>
    <phoneticPr fontId="6"/>
  </si>
  <si>
    <t>(8)女子三段跳は９ｍの踏切板を使用します。</t>
    <rPh sb="3" eb="5">
      <t>ジョシ</t>
    </rPh>
    <rPh sb="5" eb="8">
      <t>サンダントビ</t>
    </rPh>
    <rPh sb="12" eb="14">
      <t>フミキリ</t>
    </rPh>
    <rPh sb="14" eb="15">
      <t>イタ</t>
    </rPh>
    <rPh sb="16" eb="18">
      <t>シヨウ</t>
    </rPh>
    <phoneticPr fontId="6"/>
  </si>
  <si>
    <t>(9)棒高跳はＢゾーンで実施します。</t>
    <rPh sb="3" eb="6">
      <t>ボウタカトビ</t>
    </rPh>
    <rPh sb="12" eb="17">
      <t>ジッシシ</t>
    </rPh>
    <phoneticPr fontId="6"/>
  </si>
  <si>
    <t>(10)100m,200m,400mは、申込記録によってグループ分けを行い</t>
    <rPh sb="20" eb="22">
      <t>モウシコミ</t>
    </rPh>
    <rPh sb="22" eb="24">
      <t>キロク</t>
    </rPh>
    <rPh sb="32" eb="33">
      <t>ワ</t>
    </rPh>
    <rPh sb="35" eb="36">
      <t>オコナ</t>
    </rPh>
    <phoneticPr fontId="6"/>
  </si>
  <si>
    <t>　　 予選→決勝を実施します。</t>
    <rPh sb="3" eb="5">
      <t>ヨセン</t>
    </rPh>
    <rPh sb="6" eb="8">
      <t>ケッショウ</t>
    </rPh>
    <rPh sb="9" eb="11">
      <t>ジッシ</t>
    </rPh>
    <phoneticPr fontId="6"/>
  </si>
  <si>
    <t>　　 100mは申込上位２００名程度、200m～400mは申込上位１２０名程度とします。</t>
    <rPh sb="8" eb="10">
      <t>モウシコミ</t>
    </rPh>
    <rPh sb="10" eb="12">
      <t>ジョウイ</t>
    </rPh>
    <rPh sb="15" eb="18">
      <t>メイテイド</t>
    </rPh>
    <rPh sb="31" eb="33">
      <t>ジョウイ</t>
    </rPh>
    <rPh sb="36" eb="37">
      <t>メイ</t>
    </rPh>
    <rPh sb="37" eb="39">
      <t>テイド</t>
    </rPh>
    <phoneticPr fontId="6"/>
  </si>
  <si>
    <t xml:space="preserve">  　申告記録でグループ分けを行います。</t>
    <rPh sb="3" eb="7">
      <t>シンコクキロク</t>
    </rPh>
    <rPh sb="12" eb="13">
      <t>ワ</t>
    </rPh>
    <rPh sb="15" eb="16">
      <t>オコナ</t>
    </rPh>
    <phoneticPr fontId="6"/>
  </si>
  <si>
    <t>　　上位グループ以外は、通常のタイムレースとします。</t>
    <rPh sb="2" eb="4">
      <t>ジョウイ</t>
    </rPh>
    <rPh sb="8" eb="10">
      <t>イガイ</t>
    </rPh>
    <rPh sb="12" eb="14">
      <t>ツウジョウ</t>
    </rPh>
    <phoneticPr fontId="6"/>
  </si>
  <si>
    <t>(11)フィールド長さを競う種目については、申込記録最上位グループのみ６回試技を実施します。最上位グループは、各種目申込記録上位３０名程度とします(区切りの記録によって人数は増減します）。その他のクループでは、２回＋トップ８、２回の４回試技とします。</t>
    <rPh sb="9" eb="10">
      <t>ナガ</t>
    </rPh>
    <rPh sb="12" eb="13">
      <t>キソ</t>
    </rPh>
    <rPh sb="14" eb="16">
      <t>シュモク</t>
    </rPh>
    <rPh sb="22" eb="24">
      <t>モウシコミ</t>
    </rPh>
    <rPh sb="24" eb="26">
      <t>キロク</t>
    </rPh>
    <rPh sb="26" eb="29">
      <t>サイジョウイ</t>
    </rPh>
    <rPh sb="36" eb="37">
      <t>カイ</t>
    </rPh>
    <rPh sb="37" eb="39">
      <t>シギ</t>
    </rPh>
    <rPh sb="40" eb="42">
      <t>ジッシ</t>
    </rPh>
    <rPh sb="46" eb="53">
      <t>サイジョウイ</t>
    </rPh>
    <rPh sb="55" eb="58">
      <t>カクシュモク</t>
    </rPh>
    <rPh sb="58" eb="60">
      <t>モウシコミ</t>
    </rPh>
    <rPh sb="60" eb="62">
      <t>キロク</t>
    </rPh>
    <rPh sb="62" eb="64">
      <t>ジョウイ</t>
    </rPh>
    <rPh sb="66" eb="69">
      <t>メイテイド</t>
    </rPh>
    <rPh sb="74" eb="76">
      <t>クギ</t>
    </rPh>
    <rPh sb="78" eb="80">
      <t>キロク</t>
    </rPh>
    <rPh sb="84" eb="86">
      <t>ニンズウ</t>
    </rPh>
    <rPh sb="87" eb="89">
      <t>ゾウゲン</t>
    </rPh>
    <rPh sb="96" eb="97">
      <t>タ</t>
    </rPh>
    <rPh sb="106" eb="107">
      <t>カイ</t>
    </rPh>
    <rPh sb="114" eb="115">
      <t>カイ</t>
    </rPh>
    <rPh sb="117" eb="118">
      <t>カイ</t>
    </rPh>
    <rPh sb="118" eb="120">
      <t>シギ</t>
    </rPh>
    <phoneticPr fontId="6"/>
  </si>
  <si>
    <t>(12)(10)･(11)に関しては、事前にスタートリストでの確認をお願いします</t>
    <rPh sb="14" eb="15">
      <t>カン</t>
    </rPh>
    <rPh sb="19" eb="21">
      <t>ジゼン</t>
    </rPh>
    <rPh sb="31" eb="33">
      <t>カクニン</t>
    </rPh>
    <rPh sb="35" eb="36">
      <t>ネガ</t>
    </rPh>
    <phoneticPr fontId="6"/>
  </si>
  <si>
    <t>(13)この大会は、招集時間･競技時間を細分化して競技を実施します。</t>
    <rPh sb="6" eb="8">
      <t>タイカイ</t>
    </rPh>
    <rPh sb="10" eb="12">
      <t>ショウシュウ</t>
    </rPh>
    <rPh sb="12" eb="14">
      <t>ジカン</t>
    </rPh>
    <rPh sb="15" eb="19">
      <t>キョウギジカン</t>
    </rPh>
    <rPh sb="20" eb="23">
      <t>サイブンカ</t>
    </rPh>
    <rPh sb="25" eb="27">
      <t>キョウギ</t>
    </rPh>
    <rPh sb="28" eb="30">
      <t>ジッシ</t>
    </rPh>
    <phoneticPr fontId="6"/>
  </si>
  <si>
    <t>　　※招集場所の混雑解消と、競技の待ち時間短縮が目的です。</t>
    <rPh sb="3" eb="5">
      <t>ショウシュウ</t>
    </rPh>
    <rPh sb="5" eb="7">
      <t>バショ</t>
    </rPh>
    <rPh sb="8" eb="12">
      <t>コンザツカイショウ</t>
    </rPh>
    <rPh sb="14" eb="16">
      <t>キョウギ</t>
    </rPh>
    <rPh sb="17" eb="18">
      <t>マ</t>
    </rPh>
    <rPh sb="19" eb="21">
      <t>ジカン</t>
    </rPh>
    <rPh sb="21" eb="23">
      <t>タンシュク</t>
    </rPh>
    <rPh sb="24" eb="26">
      <t>モクテキ</t>
    </rPh>
    <phoneticPr fontId="6"/>
  </si>
  <si>
    <t>　　大会前にHPで、組と招集時間の確認をお願い致します。</t>
    <rPh sb="2" eb="5">
      <t>タイカイマエ</t>
    </rPh>
    <rPh sb="10" eb="11">
      <t>クミ</t>
    </rPh>
    <rPh sb="12" eb="16">
      <t>ショウ</t>
    </rPh>
    <rPh sb="17" eb="19">
      <t>カクニン</t>
    </rPh>
    <rPh sb="21" eb="22">
      <t>ネガ</t>
    </rPh>
    <rPh sb="23" eb="24">
      <t>イタ</t>
    </rPh>
    <phoneticPr fontId="6"/>
  </si>
  <si>
    <t>(14)各種目、各カテゴリー毎、8位まで賞状を授与します。</t>
    <rPh sb="4" eb="7">
      <t>カク</t>
    </rPh>
    <rPh sb="8" eb="9">
      <t>カク</t>
    </rPh>
    <rPh sb="14" eb="15">
      <t>ゴト</t>
    </rPh>
    <rPh sb="17" eb="18">
      <t>イ</t>
    </rPh>
    <rPh sb="20" eb="22">
      <t>ショウジョウ</t>
    </rPh>
    <rPh sb="23" eb="25">
      <t>ジュヨ</t>
    </rPh>
    <phoneticPr fontId="6"/>
  </si>
  <si>
    <t>１種目　高校生以上７００円　中学生５００円　　　</t>
    <rPh sb="1" eb="3">
      <t>シュモク</t>
    </rPh>
    <rPh sb="4" eb="9">
      <t>コウコウセイイジョウ</t>
    </rPh>
    <rPh sb="12" eb="13">
      <t>エン</t>
    </rPh>
    <rPh sb="14" eb="17">
      <t>チュウガクセイ</t>
    </rPh>
    <rPh sb="20" eb="21">
      <t>エン</t>
    </rPh>
    <phoneticPr fontId="6"/>
  </si>
  <si>
    <t>リレー　１チーム１０００円</t>
    <phoneticPr fontId="6"/>
  </si>
  <si>
    <t>プログラムの当日販売は1000円です</t>
    <rPh sb="6" eb="8">
      <t>トウジツ</t>
    </rPh>
    <rPh sb="8" eb="10">
      <t>ハンバイ</t>
    </rPh>
    <rPh sb="15" eb="16">
      <t>エン</t>
    </rPh>
    <phoneticPr fontId="6"/>
  </si>
  <si>
    <r>
      <t>メールアドレス　　　</t>
    </r>
    <r>
      <rPr>
        <b/>
        <sz val="22"/>
        <rFont val="ＭＳ Ｐ明朝"/>
        <family val="1"/>
        <charset val="128"/>
      </rPr>
      <t>no1nagoya@gmail.com</t>
    </r>
    <phoneticPr fontId="6"/>
  </si>
  <si>
    <t>＊申し込みはメールを最優先してください。メール未送信の場合は出場できない場合があります。</t>
    <rPh sb="1" eb="2">
      <t>モウ</t>
    </rPh>
    <rPh sb="3" eb="4">
      <t>コ</t>
    </rPh>
    <rPh sb="10" eb="11">
      <t>サイ</t>
    </rPh>
    <rPh sb="11" eb="13">
      <t>ユウセン</t>
    </rPh>
    <rPh sb="23" eb="26">
      <t>ミソウシン</t>
    </rPh>
    <rPh sb="27" eb="29">
      <t>バアイ</t>
    </rPh>
    <rPh sb="30" eb="32">
      <t>シュツジョウ</t>
    </rPh>
    <rPh sb="36" eb="38">
      <t>バアイ</t>
    </rPh>
    <phoneticPr fontId="6"/>
  </si>
  <si>
    <t>＊申し込みのファイルは,各カテゴリーのものを使用してください。</t>
    <rPh sb="1" eb="2">
      <t>モウ</t>
    </rPh>
    <rPh sb="3" eb="4">
      <t>コ</t>
    </rPh>
    <rPh sb="12" eb="13">
      <t>カク</t>
    </rPh>
    <rPh sb="22" eb="24">
      <t>シヨウ</t>
    </rPh>
    <phoneticPr fontId="6"/>
  </si>
  <si>
    <t>申し込みアドレスの間違えが多く発生しています。
正しいアドレスに送信してください。
問い合わせのアドレスに送信されても受付できません。</t>
    <phoneticPr fontId="6"/>
  </si>
  <si>
    <t>E-mail</t>
    <phoneticPr fontId="6"/>
  </si>
  <si>
    <t>no1nagoya@gmail.com</t>
    <phoneticPr fontId="6"/>
  </si>
  <si>
    <t>団体名</t>
    <rPh sb="0" eb="2">
      <t>ダンタイ</t>
    </rPh>
    <rPh sb="2" eb="3">
      <t>メイ</t>
    </rPh>
    <phoneticPr fontId="6"/>
  </si>
  <si>
    <t>種目３</t>
    <rPh sb="0" eb="2">
      <t>シュモク</t>
    </rPh>
    <phoneticPr fontId="6"/>
  </si>
  <si>
    <t>記録３</t>
    <rPh sb="0" eb="2">
      <t>キロク</t>
    </rPh>
    <phoneticPr fontId="6"/>
  </si>
  <si>
    <t>今大会の記録入力では、ピリオド・メートルを入力しないでください！</t>
    <rPh sb="0" eb="3">
      <t>コンタイカイ</t>
    </rPh>
    <rPh sb="4" eb="6">
      <t>キロク</t>
    </rPh>
    <rPh sb="6" eb="8">
      <t>ニュウリョク</t>
    </rPh>
    <rPh sb="21" eb="23">
      <t>ニュウリョク</t>
    </rPh>
    <phoneticPr fontId="6"/>
  </si>
  <si>
    <t>男100m</t>
    <rPh sb="0" eb="1">
      <t>ダン</t>
    </rPh>
    <phoneticPr fontId="6"/>
  </si>
  <si>
    <t>男走幅跳</t>
    <rPh sb="0" eb="1">
      <t>オトコ</t>
    </rPh>
    <rPh sb="1" eb="4">
      <t>h</t>
    </rPh>
    <phoneticPr fontId="10"/>
  </si>
  <si>
    <t>男1500m</t>
    <rPh sb="0" eb="1">
      <t>オトコ</t>
    </rPh>
    <phoneticPr fontId="6"/>
  </si>
  <si>
    <t>HIDESONZ</t>
    <phoneticPr fontId="79"/>
  </si>
  <si>
    <t>新規登録団体(検索できない団体)の場合は以下に団体名とフリガナを入力してください</t>
    <rPh sb="0" eb="4">
      <t>シンキトウロク</t>
    </rPh>
    <rPh sb="4" eb="6">
      <t>ダンタイ</t>
    </rPh>
    <rPh sb="7" eb="9">
      <t>ケンサク</t>
    </rPh>
    <rPh sb="13" eb="15">
      <t>ダンタイ</t>
    </rPh>
    <rPh sb="17" eb="19">
      <t>バアイ</t>
    </rPh>
    <rPh sb="20" eb="22">
      <t>イカ</t>
    </rPh>
    <rPh sb="23" eb="26">
      <t>ダンタイメイ</t>
    </rPh>
    <rPh sb="32" eb="40">
      <t>ニュウリョ</t>
    </rPh>
    <phoneticPr fontId="6"/>
  </si>
  <si>
    <t>パロマ瑞穂スタジアム･北陸上競技場</t>
    <rPh sb="3" eb="5">
      <t>ミズホ</t>
    </rPh>
    <rPh sb="11" eb="17">
      <t>キタ</t>
    </rPh>
    <phoneticPr fontId="6"/>
  </si>
  <si>
    <r>
      <t>←団体名の</t>
    </r>
    <r>
      <rPr>
        <b/>
        <sz val="14"/>
        <color rgb="FFFF0000"/>
        <rFont val="ＭＳ ゴシック"/>
        <family val="3"/>
        <charset val="128"/>
      </rPr>
      <t>最初の一文字</t>
    </r>
    <r>
      <rPr>
        <sz val="11"/>
        <color rgb="FFFF0000"/>
        <rFont val="ＭＳ 明朝"/>
        <family val="1"/>
        <charset val="128"/>
      </rPr>
      <t>を入力してください。</t>
    </r>
    <rPh sb="5" eb="7">
      <t>サイショ</t>
    </rPh>
    <rPh sb="8" eb="11">
      <t>ヒトモジ</t>
    </rPh>
    <rPh sb="12" eb="21">
      <t>ニュウリョク</t>
    </rPh>
    <phoneticPr fontId="6"/>
  </si>
  <si>
    <t>日進中</t>
  </si>
  <si>
    <t>ニッシンチュウ</t>
    <phoneticPr fontId="79"/>
  </si>
  <si>
    <t>田光中</t>
  </si>
  <si>
    <t>タコウチュウ</t>
    <phoneticPr fontId="79"/>
  </si>
  <si>
    <t>城山中</t>
  </si>
  <si>
    <t>シロヤマチュウ</t>
  </si>
  <si>
    <t>千種台中</t>
  </si>
  <si>
    <t>チクサダイ</t>
  </si>
  <si>
    <t>振甫中</t>
  </si>
  <si>
    <t>シンポ</t>
    <phoneticPr fontId="79"/>
  </si>
  <si>
    <t>若水中</t>
  </si>
  <si>
    <t>ワカミズチュウ</t>
    <phoneticPr fontId="79"/>
  </si>
  <si>
    <t>千種中</t>
  </si>
  <si>
    <t>チクサチュウ</t>
  </si>
  <si>
    <t>冨士中</t>
  </si>
  <si>
    <t>フジチュウ</t>
  </si>
  <si>
    <t>北陵中</t>
  </si>
  <si>
    <t>ホクリョウチュウ</t>
  </si>
  <si>
    <t>大曽根中</t>
  </si>
  <si>
    <t>オオゾネチュウ</t>
  </si>
  <si>
    <t>名古屋北中</t>
  </si>
  <si>
    <t>ナゴヤキタ</t>
  </si>
  <si>
    <t>名塚中</t>
    <phoneticPr fontId="79"/>
  </si>
  <si>
    <t>名塚中</t>
  </si>
  <si>
    <t>ナヅカ</t>
  </si>
  <si>
    <t>天神山中</t>
  </si>
  <si>
    <t>テンジンヤマチュウ</t>
  </si>
  <si>
    <t>豊国中</t>
  </si>
  <si>
    <t>トヨクニチュウ</t>
  </si>
  <si>
    <t>豊正中</t>
  </si>
  <si>
    <t>ホウセイ</t>
  </si>
  <si>
    <t>伊勢山中</t>
  </si>
  <si>
    <t>イセヤマチュウ</t>
  </si>
  <si>
    <t>瑞穂ヶ丘中</t>
  </si>
  <si>
    <t>ミズホガオカチュウ</t>
  </si>
  <si>
    <t>萩山中</t>
  </si>
  <si>
    <t>ハギヤマチュウ</t>
  </si>
  <si>
    <t>汐路中</t>
  </si>
  <si>
    <t>シオジチュウ</t>
  </si>
  <si>
    <t>沢上中</t>
  </si>
  <si>
    <t>サワカミチュウ</t>
  </si>
  <si>
    <t>日比野中</t>
  </si>
  <si>
    <t>ヒビノチュウ</t>
  </si>
  <si>
    <t>長良中</t>
  </si>
  <si>
    <t>ナガラチュウ</t>
  </si>
  <si>
    <t>一柳中</t>
  </si>
  <si>
    <t>イチヤナギチュウ</t>
  </si>
  <si>
    <t>富田中</t>
  </si>
  <si>
    <t>トミダチュウ</t>
  </si>
  <si>
    <t>はとり中</t>
    <phoneticPr fontId="79"/>
  </si>
  <si>
    <t>はとり中</t>
  </si>
  <si>
    <t>ハトリ</t>
  </si>
  <si>
    <t>港南中</t>
  </si>
  <si>
    <t>コウナンチュウ</t>
  </si>
  <si>
    <t>東港中</t>
  </si>
  <si>
    <t>トウコウ</t>
  </si>
  <si>
    <t>南陽中</t>
  </si>
  <si>
    <t>ナンヨウチュウ</t>
  </si>
  <si>
    <t>宝神中</t>
  </si>
  <si>
    <t>ホウジン</t>
  </si>
  <si>
    <t>当知中</t>
  </si>
  <si>
    <t>トウチチュウ</t>
  </si>
  <si>
    <t>桜田中</t>
  </si>
  <si>
    <t>サクラダチュウ</t>
  </si>
  <si>
    <t>南光中</t>
  </si>
  <si>
    <t>ナンコウチュウ</t>
  </si>
  <si>
    <t>守山中</t>
    <phoneticPr fontId="79"/>
  </si>
  <si>
    <t>守山中</t>
  </si>
  <si>
    <t>モリヤマ</t>
  </si>
  <si>
    <t>守山東中</t>
  </si>
  <si>
    <t>モリヤマヒガシ</t>
  </si>
  <si>
    <t>守山西中</t>
    <phoneticPr fontId="79"/>
  </si>
  <si>
    <t>守山西中</t>
  </si>
  <si>
    <t>モリヤマニシチュウ</t>
  </si>
  <si>
    <t>鳴海中</t>
  </si>
  <si>
    <t>ナルミチュウ</t>
  </si>
  <si>
    <t>鳴子台中</t>
  </si>
  <si>
    <t>ナルコダイチュウ</t>
  </si>
  <si>
    <t>大高中</t>
  </si>
  <si>
    <t>オオダカチュウ</t>
  </si>
  <si>
    <t>有松中</t>
    <phoneticPr fontId="79"/>
  </si>
  <si>
    <t>有松中</t>
  </si>
  <si>
    <t>アリマツ</t>
  </si>
  <si>
    <t>千鳥丘中</t>
  </si>
  <si>
    <t>チドリガオカチュウ</t>
  </si>
  <si>
    <t>扇台中</t>
    <phoneticPr fontId="79"/>
  </si>
  <si>
    <t>扇台中</t>
  </si>
  <si>
    <t>オウギダイチュウ</t>
  </si>
  <si>
    <t>鎌倉台中</t>
  </si>
  <si>
    <t>カマクラダイチュウ</t>
  </si>
  <si>
    <t>神の倉中</t>
  </si>
  <si>
    <t>カミノクラ</t>
  </si>
  <si>
    <t>猪高中</t>
  </si>
  <si>
    <t>イタカチュウ</t>
  </si>
  <si>
    <t>神丘中</t>
  </si>
  <si>
    <t>カミオカチュウ</t>
  </si>
  <si>
    <t>高針台中</t>
    <phoneticPr fontId="79"/>
  </si>
  <si>
    <t>高針台中</t>
  </si>
  <si>
    <t>タカバリダイ</t>
  </si>
  <si>
    <t>藤森中</t>
  </si>
  <si>
    <t>フジモリチュウ</t>
  </si>
  <si>
    <t>牧の池中</t>
  </si>
  <si>
    <t>マキノイケチュウ</t>
  </si>
  <si>
    <t>御幸山中</t>
    <phoneticPr fontId="79"/>
  </si>
  <si>
    <t>御幸山中</t>
  </si>
  <si>
    <t>ミユキヤマ</t>
  </si>
  <si>
    <t>平針中</t>
  </si>
  <si>
    <t>ヒラバリ</t>
  </si>
  <si>
    <t>水無瀬中</t>
  </si>
  <si>
    <t>セトシリツミナセチュウ</t>
  </si>
  <si>
    <t>瀬戸南山中</t>
    <phoneticPr fontId="79"/>
  </si>
  <si>
    <t>瀬戸南山中</t>
  </si>
  <si>
    <t>セトミナミヤマ</t>
  </si>
  <si>
    <t>東部中</t>
  </si>
  <si>
    <t>トウブチュウ</t>
  </si>
  <si>
    <t>中部中</t>
  </si>
  <si>
    <t>チュウブチュウ</t>
  </si>
  <si>
    <t>高蔵寺中</t>
  </si>
  <si>
    <t>コウゾウジチュウ</t>
  </si>
  <si>
    <t>高森台中</t>
  </si>
  <si>
    <t>タカモリダイチュウ</t>
  </si>
  <si>
    <t>味美中</t>
  </si>
  <si>
    <t>アジヨシチュウ</t>
  </si>
  <si>
    <t>味岡中</t>
  </si>
  <si>
    <t>アジオカチュウ</t>
    <phoneticPr fontId="79"/>
  </si>
  <si>
    <t>尾張旭東中</t>
    <phoneticPr fontId="79"/>
  </si>
  <si>
    <t>尾張旭東中</t>
  </si>
  <si>
    <t>オワリアサヒシリツヒガシチュウ</t>
  </si>
  <si>
    <t>尾張旭西中</t>
    <phoneticPr fontId="79"/>
  </si>
  <si>
    <t>尾張旭西中</t>
  </si>
  <si>
    <t>オワリアサヒシリツニシチュウ</t>
  </si>
  <si>
    <t>豊明中</t>
    <phoneticPr fontId="79"/>
  </si>
  <si>
    <t>豊明中</t>
  </si>
  <si>
    <t>トヨアケ</t>
  </si>
  <si>
    <t>栄中</t>
  </si>
  <si>
    <t>サカエチュウ</t>
    <phoneticPr fontId="79"/>
  </si>
  <si>
    <t>沓掛中</t>
  </si>
  <si>
    <t>クツカケチュウ</t>
  </si>
  <si>
    <t>日進西中</t>
  </si>
  <si>
    <t>ニッシンニシチュウ</t>
  </si>
  <si>
    <t>日進東中</t>
  </si>
  <si>
    <t>ニッシンヒガシチュウ</t>
  </si>
  <si>
    <t>春木中</t>
  </si>
  <si>
    <t>ハルキチュウ</t>
    <phoneticPr fontId="79"/>
  </si>
  <si>
    <t>長久手中</t>
    <phoneticPr fontId="79"/>
  </si>
  <si>
    <t>長久手中</t>
  </si>
  <si>
    <t>ナガクテ</t>
  </si>
  <si>
    <t>亀崎中</t>
  </si>
  <si>
    <t>カメザキチュウ</t>
  </si>
  <si>
    <t>横須賀中</t>
  </si>
  <si>
    <t>ヨコスカチュウ</t>
    <phoneticPr fontId="79"/>
  </si>
  <si>
    <t>大府中</t>
  </si>
  <si>
    <t>オオブチュウ</t>
    <phoneticPr fontId="79"/>
  </si>
  <si>
    <t>大府西中</t>
    <phoneticPr fontId="79"/>
  </si>
  <si>
    <t>大府西中</t>
  </si>
  <si>
    <t>オオブニシ</t>
  </si>
  <si>
    <t>大府北中</t>
  </si>
  <si>
    <t>オオブキタチュウ</t>
    <phoneticPr fontId="79"/>
  </si>
  <si>
    <t>知多中</t>
  </si>
  <si>
    <t>チタシツリチタチュウ</t>
  </si>
  <si>
    <t>知多東部中</t>
  </si>
  <si>
    <t>チタトウブチュウ</t>
    <phoneticPr fontId="79"/>
  </si>
  <si>
    <t>知多中部中</t>
    <phoneticPr fontId="79"/>
  </si>
  <si>
    <t>知多中部中</t>
  </si>
  <si>
    <t>チタチュウブ</t>
  </si>
  <si>
    <t>東浦北部中</t>
  </si>
  <si>
    <t>ヒガシウラホクブチュウ</t>
    <phoneticPr fontId="79"/>
  </si>
  <si>
    <t>東浦西部中</t>
  </si>
  <si>
    <t>ヒガシウラセイブチュウ</t>
  </si>
  <si>
    <t>野間中</t>
  </si>
  <si>
    <t>ノマチュウ</t>
    <phoneticPr fontId="79"/>
  </si>
  <si>
    <t>河和中</t>
  </si>
  <si>
    <t>コウワチュウ</t>
  </si>
  <si>
    <t>武豊中</t>
    <phoneticPr fontId="79"/>
  </si>
  <si>
    <t>武豊中</t>
  </si>
  <si>
    <t>タケトヨ</t>
  </si>
  <si>
    <t>富貴中</t>
    <phoneticPr fontId="79"/>
  </si>
  <si>
    <t>富貴中</t>
  </si>
  <si>
    <t>フキ</t>
  </si>
  <si>
    <t>愛知中</t>
    <phoneticPr fontId="79"/>
  </si>
  <si>
    <t>愛知中</t>
  </si>
  <si>
    <t>アイチ</t>
  </si>
  <si>
    <t>椙山女学園中</t>
  </si>
  <si>
    <t>スギヤマジョガクエンチュウ</t>
  </si>
  <si>
    <t>愛知淑徳中</t>
  </si>
  <si>
    <t>アイチシュクトクチュウ</t>
  </si>
  <si>
    <t>東海中</t>
  </si>
  <si>
    <t>トウカイ</t>
  </si>
  <si>
    <t>名古屋中</t>
  </si>
  <si>
    <t>ナゴヤチュウ</t>
  </si>
  <si>
    <t>南山中男子部</t>
    <rPh sb="2" eb="3">
      <t>チュウ</t>
    </rPh>
    <phoneticPr fontId="79"/>
  </si>
  <si>
    <t>南山中男子部</t>
  </si>
  <si>
    <t>ナンザンチュウ　ダンシブ</t>
  </si>
  <si>
    <t>名古屋女子大学中</t>
  </si>
  <si>
    <t>ナゴヤジョシダイガクチュウ</t>
  </si>
  <si>
    <t>名経大高蔵中</t>
    <phoneticPr fontId="79"/>
  </si>
  <si>
    <t>名経大高蔵中</t>
  </si>
  <si>
    <t>メイケイダイタカクラ</t>
  </si>
  <si>
    <t>聖霊中</t>
  </si>
  <si>
    <t>セイレイチュウ</t>
  </si>
  <si>
    <t>長久手北中</t>
  </si>
  <si>
    <t>ナガクテシリツキタチュウ</t>
  </si>
  <si>
    <t>吉根中</t>
  </si>
  <si>
    <t>キッコチュウ</t>
  </si>
  <si>
    <t>阿久比中</t>
  </si>
  <si>
    <t>乙川中</t>
  </si>
  <si>
    <t>東浦中</t>
  </si>
  <si>
    <t>北山中</t>
  </si>
  <si>
    <t>前津中</t>
  </si>
  <si>
    <t>ｱｸﾞｲﾁｭｳ</t>
    <phoneticPr fontId="79"/>
  </si>
  <si>
    <t>ｵｯｶﾜﾁｭｳ</t>
    <phoneticPr fontId="79"/>
  </si>
  <si>
    <t>ﾋｶﾞｼｳﾗﾁｭｳ</t>
    <phoneticPr fontId="79"/>
  </si>
  <si>
    <t>ｷﾀﾔﾏﾁｭｳ</t>
    <phoneticPr fontId="79"/>
  </si>
  <si>
    <t>ﾏｴﾂﾞﾁｭｳ</t>
    <phoneticPr fontId="79"/>
  </si>
  <si>
    <t>男中学3000m</t>
    <rPh sb="0" eb="1">
      <t>オトコ</t>
    </rPh>
    <rPh sb="1" eb="3">
      <t>チュウガク</t>
    </rPh>
    <phoneticPr fontId="27"/>
  </si>
  <si>
    <t>01020</t>
    <phoneticPr fontId="27"/>
  </si>
  <si>
    <t>男中学110mH</t>
    <rPh sb="0" eb="1">
      <t>オトコ</t>
    </rPh>
    <rPh sb="1" eb="3">
      <t>チュウガク</t>
    </rPh>
    <phoneticPr fontId="27"/>
  </si>
  <si>
    <t>03220</t>
    <phoneticPr fontId="27"/>
  </si>
  <si>
    <t>03340</t>
    <phoneticPr fontId="27"/>
  </si>
  <si>
    <t>男中学砲丸投</t>
    <rPh sb="1" eb="3">
      <t>チュウガク</t>
    </rPh>
    <rPh sb="3" eb="6">
      <t>ホウガンナゲ</t>
    </rPh>
    <phoneticPr fontId="3"/>
  </si>
  <si>
    <t>08320</t>
    <phoneticPr fontId="27"/>
  </si>
  <si>
    <t>男中学円盤投</t>
    <rPh sb="1" eb="3">
      <t>t</t>
    </rPh>
    <rPh sb="3" eb="6">
      <t>エンバンナゲ</t>
    </rPh>
    <phoneticPr fontId="3"/>
  </si>
  <si>
    <t>09620</t>
    <phoneticPr fontId="27"/>
  </si>
  <si>
    <t>女中学100mH</t>
    <rPh sb="1" eb="3">
      <t>t</t>
    </rPh>
    <phoneticPr fontId="27"/>
  </si>
  <si>
    <t>04220</t>
    <phoneticPr fontId="27"/>
  </si>
  <si>
    <t>女中学砲丸投</t>
    <rPh sb="1" eb="3">
      <t>t</t>
    </rPh>
    <phoneticPr fontId="27"/>
  </si>
  <si>
    <t>08520</t>
    <phoneticPr fontId="27"/>
  </si>
  <si>
    <t>種目数×500円</t>
    <rPh sb="0" eb="2">
      <t>シュモク</t>
    </rPh>
    <rPh sb="2" eb="3">
      <t>スウ</t>
    </rPh>
    <rPh sb="7" eb="8">
      <t>エン</t>
    </rPh>
    <phoneticPr fontId="6"/>
  </si>
  <si>
    <t>中学・中学生クラブチーム共用</t>
    <rPh sb="0" eb="2">
      <t>チュウガク</t>
    </rPh>
    <rPh sb="12" eb="14">
      <t>キョウヨウ</t>
    </rPh>
    <phoneticPr fontId="6"/>
  </si>
  <si>
    <t>※このファイルをメールに添付して送信してください！　書類のみでは受け付けません。</t>
    <rPh sb="12" eb="14">
      <t>テンプ</t>
    </rPh>
    <rPh sb="16" eb="18">
      <t>ソウシン</t>
    </rPh>
    <rPh sb="26" eb="28">
      <t>ショルイ</t>
    </rPh>
    <rPh sb="32" eb="33">
      <t>ウ</t>
    </rPh>
    <rPh sb="34" eb="35">
      <t>ツ</t>
    </rPh>
    <phoneticPr fontId="6"/>
  </si>
  <si>
    <t>携帯から送信の場合、左記のアドレスが受信できるように設定してください。</t>
    <rPh sb="0" eb="2">
      <t>ケイタイ</t>
    </rPh>
    <rPh sb="4" eb="6">
      <t>ソウシン</t>
    </rPh>
    <rPh sb="7" eb="9">
      <t>バアイ</t>
    </rPh>
    <rPh sb="10" eb="12">
      <t>サキ</t>
    </rPh>
    <rPh sb="18" eb="20">
      <t>ジュシン</t>
    </rPh>
    <rPh sb="26" eb="28">
      <t>セッテイ</t>
    </rPh>
    <phoneticPr fontId="6"/>
  </si>
  <si>
    <t>男中学走幅跳</t>
    <rPh sb="1" eb="3">
      <t>t</t>
    </rPh>
    <phoneticPr fontId="27"/>
  </si>
  <si>
    <t>07320</t>
    <phoneticPr fontId="27"/>
  </si>
  <si>
    <t>女中学走幅跳</t>
    <rPh sb="1" eb="3">
      <t>t</t>
    </rPh>
    <phoneticPr fontId="27"/>
  </si>
  <si>
    <t>07320</t>
    <phoneticPr fontId="27"/>
  </si>
  <si>
    <t>Ver2</t>
    <phoneticPr fontId="6"/>
  </si>
  <si>
    <t>中学生用Ver3</t>
    <rPh sb="0" eb="3">
      <t>チュウガクセイ</t>
    </rPh>
    <phoneticPr fontId="6"/>
  </si>
  <si>
    <t>Ver3</t>
    <phoneticPr fontId="6"/>
  </si>
  <si>
    <r>
      <t>　　</t>
    </r>
    <r>
      <rPr>
        <b/>
        <sz val="11"/>
        <rFont val="ＭＳ Ｐゴシック"/>
        <family val="3"/>
        <charset val="128"/>
      </rPr>
      <t>中学１１０ｍＨ(0.914m)</t>
    </r>
    <r>
      <rPr>
        <sz val="11"/>
        <color theme="1"/>
        <rFont val="ＭＳ Ｐゴシック"/>
        <family val="3"/>
        <charset val="128"/>
        <scheme val="minor"/>
      </rPr>
      <t>，</t>
    </r>
    <r>
      <rPr>
        <sz val="11"/>
        <rFont val="ＭＳ Ｐ明朝"/>
        <family val="3"/>
        <charset val="128"/>
      </rPr>
      <t>５０００ｍＷ，</t>
    </r>
    <r>
      <rPr>
        <b/>
        <sz val="11"/>
        <rFont val="ＭＳ Ｐゴシック"/>
        <family val="3"/>
        <charset val="128"/>
      </rPr>
      <t>４×１００ｍＲ</t>
    </r>
    <r>
      <rPr>
        <sz val="11"/>
        <rFont val="ＭＳ Ｐ明朝"/>
        <family val="3"/>
        <charset val="128"/>
      </rPr>
      <t>，</t>
    </r>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</si>
</sst>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quot;¥&quot;\-#,##0"/>
    <numFmt numFmtId="176" formatCode="[$-411]ggge&quot;年&quot;m&quot;月&quot;d&quot;日&quot;;@"/>
    <numFmt numFmtId="177" formatCode="[$-411]m&quot;月&quot;d&quot;日&quot;&quot;(&quot;aaa&quot;)&quot;"/>
    <numFmt numFmtId="178" formatCode="[$-411]yyyy&quot;年&quot;m&quot;月&quot;d&quot;日(&quot;aaa&quot;)メール必着&quot;"/>
    <numFmt numFmtId="179" formatCode="[$-411]yyyy&quot;年&quot;m&quot;月&quot;d&quot;日(&quot;aaa&quot;)必着&quot;"/>
    <numFmt numFmtId="180" formatCode="[$-411]yyyy&quot;年&quot;m&quot;月&quot;d&quot;日&quot;&quot;(&quot;aaa&quot;)&quot;"/>
    <numFmt numFmtId="181" formatCode="m&quot;月&quot;d&quot;日&quot;&quot;(&quot;aaa&quot;)&quot;"/>
    <numFmt numFmtId="182" formatCode="[$-411]yyyy&quot;年&quot;m&quot;月&quot;d&quot;日&quot;&quot;(&quot;aaa&quot;)メール必着&quot;"/>
    <numFmt numFmtId="183" formatCode="[$-411]yyyy&quot;年&quot;m&quot;月&quot;d&quot;日&quot;&quot;(&quot;aaa&quot;)郵送必着&quot;"/>
  </numFmts>
  <fonts count="99">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u/>
      <sz val="12"/>
      <color indexed="10"/>
      <name val="ＭＳ 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1"/>
      <name val="ＤＦ平成明朝体W7"/>
      <family val="3"/>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color indexed="10"/>
      <name val="ＭＳ 明朝"/>
      <family val="1"/>
      <charset val="128"/>
    </font>
    <font>
      <b/>
      <sz val="14"/>
      <name val="ＭＳ ゴシック"/>
      <family val="3"/>
      <charset val="128"/>
    </font>
    <font>
      <b/>
      <sz val="12"/>
      <color indexed="8"/>
      <name val="ＭＳ 明朝"/>
      <family val="1"/>
      <charset val="128"/>
    </font>
    <font>
      <b/>
      <sz val="9"/>
      <color indexed="81"/>
      <name val="ＭＳ Ｐゴシック"/>
      <family val="3"/>
      <charset val="128"/>
    </font>
    <font>
      <b/>
      <i/>
      <sz val="12"/>
      <color indexed="10"/>
      <name val="ＭＳ ゴシック"/>
      <family val="3"/>
      <charset val="128"/>
    </font>
    <font>
      <b/>
      <sz val="12"/>
      <name val="ＭＳ Ｐゴシック"/>
      <family val="3"/>
      <charset val="128"/>
    </font>
    <font>
      <sz val="6"/>
      <name val="ＭＳ ゴシック"/>
      <family val="3"/>
      <charset val="128"/>
    </font>
    <font>
      <b/>
      <sz val="2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4"/>
      <color theme="1"/>
      <name val="ＭＳ ゴシック"/>
      <family val="3"/>
      <charset val="128"/>
    </font>
    <font>
      <sz val="11"/>
      <color theme="1"/>
      <name val="ＭＳ ゴシック"/>
      <family val="3"/>
      <charset val="128"/>
    </font>
    <font>
      <sz val="11"/>
      <color rgb="FFFF0000"/>
      <name val="ＭＳ ゴシック"/>
      <family val="3"/>
      <charset val="128"/>
    </font>
    <font>
      <b/>
      <sz val="10"/>
      <color theme="1"/>
      <name val="ＭＳ ゴシック"/>
      <family val="3"/>
      <charset val="128"/>
    </font>
    <font>
      <b/>
      <sz val="11"/>
      <color theme="1"/>
      <name val="ＭＳ 明朝"/>
      <family val="1"/>
      <charset val="128"/>
    </font>
    <font>
      <b/>
      <sz val="16"/>
      <color theme="1"/>
      <name val="ＭＳ 明朝"/>
      <family val="1"/>
      <charset val="128"/>
    </font>
    <font>
      <b/>
      <u/>
      <sz val="11"/>
      <color rgb="FFFF0000"/>
      <name val="ＭＳ 明朝"/>
      <family val="1"/>
      <charset val="128"/>
    </font>
    <font>
      <sz val="8"/>
      <color theme="1"/>
      <name val="ＭＳ 明朝"/>
      <family val="1"/>
      <charset val="128"/>
    </font>
    <font>
      <sz val="9"/>
      <color theme="1"/>
      <name val="ＭＳ ゴシック"/>
      <family val="3"/>
      <charset val="128"/>
    </font>
    <font>
      <b/>
      <sz val="22"/>
      <color theme="1"/>
      <name val="ＭＳ ゴシック"/>
      <family val="3"/>
      <charset val="128"/>
    </font>
    <font>
      <b/>
      <sz val="12"/>
      <color theme="1"/>
      <name val="ＭＳ ゴシック"/>
      <family val="3"/>
      <charset val="128"/>
    </font>
    <font>
      <sz val="22"/>
      <color theme="1"/>
      <name val="ＭＳ ゴシック"/>
      <family val="3"/>
      <charset val="128"/>
    </font>
    <font>
      <sz val="11"/>
      <color rgb="FFFF0000"/>
      <name val="ＭＳ 明朝"/>
      <family val="1"/>
      <charset val="128"/>
    </font>
    <font>
      <sz val="18"/>
      <color theme="1"/>
      <name val="ＭＳ ゴシック"/>
      <family val="3"/>
      <charset val="128"/>
    </font>
    <font>
      <sz val="16"/>
      <color theme="1"/>
      <name val="ＭＳ Ｐゴシック"/>
      <family val="3"/>
      <charset val="128"/>
      <scheme val="minor"/>
    </font>
    <font>
      <b/>
      <sz val="14"/>
      <color rgb="FFFF0000"/>
      <name val="ＭＳ ゴシック"/>
      <family val="3"/>
      <charset val="128"/>
    </font>
    <font>
      <b/>
      <sz val="14"/>
      <color theme="1"/>
      <name val="ＭＳ 明朝"/>
      <family val="1"/>
      <charset val="128"/>
    </font>
    <font>
      <b/>
      <sz val="16"/>
      <color theme="1"/>
      <name val="ＭＳ ゴシック"/>
      <family val="3"/>
      <charset val="128"/>
    </font>
    <font>
      <b/>
      <sz val="18"/>
      <color rgb="FFFF0000"/>
      <name val="ＭＳ ゴシック"/>
      <family val="3"/>
      <charset val="128"/>
    </font>
    <font>
      <b/>
      <i/>
      <sz val="11"/>
      <color theme="1"/>
      <name val="ＭＳ Ｐゴシック"/>
      <family val="3"/>
      <charset val="128"/>
      <scheme val="minor"/>
    </font>
    <font>
      <b/>
      <sz val="12"/>
      <color rgb="FFFF0000"/>
      <name val="ＭＳ ゴシック"/>
      <family val="3"/>
      <charset val="128"/>
    </font>
    <font>
      <b/>
      <sz val="11"/>
      <name val="ＭＳ Ｐゴシック"/>
      <family val="3"/>
      <charset val="128"/>
    </font>
    <font>
      <b/>
      <sz val="11"/>
      <name val="ＭＳ Ｐ明朝"/>
      <family val="1"/>
      <charset val="128"/>
    </font>
    <font>
      <b/>
      <u val="double"/>
      <sz val="11"/>
      <name val="ＭＳ Ｐ明朝"/>
      <family val="1"/>
      <charset val="128"/>
    </font>
    <font>
      <sz val="18"/>
      <name val="ＭＳ Ｐゴシック"/>
      <family val="3"/>
      <charset val="128"/>
    </font>
    <font>
      <sz val="11"/>
      <name val="Times New Roman"/>
      <family val="1"/>
    </font>
    <font>
      <sz val="6"/>
      <name val="ＭＳ Ｐゴシック"/>
      <family val="2"/>
      <charset val="128"/>
      <scheme val="minor"/>
    </font>
    <font>
      <sz val="6"/>
      <name val="ＭＳ Ｐゴシック"/>
      <family val="3"/>
      <charset val="128"/>
      <scheme val="minor"/>
    </font>
    <font>
      <sz val="10"/>
      <color theme="1"/>
      <name val="ＭＳ 明朝"/>
      <family val="1"/>
      <charset val="128"/>
    </font>
    <font>
      <sz val="11"/>
      <name val="ＤＦ平成明朝体W7"/>
      <family val="1"/>
      <charset val="128"/>
    </font>
    <font>
      <sz val="14"/>
      <color theme="1"/>
      <name val="ＭＳ ゴシック"/>
      <family val="3"/>
      <charset val="128"/>
    </font>
    <font>
      <b/>
      <sz val="14"/>
      <name val="ＭＳ Ｐ明朝"/>
      <family val="1"/>
      <charset val="128"/>
    </font>
    <font>
      <sz val="6"/>
      <name val="ＭＳ ゴシック"/>
      <family val="2"/>
      <charset val="128"/>
    </font>
    <font>
      <b/>
      <sz val="9"/>
      <color indexed="53"/>
      <name val="ＭＳ Ｐゴシック"/>
      <family val="3"/>
      <charset val="128"/>
    </font>
    <font>
      <b/>
      <sz val="14"/>
      <name val="ＭＳ Ｐゴシック"/>
      <family val="3"/>
      <charset val="128"/>
    </font>
    <font>
      <b/>
      <sz val="22"/>
      <color theme="1"/>
      <name val="HG創英角ｺﾞｼｯｸUB"/>
      <family val="3"/>
      <charset val="128"/>
    </font>
    <font>
      <sz val="11"/>
      <name val="ＭＳ Ｐ明朝"/>
      <family val="3"/>
      <charset val="128"/>
    </font>
    <font>
      <b/>
      <sz val="11"/>
      <name val="ＭＳ Ｐ明朝"/>
      <family val="3"/>
      <charset val="128"/>
    </font>
    <font>
      <b/>
      <sz val="12"/>
      <name val="ＭＳ Ｐ明朝"/>
      <family val="1"/>
      <charset val="128"/>
    </font>
    <font>
      <b/>
      <i/>
      <sz val="12"/>
      <name val="ＭＳ Ｐゴシック"/>
      <family val="3"/>
      <charset val="128"/>
    </font>
    <font>
      <i/>
      <sz val="12"/>
      <name val="ＭＳ Ｐ明朝"/>
      <family val="1"/>
      <charset val="128"/>
    </font>
    <font>
      <b/>
      <i/>
      <sz val="9"/>
      <name val="ＭＳ Ｐゴシック"/>
      <family val="3"/>
      <charset val="128"/>
    </font>
    <font>
      <b/>
      <i/>
      <sz val="16"/>
      <name val="ＭＳ Ｐ明朝"/>
      <family val="1"/>
      <charset val="128"/>
    </font>
    <font>
      <sz val="14"/>
      <name val="ＭＳ Ｐ明朝"/>
      <family val="1"/>
      <charset val="128"/>
    </font>
    <font>
      <b/>
      <sz val="22"/>
      <name val="ＭＳ Ｐ明朝"/>
      <family val="1"/>
      <charset val="128"/>
    </font>
    <font>
      <sz val="18"/>
      <color theme="1"/>
      <name val="ＭＳ Ｐゴシック"/>
      <family val="3"/>
      <charset val="128"/>
      <scheme val="minor"/>
    </font>
    <font>
      <b/>
      <i/>
      <sz val="20"/>
      <color theme="1"/>
      <name val="ＭＳ ゴシック"/>
      <family val="3"/>
      <charset val="128"/>
    </font>
  </fonts>
  <fills count="10">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s>
  <borders count="92">
    <border>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hair">
        <color indexed="64"/>
      </bottom>
      <diagonal style="thin">
        <color indexed="64"/>
      </diagonal>
    </border>
    <border diagonalUp="1" diagonalDown="1">
      <left style="thin">
        <color indexed="64"/>
      </left>
      <right style="thin">
        <color indexed="64"/>
      </right>
      <top style="hair">
        <color indexed="64"/>
      </top>
      <bottom style="hair">
        <color indexed="64"/>
      </bottom>
      <diagonal style="thin">
        <color indexed="64"/>
      </diagonal>
    </border>
    <border diagonalUp="1" diagonalDown="1">
      <left style="thin">
        <color indexed="64"/>
      </left>
      <right style="thin">
        <color indexed="64"/>
      </right>
      <top style="hair">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auto="1"/>
      </left>
      <right/>
      <top/>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6">
    <xf numFmtId="0" fontId="0" fillId="0" borderId="0">
      <alignment vertical="center"/>
    </xf>
    <xf numFmtId="0" fontId="48" fillId="0" borderId="0"/>
    <xf numFmtId="0" fontId="16" fillId="0" borderId="0">
      <alignment vertical="center"/>
    </xf>
    <xf numFmtId="0" fontId="46" fillId="0" borderId="0">
      <alignment vertical="center"/>
    </xf>
    <xf numFmtId="0" fontId="5" fillId="0" borderId="0">
      <alignment vertical="center"/>
    </xf>
    <xf numFmtId="0" fontId="4" fillId="0" borderId="0">
      <alignment vertical="center"/>
    </xf>
  </cellStyleXfs>
  <cellXfs count="397">
    <xf numFmtId="0" fontId="0" fillId="0" borderId="0" xfId="0">
      <alignment vertical="center"/>
    </xf>
    <xf numFmtId="0" fontId="49" fillId="0" borderId="0" xfId="0" applyFont="1" applyAlignment="1">
      <alignment horizontal="center" vertical="center"/>
    </xf>
    <xf numFmtId="0" fontId="49" fillId="0" borderId="0" xfId="0" applyFont="1" applyAlignment="1">
      <alignment vertical="center"/>
    </xf>
    <xf numFmtId="0" fontId="50" fillId="0" borderId="0" xfId="0" applyFont="1" applyAlignment="1">
      <alignment vertical="center"/>
    </xf>
    <xf numFmtId="0" fontId="51" fillId="0" borderId="0" xfId="0" applyFont="1" applyFill="1" applyBorder="1" applyAlignment="1">
      <alignment vertical="center"/>
    </xf>
    <xf numFmtId="0" fontId="49" fillId="0" borderId="0" xfId="0" applyFont="1" applyBorder="1" applyAlignment="1">
      <alignment horizontal="center" vertical="center"/>
    </xf>
    <xf numFmtId="0" fontId="52" fillId="0" borderId="0" xfId="0" applyFont="1" applyAlignment="1">
      <alignment vertical="center"/>
    </xf>
    <xf numFmtId="0" fontId="49" fillId="0" borderId="1" xfId="0" applyFont="1" applyBorder="1" applyAlignment="1">
      <alignment horizontal="center" vertical="center"/>
    </xf>
    <xf numFmtId="0" fontId="0" fillId="3" borderId="0" xfId="0" applyFill="1">
      <alignment vertical="center"/>
    </xf>
    <xf numFmtId="0" fontId="0" fillId="4" borderId="0" xfId="0" applyFill="1">
      <alignment vertical="center"/>
    </xf>
    <xf numFmtId="0" fontId="49" fillId="0" borderId="0" xfId="0" applyFont="1">
      <alignment vertical="center"/>
    </xf>
    <xf numFmtId="49" fontId="49" fillId="0" borderId="0" xfId="0" applyNumberFormat="1" applyFont="1" applyAlignment="1">
      <alignment horizontal="right" vertical="center"/>
    </xf>
    <xf numFmtId="0" fontId="49" fillId="0" borderId="0" xfId="0" applyFont="1" applyAlignment="1">
      <alignment horizontal="right" vertical="center"/>
    </xf>
    <xf numFmtId="0" fontId="49" fillId="0" borderId="2" xfId="0" applyFont="1" applyBorder="1" applyAlignment="1">
      <alignment horizontal="right" vertical="center"/>
    </xf>
    <xf numFmtId="0" fontId="49" fillId="0" borderId="3" xfId="0" applyFont="1" applyBorder="1" applyAlignment="1">
      <alignment horizontal="right" vertical="center"/>
    </xf>
    <xf numFmtId="0" fontId="50" fillId="0" borderId="0" xfId="0" applyFont="1">
      <alignment vertical="center"/>
    </xf>
    <xf numFmtId="0" fontId="53" fillId="3" borderId="4" xfId="0" applyFont="1" applyFill="1" applyBorder="1" applyAlignment="1">
      <alignment horizontal="center" vertical="center"/>
    </xf>
    <xf numFmtId="0" fontId="49" fillId="5" borderId="0" xfId="0" applyFont="1" applyFill="1">
      <alignment vertical="center"/>
    </xf>
    <xf numFmtId="0" fontId="54" fillId="5" borderId="0" xfId="0" applyFont="1" applyFill="1">
      <alignment vertical="center"/>
    </xf>
    <xf numFmtId="0" fontId="49" fillId="5" borderId="0" xfId="0" applyFont="1" applyFill="1" applyAlignment="1">
      <alignment horizontal="center" vertical="center"/>
    </xf>
    <xf numFmtId="0" fontId="49" fillId="0" borderId="5" xfId="0" applyFont="1" applyBorder="1" applyAlignment="1">
      <alignment horizontal="center" vertical="center"/>
    </xf>
    <xf numFmtId="0" fontId="49" fillId="0" borderId="6" xfId="0" applyFont="1" applyBorder="1" applyAlignment="1">
      <alignment horizontal="center" vertical="center"/>
    </xf>
    <xf numFmtId="0" fontId="49" fillId="0" borderId="7" xfId="0" applyFont="1" applyBorder="1" applyAlignment="1">
      <alignment horizontal="center" vertical="center"/>
    </xf>
    <xf numFmtId="0" fontId="0" fillId="0" borderId="8" xfId="0" applyBorder="1">
      <alignment vertical="center"/>
    </xf>
    <xf numFmtId="0" fontId="49" fillId="0" borderId="9" xfId="0" applyFont="1" applyBorder="1" applyAlignment="1">
      <alignment horizontal="center" vertical="center"/>
    </xf>
    <xf numFmtId="0" fontId="53" fillId="3" borderId="10" xfId="0" applyFont="1" applyFill="1" applyBorder="1" applyAlignment="1">
      <alignment horizontal="center" vertical="center"/>
    </xf>
    <xf numFmtId="0" fontId="53" fillId="3" borderId="11" xfId="0" applyFont="1" applyFill="1" applyBorder="1" applyAlignment="1">
      <alignment horizontal="center" vertical="center"/>
    </xf>
    <xf numFmtId="0" fontId="49" fillId="0" borderId="12" xfId="0" applyFont="1" applyBorder="1" applyAlignment="1">
      <alignment horizontal="center" vertical="center"/>
    </xf>
    <xf numFmtId="0" fontId="53" fillId="3" borderId="13" xfId="0" applyFont="1" applyFill="1" applyBorder="1" applyAlignment="1">
      <alignment horizontal="center" vertical="center"/>
    </xf>
    <xf numFmtId="0" fontId="49" fillId="0" borderId="7" xfId="0" applyFont="1" applyBorder="1" applyAlignment="1">
      <alignment horizontal="center" vertical="center" wrapText="1"/>
    </xf>
    <xf numFmtId="0" fontId="55" fillId="3" borderId="10" xfId="0" applyFont="1" applyFill="1" applyBorder="1" applyAlignment="1">
      <alignment horizontal="center" vertical="center"/>
    </xf>
    <xf numFmtId="0" fontId="49" fillId="0" borderId="10" xfId="0" applyFont="1" applyBorder="1" applyAlignment="1">
      <alignment horizontal="center" vertical="center"/>
    </xf>
    <xf numFmtId="0" fontId="0" fillId="0" borderId="0" xfId="0" applyBorder="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49" fillId="0" borderId="0" xfId="0" applyFont="1" applyFill="1" applyProtection="1">
      <alignment vertical="center"/>
    </xf>
    <xf numFmtId="0" fontId="49" fillId="0" borderId="0" xfId="0" applyFont="1" applyFill="1" applyBorder="1" applyAlignment="1" applyProtection="1">
      <alignment vertical="center"/>
    </xf>
    <xf numFmtId="0" fontId="0" fillId="0" borderId="0" xfId="0" applyFill="1" applyProtection="1">
      <alignment vertical="center"/>
    </xf>
    <xf numFmtId="0" fontId="51" fillId="5" borderId="0" xfId="0" applyFont="1" applyFill="1" applyAlignment="1">
      <alignment vertical="center"/>
    </xf>
    <xf numFmtId="0" fontId="0" fillId="5" borderId="0" xfId="0" applyFill="1">
      <alignment vertical="center"/>
    </xf>
    <xf numFmtId="0" fontId="49" fillId="5" borderId="0" xfId="0" applyFont="1" applyFill="1" applyAlignment="1">
      <alignment horizontal="right" vertical="center"/>
    </xf>
    <xf numFmtId="0" fontId="49" fillId="0" borderId="4" xfId="0" applyFont="1" applyBorder="1" applyAlignment="1" applyProtection="1">
      <alignment horizontal="center" vertical="center" shrinkToFit="1"/>
      <protection locked="0"/>
    </xf>
    <xf numFmtId="0" fontId="49" fillId="0" borderId="11" xfId="0" applyFont="1" applyBorder="1" applyAlignment="1" applyProtection="1">
      <alignment horizontal="center" vertical="center" shrinkToFit="1"/>
      <protection locked="0"/>
    </xf>
    <xf numFmtId="0" fontId="49" fillId="0" borderId="10" xfId="0" applyFont="1" applyBorder="1" applyAlignment="1" applyProtection="1">
      <alignment horizontal="center" vertical="center" shrinkToFit="1"/>
      <protection locked="0"/>
    </xf>
    <xf numFmtId="0" fontId="49" fillId="0" borderId="13" xfId="0" applyFont="1" applyBorder="1" applyAlignment="1" applyProtection="1">
      <alignment horizontal="center" vertical="center" shrinkToFit="1"/>
      <protection locked="0"/>
    </xf>
    <xf numFmtId="0" fontId="49" fillId="0" borderId="14" xfId="0" applyFont="1" applyBorder="1" applyAlignment="1" applyProtection="1">
      <alignment horizontal="center" vertical="center" shrinkToFit="1"/>
      <protection locked="0"/>
    </xf>
    <xf numFmtId="0" fontId="49" fillId="0" borderId="15" xfId="0" applyFont="1" applyBorder="1" applyAlignment="1" applyProtection="1">
      <alignment horizontal="center" vertical="center" shrinkToFit="1"/>
      <protection locked="0"/>
    </xf>
    <xf numFmtId="0" fontId="49" fillId="0" borderId="5" xfId="0" applyFont="1" applyBorder="1" applyAlignment="1" applyProtection="1">
      <alignment horizontal="center" vertical="center" shrinkToFit="1"/>
      <protection locked="0"/>
    </xf>
    <xf numFmtId="0" fontId="49" fillId="0" borderId="16" xfId="0" applyFont="1" applyBorder="1" applyAlignment="1" applyProtection="1">
      <alignment horizontal="center" vertical="center" shrinkToFit="1"/>
      <protection locked="0"/>
    </xf>
    <xf numFmtId="0" fontId="56" fillId="0" borderId="0" xfId="0" applyFont="1" applyAlignment="1">
      <alignment vertical="center"/>
    </xf>
    <xf numFmtId="0" fontId="49" fillId="0" borderId="0" xfId="0" applyFont="1" applyFill="1" applyBorder="1" applyAlignment="1" applyProtection="1">
      <alignment horizontal="right" vertical="center"/>
    </xf>
    <xf numFmtId="0" fontId="49" fillId="0" borderId="17" xfId="0" applyFont="1" applyBorder="1" applyAlignment="1">
      <alignment vertical="center"/>
    </xf>
    <xf numFmtId="0" fontId="49" fillId="0" borderId="18" xfId="0" applyFont="1" applyBorder="1" applyAlignment="1">
      <alignment horizontal="center" vertical="center"/>
    </xf>
    <xf numFmtId="0" fontId="49" fillId="0" borderId="19" xfId="0" applyFont="1" applyBorder="1" applyAlignment="1">
      <alignment vertical="center"/>
    </xf>
    <xf numFmtId="0" fontId="49" fillId="0" borderId="20" xfId="0" applyFont="1" applyBorder="1" applyAlignment="1">
      <alignment vertical="center"/>
    </xf>
    <xf numFmtId="0" fontId="57" fillId="0" borderId="0" xfId="0" applyFont="1" applyBorder="1" applyAlignment="1">
      <alignment vertical="center"/>
    </xf>
    <xf numFmtId="0" fontId="50" fillId="0" borderId="0" xfId="0" applyFont="1" applyAlignment="1">
      <alignment horizontal="center" vertical="center"/>
    </xf>
    <xf numFmtId="0" fontId="0" fillId="0" borderId="0" xfId="0" applyAlignment="1">
      <alignment vertical="center"/>
    </xf>
    <xf numFmtId="0" fontId="0" fillId="0" borderId="18" xfId="0" applyBorder="1">
      <alignment vertical="center"/>
    </xf>
    <xf numFmtId="0" fontId="0" fillId="0" borderId="20" xfId="0" applyBorder="1">
      <alignment vertical="center"/>
    </xf>
    <xf numFmtId="0" fontId="0" fillId="0" borderId="22" xfId="0" applyBorder="1">
      <alignment vertical="center"/>
    </xf>
    <xf numFmtId="0" fontId="58" fillId="5" borderId="0" xfId="0" applyFont="1" applyFill="1" applyAlignment="1">
      <alignment vertical="center"/>
    </xf>
    <xf numFmtId="0" fontId="49" fillId="0" borderId="17" xfId="0" applyFont="1" applyBorder="1">
      <alignment vertical="center"/>
    </xf>
    <xf numFmtId="0" fontId="49" fillId="0" borderId="23" xfId="0" applyFont="1" applyBorder="1">
      <alignment vertical="center"/>
    </xf>
    <xf numFmtId="0" fontId="53" fillId="0" borderId="23" xfId="0" applyFont="1" applyBorder="1">
      <alignment vertical="center"/>
    </xf>
    <xf numFmtId="0" fontId="49" fillId="0" borderId="18" xfId="0" applyFont="1" applyBorder="1">
      <alignment vertical="center"/>
    </xf>
    <xf numFmtId="0" fontId="49" fillId="0" borderId="19" xfId="0" applyFont="1" applyBorder="1">
      <alignment vertical="center"/>
    </xf>
    <xf numFmtId="0" fontId="49" fillId="0" borderId="0" xfId="0" applyFont="1" applyBorder="1">
      <alignment vertical="center"/>
    </xf>
    <xf numFmtId="0" fontId="49" fillId="0" borderId="20" xfId="0" applyFont="1" applyBorder="1">
      <alignment vertical="center"/>
    </xf>
    <xf numFmtId="0" fontId="49" fillId="0" borderId="24" xfId="0" applyFont="1" applyBorder="1">
      <alignment vertical="center"/>
    </xf>
    <xf numFmtId="0" fontId="49" fillId="0" borderId="25" xfId="0" applyFont="1" applyBorder="1">
      <alignment vertical="center"/>
    </xf>
    <xf numFmtId="0" fontId="49" fillId="0" borderId="22" xfId="0" applyFont="1" applyBorder="1">
      <alignment vertical="center"/>
    </xf>
    <xf numFmtId="0" fontId="56" fillId="0" borderId="0" xfId="0" applyFont="1">
      <alignment vertical="center"/>
    </xf>
    <xf numFmtId="0" fontId="56" fillId="0" borderId="4" xfId="0" applyFont="1" applyBorder="1" applyAlignment="1">
      <alignment horizontal="center" vertical="center"/>
    </xf>
    <xf numFmtId="0" fontId="56" fillId="5" borderId="0" xfId="0" applyFont="1" applyFill="1">
      <alignment vertical="center"/>
    </xf>
    <xf numFmtId="0" fontId="18" fillId="5" borderId="0" xfId="0" applyFont="1" applyFill="1">
      <alignment vertical="center"/>
    </xf>
    <xf numFmtId="0" fontId="49" fillId="0" borderId="0" xfId="0" applyFont="1" applyFill="1" applyAlignment="1">
      <alignment horizontal="center" vertical="center"/>
    </xf>
    <xf numFmtId="0" fontId="0" fillId="0" borderId="23" xfId="0" applyBorder="1">
      <alignment vertical="center"/>
    </xf>
    <xf numFmtId="0" fontId="0" fillId="0" borderId="25" xfId="0" applyBorder="1">
      <alignment vertical="center"/>
    </xf>
    <xf numFmtId="0" fontId="0" fillId="5" borderId="10" xfId="0" applyFill="1" applyBorder="1" applyAlignment="1">
      <alignment vertical="center" textRotation="255"/>
    </xf>
    <xf numFmtId="0" fontId="0" fillId="5" borderId="3" xfId="0" applyFill="1" applyBorder="1">
      <alignment vertical="center"/>
    </xf>
    <xf numFmtId="0" fontId="0" fillId="5" borderId="29" xfId="0" applyFill="1" applyBorder="1">
      <alignment vertical="center"/>
    </xf>
    <xf numFmtId="0" fontId="59" fillId="0" borderId="26" xfId="0" applyFont="1" applyFill="1" applyBorder="1" applyAlignment="1" applyProtection="1">
      <alignment horizontal="center" vertical="center" shrinkToFit="1"/>
    </xf>
    <xf numFmtId="0" fontId="59" fillId="0" borderId="27" xfId="0" applyFont="1" applyFill="1" applyBorder="1" applyAlignment="1" applyProtection="1">
      <alignment horizontal="center" vertical="center" shrinkToFit="1"/>
    </xf>
    <xf numFmtId="0" fontId="59" fillId="0" borderId="28" xfId="0" applyFont="1" applyFill="1" applyBorder="1" applyAlignment="1" applyProtection="1">
      <alignment horizontal="center" vertical="center" shrinkToFit="1"/>
    </xf>
    <xf numFmtId="0" fontId="49" fillId="0" borderId="2" xfId="0" applyFont="1" applyBorder="1" applyAlignment="1">
      <alignment horizontal="center" vertical="center"/>
    </xf>
    <xf numFmtId="0" fontId="49" fillId="0" borderId="30" xfId="0" applyFont="1" applyBorder="1" applyAlignment="1">
      <alignment horizontal="center" vertical="center"/>
    </xf>
    <xf numFmtId="0" fontId="25" fillId="0" borderId="0" xfId="1" applyFont="1" applyFill="1" applyBorder="1" applyAlignment="1" applyProtection="1">
      <alignment horizontal="center" vertical="center"/>
    </xf>
    <xf numFmtId="0" fontId="51" fillId="0" borderId="0" xfId="0" applyFont="1" applyBorder="1" applyAlignment="1">
      <alignment vertical="center"/>
    </xf>
    <xf numFmtId="0" fontId="50" fillId="0" borderId="0" xfId="3" applyFont="1">
      <alignment vertical="center"/>
    </xf>
    <xf numFmtId="0" fontId="49" fillId="0" borderId="0" xfId="3" applyFont="1">
      <alignment vertical="center"/>
    </xf>
    <xf numFmtId="0" fontId="49" fillId="0" borderId="0" xfId="3" applyFont="1" applyAlignment="1">
      <alignment horizontal="right" vertical="center"/>
    </xf>
    <xf numFmtId="0" fontId="9" fillId="5" borderId="0" xfId="0" applyFont="1" applyFill="1" applyAlignment="1">
      <alignment vertical="center"/>
    </xf>
    <xf numFmtId="0" fontId="56" fillId="0" borderId="0" xfId="0" applyFont="1" applyFill="1" applyBorder="1" applyAlignment="1" applyProtection="1">
      <alignment horizontal="center" vertical="center"/>
    </xf>
    <xf numFmtId="0" fontId="49" fillId="0" borderId="31" xfId="0" applyFont="1" applyBorder="1" applyAlignment="1">
      <alignment horizontal="center" vertical="center"/>
    </xf>
    <xf numFmtId="0" fontId="49" fillId="0" borderId="32" xfId="0" applyFont="1" applyBorder="1" applyAlignment="1">
      <alignment horizontal="center" vertical="center"/>
    </xf>
    <xf numFmtId="0" fontId="49" fillId="0" borderId="16" xfId="0" applyFont="1" applyBorder="1" applyAlignment="1">
      <alignment horizontal="center" vertical="center"/>
    </xf>
    <xf numFmtId="0" fontId="50" fillId="0" borderId="0" xfId="0" applyFont="1" applyAlignment="1" applyProtection="1">
      <alignment vertical="center"/>
    </xf>
    <xf numFmtId="0" fontId="9" fillId="5" borderId="0" xfId="0" applyFont="1" applyFill="1" applyBorder="1" applyAlignment="1" applyProtection="1">
      <alignment vertical="center"/>
    </xf>
    <xf numFmtId="0" fontId="49" fillId="5" borderId="0" xfId="0" applyFont="1" applyFill="1" applyAlignment="1" applyProtection="1">
      <alignment horizontal="center" vertical="center"/>
    </xf>
    <xf numFmtId="0" fontId="49" fillId="0" borderId="0" xfId="0" applyFont="1" applyAlignment="1" applyProtection="1">
      <alignment horizontal="center" vertical="center"/>
    </xf>
    <xf numFmtId="0" fontId="50" fillId="0" borderId="0" xfId="0" applyFont="1" applyFill="1" applyBorder="1" applyAlignment="1" applyProtection="1">
      <alignment vertical="center"/>
    </xf>
    <xf numFmtId="0" fontId="49" fillId="0" borderId="0" xfId="0" applyFont="1" applyFill="1" applyBorder="1" applyProtection="1">
      <alignment vertical="center"/>
    </xf>
    <xf numFmtId="0" fontId="49" fillId="0" borderId="21" xfId="0" applyFont="1" applyFill="1" applyBorder="1" applyAlignment="1" applyProtection="1">
      <alignment horizontal="center" vertical="center"/>
    </xf>
    <xf numFmtId="0" fontId="49" fillId="0" borderId="4" xfId="0" applyFont="1" applyFill="1" applyBorder="1" applyAlignment="1" applyProtection="1">
      <alignment horizontal="center" vertical="center"/>
    </xf>
    <xf numFmtId="0" fontId="49" fillId="0" borderId="26" xfId="0" applyFont="1" applyFill="1" applyBorder="1" applyAlignment="1" applyProtection="1">
      <alignment horizontal="center" vertical="center"/>
    </xf>
    <xf numFmtId="0" fontId="49" fillId="0" borderId="27" xfId="0" applyFont="1" applyFill="1" applyBorder="1" applyAlignment="1" applyProtection="1">
      <alignment horizontal="center" vertical="center"/>
    </xf>
    <xf numFmtId="0" fontId="49" fillId="0" borderId="28" xfId="0" applyFont="1" applyFill="1" applyBorder="1" applyAlignment="1" applyProtection="1">
      <alignment horizontal="center" vertical="center"/>
    </xf>
    <xf numFmtId="0" fontId="60" fillId="0" borderId="8" xfId="0" applyFont="1" applyFill="1" applyBorder="1" applyAlignment="1" applyProtection="1">
      <alignment vertical="center"/>
    </xf>
    <xf numFmtId="0" fontId="60" fillId="0" borderId="8" xfId="0" applyFont="1" applyFill="1" applyBorder="1" applyAlignment="1" applyProtection="1">
      <alignment horizontal="right" vertical="center"/>
    </xf>
    <xf numFmtId="0" fontId="60" fillId="0" borderId="0" xfId="0" applyFont="1" applyFill="1" applyBorder="1" applyAlignment="1" applyProtection="1">
      <alignment horizontal="right" vertical="center"/>
    </xf>
    <xf numFmtId="0" fontId="53" fillId="0" borderId="0" xfId="0" applyFont="1" applyFill="1" applyBorder="1" applyAlignment="1" applyProtection="1">
      <alignment horizontal="center" vertical="center"/>
    </xf>
    <xf numFmtId="0" fontId="56" fillId="0" borderId="1" xfId="0" applyFont="1" applyFill="1" applyBorder="1" applyAlignment="1" applyProtection="1">
      <alignment horizontal="center" vertical="center"/>
    </xf>
    <xf numFmtId="0" fontId="49" fillId="0" borderId="33" xfId="0" applyFont="1" applyFill="1" applyBorder="1" applyProtection="1">
      <alignment vertical="center"/>
    </xf>
    <xf numFmtId="0" fontId="0" fillId="0" borderId="33" xfId="0" applyFill="1" applyBorder="1" applyProtection="1">
      <alignment vertical="center"/>
    </xf>
    <xf numFmtId="0" fontId="49" fillId="0" borderId="0" xfId="0" applyFont="1" applyFill="1" applyAlignment="1" applyProtection="1">
      <alignment horizontal="center" vertical="center"/>
    </xf>
    <xf numFmtId="0" fontId="48" fillId="0" borderId="0" xfId="1" applyAlignment="1" applyProtection="1">
      <alignment horizontal="right" vertical="center" shrinkToFit="1"/>
    </xf>
    <xf numFmtId="0" fontId="48" fillId="0" borderId="0" xfId="1" applyAlignment="1" applyProtection="1">
      <alignment vertical="center"/>
    </xf>
    <xf numFmtId="0" fontId="0" fillId="0" borderId="0" xfId="0" applyProtection="1">
      <alignment vertical="center"/>
    </xf>
    <xf numFmtId="0" fontId="61" fillId="0" borderId="0" xfId="0" applyFont="1" applyBorder="1" applyAlignment="1" applyProtection="1">
      <alignment vertical="center"/>
    </xf>
    <xf numFmtId="0" fontId="48" fillId="0" borderId="0" xfId="1" applyFont="1" applyAlignment="1" applyProtection="1">
      <alignment vertical="center"/>
    </xf>
    <xf numFmtId="0" fontId="22" fillId="0" borderId="0" xfId="1" applyFont="1" applyAlignment="1" applyProtection="1">
      <alignment horizontal="center" shrinkToFit="1"/>
    </xf>
    <xf numFmtId="0" fontId="11" fillId="0" borderId="0" xfId="1" applyFont="1" applyAlignment="1" applyProtection="1">
      <alignment horizontal="center" shrinkToFit="1"/>
    </xf>
    <xf numFmtId="0" fontId="13" fillId="0" borderId="0" xfId="1" applyFont="1" applyBorder="1" applyAlignment="1" applyProtection="1">
      <alignment vertical="center" shrinkToFit="1"/>
    </xf>
    <xf numFmtId="0" fontId="48" fillId="0" borderId="0" xfId="1" applyFont="1" applyBorder="1" applyAlignment="1" applyProtection="1">
      <alignment vertical="center"/>
    </xf>
    <xf numFmtId="0" fontId="16" fillId="0" borderId="0" xfId="1" applyFont="1" applyAlignment="1" applyProtection="1">
      <alignment horizontal="left" vertical="center"/>
    </xf>
    <xf numFmtId="0" fontId="19" fillId="0" borderId="0" xfId="1" applyFont="1" applyBorder="1" applyAlignment="1" applyProtection="1">
      <alignment horizontal="left" vertical="center"/>
    </xf>
    <xf numFmtId="0" fontId="16" fillId="0" borderId="0" xfId="1" applyFont="1" applyAlignment="1" applyProtection="1">
      <alignment horizontal="center" vertical="center"/>
    </xf>
    <xf numFmtId="0" fontId="30" fillId="0" borderId="0" xfId="1" applyFont="1" applyBorder="1" applyAlignment="1" applyProtection="1">
      <alignment horizontal="distributed" vertical="center" indent="1" shrinkToFit="1"/>
    </xf>
    <xf numFmtId="0" fontId="18" fillId="0" borderId="0" xfId="1" applyFont="1" applyBorder="1" applyAlignment="1" applyProtection="1">
      <alignment horizontal="center" vertical="center"/>
    </xf>
    <xf numFmtId="0" fontId="17" fillId="0" borderId="36" xfId="1" applyFont="1" applyBorder="1" applyAlignment="1" applyProtection="1">
      <alignment horizontal="distributed" vertical="center" indent="2"/>
    </xf>
    <xf numFmtId="0" fontId="17" fillId="0" borderId="37" xfId="1" applyFont="1" applyBorder="1" applyAlignment="1" applyProtection="1">
      <alignment horizontal="distributed" vertical="center" indent="2"/>
    </xf>
    <xf numFmtId="0" fontId="48" fillId="0" borderId="0" xfId="1" applyBorder="1" applyAlignment="1" applyProtection="1">
      <alignment vertical="center"/>
    </xf>
    <xf numFmtId="0" fontId="11" fillId="0" borderId="0" xfId="1" applyFont="1" applyBorder="1" applyAlignment="1" applyProtection="1">
      <alignment horizontal="distributed" vertical="center" indent="2"/>
    </xf>
    <xf numFmtId="0" fontId="62" fillId="0" borderId="0" xfId="1" applyFont="1" applyBorder="1" applyAlignment="1" applyProtection="1">
      <alignment vertical="center" shrinkToFit="1"/>
    </xf>
    <xf numFmtId="0" fontId="20" fillId="0" borderId="0" xfId="1" applyFont="1" applyBorder="1" applyAlignment="1" applyProtection="1"/>
    <xf numFmtId="0" fontId="48" fillId="0" borderId="0" xfId="1" applyBorder="1" applyAlignment="1" applyProtection="1">
      <alignment horizontal="right" shrinkToFit="1"/>
    </xf>
    <xf numFmtId="0" fontId="48" fillId="0" borderId="0" xfId="1" applyBorder="1" applyAlignment="1" applyProtection="1">
      <alignment horizontal="right"/>
    </xf>
    <xf numFmtId="2" fontId="49" fillId="0" borderId="11" xfId="0" applyNumberFormat="1" applyFont="1" applyBorder="1" applyAlignment="1" applyProtection="1">
      <alignment horizontal="center" vertical="center" shrinkToFit="1"/>
      <protection locked="0"/>
    </xf>
    <xf numFmtId="2" fontId="49" fillId="0" borderId="15" xfId="0" applyNumberFormat="1" applyFont="1" applyBorder="1" applyAlignment="1" applyProtection="1">
      <alignment horizontal="center" vertical="center" shrinkToFit="1"/>
      <protection locked="0"/>
    </xf>
    <xf numFmtId="0" fontId="0" fillId="0" borderId="0" xfId="0" applyFill="1" applyBorder="1">
      <alignment vertical="center"/>
    </xf>
    <xf numFmtId="0" fontId="34" fillId="0" borderId="0" xfId="0" applyFont="1" applyFill="1">
      <alignment vertical="center"/>
    </xf>
    <xf numFmtId="0" fontId="56" fillId="0" borderId="0" xfId="0" applyFont="1" applyAlignment="1">
      <alignment vertical="center" shrinkToFit="1"/>
    </xf>
    <xf numFmtId="0" fontId="63" fillId="0" borderId="4" xfId="0" applyFont="1" applyBorder="1" applyAlignment="1" applyProtection="1">
      <alignment horizontal="center" vertical="center" shrinkToFit="1"/>
    </xf>
    <xf numFmtId="0" fontId="17" fillId="0" borderId="24" xfId="1" applyFont="1" applyBorder="1" applyAlignment="1" applyProtection="1">
      <alignment horizontal="distributed" vertical="center" indent="1"/>
    </xf>
    <xf numFmtId="5" fontId="25" fillId="0" borderId="38" xfId="1" applyNumberFormat="1" applyFont="1" applyBorder="1" applyAlignment="1" applyProtection="1">
      <alignment vertical="center"/>
    </xf>
    <xf numFmtId="0" fontId="0" fillId="0" borderId="0" xfId="0" applyAlignment="1" applyProtection="1">
      <alignment horizontal="left" vertical="center"/>
    </xf>
    <xf numFmtId="0" fontId="14" fillId="0" borderId="0" xfId="1" applyFont="1" applyBorder="1" applyAlignment="1" applyProtection="1">
      <alignment horizontal="center" vertical="center" shrinkToFit="1"/>
    </xf>
    <xf numFmtId="0" fontId="14" fillId="0" borderId="0" xfId="1" applyFont="1" applyBorder="1" applyAlignment="1" applyProtection="1">
      <alignment horizontal="center" vertical="center"/>
    </xf>
    <xf numFmtId="0" fontId="17" fillId="0" borderId="22" xfId="1" applyFont="1" applyBorder="1" applyAlignment="1" applyProtection="1">
      <alignment horizontal="center" vertical="center"/>
    </xf>
    <xf numFmtId="0" fontId="49" fillId="0" borderId="40" xfId="0" applyFont="1" applyBorder="1" applyAlignment="1">
      <alignment horizontal="center" vertical="center" wrapText="1"/>
    </xf>
    <xf numFmtId="0" fontId="53" fillId="3" borderId="41" xfId="0" applyNumberFormat="1" applyFont="1" applyFill="1" applyBorder="1" applyAlignment="1">
      <alignment horizontal="center" vertical="center"/>
    </xf>
    <xf numFmtId="0" fontId="49" fillId="0" borderId="41" xfId="0" applyNumberFormat="1" applyFont="1" applyBorder="1" applyAlignment="1" applyProtection="1">
      <alignment horizontal="center" vertical="center" shrinkToFit="1"/>
      <protection locked="0"/>
    </xf>
    <xf numFmtId="0" fontId="49" fillId="0" borderId="42" xfId="0" applyNumberFormat="1" applyFont="1" applyBorder="1" applyAlignment="1" applyProtection="1">
      <alignment horizontal="center" vertical="center" shrinkToFit="1"/>
      <protection locked="0"/>
    </xf>
    <xf numFmtId="0" fontId="13" fillId="0" borderId="12" xfId="1" applyFont="1" applyBorder="1" applyAlignment="1" applyProtection="1">
      <alignment horizontal="center" vertical="center" shrinkToFit="1"/>
    </xf>
    <xf numFmtId="0" fontId="13" fillId="0" borderId="16" xfId="1" applyFont="1" applyBorder="1" applyAlignment="1" applyProtection="1">
      <alignment horizontal="center" vertical="center" shrinkToFit="1"/>
    </xf>
    <xf numFmtId="0" fontId="17" fillId="0" borderId="17" xfId="1" applyFont="1" applyBorder="1" applyAlignment="1" applyProtection="1">
      <alignment horizontal="distributed" vertical="center" indent="1"/>
    </xf>
    <xf numFmtId="5" fontId="25" fillId="0" borderId="43" xfId="1" applyNumberFormat="1" applyFont="1" applyBorder="1" applyAlignment="1" applyProtection="1">
      <alignment vertical="center"/>
    </xf>
    <xf numFmtId="5" fontId="25" fillId="0" borderId="45" xfId="1" applyNumberFormat="1" applyFont="1" applyBorder="1" applyAlignment="1" applyProtection="1">
      <alignment vertical="center"/>
    </xf>
    <xf numFmtId="0" fontId="17" fillId="0" borderId="39" xfId="1" applyFont="1" applyBorder="1" applyAlignment="1" applyProtection="1">
      <alignment horizontal="distributed" vertical="center" indent="1"/>
    </xf>
    <xf numFmtId="5" fontId="25" fillId="0" borderId="11" xfId="1" applyNumberFormat="1" applyFont="1" applyBorder="1" applyAlignment="1" applyProtection="1">
      <alignment vertical="center"/>
    </xf>
    <xf numFmtId="0" fontId="17" fillId="6" borderId="24" xfId="1" applyFont="1" applyFill="1" applyBorder="1" applyAlignment="1" applyProtection="1">
      <alignment horizontal="distributed" vertical="center" indent="2"/>
    </xf>
    <xf numFmtId="0" fontId="0" fillId="0" borderId="6"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35" fillId="0" borderId="0" xfId="0" applyFont="1" applyFill="1">
      <alignment vertical="center"/>
    </xf>
    <xf numFmtId="0" fontId="39" fillId="0" borderId="46" xfId="1" applyNumberFormat="1" applyFont="1" applyBorder="1" applyAlignment="1" applyProtection="1">
      <alignment horizontal="center" vertical="center"/>
      <protection locked="0"/>
    </xf>
    <xf numFmtId="0" fontId="52" fillId="0" borderId="0" xfId="1" applyFont="1" applyAlignment="1" applyProtection="1">
      <alignment horizontal="center" vertical="center"/>
    </xf>
    <xf numFmtId="0" fontId="65" fillId="0" borderId="0" xfId="0" applyFont="1" applyAlignment="1">
      <alignment vertical="center"/>
    </xf>
    <xf numFmtId="0" fontId="25" fillId="0" borderId="47" xfId="1" applyNumberFormat="1" applyFont="1" applyBorder="1" applyAlignment="1" applyProtection="1">
      <alignment horizontal="center" vertical="center"/>
      <protection locked="0"/>
    </xf>
    <xf numFmtId="0" fontId="25" fillId="0" borderId="48" xfId="1" applyNumberFormat="1" applyFont="1" applyBorder="1" applyAlignment="1" applyProtection="1">
      <alignment vertical="center"/>
    </xf>
    <xf numFmtId="0" fontId="0" fillId="0" borderId="49" xfId="0" applyBorder="1" applyAlignment="1">
      <alignment vertical="center" textRotation="255"/>
    </xf>
    <xf numFmtId="0" fontId="0" fillId="0" borderId="50" xfId="0" applyBorder="1" applyAlignment="1">
      <alignment vertical="center" textRotation="255"/>
    </xf>
    <xf numFmtId="0" fontId="0" fillId="0" borderId="51" xfId="0" applyBorder="1" applyAlignment="1">
      <alignment vertical="center" textRotation="255"/>
    </xf>
    <xf numFmtId="0" fontId="0" fillId="0" borderId="34" xfId="0" applyBorder="1" applyAlignment="1">
      <alignment horizontal="center" vertical="center" textRotation="255"/>
    </xf>
    <xf numFmtId="0" fontId="0" fillId="0" borderId="35" xfId="0" applyBorder="1" applyAlignment="1">
      <alignment vertical="center" textRotation="255"/>
    </xf>
    <xf numFmtId="0" fontId="62" fillId="0" borderId="0" xfId="0" applyFont="1">
      <alignment vertical="center"/>
    </xf>
    <xf numFmtId="0" fontId="49" fillId="0" borderId="48" xfId="0" applyFont="1" applyBorder="1" applyAlignment="1">
      <alignment horizontal="center" vertical="center"/>
    </xf>
    <xf numFmtId="0" fontId="49" fillId="0" borderId="52" xfId="0" applyNumberFormat="1" applyFont="1" applyBorder="1" applyAlignment="1" applyProtection="1">
      <alignment horizontal="center" vertical="center"/>
      <protection locked="0"/>
    </xf>
    <xf numFmtId="0" fontId="49" fillId="0" borderId="53" xfId="0" applyNumberFormat="1" applyFont="1" applyBorder="1" applyAlignment="1" applyProtection="1">
      <alignment horizontal="center" vertical="center"/>
      <protection locked="0"/>
    </xf>
    <xf numFmtId="0" fontId="49" fillId="0" borderId="41" xfId="0" applyFont="1" applyFill="1" applyBorder="1" applyAlignment="1" applyProtection="1">
      <alignment horizontal="center" vertical="center"/>
    </xf>
    <xf numFmtId="0" fontId="49" fillId="0" borderId="54" xfId="0" applyFont="1" applyFill="1" applyBorder="1" applyAlignment="1" applyProtection="1">
      <alignment horizontal="center" vertical="center"/>
    </xf>
    <xf numFmtId="0" fontId="49" fillId="0" borderId="55" xfId="0" applyFont="1" applyFill="1" applyBorder="1" applyAlignment="1" applyProtection="1">
      <alignment horizontal="center" vertical="center"/>
    </xf>
    <xf numFmtId="0" fontId="49" fillId="0" borderId="56" xfId="0" applyFont="1" applyFill="1" applyBorder="1" applyAlignment="1" applyProtection="1">
      <alignment horizontal="center" vertical="center"/>
    </xf>
    <xf numFmtId="0" fontId="12" fillId="0" borderId="57" xfId="1" applyFont="1" applyBorder="1" applyAlignment="1" applyProtection="1">
      <alignment horizontal="center" vertical="center" shrinkToFit="1"/>
    </xf>
    <xf numFmtId="0" fontId="17" fillId="0" borderId="24" xfId="1" applyFont="1" applyBorder="1" applyAlignment="1" applyProtection="1">
      <alignment horizontal="distributed" vertical="center" indent="1" shrinkToFit="1"/>
    </xf>
    <xf numFmtId="0" fontId="17" fillId="0" borderId="51" xfId="1" applyFont="1" applyBorder="1" applyAlignment="1" applyProtection="1">
      <alignment horizontal="distributed" vertical="center" indent="1" shrinkToFit="1"/>
    </xf>
    <xf numFmtId="0" fontId="25" fillId="0" borderId="38" xfId="1" applyFont="1" applyBorder="1" applyAlignment="1" applyProtection="1">
      <alignment horizontal="center" vertical="center"/>
    </xf>
    <xf numFmtId="0" fontId="0" fillId="0" borderId="0" xfId="0" applyAlignment="1">
      <alignment horizontal="center" vertical="center"/>
    </xf>
    <xf numFmtId="0" fontId="55" fillId="3" borderId="60" xfId="0" applyFont="1" applyFill="1" applyBorder="1" applyAlignment="1">
      <alignment horizontal="center" vertical="center"/>
    </xf>
    <xf numFmtId="0" fontId="49" fillId="0" borderId="82" xfId="0" applyFont="1" applyBorder="1" applyAlignment="1">
      <alignment horizontal="center" vertical="center" wrapText="1"/>
    </xf>
    <xf numFmtId="0" fontId="49" fillId="0" borderId="0" xfId="0" applyFont="1" applyAlignment="1" applyProtection="1">
      <alignment horizontal="center" vertical="center"/>
      <protection locked="0"/>
    </xf>
    <xf numFmtId="0" fontId="30" fillId="0" borderId="0" xfId="1" applyFont="1" applyBorder="1" applyAlignment="1" applyProtection="1">
      <alignment horizontal="center" vertical="center" shrinkToFit="1"/>
    </xf>
    <xf numFmtId="0" fontId="25" fillId="0" borderId="0" xfId="1" applyFont="1" applyBorder="1" applyAlignment="1" applyProtection="1">
      <alignment horizontal="center" vertical="center"/>
    </xf>
    <xf numFmtId="0" fontId="17" fillId="0" borderId="0" xfId="1" applyFont="1" applyBorder="1" applyAlignment="1" applyProtection="1">
      <alignment horizontal="center" vertical="center" shrinkToFit="1"/>
    </xf>
    <xf numFmtId="0" fontId="17" fillId="0" borderId="0" xfId="1" applyFont="1" applyBorder="1" applyAlignment="1" applyProtection="1">
      <alignment horizontal="distributed" vertical="center" indent="1" shrinkToFit="1"/>
    </xf>
    <xf numFmtId="0" fontId="17" fillId="0" borderId="44" xfId="1" applyFont="1" applyBorder="1" applyAlignment="1" applyProtection="1">
      <alignment horizontal="distributed" vertical="center" indent="1"/>
    </xf>
    <xf numFmtId="0" fontId="25" fillId="0" borderId="38" xfId="1" applyNumberFormat="1" applyFont="1" applyBorder="1" applyAlignment="1" applyProtection="1">
      <alignment vertical="center"/>
    </xf>
    <xf numFmtId="49" fontId="0" fillId="5" borderId="0" xfId="0" applyNumberFormat="1" applyFill="1">
      <alignment vertical="center"/>
    </xf>
    <xf numFmtId="0" fontId="82" fillId="0" borderId="0" xfId="0" applyFont="1">
      <alignment vertical="center"/>
    </xf>
    <xf numFmtId="0" fontId="49" fillId="0" borderId="0" xfId="0" applyNumberFormat="1" applyFont="1" applyAlignment="1">
      <alignment horizontal="center" vertical="center"/>
    </xf>
    <xf numFmtId="0" fontId="49" fillId="5" borderId="0" xfId="0" applyNumberFormat="1" applyFont="1" applyFill="1" applyAlignment="1">
      <alignment horizontal="center" vertical="center"/>
    </xf>
    <xf numFmtId="0" fontId="49" fillId="0" borderId="9" xfId="0" applyNumberFormat="1" applyFont="1" applyBorder="1" applyAlignment="1">
      <alignment horizontal="center" vertical="center"/>
    </xf>
    <xf numFmtId="0" fontId="53" fillId="3" borderId="11" xfId="0" applyNumberFormat="1" applyFont="1" applyFill="1" applyBorder="1" applyAlignment="1">
      <alignment horizontal="center" vertical="center"/>
    </xf>
    <xf numFmtId="0" fontId="49" fillId="0" borderId="11" xfId="0" applyNumberFormat="1" applyFont="1" applyBorder="1" applyAlignment="1" applyProtection="1">
      <alignment horizontal="center" vertical="center" shrinkToFit="1"/>
      <protection locked="0"/>
    </xf>
    <xf numFmtId="0" fontId="49" fillId="0" borderId="15" xfId="0" applyNumberFormat="1" applyFont="1" applyBorder="1" applyAlignment="1" applyProtection="1">
      <alignment horizontal="center" vertical="center" shrinkToFit="1"/>
      <protection locked="0"/>
    </xf>
    <xf numFmtId="0" fontId="4" fillId="0" borderId="0" xfId="5" applyAlignment="1"/>
    <xf numFmtId="0" fontId="4" fillId="0" borderId="0" xfId="5" applyFont="1" applyAlignment="1"/>
    <xf numFmtId="0" fontId="4" fillId="0" borderId="0" xfId="5">
      <alignment vertical="center"/>
    </xf>
    <xf numFmtId="0" fontId="4" fillId="0" borderId="0" xfId="5" applyFont="1">
      <alignment vertical="center"/>
    </xf>
    <xf numFmtId="1" fontId="49" fillId="0" borderId="32" xfId="0" applyNumberFormat="1" applyFont="1" applyBorder="1" applyAlignment="1" applyProtection="1">
      <alignment horizontal="center" vertical="center"/>
      <protection locked="0"/>
    </xf>
    <xf numFmtId="1" fontId="49" fillId="0" borderId="16" xfId="0" applyNumberFormat="1" applyFont="1" applyBorder="1" applyAlignment="1" applyProtection="1">
      <alignment horizontal="center" vertical="center"/>
      <protection locked="0"/>
    </xf>
    <xf numFmtId="0" fontId="64" fillId="0" borderId="0" xfId="0" applyFont="1" applyAlignment="1">
      <alignment vertical="center"/>
    </xf>
    <xf numFmtId="0" fontId="49" fillId="0" borderId="0" xfId="0" applyFont="1" applyAlignment="1">
      <alignment vertical="center"/>
    </xf>
    <xf numFmtId="0" fontId="29" fillId="0" borderId="0" xfId="0" applyFont="1" applyProtection="1">
      <alignment vertical="center"/>
      <protection locked="0"/>
    </xf>
    <xf numFmtId="0" fontId="0" fillId="0" borderId="0" xfId="0" applyFont="1" applyProtection="1">
      <alignment vertical="center"/>
      <protection locked="0"/>
    </xf>
    <xf numFmtId="0" fontId="74" fillId="0" borderId="0" xfId="0" applyFont="1" applyProtection="1">
      <alignment vertical="center"/>
      <protection locked="0"/>
    </xf>
    <xf numFmtId="0" fontId="29" fillId="0" borderId="0" xfId="0" applyFont="1" applyAlignment="1" applyProtection="1">
      <alignment vertical="center"/>
      <protection locked="0"/>
    </xf>
    <xf numFmtId="0" fontId="34" fillId="0" borderId="0" xfId="0" applyFont="1" applyProtection="1">
      <alignment vertical="center"/>
      <protection locked="0"/>
    </xf>
    <xf numFmtId="0" fontId="28" fillId="0" borderId="0" xfId="0" applyFont="1" applyProtection="1">
      <alignment vertical="center"/>
      <protection locked="0"/>
    </xf>
    <xf numFmtId="0" fontId="76" fillId="0" borderId="0" xfId="0" applyFont="1" applyProtection="1">
      <alignment vertical="center"/>
      <protection locked="0"/>
    </xf>
    <xf numFmtId="0" fontId="49" fillId="0" borderId="19" xfId="0" applyFont="1" applyBorder="1" applyAlignment="1">
      <alignment vertical="center"/>
    </xf>
    <xf numFmtId="0" fontId="64" fillId="0" borderId="0" xfId="0" applyFont="1" applyAlignment="1">
      <alignment vertical="center"/>
    </xf>
    <xf numFmtId="0" fontId="49" fillId="0" borderId="0" xfId="0" applyFont="1" applyAlignment="1">
      <alignment vertical="center"/>
    </xf>
    <xf numFmtId="0" fontId="80" fillId="0" borderId="0" xfId="0" applyFont="1" applyBorder="1" applyAlignment="1">
      <alignment horizontal="left" vertical="center" wrapText="1"/>
    </xf>
    <xf numFmtId="0" fontId="73" fillId="0" borderId="0" xfId="0" applyFont="1" applyAlignment="1">
      <alignment vertical="center"/>
    </xf>
    <xf numFmtId="0" fontId="43" fillId="0" borderId="85" xfId="0" applyFont="1" applyBorder="1" applyAlignment="1">
      <alignment horizontal="center" vertical="center"/>
    </xf>
    <xf numFmtId="0" fontId="73" fillId="0" borderId="0" xfId="0" applyFont="1">
      <alignment vertical="center"/>
    </xf>
    <xf numFmtId="0" fontId="29" fillId="0" borderId="0" xfId="0" applyFont="1" applyAlignment="1">
      <alignment horizontal="left" vertical="center"/>
    </xf>
    <xf numFmtId="0" fontId="29" fillId="0" borderId="0" xfId="0" applyFont="1">
      <alignment vertical="center"/>
    </xf>
    <xf numFmtId="181" fontId="73" fillId="0" borderId="0" xfId="0" applyNumberFormat="1" applyFont="1" applyAlignment="1">
      <alignment horizontal="left" vertical="center"/>
    </xf>
    <xf numFmtId="0" fontId="29" fillId="0" borderId="0" xfId="0" applyFont="1" applyAlignment="1">
      <alignment horizontal="left" vertical="center" indent="1"/>
    </xf>
    <xf numFmtId="0" fontId="29" fillId="0" borderId="0" xfId="0" applyFont="1" applyAlignment="1">
      <alignment horizontal="justify" vertical="center"/>
    </xf>
    <xf numFmtId="0" fontId="88" fillId="0" borderId="0" xfId="0" applyFont="1" applyAlignment="1">
      <alignment vertical="center"/>
    </xf>
    <xf numFmtId="0" fontId="29" fillId="0" borderId="0" xfId="0" applyFont="1" applyAlignment="1">
      <alignment vertical="center" wrapText="1"/>
    </xf>
    <xf numFmtId="0" fontId="88" fillId="0" borderId="0" xfId="0" applyFont="1" applyAlignment="1">
      <alignment horizontal="left" vertical="center" indent="1"/>
    </xf>
    <xf numFmtId="0" fontId="74" fillId="0" borderId="0" xfId="0" applyFont="1">
      <alignment vertical="center"/>
    </xf>
    <xf numFmtId="0" fontId="0" fillId="0" borderId="0" xfId="0" applyFont="1" applyAlignment="1">
      <alignment vertical="center"/>
    </xf>
    <xf numFmtId="0" fontId="93" fillId="0" borderId="0" xfId="0" applyFont="1" applyAlignment="1">
      <alignment horizontal="right" vertical="center"/>
    </xf>
    <xf numFmtId="14" fontId="29" fillId="0" borderId="0" xfId="0" applyNumberFormat="1" applyFont="1">
      <alignment vertical="center"/>
    </xf>
    <xf numFmtId="0" fontId="94" fillId="0" borderId="0" xfId="0" applyFont="1">
      <alignment vertical="center"/>
    </xf>
    <xf numFmtId="0" fontId="34" fillId="0" borderId="0" xfId="0" applyFont="1">
      <alignment vertical="center"/>
    </xf>
    <xf numFmtId="0" fontId="95" fillId="0" borderId="0" xfId="0" applyFont="1" applyAlignment="1">
      <alignment vertical="center"/>
    </xf>
    <xf numFmtId="0" fontId="29" fillId="0" borderId="0" xfId="0" applyFont="1" applyAlignment="1">
      <alignment vertical="center"/>
    </xf>
    <xf numFmtId="0" fontId="53" fillId="3" borderId="11" xfId="0" applyFont="1" applyFill="1" applyBorder="1" applyAlignment="1" applyProtection="1">
      <alignment horizontal="center" vertical="center"/>
    </xf>
    <xf numFmtId="0" fontId="52" fillId="5" borderId="0" xfId="0" applyFont="1" applyFill="1">
      <alignment vertical="center"/>
    </xf>
    <xf numFmtId="0" fontId="98" fillId="5" borderId="0" xfId="0" applyFont="1" applyFill="1" applyAlignment="1">
      <alignment horizontal="center" vertical="center"/>
    </xf>
    <xf numFmtId="0" fontId="49" fillId="0" borderId="4" xfId="0" applyFont="1" applyFill="1" applyBorder="1" applyAlignment="1" applyProtection="1">
      <alignment horizontal="center" vertical="center"/>
    </xf>
    <xf numFmtId="0" fontId="2" fillId="0" borderId="0" xfId="5" applyFont="1">
      <alignment vertical="center"/>
    </xf>
    <xf numFmtId="0" fontId="59" fillId="0" borderId="4" xfId="0" applyFont="1" applyFill="1" applyBorder="1" applyAlignment="1" applyProtection="1">
      <alignment horizontal="center" vertical="center" shrinkToFit="1"/>
    </xf>
    <xf numFmtId="0" fontId="49" fillId="0" borderId="91" xfId="0" applyFont="1" applyBorder="1" applyAlignment="1" applyProtection="1">
      <alignment horizontal="center" vertical="center"/>
    </xf>
    <xf numFmtId="0" fontId="49" fillId="0" borderId="90" xfId="0" applyFont="1" applyBorder="1" applyAlignment="1" applyProtection="1">
      <alignment horizontal="center" vertical="center"/>
    </xf>
    <xf numFmtId="0" fontId="64" fillId="0" borderId="0" xfId="0" applyFont="1" applyAlignment="1">
      <alignment vertical="center"/>
    </xf>
    <xf numFmtId="0" fontId="49" fillId="5" borderId="0" xfId="0" applyFont="1" applyFill="1" applyAlignment="1">
      <alignment vertical="center"/>
    </xf>
    <xf numFmtId="2" fontId="49" fillId="2" borderId="11" xfId="0" applyNumberFormat="1" applyFont="1" applyFill="1" applyBorder="1" applyAlignment="1" applyProtection="1">
      <alignment horizontal="center" vertical="center" shrinkToFit="1"/>
      <protection locked="0"/>
    </xf>
    <xf numFmtId="2" fontId="49" fillId="2" borderId="15" xfId="0" applyNumberFormat="1" applyFont="1" applyFill="1" applyBorder="1" applyAlignment="1" applyProtection="1">
      <alignment horizontal="center" vertical="center" shrinkToFit="1"/>
      <protection locked="0"/>
    </xf>
    <xf numFmtId="0" fontId="49" fillId="5" borderId="0" xfId="0" applyFont="1" applyFill="1" applyProtection="1">
      <alignment vertical="center"/>
    </xf>
    <xf numFmtId="0" fontId="0" fillId="0" borderId="0" xfId="0" applyFont="1" applyAlignment="1" applyProtection="1">
      <alignment horizontal="center" vertical="center"/>
      <protection locked="0"/>
    </xf>
    <xf numFmtId="0" fontId="15" fillId="0" borderId="0" xfId="0" applyFont="1" applyAlignment="1" applyProtection="1">
      <alignment vertical="center" wrapText="1"/>
      <protection locked="0"/>
    </xf>
    <xf numFmtId="0" fontId="29" fillId="0" borderId="0" xfId="0" applyFont="1" applyAlignment="1" applyProtection="1">
      <alignment vertical="top" wrapText="1"/>
      <protection locked="0"/>
    </xf>
    <xf numFmtId="0" fontId="29" fillId="0" borderId="0" xfId="0" applyFont="1" applyAlignment="1" applyProtection="1">
      <alignment horizontal="left" vertical="top" wrapText="1"/>
      <protection locked="0"/>
    </xf>
    <xf numFmtId="0" fontId="9" fillId="0" borderId="0" xfId="0" applyFont="1" applyAlignment="1" applyProtection="1">
      <alignment horizontal="center" vertical="center" wrapText="1"/>
      <protection locked="0"/>
    </xf>
    <xf numFmtId="182" fontId="83" fillId="0" borderId="0" xfId="0" applyNumberFormat="1" applyFont="1" applyAlignment="1">
      <alignment horizontal="left" vertical="center"/>
    </xf>
    <xf numFmtId="183" fontId="83" fillId="0" borderId="0" xfId="0" applyNumberFormat="1" applyFont="1" applyAlignment="1">
      <alignment horizontal="left" vertical="center"/>
    </xf>
    <xf numFmtId="0" fontId="34" fillId="0" borderId="59"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60" xfId="0" applyFont="1" applyBorder="1" applyAlignment="1">
      <alignment horizontal="center" vertical="center" wrapText="1"/>
    </xf>
    <xf numFmtId="0" fontId="29" fillId="0" borderId="0" xfId="0" applyFont="1" applyAlignment="1">
      <alignment horizontal="left" vertical="center" wrapText="1"/>
    </xf>
    <xf numFmtId="180" fontId="29" fillId="0" borderId="0" xfId="0" applyNumberFormat="1" applyFont="1" applyAlignment="1">
      <alignment horizontal="center" vertical="center"/>
    </xf>
    <xf numFmtId="177" fontId="29" fillId="0" borderId="0" xfId="0" applyNumberFormat="1" applyFont="1" applyAlignment="1">
      <alignment horizontal="left" vertical="center"/>
    </xf>
    <xf numFmtId="0" fontId="88" fillId="0" borderId="0" xfId="0" applyFont="1" applyAlignment="1">
      <alignment vertical="center" wrapText="1"/>
    </xf>
    <xf numFmtId="0" fontId="29" fillId="0" borderId="0" xfId="0" applyFont="1" applyAlignment="1">
      <alignment vertical="center" wrapText="1"/>
    </xf>
    <xf numFmtId="0" fontId="90" fillId="0" borderId="0" xfId="0" applyFont="1" applyAlignment="1">
      <alignment vertical="center" wrapText="1"/>
    </xf>
    <xf numFmtId="0" fontId="91" fillId="0" borderId="0" xfId="0" applyFont="1" applyAlignment="1">
      <alignment vertical="center" wrapText="1"/>
    </xf>
    <xf numFmtId="0" fontId="92" fillId="0" borderId="0" xfId="0" applyFont="1" applyAlignment="1">
      <alignment vertical="center" wrapText="1"/>
    </xf>
    <xf numFmtId="0" fontId="73" fillId="0" borderId="0" xfId="0" applyFont="1" applyAlignment="1">
      <alignment vertical="center" wrapText="1"/>
    </xf>
    <xf numFmtId="0" fontId="29" fillId="0" borderId="0" xfId="0" applyFont="1" applyAlignment="1">
      <alignment vertical="center"/>
    </xf>
    <xf numFmtId="0" fontId="67" fillId="5" borderId="0" xfId="0" applyFont="1" applyFill="1" applyAlignment="1">
      <alignment horizontal="center" vertical="center"/>
    </xf>
    <xf numFmtId="0" fontId="68" fillId="3" borderId="79" xfId="0" applyFont="1" applyFill="1" applyBorder="1" applyAlignment="1">
      <alignment horizontal="center" vertical="center" shrinkToFit="1"/>
    </xf>
    <xf numFmtId="0" fontId="68" fillId="3" borderId="80" xfId="0" applyFont="1" applyFill="1" applyBorder="1" applyAlignment="1">
      <alignment horizontal="center" vertical="center" shrinkToFit="1"/>
    </xf>
    <xf numFmtId="178" fontId="69" fillId="3" borderId="80" xfId="0" applyNumberFormat="1" applyFont="1" applyFill="1" applyBorder="1" applyAlignment="1">
      <alignment horizontal="center" vertical="center"/>
    </xf>
    <xf numFmtId="178" fontId="69" fillId="3" borderId="81" xfId="0" applyNumberFormat="1" applyFont="1" applyFill="1" applyBorder="1" applyAlignment="1">
      <alignment horizontal="center" vertical="center"/>
    </xf>
    <xf numFmtId="0" fontId="57" fillId="0" borderId="3" xfId="0" applyFont="1" applyBorder="1" applyAlignment="1">
      <alignment horizontal="center" vertical="center" shrinkToFit="1"/>
    </xf>
    <xf numFmtId="0" fontId="70" fillId="0" borderId="61" xfId="0" applyFont="1" applyFill="1" applyBorder="1" applyAlignment="1">
      <alignment horizontal="center" vertical="center" wrapText="1"/>
    </xf>
    <xf numFmtId="0" fontId="70" fillId="0" borderId="62" xfId="0" applyFont="1" applyFill="1" applyBorder="1" applyAlignment="1">
      <alignment horizontal="center" vertical="center"/>
    </xf>
    <xf numFmtId="0" fontId="70" fillId="0" borderId="63" xfId="0" applyFont="1" applyFill="1" applyBorder="1" applyAlignment="1">
      <alignment horizontal="center" vertical="center"/>
    </xf>
    <xf numFmtId="0" fontId="70" fillId="0" borderId="64"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65" xfId="0" applyFont="1" applyFill="1" applyBorder="1" applyAlignment="1">
      <alignment horizontal="center" vertical="center"/>
    </xf>
    <xf numFmtId="0" fontId="70" fillId="0" borderId="66" xfId="0" applyFont="1" applyFill="1" applyBorder="1" applyAlignment="1">
      <alignment horizontal="center" vertical="center"/>
    </xf>
    <xf numFmtId="0" fontId="70" fillId="0" borderId="67" xfId="0" applyFont="1" applyFill="1" applyBorder="1" applyAlignment="1">
      <alignment horizontal="center" vertical="center"/>
    </xf>
    <xf numFmtId="0" fontId="70" fillId="0" borderId="68" xfId="0" applyFont="1" applyFill="1" applyBorder="1" applyAlignment="1">
      <alignment horizontal="center" vertical="center"/>
    </xf>
    <xf numFmtId="180" fontId="57" fillId="0" borderId="3" xfId="0" applyNumberFormat="1" applyFont="1" applyBorder="1" applyAlignment="1">
      <alignment horizontal="center" vertical="center"/>
    </xf>
    <xf numFmtId="177" fontId="57" fillId="0" borderId="3" xfId="0" applyNumberFormat="1" applyFont="1" applyBorder="1" applyAlignment="1">
      <alignment horizontal="center" vertical="center"/>
    </xf>
    <xf numFmtId="0" fontId="66" fillId="0" borderId="0" xfId="0" applyFont="1">
      <alignment vertical="center"/>
    </xf>
    <xf numFmtId="179" fontId="68" fillId="3" borderId="79" xfId="0" applyNumberFormat="1" applyFont="1" applyFill="1" applyBorder="1" applyAlignment="1">
      <alignment horizontal="center" vertical="center" shrinkToFit="1"/>
    </xf>
    <xf numFmtId="179" fontId="68" fillId="3" borderId="80" xfId="0" applyNumberFormat="1" applyFont="1" applyFill="1" applyBorder="1" applyAlignment="1">
      <alignment horizontal="center" vertical="center" shrinkToFit="1"/>
    </xf>
    <xf numFmtId="179" fontId="68" fillId="3" borderId="81" xfId="0" applyNumberFormat="1" applyFont="1" applyFill="1" applyBorder="1" applyAlignment="1">
      <alignment horizontal="center" vertical="center" shrinkToFit="1"/>
    </xf>
    <xf numFmtId="0" fontId="68" fillId="0" borderId="78" xfId="0" applyFont="1" applyFill="1" applyBorder="1" applyAlignment="1">
      <alignment horizontal="center" vertical="center" shrinkToFit="1"/>
    </xf>
    <xf numFmtId="0" fontId="57" fillId="0" borderId="0" xfId="0" applyFont="1" applyBorder="1" applyAlignment="1">
      <alignment horizontal="center" vertical="center" shrinkToFit="1"/>
    </xf>
    <xf numFmtId="0" fontId="57" fillId="0" borderId="65" xfId="0" applyFont="1" applyBorder="1" applyAlignment="1">
      <alignment horizontal="center" vertical="center" shrinkToFit="1"/>
    </xf>
    <xf numFmtId="0" fontId="87" fillId="0" borderId="0" xfId="0" applyFont="1" applyFill="1" applyBorder="1" applyAlignment="1">
      <alignment horizontal="center" vertical="center" shrinkToFit="1"/>
    </xf>
    <xf numFmtId="0" fontId="97" fillId="0" borderId="0" xfId="0" applyFont="1">
      <alignment vertical="center"/>
    </xf>
    <xf numFmtId="0" fontId="67" fillId="0" borderId="0" xfId="0" applyFont="1" applyBorder="1" applyAlignment="1">
      <alignment horizontal="center" vertical="center"/>
    </xf>
    <xf numFmtId="0" fontId="49" fillId="0" borderId="59" xfId="0" applyFont="1" applyBorder="1" applyAlignment="1" applyProtection="1">
      <alignment horizontal="center" vertical="center"/>
      <protection locked="0"/>
    </xf>
    <xf numFmtId="0" fontId="49" fillId="0" borderId="3" xfId="0" applyFont="1" applyBorder="1" applyAlignment="1" applyProtection="1">
      <alignment horizontal="center" vertical="center"/>
      <protection locked="0"/>
    </xf>
    <xf numFmtId="0" fontId="49" fillId="0" borderId="29" xfId="0" applyFont="1" applyBorder="1" applyAlignment="1" applyProtection="1">
      <alignment horizontal="center" vertical="center"/>
      <protection locked="0"/>
    </xf>
    <xf numFmtId="0" fontId="49" fillId="0" borderId="4" xfId="0" applyFont="1" applyBorder="1" applyAlignment="1">
      <alignment horizontal="distributed" vertical="center" indent="1"/>
    </xf>
    <xf numFmtId="0" fontId="49" fillId="0" borderId="59" xfId="0" applyFont="1" applyBorder="1" applyAlignment="1">
      <alignment horizontal="distributed" vertical="center" indent="1"/>
    </xf>
    <xf numFmtId="0" fontId="49" fillId="0" borderId="88" xfId="0" applyFont="1" applyBorder="1" applyAlignment="1" applyProtection="1">
      <alignment horizontal="center" vertical="center"/>
      <protection locked="0"/>
    </xf>
    <xf numFmtId="0" fontId="49" fillId="0" borderId="89" xfId="0" applyFont="1" applyBorder="1" applyAlignment="1" applyProtection="1">
      <alignment horizontal="center" vertical="center"/>
      <protection locked="0"/>
    </xf>
    <xf numFmtId="0" fontId="49" fillId="0" borderId="53" xfId="0" applyFont="1" applyBorder="1" applyAlignment="1" applyProtection="1">
      <alignment horizontal="center" vertical="center"/>
      <protection locked="0"/>
    </xf>
    <xf numFmtId="0" fontId="49" fillId="0" borderId="10" xfId="0" applyFont="1" applyBorder="1" applyAlignment="1">
      <alignment horizontal="distributed" vertical="center" indent="1"/>
    </xf>
    <xf numFmtId="0" fontId="49" fillId="0" borderId="58" xfId="0" applyFont="1" applyBorder="1" applyAlignment="1" applyProtection="1">
      <alignment horizontal="center" vertical="center"/>
      <protection locked="0"/>
    </xf>
    <xf numFmtId="0" fontId="49" fillId="0" borderId="69" xfId="0" applyFont="1" applyBorder="1" applyAlignment="1" applyProtection="1">
      <alignment horizontal="center" vertical="center"/>
      <protection locked="0"/>
    </xf>
    <xf numFmtId="0" fontId="49" fillId="0" borderId="48" xfId="0" applyFont="1" applyBorder="1" applyAlignment="1" applyProtection="1">
      <alignment horizontal="center" vertical="center"/>
      <protection locked="0"/>
    </xf>
    <xf numFmtId="0" fontId="81" fillId="7" borderId="58" xfId="1" applyFont="1" applyFill="1" applyBorder="1" applyAlignment="1" applyProtection="1">
      <alignment horizontal="center" vertical="center"/>
    </xf>
    <xf numFmtId="0" fontId="81" fillId="7" borderId="70" xfId="1" applyFont="1" applyFill="1" applyBorder="1" applyAlignment="1" applyProtection="1">
      <alignment horizontal="center" vertical="center"/>
    </xf>
    <xf numFmtId="0" fontId="71" fillId="6" borderId="58" xfId="0" applyFont="1" applyFill="1" applyBorder="1" applyAlignment="1" applyProtection="1">
      <alignment horizontal="center" vertical="center"/>
    </xf>
    <xf numFmtId="0" fontId="71" fillId="6" borderId="69" xfId="0" applyFont="1" applyFill="1" applyBorder="1" applyAlignment="1" applyProtection="1">
      <alignment horizontal="center" vertical="center"/>
    </xf>
    <xf numFmtId="0" fontId="56" fillId="0" borderId="5" xfId="0" applyFont="1" applyFill="1" applyBorder="1" applyAlignment="1" applyProtection="1">
      <alignment horizontal="center" vertical="center"/>
      <protection locked="0"/>
    </xf>
    <xf numFmtId="0" fontId="56" fillId="0" borderId="14" xfId="0" applyFont="1" applyFill="1" applyBorder="1" applyAlignment="1" applyProtection="1">
      <alignment horizontal="center" vertical="center"/>
      <protection locked="0"/>
    </xf>
    <xf numFmtId="0" fontId="56" fillId="0" borderId="15" xfId="0" applyFont="1" applyFill="1" applyBorder="1" applyAlignment="1" applyProtection="1">
      <alignment horizontal="center" vertical="center"/>
      <protection locked="0"/>
    </xf>
    <xf numFmtId="0" fontId="49" fillId="0" borderId="4" xfId="0" applyFont="1" applyBorder="1" applyAlignment="1">
      <alignment vertical="center" shrinkToFit="1"/>
    </xf>
    <xf numFmtId="0" fontId="49" fillId="0" borderId="59" xfId="0" applyFont="1" applyBorder="1" applyAlignment="1">
      <alignment vertical="center" shrinkToFit="1"/>
    </xf>
    <xf numFmtId="0" fontId="49" fillId="0" borderId="5" xfId="0" applyFont="1" applyBorder="1" applyAlignment="1">
      <alignment horizontal="distributed" vertical="center" indent="1"/>
    </xf>
    <xf numFmtId="0" fontId="49" fillId="0" borderId="14" xfId="0" applyFont="1" applyBorder="1" applyAlignment="1">
      <alignment horizontal="distributed" vertical="center" indent="1"/>
    </xf>
    <xf numFmtId="0" fontId="49" fillId="6" borderId="36" xfId="0" applyFont="1" applyFill="1" applyBorder="1" applyAlignment="1">
      <alignment horizontal="center" vertical="center"/>
    </xf>
    <xf numFmtId="0" fontId="49" fillId="6" borderId="86" xfId="0" applyFont="1" applyFill="1" applyBorder="1" applyAlignment="1">
      <alignment horizontal="center" vertical="center"/>
    </xf>
    <xf numFmtId="0" fontId="49" fillId="6" borderId="75" xfId="0" applyFont="1" applyFill="1" applyBorder="1" applyAlignment="1">
      <alignment horizontal="center" vertical="center"/>
    </xf>
    <xf numFmtId="0" fontId="64" fillId="0" borderId="19" xfId="0" applyFont="1" applyBorder="1" applyAlignment="1">
      <alignment vertical="center"/>
    </xf>
    <xf numFmtId="0" fontId="64" fillId="0" borderId="0" xfId="0" applyFont="1" applyAlignment="1">
      <alignment vertical="center"/>
    </xf>
    <xf numFmtId="0" fontId="80" fillId="0" borderId="19" xfId="0" applyFont="1" applyBorder="1" applyAlignment="1">
      <alignment horizontal="left" vertical="center" wrapText="1"/>
    </xf>
    <xf numFmtId="0" fontId="80" fillId="0" borderId="0" xfId="0" applyFont="1" applyBorder="1" applyAlignment="1">
      <alignment horizontal="left" vertical="center" wrapText="1"/>
    </xf>
    <xf numFmtId="0" fontId="51" fillId="0" borderId="19" xfId="0" applyFont="1" applyFill="1" applyBorder="1" applyAlignment="1">
      <alignment vertical="center"/>
    </xf>
    <xf numFmtId="0" fontId="51" fillId="0" borderId="0" xfId="0" applyFont="1" applyFill="1" applyBorder="1" applyAlignment="1">
      <alignment vertical="center"/>
    </xf>
    <xf numFmtId="0" fontId="56" fillId="0" borderId="10" xfId="0" applyFont="1" applyFill="1" applyBorder="1" applyAlignment="1" applyProtection="1">
      <alignment horizontal="center" vertical="center"/>
      <protection locked="0"/>
    </xf>
    <xf numFmtId="0" fontId="56" fillId="0" borderId="4"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56" fillId="9" borderId="39" xfId="0" applyFont="1" applyFill="1" applyBorder="1" applyAlignment="1" applyProtection="1">
      <alignment horizontal="center" vertical="center" shrinkToFit="1"/>
    </xf>
    <xf numFmtId="0" fontId="56" fillId="9" borderId="3" xfId="0" applyFont="1" applyFill="1" applyBorder="1" applyAlignment="1" applyProtection="1">
      <alignment horizontal="center" vertical="center" shrinkToFit="1"/>
    </xf>
    <xf numFmtId="0" fontId="56" fillId="9" borderId="29" xfId="0" applyFont="1" applyFill="1" applyBorder="1" applyAlignment="1" applyProtection="1">
      <alignment horizontal="center" vertical="center" shrinkToFit="1"/>
    </xf>
    <xf numFmtId="0" fontId="56" fillId="9" borderId="34" xfId="0" applyFont="1" applyFill="1" applyBorder="1" applyAlignment="1" applyProtection="1">
      <alignment horizontal="center" vertical="center"/>
      <protection locked="0"/>
    </xf>
    <xf numFmtId="0" fontId="56" fillId="9" borderId="21" xfId="0" applyFont="1" applyFill="1" applyBorder="1" applyAlignment="1" applyProtection="1">
      <alignment horizontal="center" vertical="center"/>
      <protection locked="0"/>
    </xf>
    <xf numFmtId="0" fontId="56" fillId="9" borderId="84" xfId="0" applyFont="1" applyFill="1" applyBorder="1" applyAlignment="1" applyProtection="1">
      <alignment horizontal="center" vertical="center"/>
      <protection locked="0"/>
    </xf>
    <xf numFmtId="0" fontId="56" fillId="9" borderId="10" xfId="0" applyFont="1" applyFill="1" applyBorder="1" applyAlignment="1" applyProtection="1">
      <alignment horizontal="center" vertical="center"/>
    </xf>
    <xf numFmtId="0" fontId="56" fillId="9" borderId="4" xfId="0" applyFont="1" applyFill="1" applyBorder="1" applyAlignment="1" applyProtection="1">
      <alignment horizontal="center" vertical="center"/>
    </xf>
    <xf numFmtId="0" fontId="56" fillId="9" borderId="11" xfId="0" applyFont="1" applyFill="1" applyBorder="1" applyAlignment="1" applyProtection="1">
      <alignment horizontal="center" vertical="center"/>
    </xf>
    <xf numFmtId="0" fontId="56" fillId="5" borderId="6" xfId="0" applyFont="1" applyFill="1" applyBorder="1" applyAlignment="1" applyProtection="1">
      <alignment horizontal="center" vertical="center"/>
    </xf>
    <xf numFmtId="0" fontId="56" fillId="5" borderId="7" xfId="0" applyFont="1" applyFill="1" applyBorder="1" applyAlignment="1" applyProtection="1">
      <alignment horizontal="center" vertical="center"/>
    </xf>
    <xf numFmtId="0" fontId="56" fillId="5" borderId="9" xfId="0" applyFont="1" applyFill="1" applyBorder="1" applyAlignment="1" applyProtection="1">
      <alignment horizontal="center" vertical="center"/>
    </xf>
    <xf numFmtId="0" fontId="49" fillId="0" borderId="21" xfId="0" applyFont="1" applyBorder="1" applyAlignment="1">
      <alignment horizontal="distributed" vertical="center" indent="1"/>
    </xf>
    <xf numFmtId="0" fontId="49" fillId="0" borderId="83" xfId="0" applyFont="1" applyBorder="1" applyAlignment="1">
      <alignment horizontal="distributed" vertical="center" indent="1"/>
    </xf>
    <xf numFmtId="0" fontId="49" fillId="0" borderId="57" xfId="0" applyFont="1" applyBorder="1" applyAlignment="1">
      <alignment horizontal="distributed" vertical="center" indent="1"/>
    </xf>
    <xf numFmtId="0" fontId="49" fillId="0" borderId="47" xfId="0" applyFont="1" applyBorder="1" applyAlignment="1">
      <alignment horizontal="distributed" vertical="center" indent="1"/>
    </xf>
    <xf numFmtId="0" fontId="50" fillId="8" borderId="0" xfId="0" applyFont="1" applyFill="1" applyBorder="1" applyAlignment="1">
      <alignment horizontal="center" vertical="center"/>
    </xf>
    <xf numFmtId="0" fontId="56" fillId="0" borderId="58" xfId="0" applyFont="1" applyFill="1" applyBorder="1" applyAlignment="1" applyProtection="1">
      <alignment horizontal="center" vertical="center"/>
    </xf>
    <xf numFmtId="0" fontId="56" fillId="0" borderId="69" xfId="0" applyFont="1" applyFill="1" applyBorder="1" applyAlignment="1" applyProtection="1">
      <alignment horizontal="center" vertical="center"/>
    </xf>
    <xf numFmtId="0" fontId="56" fillId="0" borderId="48" xfId="0" applyFont="1" applyFill="1" applyBorder="1" applyAlignment="1" applyProtection="1">
      <alignment horizontal="center" vertical="center"/>
    </xf>
    <xf numFmtId="0" fontId="49" fillId="0" borderId="4" xfId="0" applyFont="1" applyFill="1" applyBorder="1" applyAlignment="1" applyProtection="1">
      <alignment horizontal="center" vertical="center"/>
    </xf>
    <xf numFmtId="0" fontId="56" fillId="4" borderId="4" xfId="0" applyFont="1" applyFill="1" applyBorder="1" applyAlignment="1" applyProtection="1">
      <alignment horizontal="center" vertical="center"/>
    </xf>
    <xf numFmtId="0" fontId="56" fillId="3" borderId="4" xfId="0" applyFont="1" applyFill="1" applyBorder="1" applyAlignment="1" applyProtection="1">
      <alignment horizontal="center" vertical="center"/>
    </xf>
    <xf numFmtId="0" fontId="56" fillId="3" borderId="41" xfId="0" applyFont="1" applyFill="1" applyBorder="1" applyAlignment="1" applyProtection="1">
      <alignment horizontal="center" vertical="center"/>
    </xf>
    <xf numFmtId="0" fontId="56" fillId="4" borderId="71" xfId="0" applyFont="1" applyFill="1" applyBorder="1" applyAlignment="1" applyProtection="1">
      <alignment horizontal="center" vertical="center"/>
    </xf>
    <xf numFmtId="0" fontId="56" fillId="4" borderId="72" xfId="0" applyFont="1" applyFill="1" applyBorder="1" applyAlignment="1" applyProtection="1">
      <alignment horizontal="center" vertical="center"/>
    </xf>
    <xf numFmtId="0" fontId="56" fillId="4" borderId="73" xfId="0" applyFont="1" applyFill="1" applyBorder="1" applyAlignment="1" applyProtection="1">
      <alignment horizontal="center" vertical="center"/>
    </xf>
    <xf numFmtId="0" fontId="49" fillId="0" borderId="87" xfId="0" applyFont="1" applyFill="1" applyBorder="1" applyAlignment="1" applyProtection="1">
      <alignment horizontal="center" vertical="center"/>
    </xf>
    <xf numFmtId="0" fontId="49" fillId="0" borderId="33" xfId="0" applyFont="1" applyFill="1" applyBorder="1" applyAlignment="1" applyProtection="1">
      <alignment horizontal="center" vertical="center"/>
    </xf>
    <xf numFmtId="0" fontId="49" fillId="0" borderId="21" xfId="0" applyFont="1" applyFill="1" applyBorder="1" applyAlignment="1" applyProtection="1">
      <alignment horizontal="center" vertical="center"/>
    </xf>
    <xf numFmtId="0" fontId="48" fillId="0" borderId="0" xfId="1" applyAlignment="1" applyProtection="1">
      <alignment horizontal="center" vertical="center"/>
    </xf>
    <xf numFmtId="0" fontId="72" fillId="5" borderId="0" xfId="1" applyFont="1" applyFill="1" applyAlignment="1" applyProtection="1">
      <alignment horizontal="center" vertical="center"/>
    </xf>
    <xf numFmtId="0" fontId="37" fillId="0" borderId="0" xfId="1" applyFont="1" applyBorder="1" applyAlignment="1" applyProtection="1">
      <alignment horizontal="distributed" vertical="center" indent="8" shrinkToFit="1"/>
    </xf>
    <xf numFmtId="0" fontId="37" fillId="0" borderId="0" xfId="1" applyFont="1" applyAlignment="1" applyProtection="1">
      <alignment horizontal="distributed" vertical="center" indent="8" shrinkToFit="1"/>
    </xf>
    <xf numFmtId="0" fontId="14" fillId="0" borderId="0" xfId="1" applyFont="1" applyBorder="1" applyAlignment="1" applyProtection="1">
      <alignment horizontal="center" vertical="center" shrinkToFit="1"/>
    </xf>
    <xf numFmtId="0" fontId="14" fillId="0" borderId="0" xfId="1" applyFont="1" applyBorder="1" applyAlignment="1" applyProtection="1">
      <alignment horizontal="center" vertical="center"/>
    </xf>
    <xf numFmtId="0" fontId="61" fillId="0" borderId="0" xfId="0" applyFont="1" applyBorder="1" applyAlignment="1" applyProtection="1">
      <alignment horizontal="center" vertical="center"/>
    </xf>
    <xf numFmtId="0" fontId="12" fillId="0" borderId="47" xfId="1" applyFont="1" applyBorder="1" applyAlignment="1" applyProtection="1">
      <alignment horizontal="center" vertical="center" shrinkToFit="1"/>
    </xf>
    <xf numFmtId="0" fontId="12" fillId="0" borderId="69" xfId="1" applyFont="1" applyBorder="1" applyAlignment="1" applyProtection="1">
      <alignment horizontal="center" vertical="center" shrinkToFit="1"/>
    </xf>
    <xf numFmtId="0" fontId="12" fillId="0" borderId="48" xfId="1" applyFont="1" applyBorder="1" applyAlignment="1" applyProtection="1">
      <alignment horizontal="center" vertical="center" shrinkToFit="1"/>
    </xf>
    <xf numFmtId="0" fontId="25" fillId="0" borderId="0" xfId="1" applyFont="1" applyBorder="1" applyAlignment="1" applyProtection="1">
      <alignment horizontal="center" vertical="center"/>
    </xf>
    <xf numFmtId="0" fontId="52" fillId="0" borderId="0" xfId="1" applyFont="1" applyAlignment="1" applyProtection="1">
      <alignment horizontal="center" vertical="center"/>
    </xf>
    <xf numFmtId="176" fontId="30" fillId="0" borderId="0" xfId="1" applyNumberFormat="1" applyFont="1" applyAlignment="1" applyProtection="1">
      <alignment horizontal="distributed" vertical="center" indent="4"/>
    </xf>
    <xf numFmtId="0" fontId="14" fillId="0" borderId="25" xfId="1" applyFont="1" applyBorder="1" applyAlignment="1" applyProtection="1">
      <alignment horizontal="center" vertical="center"/>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39" fillId="0" borderId="74" xfId="1" applyNumberFormat="1" applyFont="1" applyBorder="1" applyAlignment="1" applyProtection="1">
      <alignment horizontal="center" vertical="center"/>
    </xf>
    <xf numFmtId="0" fontId="39" fillId="0" borderId="75" xfId="1" applyNumberFormat="1" applyFont="1" applyBorder="1" applyAlignment="1" applyProtection="1">
      <alignment horizontal="center" vertical="center"/>
    </xf>
    <xf numFmtId="0" fontId="39" fillId="0" borderId="76" xfId="1" applyNumberFormat="1" applyFont="1" applyBorder="1" applyAlignment="1" applyProtection="1">
      <alignment horizontal="center" vertical="center"/>
    </xf>
    <xf numFmtId="0" fontId="39" fillId="0" borderId="77" xfId="1" applyNumberFormat="1" applyFont="1" applyBorder="1" applyAlignment="1" applyProtection="1">
      <alignment horizontal="center" vertical="center"/>
    </xf>
    <xf numFmtId="0" fontId="0" fillId="6" borderId="58" xfId="0" applyFill="1" applyBorder="1" applyAlignment="1" applyProtection="1">
      <alignment horizontal="center" vertical="center"/>
    </xf>
    <xf numFmtId="0" fontId="0" fillId="6" borderId="69" xfId="0" applyFill="1" applyBorder="1" applyAlignment="1" applyProtection="1">
      <alignment horizontal="center" vertical="center"/>
    </xf>
    <xf numFmtId="0" fontId="0" fillId="6" borderId="48" xfId="0" applyFill="1" applyBorder="1" applyAlignment="1" applyProtection="1">
      <alignment horizontal="center" vertical="center"/>
    </xf>
    <xf numFmtId="0" fontId="0" fillId="0" borderId="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25" fillId="0" borderId="46" xfId="1" applyFont="1" applyBorder="1" applyAlignment="1" applyProtection="1">
      <alignment horizontal="center" vertical="center"/>
    </xf>
    <xf numFmtId="0" fontId="25" fillId="0" borderId="22" xfId="1" applyFont="1" applyBorder="1" applyAlignment="1" applyProtection="1">
      <alignment horizontal="center" vertical="center"/>
    </xf>
    <xf numFmtId="0" fontId="0" fillId="0" borderId="0" xfId="0" applyAlignment="1">
      <alignment horizontal="center" vertical="center"/>
    </xf>
  </cellXfs>
  <cellStyles count="6">
    <cellStyle name="標準" xfId="0" builtinId="0"/>
    <cellStyle name="標準 2" xfId="1"/>
    <cellStyle name="標準 3" xfId="2"/>
    <cellStyle name="標準 4" xfId="3"/>
    <cellStyle name="標準 5" xfId="4"/>
    <cellStyle name="標準 5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75"/>
  <sheetViews>
    <sheetView tabSelected="1" workbookViewId="0">
      <selection activeCell="B9" sqref="B9"/>
    </sheetView>
  </sheetViews>
  <sheetFormatPr defaultColWidth="9" defaultRowHeight="13.5"/>
  <cols>
    <col min="1" max="1" width="17.5" style="215" customWidth="1"/>
    <col min="2" max="2" width="14.5" style="214" customWidth="1"/>
    <col min="3" max="6" width="8.125" style="214" customWidth="1"/>
    <col min="7" max="7" width="14.5" style="214" customWidth="1"/>
    <col min="8" max="8" width="15" style="214" customWidth="1"/>
    <col min="9" max="9" width="4.875" style="214" customWidth="1"/>
    <col min="10" max="16384" width="9" style="214"/>
  </cols>
  <sheetData>
    <row r="1" spans="1:8" ht="30" customHeight="1">
      <c r="A1" s="225"/>
      <c r="B1" s="264" t="s">
        <v>474</v>
      </c>
      <c r="C1" s="265"/>
      <c r="D1" s="265"/>
      <c r="E1" s="265"/>
      <c r="F1" s="265"/>
      <c r="G1" s="266"/>
      <c r="H1" s="226" t="s">
        <v>475</v>
      </c>
    </row>
    <row r="2" spans="1:8" ht="63.75" customHeight="1">
      <c r="A2" s="267" t="s">
        <v>476</v>
      </c>
      <c r="B2" s="267"/>
      <c r="C2" s="267"/>
      <c r="D2" s="267"/>
      <c r="E2" s="267"/>
      <c r="F2" s="267"/>
      <c r="G2" s="267"/>
      <c r="H2" s="267"/>
    </row>
    <row r="3" spans="1:8" ht="18" customHeight="1">
      <c r="A3" s="227" t="s">
        <v>477</v>
      </c>
      <c r="B3" s="268">
        <v>43197</v>
      </c>
      <c r="C3" s="268"/>
      <c r="D3" s="269">
        <v>43198</v>
      </c>
      <c r="E3" s="269"/>
      <c r="F3" s="269"/>
      <c r="G3" s="228"/>
      <c r="H3" s="229"/>
    </row>
    <row r="4" spans="1:8" ht="18" customHeight="1">
      <c r="A4" s="227" t="s">
        <v>413</v>
      </c>
      <c r="B4" s="229" t="s">
        <v>478</v>
      </c>
      <c r="C4" s="229"/>
      <c r="D4" s="229"/>
      <c r="E4" s="229"/>
      <c r="F4" s="229"/>
      <c r="G4" s="229"/>
      <c r="H4" s="229"/>
    </row>
    <row r="5" spans="1:8" ht="18" customHeight="1">
      <c r="A5" s="227" t="s">
        <v>414</v>
      </c>
      <c r="B5" s="230">
        <v>43197</v>
      </c>
      <c r="C5" s="229"/>
      <c r="D5" s="229"/>
      <c r="E5" s="229"/>
      <c r="F5" s="229"/>
      <c r="G5" s="229"/>
      <c r="H5" s="229"/>
    </row>
    <row r="6" spans="1:8" ht="18" customHeight="1">
      <c r="A6" s="227"/>
      <c r="B6" s="229" t="s">
        <v>415</v>
      </c>
      <c r="C6" s="231"/>
      <c r="D6" s="231"/>
      <c r="E6" s="231"/>
      <c r="F6" s="231"/>
      <c r="G6" s="231"/>
      <c r="H6" s="232"/>
    </row>
    <row r="7" spans="1:8" ht="18" customHeight="1">
      <c r="A7" s="227"/>
      <c r="B7" s="270" t="s">
        <v>479</v>
      </c>
      <c r="C7" s="271"/>
      <c r="D7" s="271"/>
      <c r="E7" s="271"/>
      <c r="F7" s="271"/>
      <c r="G7" s="271"/>
      <c r="H7" s="271"/>
    </row>
    <row r="8" spans="1:8" ht="18" customHeight="1">
      <c r="A8" s="227"/>
      <c r="B8" s="233" t="s">
        <v>771</v>
      </c>
      <c r="C8" s="234"/>
      <c r="D8" s="234"/>
      <c r="E8" s="234"/>
      <c r="F8" s="234"/>
      <c r="G8" s="234"/>
      <c r="H8" s="234"/>
    </row>
    <row r="9" spans="1:8" ht="18" customHeight="1">
      <c r="A9" s="227"/>
      <c r="B9" s="235" t="s">
        <v>480</v>
      </c>
      <c r="C9" s="229"/>
      <c r="D9" s="229"/>
      <c r="E9" s="229"/>
      <c r="F9" s="229"/>
      <c r="G9" s="229"/>
      <c r="H9" s="229"/>
    </row>
    <row r="10" spans="1:8" ht="18" customHeight="1">
      <c r="A10" s="227"/>
      <c r="B10" s="231" t="s">
        <v>481</v>
      </c>
      <c r="C10" s="229"/>
      <c r="D10" s="229"/>
      <c r="E10" s="229"/>
      <c r="F10" s="229"/>
      <c r="G10" s="229"/>
      <c r="H10" s="229"/>
    </row>
    <row r="11" spans="1:8" ht="18" customHeight="1">
      <c r="A11" s="227"/>
      <c r="B11" s="229" t="s">
        <v>482</v>
      </c>
      <c r="C11" s="229"/>
      <c r="D11" s="229"/>
      <c r="E11" s="229"/>
      <c r="F11" s="229"/>
      <c r="G11" s="229"/>
      <c r="H11" s="229"/>
    </row>
    <row r="12" spans="1:8" ht="18" customHeight="1">
      <c r="A12" s="227"/>
      <c r="B12" s="235" t="s">
        <v>483</v>
      </c>
      <c r="C12" s="229"/>
      <c r="D12" s="229"/>
      <c r="E12" s="229"/>
      <c r="F12" s="229"/>
      <c r="G12" s="229"/>
      <c r="H12" s="229"/>
    </row>
    <row r="13" spans="1:8" ht="18" customHeight="1">
      <c r="A13" s="227"/>
      <c r="B13" s="235" t="s">
        <v>484</v>
      </c>
      <c r="C13" s="229"/>
      <c r="D13" s="229"/>
      <c r="E13" s="229"/>
      <c r="F13" s="229"/>
      <c r="G13" s="229"/>
      <c r="H13" s="229"/>
    </row>
    <row r="14" spans="1:8" ht="33" customHeight="1">
      <c r="A14" s="227"/>
      <c r="B14" s="235" t="s">
        <v>485</v>
      </c>
      <c r="C14" s="229"/>
      <c r="D14" s="229"/>
      <c r="E14" s="229"/>
      <c r="F14" s="229"/>
      <c r="G14" s="229"/>
      <c r="H14" s="229"/>
    </row>
    <row r="15" spans="1:8" ht="18" customHeight="1">
      <c r="A15" s="227"/>
      <c r="B15" s="230">
        <v>43198</v>
      </c>
      <c r="C15" s="229"/>
      <c r="D15" s="229"/>
      <c r="E15" s="229"/>
      <c r="F15" s="229"/>
      <c r="G15" s="229"/>
      <c r="H15" s="229"/>
    </row>
    <row r="16" spans="1:8" ht="18" customHeight="1">
      <c r="A16" s="227"/>
      <c r="B16" s="229" t="s">
        <v>415</v>
      </c>
      <c r="C16" s="229"/>
      <c r="D16" s="229"/>
      <c r="E16" s="229"/>
      <c r="F16" s="229"/>
      <c r="G16" s="229"/>
      <c r="H16" s="229"/>
    </row>
    <row r="17" spans="1:8" ht="34.5" customHeight="1">
      <c r="A17" s="227"/>
      <c r="B17" s="231" t="s">
        <v>486</v>
      </c>
      <c r="C17" s="229"/>
      <c r="D17" s="229"/>
      <c r="E17" s="229"/>
      <c r="F17" s="229"/>
      <c r="G17" s="229"/>
      <c r="H17" s="229"/>
    </row>
    <row r="18" spans="1:8" ht="18" customHeight="1">
      <c r="A18" s="227"/>
      <c r="B18" s="235" t="s">
        <v>487</v>
      </c>
      <c r="C18" s="231"/>
      <c r="D18" s="231"/>
      <c r="E18" s="231"/>
      <c r="F18" s="231"/>
      <c r="G18" s="231"/>
      <c r="H18" s="229"/>
    </row>
    <row r="19" spans="1:8" ht="18" customHeight="1">
      <c r="A19" s="227"/>
      <c r="B19" s="231" t="s">
        <v>488</v>
      </c>
      <c r="C19" s="231"/>
      <c r="D19" s="231"/>
      <c r="E19" s="231"/>
      <c r="F19" s="231"/>
      <c r="G19" s="231"/>
      <c r="H19" s="229"/>
    </row>
    <row r="20" spans="1:8" ht="18" customHeight="1">
      <c r="A20" s="227"/>
      <c r="B20" s="229" t="s">
        <v>482</v>
      </c>
      <c r="C20" s="229"/>
      <c r="D20" s="229"/>
      <c r="E20" s="229"/>
      <c r="F20" s="229"/>
      <c r="G20" s="229"/>
      <c r="H20" s="229"/>
    </row>
    <row r="21" spans="1:8" ht="18" customHeight="1">
      <c r="A21" s="227"/>
      <c r="B21" s="231" t="s">
        <v>489</v>
      </c>
      <c r="C21" s="229"/>
      <c r="D21" s="229"/>
      <c r="E21" s="229"/>
      <c r="F21" s="229"/>
      <c r="G21" s="229"/>
      <c r="H21" s="229"/>
    </row>
    <row r="22" spans="1:8" ht="18" customHeight="1">
      <c r="A22" s="227"/>
      <c r="B22" s="235" t="s">
        <v>490</v>
      </c>
      <c r="C22" s="229"/>
      <c r="D22" s="229"/>
      <c r="E22" s="229"/>
      <c r="F22" s="229"/>
      <c r="G22" s="229"/>
      <c r="H22" s="229"/>
    </row>
    <row r="23" spans="1:8" ht="18" customHeight="1">
      <c r="A23" s="227" t="s">
        <v>491</v>
      </c>
      <c r="B23" s="229" t="s">
        <v>492</v>
      </c>
      <c r="C23" s="229"/>
      <c r="D23" s="229"/>
      <c r="E23" s="229"/>
      <c r="F23" s="229"/>
      <c r="G23" s="229"/>
      <c r="H23" s="229"/>
    </row>
    <row r="24" spans="1:8" ht="18" customHeight="1">
      <c r="A24" s="227"/>
      <c r="B24" s="229" t="s">
        <v>493</v>
      </c>
      <c r="C24" s="229"/>
      <c r="D24" s="229"/>
      <c r="E24" s="229"/>
      <c r="F24" s="229"/>
      <c r="G24" s="229"/>
      <c r="H24" s="229"/>
    </row>
    <row r="25" spans="1:8" ht="18" customHeight="1">
      <c r="A25" s="227"/>
      <c r="B25" s="229" t="s">
        <v>494</v>
      </c>
      <c r="C25" s="229"/>
      <c r="D25" s="229"/>
      <c r="E25" s="229"/>
      <c r="F25" s="229"/>
      <c r="G25" s="229"/>
      <c r="H25" s="229"/>
    </row>
    <row r="26" spans="1:8" ht="18" customHeight="1">
      <c r="A26" s="227"/>
      <c r="B26" s="236" t="s">
        <v>495</v>
      </c>
      <c r="C26" s="229"/>
      <c r="D26" s="229"/>
      <c r="E26" s="229"/>
      <c r="F26" s="229"/>
      <c r="G26" s="229"/>
      <c r="H26" s="229"/>
    </row>
    <row r="27" spans="1:8" ht="18" customHeight="1">
      <c r="A27" s="227"/>
      <c r="B27" s="272" t="s">
        <v>496</v>
      </c>
      <c r="C27" s="272"/>
      <c r="D27" s="272"/>
      <c r="E27" s="272"/>
      <c r="F27" s="272"/>
      <c r="G27" s="272"/>
      <c r="H27" s="272"/>
    </row>
    <row r="28" spans="1:8" ht="18" customHeight="1">
      <c r="A28" s="227"/>
      <c r="B28" s="229" t="s">
        <v>497</v>
      </c>
      <c r="C28" s="234"/>
      <c r="D28" s="234"/>
      <c r="E28" s="234"/>
      <c r="F28" s="234"/>
      <c r="G28" s="234"/>
      <c r="H28" s="234"/>
    </row>
    <row r="29" spans="1:8" ht="18" customHeight="1">
      <c r="A29" s="227"/>
      <c r="B29" s="229" t="s">
        <v>498</v>
      </c>
      <c r="C29" s="234"/>
      <c r="D29" s="234"/>
      <c r="E29" s="234"/>
      <c r="F29" s="234"/>
      <c r="G29" s="234"/>
      <c r="H29" s="234"/>
    </row>
    <row r="30" spans="1:8" ht="18" customHeight="1">
      <c r="A30" s="227"/>
      <c r="B30" s="273" t="s">
        <v>499</v>
      </c>
      <c r="C30" s="274"/>
      <c r="D30" s="274"/>
      <c r="E30" s="274"/>
      <c r="F30" s="274"/>
      <c r="G30" s="274"/>
      <c r="H30" s="274"/>
    </row>
    <row r="31" spans="1:8" ht="18" customHeight="1">
      <c r="A31" s="227"/>
      <c r="B31" s="237" t="s">
        <v>500</v>
      </c>
      <c r="C31" s="234"/>
      <c r="D31" s="234"/>
      <c r="E31" s="234"/>
      <c r="F31" s="234"/>
      <c r="G31" s="234"/>
      <c r="H31" s="234"/>
    </row>
    <row r="32" spans="1:8" ht="18" customHeight="1">
      <c r="A32" s="227"/>
      <c r="B32" s="237" t="s">
        <v>501</v>
      </c>
      <c r="C32" s="234"/>
      <c r="D32" s="234"/>
      <c r="E32" s="234"/>
      <c r="F32" s="234"/>
      <c r="G32" s="234"/>
      <c r="H32" s="234"/>
    </row>
    <row r="33" spans="1:9" ht="18" customHeight="1">
      <c r="A33" s="227"/>
      <c r="B33" s="225" t="s">
        <v>502</v>
      </c>
      <c r="C33" s="234"/>
      <c r="D33" s="234"/>
      <c r="E33" s="234"/>
      <c r="F33" s="234"/>
      <c r="G33" s="234"/>
      <c r="H33" s="234"/>
    </row>
    <row r="34" spans="1:9" ht="18" customHeight="1">
      <c r="A34" s="227"/>
      <c r="B34" s="225" t="s">
        <v>503</v>
      </c>
      <c r="C34" s="234"/>
      <c r="D34" s="234"/>
      <c r="E34" s="234"/>
      <c r="F34" s="234"/>
      <c r="G34" s="234"/>
      <c r="H34" s="234"/>
    </row>
    <row r="35" spans="1:9">
      <c r="A35" s="227"/>
      <c r="B35" s="225" t="s">
        <v>504</v>
      </c>
      <c r="C35" s="234"/>
      <c r="D35" s="234"/>
      <c r="E35" s="234"/>
      <c r="F35" s="234"/>
      <c r="G35" s="234"/>
      <c r="H35" s="234"/>
    </row>
    <row r="36" spans="1:9" ht="18" customHeight="1">
      <c r="A36" s="227"/>
      <c r="B36" s="225" t="s">
        <v>505</v>
      </c>
      <c r="C36" s="234"/>
      <c r="D36" s="234"/>
      <c r="E36" s="234"/>
      <c r="F36" s="234"/>
      <c r="G36" s="234"/>
      <c r="H36" s="234"/>
    </row>
    <row r="37" spans="1:9" s="218" customFormat="1" ht="18" customHeight="1">
      <c r="A37" s="227"/>
      <c r="B37" s="225" t="s">
        <v>506</v>
      </c>
      <c r="C37" s="234"/>
      <c r="D37" s="234"/>
      <c r="E37" s="234"/>
      <c r="F37" s="234"/>
      <c r="G37" s="234"/>
      <c r="H37" s="234"/>
    </row>
    <row r="38" spans="1:9" ht="18" customHeight="1">
      <c r="A38" s="227"/>
      <c r="B38" s="275" t="s">
        <v>507</v>
      </c>
      <c r="C38" s="275"/>
      <c r="D38" s="275"/>
      <c r="E38" s="275"/>
      <c r="F38" s="275"/>
      <c r="G38" s="275"/>
      <c r="H38" s="275"/>
    </row>
    <row r="39" spans="1:9" ht="18" customHeight="1">
      <c r="A39" s="227"/>
      <c r="B39" s="275" t="s">
        <v>508</v>
      </c>
      <c r="C39" s="275"/>
      <c r="D39" s="275"/>
      <c r="E39" s="275"/>
      <c r="F39" s="275"/>
      <c r="G39" s="275"/>
      <c r="H39" s="275"/>
      <c r="I39" s="215"/>
    </row>
    <row r="40" spans="1:9" ht="18" customHeight="1">
      <c r="A40" s="238"/>
      <c r="B40" s="229" t="s">
        <v>509</v>
      </c>
      <c r="C40" s="229"/>
      <c r="D40" s="229"/>
      <c r="E40" s="229"/>
      <c r="F40" s="229"/>
      <c r="G40" s="229"/>
      <c r="H40" s="229"/>
      <c r="I40" s="215"/>
    </row>
    <row r="41" spans="1:9" ht="48.75" customHeight="1">
      <c r="A41" s="238"/>
      <c r="B41" s="229" t="s">
        <v>510</v>
      </c>
      <c r="C41" s="229"/>
      <c r="D41" s="229"/>
      <c r="E41" s="229"/>
      <c r="F41" s="229"/>
      <c r="G41" s="229"/>
      <c r="H41" s="229"/>
    </row>
    <row r="42" spans="1:9" ht="18" customHeight="1">
      <c r="A42" s="227"/>
      <c r="B42" s="229" t="s">
        <v>511</v>
      </c>
      <c r="C42" s="229"/>
      <c r="D42" s="229"/>
      <c r="E42" s="229"/>
      <c r="F42" s="229"/>
      <c r="G42" s="229"/>
      <c r="H42" s="229"/>
    </row>
    <row r="43" spans="1:9" ht="18" customHeight="1">
      <c r="A43" s="227"/>
      <c r="B43" s="229" t="s">
        <v>512</v>
      </c>
      <c r="C43" s="229"/>
      <c r="D43" s="229"/>
      <c r="E43" s="229"/>
      <c r="F43" s="229"/>
      <c r="G43" s="229"/>
      <c r="H43" s="229"/>
    </row>
    <row r="44" spans="1:9" ht="18" customHeight="1">
      <c r="A44" s="227" t="s">
        <v>416</v>
      </c>
      <c r="B44" s="229" t="s">
        <v>513</v>
      </c>
      <c r="C44" s="229"/>
      <c r="D44" s="229"/>
      <c r="E44" s="229"/>
      <c r="F44" s="229"/>
      <c r="G44" s="229"/>
      <c r="H44" s="229"/>
    </row>
    <row r="45" spans="1:9" ht="18" customHeight="1">
      <c r="A45" s="227"/>
      <c r="B45" s="229" t="s">
        <v>514</v>
      </c>
      <c r="C45" s="239"/>
      <c r="D45" s="229"/>
      <c r="E45" s="229"/>
      <c r="F45" s="229"/>
      <c r="G45" s="229"/>
      <c r="H45" s="229"/>
    </row>
    <row r="46" spans="1:9" ht="18" customHeight="1">
      <c r="A46" s="227"/>
      <c r="B46" s="229" t="s">
        <v>158</v>
      </c>
      <c r="C46" s="229"/>
      <c r="D46" s="229"/>
      <c r="E46" s="240" t="s">
        <v>211</v>
      </c>
      <c r="F46" s="229"/>
      <c r="G46" s="241" t="s">
        <v>515</v>
      </c>
      <c r="H46" s="229"/>
    </row>
    <row r="47" spans="1:9" ht="18" customHeight="1">
      <c r="A47" s="227" t="s">
        <v>417</v>
      </c>
      <c r="B47" s="242" t="s">
        <v>516</v>
      </c>
      <c r="C47" s="234"/>
      <c r="D47" s="234"/>
      <c r="E47" s="234"/>
      <c r="F47" s="234"/>
      <c r="G47" s="234"/>
      <c r="H47" s="234"/>
    </row>
    <row r="48" spans="1:9" ht="18" customHeight="1">
      <c r="A48" s="227"/>
      <c r="B48" s="236" t="s">
        <v>517</v>
      </c>
      <c r="C48" s="234"/>
      <c r="D48" s="234"/>
      <c r="E48" s="234"/>
      <c r="F48" s="234"/>
      <c r="G48" s="234"/>
      <c r="H48" s="234"/>
    </row>
    <row r="49" spans="1:9" ht="18" customHeight="1">
      <c r="A49" s="227"/>
      <c r="B49" s="243" t="s">
        <v>518</v>
      </c>
      <c r="C49" s="241"/>
      <c r="D49" s="241"/>
      <c r="E49" s="241"/>
      <c r="F49" s="241"/>
      <c r="G49" s="241"/>
      <c r="H49" s="241"/>
    </row>
    <row r="50" spans="1:9" ht="18" customHeight="1">
      <c r="A50" s="227"/>
      <c r="B50" s="271" t="s">
        <v>519</v>
      </c>
      <c r="C50" s="276"/>
      <c r="D50" s="276"/>
      <c r="E50" s="276"/>
      <c r="F50" s="276"/>
      <c r="G50" s="276"/>
      <c r="H50" s="241"/>
    </row>
    <row r="51" spans="1:9" ht="18" customHeight="1">
      <c r="A51" s="227"/>
      <c r="B51" s="276"/>
      <c r="C51" s="276"/>
      <c r="D51" s="276"/>
      <c r="E51" s="276"/>
      <c r="F51" s="276"/>
      <c r="G51" s="276"/>
      <c r="H51" s="241"/>
    </row>
    <row r="52" spans="1:9" ht="18" customHeight="1">
      <c r="A52" s="227"/>
      <c r="B52" s="276"/>
      <c r="C52" s="276"/>
      <c r="D52" s="276"/>
      <c r="E52" s="276"/>
      <c r="F52" s="276"/>
      <c r="G52" s="276"/>
      <c r="H52" s="241"/>
    </row>
    <row r="53" spans="1:9" ht="18" customHeight="1">
      <c r="A53" s="227" t="s">
        <v>418</v>
      </c>
      <c r="B53" s="262">
        <v>43175</v>
      </c>
      <c r="C53" s="262"/>
      <c r="D53" s="262"/>
      <c r="E53" s="262"/>
      <c r="F53" s="263">
        <v>43178</v>
      </c>
      <c r="G53" s="263"/>
      <c r="H53" s="263"/>
    </row>
    <row r="54" spans="1:9" ht="18" customHeight="1">
      <c r="B54" s="217" t="s">
        <v>146</v>
      </c>
    </row>
    <row r="55" spans="1:9" ht="18" customHeight="1">
      <c r="B55" s="217" t="s">
        <v>147</v>
      </c>
    </row>
    <row r="56" spans="1:9" ht="18" customHeight="1">
      <c r="B56" s="217" t="s">
        <v>148</v>
      </c>
    </row>
    <row r="57" spans="1:9" ht="18.75" customHeight="1">
      <c r="B57" s="217" t="s">
        <v>151</v>
      </c>
    </row>
    <row r="58" spans="1:9">
      <c r="B58" s="217" t="s">
        <v>149</v>
      </c>
    </row>
    <row r="59" spans="1:9" ht="15" customHeight="1">
      <c r="B59" s="215" t="s">
        <v>150</v>
      </c>
    </row>
    <row r="60" spans="1:9" ht="24">
      <c r="B60" s="219" t="s">
        <v>152</v>
      </c>
      <c r="C60" s="218"/>
      <c r="D60" s="218"/>
      <c r="E60" s="218"/>
      <c r="F60" s="218"/>
      <c r="G60" s="218"/>
      <c r="H60" s="218"/>
      <c r="I60" s="218"/>
    </row>
    <row r="61" spans="1:9" ht="17.25">
      <c r="B61" s="219" t="s">
        <v>419</v>
      </c>
      <c r="C61" s="218"/>
      <c r="D61" s="218"/>
      <c r="E61" s="218"/>
      <c r="F61" s="218"/>
      <c r="G61" s="218"/>
      <c r="H61" s="218"/>
      <c r="I61" s="218"/>
    </row>
    <row r="62" spans="1:9" ht="16.5" customHeight="1">
      <c r="A62" s="215" t="s">
        <v>420</v>
      </c>
      <c r="B62" s="214" t="s">
        <v>159</v>
      </c>
    </row>
    <row r="63" spans="1:9" ht="16.5" customHeight="1">
      <c r="B63" s="214" t="s">
        <v>421</v>
      </c>
    </row>
    <row r="64" spans="1:9" ht="18" customHeight="1">
      <c r="B64" s="214" t="s">
        <v>214</v>
      </c>
      <c r="G64" s="214" t="s">
        <v>422</v>
      </c>
    </row>
    <row r="65" spans="2:8" ht="27.75" customHeight="1">
      <c r="B65" s="260" t="s">
        <v>160</v>
      </c>
      <c r="C65" s="260"/>
      <c r="D65" s="260"/>
      <c r="E65" s="260"/>
      <c r="F65" s="260"/>
      <c r="G65" s="260"/>
      <c r="H65" s="260"/>
    </row>
    <row r="66" spans="2:8" ht="15" customHeight="1">
      <c r="B66" s="261" t="s">
        <v>161</v>
      </c>
      <c r="C66" s="261"/>
      <c r="D66" s="261"/>
      <c r="E66" s="261"/>
      <c r="F66" s="261"/>
      <c r="G66" s="261"/>
      <c r="H66" s="261"/>
    </row>
    <row r="67" spans="2:8" ht="18" customHeight="1">
      <c r="B67" s="216" t="s">
        <v>162</v>
      </c>
    </row>
    <row r="68" spans="2:8" ht="18" customHeight="1">
      <c r="B68" s="216" t="s">
        <v>163</v>
      </c>
    </row>
    <row r="69" spans="2:8" ht="18" customHeight="1">
      <c r="B69" s="216" t="s">
        <v>164</v>
      </c>
    </row>
    <row r="70" spans="2:8" ht="18" customHeight="1">
      <c r="B70" s="216" t="s">
        <v>165</v>
      </c>
    </row>
    <row r="71" spans="2:8" ht="18" customHeight="1">
      <c r="B71" s="216" t="s">
        <v>423</v>
      </c>
    </row>
    <row r="72" spans="2:8" ht="26.25" customHeight="1">
      <c r="B72" s="215" t="s">
        <v>166</v>
      </c>
      <c r="D72" s="220" t="s">
        <v>424</v>
      </c>
    </row>
    <row r="73" spans="2:8" ht="26.25" customHeight="1">
      <c r="B73" s="257" t="s">
        <v>425</v>
      </c>
      <c r="C73" s="257"/>
      <c r="D73" s="257"/>
      <c r="E73" s="257"/>
      <c r="F73" s="257"/>
      <c r="G73" s="257"/>
      <c r="H73" s="257"/>
    </row>
    <row r="74" spans="2:8" ht="31.5" customHeight="1">
      <c r="B74" s="258" t="s">
        <v>426</v>
      </c>
      <c r="C74" s="258"/>
      <c r="D74" s="258"/>
      <c r="E74" s="258"/>
      <c r="F74" s="258"/>
      <c r="G74" s="258"/>
      <c r="H74" s="258"/>
    </row>
    <row r="75" spans="2:8" ht="114.75" customHeight="1">
      <c r="B75" s="259" t="s">
        <v>167</v>
      </c>
      <c r="C75" s="259"/>
      <c r="D75" s="259"/>
      <c r="E75" s="259"/>
      <c r="F75" s="259"/>
      <c r="G75" s="259"/>
      <c r="H75" s="259"/>
    </row>
  </sheetData>
  <sheetProtection sheet="1" objects="1" scenarios="1" selectLockedCells="1" selectUnlockedCells="1"/>
  <mergeCells count="17">
    <mergeCell ref="B53:E53"/>
    <mergeCell ref="F53:H53"/>
    <mergeCell ref="B1:G1"/>
    <mergeCell ref="A2:H2"/>
    <mergeCell ref="B3:C3"/>
    <mergeCell ref="D3:F3"/>
    <mergeCell ref="B7:H7"/>
    <mergeCell ref="B27:H27"/>
    <mergeCell ref="B30:H30"/>
    <mergeCell ref="B38:H38"/>
    <mergeCell ref="B39:H39"/>
    <mergeCell ref="B50:G52"/>
    <mergeCell ref="B73:H73"/>
    <mergeCell ref="B74:H74"/>
    <mergeCell ref="B75:H75"/>
    <mergeCell ref="B65:H65"/>
    <mergeCell ref="B66:H66"/>
  </mergeCells>
  <phoneticPr fontId="27"/>
  <pageMargins left="0.7" right="0.7" top="0.75" bottom="0.75" header="0.3" footer="0.3"/>
  <pageSetup paperSize="9" scale="8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pane ySplit="1" topLeftCell="A2" activePane="bottomLeft" state="frozen"/>
      <selection activeCell="M33" sqref="M33"/>
      <selection pane="bottomLeft" activeCell="M33" sqref="M33"/>
    </sheetView>
  </sheetViews>
  <sheetFormatPr defaultRowHeight="13.5"/>
  <sheetData>
    <row r="1" spans="1:13">
      <c r="A1" t="s">
        <v>22</v>
      </c>
      <c r="B1" t="s">
        <v>23</v>
      </c>
      <c r="C1" t="s">
        <v>24</v>
      </c>
      <c r="D1" t="s">
        <v>25</v>
      </c>
      <c r="E1" t="s">
        <v>26</v>
      </c>
      <c r="F1" t="s">
        <v>27</v>
      </c>
      <c r="G1" t="s">
        <v>28</v>
      </c>
      <c r="H1" t="s">
        <v>3</v>
      </c>
      <c r="I1" t="s">
        <v>4</v>
      </c>
      <c r="J1" t="s">
        <v>29</v>
      </c>
      <c r="K1" t="s">
        <v>30</v>
      </c>
      <c r="L1" t="s">
        <v>31</v>
      </c>
      <c r="M1" t="s">
        <v>32</v>
      </c>
    </row>
    <row r="2" spans="1:13">
      <c r="A2" t="str">
        <f>IF(③リレー情報確認!C8="","",410000+①団体情報入力!$D$4*10)</f>
        <v/>
      </c>
      <c r="B2" t="str">
        <f>IF(A2="","",①団体情報入力!$D$4)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 t="shared" ref="L2:L25" si="0">IF(A2="","",0)</f>
        <v/>
      </c>
      <c r="M2" t="str">
        <f>IF(A2="","",種目情報!$K$4)</f>
        <v/>
      </c>
    </row>
    <row r="3" spans="1:13">
      <c r="A3" t="str">
        <f>IF(③リレー情報確認!C9="","",410000+①団体情報入力!$D$4*10)</f>
        <v/>
      </c>
      <c r="B3" t="str">
        <f>IF(A3="","",①団体情報入力!$D$4)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si="0"/>
        <v/>
      </c>
      <c r="M3" t="str">
        <f>IF(A3="","",種目情報!$K$4)</f>
        <v/>
      </c>
    </row>
    <row r="4" spans="1:13">
      <c r="A4" t="str">
        <f>IF(③リレー情報確認!C10="","",410000+①団体情報入力!$D$4*10)</f>
        <v/>
      </c>
      <c r="B4" t="str">
        <f>IF(A4="","",①団体情報入力!$D$4)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IF(③リレー情報確認!C11="","",410000+①団体情報入力!$D$4*10)</f>
        <v/>
      </c>
      <c r="B5" t="str">
        <f>IF(A5="","",①団体情報入力!$D$4)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IF(③リレー情報確認!C12="","",410000+①団体情報入力!$D$4*10)</f>
        <v/>
      </c>
      <c r="B6" t="str">
        <f>IF(A6="","",①団体情報入力!$D$4)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IF(③リレー情報確認!C13="","",410000+①団体情報入力!$D$4*10)</f>
        <v/>
      </c>
      <c r="B7" t="str">
        <f>IF(A7="","",①団体情報入力!$D$4)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9" t="str">
        <f>IF(③リレー情報確認!I8="","",1610000+①団体情報入力!$D$4*10)</f>
        <v/>
      </c>
      <c r="B8" s="9" t="str">
        <f>IF(A8="","",①団体情報入力!$D$4)</f>
        <v/>
      </c>
      <c r="C8" s="9" t="str">
        <f>IF(A8="","",③リレー情報確認!$J$1)</f>
        <v/>
      </c>
      <c r="D8" s="9" t="str">
        <f>IF(A8="","",③リレー情報確認!$P$1)</f>
        <v/>
      </c>
      <c r="E8" s="9"/>
      <c r="F8" s="9"/>
      <c r="G8" s="9">
        <v>1</v>
      </c>
      <c r="H8" s="9" t="str">
        <f>IF(A8="","",③リレー情報確認!K8)</f>
        <v/>
      </c>
      <c r="I8" s="9" t="str">
        <f>IF(A8="","",③リレー情報確認!J8)</f>
        <v/>
      </c>
      <c r="J8" s="9" t="str">
        <f>IF(A8="","",種目情報!$J$5)</f>
        <v/>
      </c>
      <c r="K8" s="9" t="str">
        <f>IF(A8="","",③リレー情報確認!$L$8)</f>
        <v/>
      </c>
      <c r="L8" s="9" t="str">
        <f t="shared" si="0"/>
        <v/>
      </c>
      <c r="M8" s="9" t="str">
        <f>IF(A8="","",種目情報!$K$5)</f>
        <v/>
      </c>
    </row>
    <row r="9" spans="1:13">
      <c r="A9" s="9" t="str">
        <f>IF(③リレー情報確認!I9="","",1610000+①団体情報入力!$D$4*10)</f>
        <v/>
      </c>
      <c r="B9" s="9" t="str">
        <f>IF(A9="","",①団体情報入力!$D$4)</f>
        <v/>
      </c>
      <c r="C9" s="9" t="str">
        <f>IF(A9="","",③リレー情報確認!$J$1)</f>
        <v/>
      </c>
      <c r="D9" s="9" t="str">
        <f>IF(A9="","",③リレー情報確認!$P$1)</f>
        <v/>
      </c>
      <c r="E9" s="9"/>
      <c r="F9" s="9"/>
      <c r="G9" s="9">
        <v>2</v>
      </c>
      <c r="H9" s="9" t="str">
        <f>IF(A9="","",③リレー情報確認!K9)</f>
        <v/>
      </c>
      <c r="I9" s="9" t="str">
        <f>IF(A9="","",③リレー情報確認!J9)</f>
        <v/>
      </c>
      <c r="J9" s="9" t="str">
        <f>IF(A9="","",種目情報!$J$5)</f>
        <v/>
      </c>
      <c r="K9" s="9" t="str">
        <f>IF(A9="","",③リレー情報確認!$L$8)</f>
        <v/>
      </c>
      <c r="L9" s="9" t="str">
        <f t="shared" si="0"/>
        <v/>
      </c>
      <c r="M9" s="9" t="str">
        <f>IF(A9="","",種目情報!$K$5)</f>
        <v/>
      </c>
    </row>
    <row r="10" spans="1:13">
      <c r="A10" s="9" t="str">
        <f>IF(③リレー情報確認!I10="","",1610000+①団体情報入力!$D$4*10)</f>
        <v/>
      </c>
      <c r="B10" s="9" t="str">
        <f>IF(A10="","",①団体情報入力!$D$4)</f>
        <v/>
      </c>
      <c r="C10" s="9" t="str">
        <f>IF(A10="","",③リレー情報確認!$J$1)</f>
        <v/>
      </c>
      <c r="D10" s="9" t="str">
        <f>IF(A10="","",③リレー情報確認!$P$1)</f>
        <v/>
      </c>
      <c r="E10" s="9"/>
      <c r="F10" s="9"/>
      <c r="G10" s="9">
        <v>3</v>
      </c>
      <c r="H10" s="9" t="str">
        <f>IF(A10="","",③リレー情報確認!K10)</f>
        <v/>
      </c>
      <c r="I10" s="9" t="str">
        <f>IF(A10="","",③リレー情報確認!J10)</f>
        <v/>
      </c>
      <c r="J10" s="9" t="str">
        <f>IF(A10="","",種目情報!$J$5)</f>
        <v/>
      </c>
      <c r="K10" s="9" t="str">
        <f>IF(A10="","",③リレー情報確認!$L$8)</f>
        <v/>
      </c>
      <c r="L10" s="9" t="str">
        <f t="shared" si="0"/>
        <v/>
      </c>
      <c r="M10" s="9" t="str">
        <f>IF(A10="","",種目情報!$K$5)</f>
        <v/>
      </c>
    </row>
    <row r="11" spans="1:13">
      <c r="A11" s="9" t="str">
        <f>IF(③リレー情報確認!I11="","",1610000+①団体情報入力!$D$4*10)</f>
        <v/>
      </c>
      <c r="B11" s="9" t="str">
        <f>IF(A11="","",①団体情報入力!$D$4)</f>
        <v/>
      </c>
      <c r="C11" s="9" t="str">
        <f>IF(A11="","",③リレー情報確認!$J$1)</f>
        <v/>
      </c>
      <c r="D11" s="9" t="str">
        <f>IF(A11="","",③リレー情報確認!$P$1)</f>
        <v/>
      </c>
      <c r="E11" s="9"/>
      <c r="F11" s="9"/>
      <c r="G11" s="9">
        <v>4</v>
      </c>
      <c r="H11" s="9" t="str">
        <f>IF(A11="","",③リレー情報確認!K11)</f>
        <v/>
      </c>
      <c r="I11" s="9" t="str">
        <f>IF(A11="","",③リレー情報確認!J11)</f>
        <v/>
      </c>
      <c r="J11" s="9" t="str">
        <f>IF(A11="","",種目情報!$J$5)</f>
        <v/>
      </c>
      <c r="K11" s="9" t="str">
        <f>IF(A11="","",③リレー情報確認!$L$8)</f>
        <v/>
      </c>
      <c r="L11" s="9" t="str">
        <f t="shared" si="0"/>
        <v/>
      </c>
      <c r="M11" s="9" t="str">
        <f>IF(A11="","",種目情報!$K$5)</f>
        <v/>
      </c>
    </row>
    <row r="12" spans="1:13">
      <c r="A12" s="9" t="str">
        <f>IF(③リレー情報確認!I12="","",1610000+①団体情報入力!$D$4*10)</f>
        <v/>
      </c>
      <c r="B12" s="9" t="str">
        <f>IF(A12="","",①団体情報入力!$D$4)</f>
        <v/>
      </c>
      <c r="C12" s="9" t="str">
        <f>IF(A12="","",③リレー情報確認!$J$1)</f>
        <v/>
      </c>
      <c r="D12" s="9" t="str">
        <f>IF(A12="","",③リレー情報確認!$P$1)</f>
        <v/>
      </c>
      <c r="E12" s="9"/>
      <c r="F12" s="9"/>
      <c r="G12" s="9">
        <v>5</v>
      </c>
      <c r="H12" s="9" t="str">
        <f>IF(A12="","",③リレー情報確認!K12)</f>
        <v/>
      </c>
      <c r="I12" s="9" t="str">
        <f>IF(A12="","",③リレー情報確認!J12)</f>
        <v/>
      </c>
      <c r="J12" s="9" t="str">
        <f>IF(A12="","",種目情報!$J$5)</f>
        <v/>
      </c>
      <c r="K12" s="9" t="str">
        <f>IF(A12="","",③リレー情報確認!$L$8)</f>
        <v/>
      </c>
      <c r="L12" s="9" t="str">
        <f t="shared" si="0"/>
        <v/>
      </c>
      <c r="M12" s="9" t="str">
        <f>IF(A12="","",種目情報!$K$5)</f>
        <v/>
      </c>
    </row>
    <row r="13" spans="1:13">
      <c r="A13" s="9" t="str">
        <f>IF(③リレー情報確認!I13="","",1610000+①団体情報入力!$D$4*10)</f>
        <v/>
      </c>
      <c r="B13" s="9" t="str">
        <f>IF(A13="","",①団体情報入力!$D$4)</f>
        <v/>
      </c>
      <c r="C13" s="9" t="str">
        <f>IF(A13="","",③リレー情報確認!$J$1)</f>
        <v/>
      </c>
      <c r="D13" s="9" t="str">
        <f>IF(A13="","",③リレー情報確認!$P$1)</f>
        <v/>
      </c>
      <c r="E13" s="9"/>
      <c r="F13" s="9"/>
      <c r="G13" s="9">
        <v>6</v>
      </c>
      <c r="H13" s="9" t="str">
        <f>IF(A13="","",③リレー情報確認!K13)</f>
        <v/>
      </c>
      <c r="I13" s="9" t="str">
        <f>IF(A13="","",③リレー情報確認!J13)</f>
        <v/>
      </c>
      <c r="J13" s="9" t="str">
        <f>IF(A13="","",種目情報!$J$5)</f>
        <v/>
      </c>
      <c r="K13" s="9" t="str">
        <f>IF(A13="","",③リレー情報確認!$L$8)</f>
        <v/>
      </c>
      <c r="L13" s="9" t="str">
        <f t="shared" si="0"/>
        <v/>
      </c>
      <c r="M13" s="9" t="str">
        <f>IF(A13="","",種目情報!$K$5)</f>
        <v/>
      </c>
    </row>
    <row r="14" spans="1:13">
      <c r="A14" t="str">
        <f>IF(③リレー情報確認!O8="","",420000+①団体情報入力!$D$4*10)</f>
        <v/>
      </c>
      <c r="B14" t="str">
        <f>IF(A14="","",①団体情報入力!$D$4)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 t="shared" si="0"/>
        <v/>
      </c>
      <c r="M14" t="str">
        <f>IF(A14="","",種目情報!$K$6)</f>
        <v/>
      </c>
    </row>
    <row r="15" spans="1:13">
      <c r="A15" t="str">
        <f>IF(③リレー情報確認!O9="","",420000+①団体情報入力!$D$4*10)</f>
        <v/>
      </c>
      <c r="B15" t="str">
        <f>IF(A15="","",①団体情報入力!$D$4)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si="0"/>
        <v/>
      </c>
      <c r="M15" t="str">
        <f>IF(A15="","",種目情報!$K$6)</f>
        <v/>
      </c>
    </row>
    <row r="16" spans="1:13">
      <c r="A16" t="str">
        <f>IF(③リレー情報確認!O10="","",420000+①団体情報入力!$D$4*10)</f>
        <v/>
      </c>
      <c r="B16" t="str">
        <f>IF(A16="","",①団体情報入力!$D$4)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0"/>
        <v/>
      </c>
      <c r="M16" t="str">
        <f>IF(A16="","",種目情報!$K$6)</f>
        <v/>
      </c>
    </row>
    <row r="17" spans="1:13">
      <c r="A17" t="str">
        <f>IF(③リレー情報確認!O11="","",420000+①団体情報入力!$D$4*10)</f>
        <v/>
      </c>
      <c r="B17" t="str">
        <f>IF(A17="","",①団体情報入力!$D$4)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0"/>
        <v/>
      </c>
      <c r="M17" t="str">
        <f>IF(A17="","",種目情報!$K$6)</f>
        <v/>
      </c>
    </row>
    <row r="18" spans="1:13">
      <c r="A18" t="str">
        <f>IF(③リレー情報確認!O12="","",420000+①団体情報入力!$D$4*10)</f>
        <v/>
      </c>
      <c r="B18" t="str">
        <f>IF(A18="","",①団体情報入力!$D$4)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0"/>
        <v/>
      </c>
      <c r="M18" t="str">
        <f>IF(A18="","",種目情報!$K$6)</f>
        <v/>
      </c>
    </row>
    <row r="19" spans="1:13">
      <c r="A19" t="str">
        <f>IF(③リレー情報確認!O13="","",420000+①団体情報入力!$D$4*10)</f>
        <v/>
      </c>
      <c r="B19" t="str">
        <f>IF(A19="","",①団体情報入力!$D$4)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0"/>
        <v/>
      </c>
      <c r="M19" t="str">
        <f>IF(A19="","",種目情報!$K$6)</f>
        <v/>
      </c>
    </row>
    <row r="20" spans="1:13">
      <c r="A20" s="8" t="str">
        <f>IF(③リレー情報確認!U8="","",1620000+①団体情報入力!$D$4*10)</f>
        <v/>
      </c>
      <c r="B20" s="8" t="str">
        <f>IF(A20="","",①団体情報入力!$D$4)</f>
        <v/>
      </c>
      <c r="C20" s="8" t="str">
        <f>IF(A20="","",③リレー情報確認!$J$1)</f>
        <v/>
      </c>
      <c r="D20" s="8" t="str">
        <f>IF(A20="","",③リレー情報確認!$P$1)</f>
        <v/>
      </c>
      <c r="E20" s="8"/>
      <c r="F20" s="8"/>
      <c r="G20" s="8">
        <v>1</v>
      </c>
      <c r="H20" s="8" t="str">
        <f>IF(A20="","",③リレー情報確認!W8)</f>
        <v/>
      </c>
      <c r="I20" s="8" t="str">
        <f>IF(A20="","",③リレー情報確認!V8)</f>
        <v/>
      </c>
      <c r="J20" s="8" t="str">
        <f>IF(A20="","",種目情報!$J$7)</f>
        <v/>
      </c>
      <c r="K20" s="8" t="str">
        <f>IF(A20="","",③リレー情報確認!$X$8)</f>
        <v/>
      </c>
      <c r="L20" s="8" t="str">
        <f t="shared" si="0"/>
        <v/>
      </c>
      <c r="M20" s="8" t="str">
        <f>IF(A20="","",種目情報!$K$7)</f>
        <v/>
      </c>
    </row>
    <row r="21" spans="1:13">
      <c r="A21" s="8" t="str">
        <f>IF(③リレー情報確認!U9="","",1620000+①団体情報入力!$D$4*10)</f>
        <v/>
      </c>
      <c r="B21" s="8" t="str">
        <f>IF(A21="","",①団体情報入力!$D$4)</f>
        <v/>
      </c>
      <c r="C21" s="8" t="str">
        <f>IF(A21="","",③リレー情報確認!$J$1)</f>
        <v/>
      </c>
      <c r="D21" s="8" t="str">
        <f>IF(A21="","",③リレー情報確認!$P$1)</f>
        <v/>
      </c>
      <c r="E21" s="8"/>
      <c r="F21" s="8"/>
      <c r="G21" s="8">
        <v>2</v>
      </c>
      <c r="H21" s="8" t="str">
        <f>IF(A21="","",③リレー情報確認!W9)</f>
        <v/>
      </c>
      <c r="I21" s="8" t="str">
        <f>IF(A21="","",③リレー情報確認!V9)</f>
        <v/>
      </c>
      <c r="J21" s="8" t="str">
        <f>IF(A21="","",種目情報!$J$7)</f>
        <v/>
      </c>
      <c r="K21" s="8" t="str">
        <f>IF(A21="","",③リレー情報確認!$X$8)</f>
        <v/>
      </c>
      <c r="L21" s="8" t="str">
        <f t="shared" si="0"/>
        <v/>
      </c>
      <c r="M21" s="8" t="str">
        <f>IF(A21="","",種目情報!$K$7)</f>
        <v/>
      </c>
    </row>
    <row r="22" spans="1:13">
      <c r="A22" s="8" t="str">
        <f>IF(③リレー情報確認!U10="","",1620000+①団体情報入力!$D$4*10)</f>
        <v/>
      </c>
      <c r="B22" s="8" t="str">
        <f>IF(A22="","",①団体情報入力!$D$4)</f>
        <v/>
      </c>
      <c r="C22" s="8" t="str">
        <f>IF(A22="","",③リレー情報確認!$J$1)</f>
        <v/>
      </c>
      <c r="D22" s="8" t="str">
        <f>IF(A22="","",③リレー情報確認!$P$1)</f>
        <v/>
      </c>
      <c r="E22" s="8"/>
      <c r="F22" s="8"/>
      <c r="G22" s="8">
        <v>3</v>
      </c>
      <c r="H22" s="8" t="str">
        <f>IF(A22="","",③リレー情報確認!W10)</f>
        <v/>
      </c>
      <c r="I22" s="8" t="str">
        <f>IF(A22="","",③リレー情報確認!V10)</f>
        <v/>
      </c>
      <c r="J22" s="8" t="str">
        <f>IF(A22="","",種目情報!$J$7)</f>
        <v/>
      </c>
      <c r="K22" s="8" t="str">
        <f>IF(A22="","",③リレー情報確認!$X$8)</f>
        <v/>
      </c>
      <c r="L22" s="8" t="str">
        <f t="shared" si="0"/>
        <v/>
      </c>
      <c r="M22" s="8" t="str">
        <f>IF(A22="","",種目情報!$K$7)</f>
        <v/>
      </c>
    </row>
    <row r="23" spans="1:13">
      <c r="A23" s="8" t="str">
        <f>IF(③リレー情報確認!U11="","",1620000+①団体情報入力!$D$4*10)</f>
        <v/>
      </c>
      <c r="B23" s="8" t="str">
        <f>IF(A23="","",①団体情報入力!$D$4)</f>
        <v/>
      </c>
      <c r="C23" s="8" t="str">
        <f>IF(A23="","",③リレー情報確認!$J$1)</f>
        <v/>
      </c>
      <c r="D23" s="8" t="str">
        <f>IF(A23="","",③リレー情報確認!$P$1)</f>
        <v/>
      </c>
      <c r="E23" s="8"/>
      <c r="F23" s="8"/>
      <c r="G23" s="8">
        <v>4</v>
      </c>
      <c r="H23" s="8" t="str">
        <f>IF(A23="","",③リレー情報確認!W11)</f>
        <v/>
      </c>
      <c r="I23" s="8" t="str">
        <f>IF(A23="","",③リレー情報確認!V11)</f>
        <v/>
      </c>
      <c r="J23" s="8" t="str">
        <f>IF(A23="","",種目情報!$J$7)</f>
        <v/>
      </c>
      <c r="K23" s="8" t="str">
        <f>IF(A23="","",③リレー情報確認!$X$8)</f>
        <v/>
      </c>
      <c r="L23" s="8" t="str">
        <f t="shared" si="0"/>
        <v/>
      </c>
      <c r="M23" s="8" t="str">
        <f>IF(A23="","",種目情報!$K$7)</f>
        <v/>
      </c>
    </row>
    <row r="24" spans="1:13">
      <c r="A24" s="8" t="str">
        <f>IF(③リレー情報確認!U12="","",1620000+①団体情報入力!$D$4*10)</f>
        <v/>
      </c>
      <c r="B24" s="8" t="str">
        <f>IF(A24="","",①団体情報入力!$D$4)</f>
        <v/>
      </c>
      <c r="C24" s="8" t="str">
        <f>IF(A24="","",③リレー情報確認!$J$1)</f>
        <v/>
      </c>
      <c r="D24" s="8" t="str">
        <f>IF(A24="","",③リレー情報確認!$P$1)</f>
        <v/>
      </c>
      <c r="E24" s="8"/>
      <c r="F24" s="8"/>
      <c r="G24" s="8">
        <v>5</v>
      </c>
      <c r="H24" s="8" t="str">
        <f>IF(A24="","",③リレー情報確認!W12)</f>
        <v/>
      </c>
      <c r="I24" s="8" t="str">
        <f>IF(A24="","",③リレー情報確認!V12)</f>
        <v/>
      </c>
      <c r="J24" s="8" t="str">
        <f>IF(A24="","",種目情報!$J$7)</f>
        <v/>
      </c>
      <c r="K24" s="8" t="str">
        <f>IF(A24="","",③リレー情報確認!$X$8)</f>
        <v/>
      </c>
      <c r="L24" s="8" t="str">
        <f t="shared" si="0"/>
        <v/>
      </c>
      <c r="M24" s="8" t="str">
        <f>IF(A24="","",種目情報!$K$7)</f>
        <v/>
      </c>
    </row>
    <row r="25" spans="1:13">
      <c r="A25" s="8" t="str">
        <f>IF(③リレー情報確認!U13="","",1620000+①団体情報入力!$D$4*10)</f>
        <v/>
      </c>
      <c r="B25" s="8" t="str">
        <f>IF(A25="","",①団体情報入力!$D$4)</f>
        <v/>
      </c>
      <c r="C25" s="8" t="str">
        <f>IF(A25="","",③リレー情報確認!$J$1)</f>
        <v/>
      </c>
      <c r="D25" s="8" t="str">
        <f>IF(A25="","",③リレー情報確認!$P$1)</f>
        <v/>
      </c>
      <c r="E25" s="8"/>
      <c r="F25" s="8"/>
      <c r="G25" s="8">
        <v>6</v>
      </c>
      <c r="H25" s="8" t="str">
        <f>IF(A25="","",③リレー情報確認!W13)</f>
        <v/>
      </c>
      <c r="I25" s="8" t="str">
        <f>IF(A25="","",③リレー情報確認!V13)</f>
        <v/>
      </c>
      <c r="J25" s="8" t="str">
        <f>IF(A25="","",種目情報!$J$7)</f>
        <v/>
      </c>
      <c r="K25" s="8" t="str">
        <f>IF(A25="","",③リレー情報確認!$X$8)</f>
        <v/>
      </c>
      <c r="L25" s="8" t="str">
        <f t="shared" si="0"/>
        <v/>
      </c>
      <c r="M25" s="8" t="str">
        <f>IF(A25="","",種目情報!$K$7)</f>
        <v/>
      </c>
    </row>
  </sheetData>
  <sheetProtection sheet="1" objects="1" scenarios="1"/>
  <phoneticPr fontId="27"/>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A3" sqref="A3"/>
    </sheetView>
  </sheetViews>
  <sheetFormatPr defaultRowHeight="13.5"/>
  <sheetData>
    <row r="1" spans="1:11">
      <c r="A1" t="s">
        <v>188</v>
      </c>
      <c r="B1" t="s">
        <v>195</v>
      </c>
      <c r="C1" t="s">
        <v>189</v>
      </c>
      <c r="D1" t="s">
        <v>190</v>
      </c>
      <c r="E1" t="s">
        <v>197</v>
      </c>
      <c r="F1" t="s">
        <v>196</v>
      </c>
      <c r="G1" t="s">
        <v>198</v>
      </c>
      <c r="H1" t="s">
        <v>199</v>
      </c>
      <c r="I1" t="s">
        <v>200</v>
      </c>
      <c r="J1" t="s">
        <v>201</v>
      </c>
      <c r="K1" t="s">
        <v>202</v>
      </c>
    </row>
    <row r="2" spans="1:11">
      <c r="A2" t="str">
        <f>IF(③リレー情報確認!C11="","",①団体情報入力!D4)</f>
        <v/>
      </c>
      <c r="C2" t="str">
        <f>IF(③リレー情報確認!C11="","",①団体情報入力!D5)</f>
        <v/>
      </c>
      <c r="D2" t="str">
        <f>IF(③リレー情報確認!C11="","",ASC(①団体情報入力!D6))</f>
        <v/>
      </c>
      <c r="E2" t="str">
        <f>IF(③リレー情報確認!C11="","",②選手情報入力!O5)</f>
        <v/>
      </c>
      <c r="F2" t="str">
        <f>IF(③リレー情報確認!E8="","",③リレー情報確認!E8)</f>
        <v/>
      </c>
      <c r="G2" t="str">
        <f>IF(③リレー情報確認!E9="","",③リレー情報確認!E9)</f>
        <v/>
      </c>
      <c r="H2" t="str">
        <f>IF(③リレー情報確認!E10="","",③リレー情報確認!E10)</f>
        <v/>
      </c>
      <c r="I2" t="str">
        <f>IF(③リレー情報確認!E11="","",③リレー情報確認!E11)</f>
        <v/>
      </c>
      <c r="J2" t="str">
        <f>IF(③リレー情報確認!E12="","",③リレー情報確認!E12)</f>
        <v/>
      </c>
      <c r="K2" t="str">
        <f>IF(③リレー情報確認!E13="","",③リレー情報確認!E13)</f>
        <v/>
      </c>
    </row>
  </sheetData>
  <phoneticPr fontId="79"/>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A2" sqref="A2"/>
    </sheetView>
  </sheetViews>
  <sheetFormatPr defaultRowHeight="13.5"/>
  <cols>
    <col min="6" max="6" width="10.5" bestFit="1" customWidth="1"/>
  </cols>
  <sheetData>
    <row r="1" spans="1:11">
      <c r="A1" t="s">
        <v>188</v>
      </c>
      <c r="B1" t="s">
        <v>195</v>
      </c>
      <c r="C1" t="s">
        <v>189</v>
      </c>
      <c r="D1" t="s">
        <v>190</v>
      </c>
      <c r="E1" t="s">
        <v>197</v>
      </c>
      <c r="F1" t="s">
        <v>196</v>
      </c>
      <c r="G1" t="s">
        <v>198</v>
      </c>
      <c r="H1" t="s">
        <v>199</v>
      </c>
      <c r="I1" t="s">
        <v>200</v>
      </c>
      <c r="J1" t="s">
        <v>201</v>
      </c>
      <c r="K1" t="s">
        <v>202</v>
      </c>
    </row>
    <row r="2" spans="1:11">
      <c r="A2" t="str">
        <f>IF(③リレー情報確認!C11="","",①団体情報入力!D4)</f>
        <v/>
      </c>
      <c r="C2" t="str">
        <f>IF(③リレー情報確認!C11="","",①団体情報入力!D5)</f>
        <v/>
      </c>
      <c r="D2" t="str">
        <f>IF(③リレー情報確認!C11="","",ASC(①団体情報入力!D6))</f>
        <v/>
      </c>
      <c r="E2" t="str">
        <f>IF(③リレー情報確認!C11="","",②選手情報入力!O6)</f>
        <v/>
      </c>
      <c r="F2" t="str">
        <f>IF(③リレー情報確認!Q8="","",③リレー情報確認!Q8)</f>
        <v/>
      </c>
      <c r="G2" t="str">
        <f>IF(③リレー情報確認!Q9="","",③リレー情報確認!Q9)</f>
        <v/>
      </c>
      <c r="H2" t="str">
        <f>IF(③リレー情報確認!Q10="","",③リレー情報確認!Q10)</f>
        <v/>
      </c>
      <c r="I2" t="str">
        <f>IF(③リレー情報確認!Q11="","",③リレー情報確認!Q11)</f>
        <v/>
      </c>
      <c r="J2" t="str">
        <f>IF(③リレー情報確認!Q12="","",③リレー情報確認!Q12)</f>
        <v/>
      </c>
      <c r="K2" t="str">
        <f>IF(③リレー情報確認!Q13="","",③リレー情報確認!Q13)</f>
        <v/>
      </c>
    </row>
  </sheetData>
  <phoneticPr fontId="79"/>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workbookViewId="0">
      <selection activeCell="A2" sqref="A2"/>
    </sheetView>
  </sheetViews>
  <sheetFormatPr defaultRowHeight="13.5"/>
  <cols>
    <col min="1" max="1" width="12.75" bestFit="1" customWidth="1"/>
    <col min="6" max="6" width="13.125" bestFit="1" customWidth="1"/>
    <col min="8" max="8" width="13.875" bestFit="1" customWidth="1"/>
    <col min="9" max="9" width="12.875" customWidth="1"/>
  </cols>
  <sheetData>
    <row r="1" spans="1:12">
      <c r="A1" t="s">
        <v>188</v>
      </c>
      <c r="B1" t="s">
        <v>189</v>
      </c>
      <c r="C1" t="s">
        <v>190</v>
      </c>
      <c r="D1" t="s">
        <v>191</v>
      </c>
      <c r="E1" t="s">
        <v>192</v>
      </c>
      <c r="F1" t="s">
        <v>193</v>
      </c>
      <c r="G1" t="s">
        <v>194</v>
      </c>
      <c r="H1" t="s">
        <v>195</v>
      </c>
      <c r="I1" t="s">
        <v>196</v>
      </c>
      <c r="J1" t="s">
        <v>410</v>
      </c>
    </row>
    <row r="2" spans="1:12">
      <c r="A2" t="e">
        <f>IF(H2="","",RIGHT(①団体情報入力!$D$4,4))&amp;(D2&amp;"0000")+H2</f>
        <v>#VALUE!</v>
      </c>
      <c r="B2" t="str">
        <f>IF(H2="","",②選手情報入力!D10)</f>
        <v/>
      </c>
      <c r="C2" t="str">
        <f>IF(H2="","",②選手情報入力!E10)</f>
        <v/>
      </c>
      <c r="D2" t="str">
        <f>IF(H2="","",IF(②選手情報入力!G10="男",1,2))</f>
        <v/>
      </c>
      <c r="E2" t="str">
        <f>IF(H2="","",23)</f>
        <v/>
      </c>
      <c r="F2" t="str">
        <f>IF(H2="","",①団体情報入力!$D$4)</f>
        <v/>
      </c>
      <c r="G2" t="str">
        <f>IF(H2="","",①団体情報入力!$D$6)</f>
        <v/>
      </c>
      <c r="H2" t="str">
        <f>IF(②選手情報入力!C10="","",②選手情報入力!C10)</f>
        <v/>
      </c>
      <c r="I2" t="str">
        <f>IF(H2="","",IF(②選手情報入力!I10="","",IF(D2=1,VLOOKUP(②選手情報入力!I10,種目情報!$A$3:$B$13,2,FALSE),VLOOKUP(②選手情報入力!I10,種目情報!$E$3:$F$15,2,FALSE))))</f>
        <v/>
      </c>
      <c r="J2" t="str">
        <f>IF(②選手情報入力!J10="","",L2)</f>
        <v/>
      </c>
      <c r="K2" t="str">
        <f>"0000000000"&amp;②選手情報入力!J10</f>
        <v>0000000000</v>
      </c>
      <c r="L2" t="str">
        <f>IF(I2&gt;"07000",RIGHT(K2,5),RIGHT(K2,7))</f>
        <v>0000000</v>
      </c>
    </row>
    <row r="3" spans="1:12">
      <c r="A3" t="e">
        <f>IF(H3="","",RIGHT(①団体情報入力!$D$4,4))&amp;(D3&amp;"0000")+H3</f>
        <v>#VALUE!</v>
      </c>
      <c r="B3" t="str">
        <f>IF(H3="","",②選手情報入力!D11)</f>
        <v/>
      </c>
      <c r="C3" t="str">
        <f>IF(H3="","",②選手情報入力!E11)</f>
        <v/>
      </c>
      <c r="D3" t="str">
        <f>IF(H3="","",IF(②選手情報入力!G11="男",1,2))</f>
        <v/>
      </c>
      <c r="E3" t="str">
        <f t="shared" ref="E3:E66" si="0">IF(H3="","",23)</f>
        <v/>
      </c>
      <c r="F3" t="str">
        <f>IF(H3="","",①団体情報入力!$D$4)</f>
        <v/>
      </c>
      <c r="G3" t="str">
        <f>IF(H3="","",①団体情報入力!$D$6)</f>
        <v/>
      </c>
      <c r="H3" t="str">
        <f>IF(②選手情報入力!C11="","",②選手情報入力!C11)</f>
        <v/>
      </c>
      <c r="I3" t="str">
        <f>IF(H3="","",IF(②選手情報入力!I11="","",IF(D3=1,VLOOKUP(②選手情報入力!I11,種目情報!$A$3:$B$13,2,FALSE),VLOOKUP(②選手情報入力!I11,種目情報!$E$3:$F$15,2,FALSE))))</f>
        <v/>
      </c>
      <c r="J3" t="str">
        <f>IF(②選手情報入力!J11="","",L3)</f>
        <v/>
      </c>
      <c r="K3" t="str">
        <f>"0000000000"&amp;②選手情報入力!J11</f>
        <v>0000000000</v>
      </c>
      <c r="L3" t="str">
        <f t="shared" ref="L3:L66" si="1">IF(I3&gt;"07000",RIGHT(K3,5),RIGHT(K3,7))</f>
        <v>0000000</v>
      </c>
    </row>
    <row r="4" spans="1:12">
      <c r="A4" t="e">
        <f>IF(H4="","",RIGHT(①団体情報入力!$D$4,4))&amp;(D4&amp;"0000")+H4</f>
        <v>#VALUE!</v>
      </c>
      <c r="B4" t="str">
        <f>IF(H4="","",②選手情報入力!D12)</f>
        <v/>
      </c>
      <c r="C4" t="str">
        <f>IF(H4="","",②選手情報入力!E12)</f>
        <v/>
      </c>
      <c r="D4" t="str">
        <f>IF(H4="","",IF(②選手情報入力!G12="男",1,2))</f>
        <v/>
      </c>
      <c r="E4" t="str">
        <f t="shared" si="0"/>
        <v/>
      </c>
      <c r="F4" t="str">
        <f>IF(H4="","",①団体情報入力!$D$4)</f>
        <v/>
      </c>
      <c r="G4" t="str">
        <f>IF(H4="","",①団体情報入力!$D$6)</f>
        <v/>
      </c>
      <c r="H4" t="str">
        <f>IF(②選手情報入力!C12="","",②選手情報入力!C12)</f>
        <v/>
      </c>
      <c r="I4" t="str">
        <f>IF(H4="","",IF(②選手情報入力!I12="","",IF(D4=1,VLOOKUP(②選手情報入力!I12,種目情報!$A$3:$B$13,2,FALSE),VLOOKUP(②選手情報入力!I12,種目情報!$E$3:$F$15,2,FALSE))))</f>
        <v/>
      </c>
      <c r="J4" t="str">
        <f>IF(②選手情報入力!J12="","",L4)</f>
        <v/>
      </c>
      <c r="K4" t="str">
        <f>"0000000000"&amp;②選手情報入力!J12</f>
        <v>0000000000</v>
      </c>
      <c r="L4" t="str">
        <f t="shared" si="1"/>
        <v>0000000</v>
      </c>
    </row>
    <row r="5" spans="1:12">
      <c r="A5" t="e">
        <f>IF(H5="","",RIGHT(①団体情報入力!$D$4,4))&amp;(D5&amp;"0000")+H5</f>
        <v>#VALUE!</v>
      </c>
      <c r="B5" t="str">
        <f>IF(H5="","",②選手情報入力!D13)</f>
        <v/>
      </c>
      <c r="C5" t="str">
        <f>IF(H5="","",②選手情報入力!E13)</f>
        <v/>
      </c>
      <c r="D5" t="str">
        <f>IF(H5="","",IF(②選手情報入力!G13="男",1,2))</f>
        <v/>
      </c>
      <c r="E5" t="str">
        <f t="shared" si="0"/>
        <v/>
      </c>
      <c r="F5" t="str">
        <f>IF(H5="","",①団体情報入力!$D$4)</f>
        <v/>
      </c>
      <c r="G5" t="str">
        <f>IF(H5="","",①団体情報入力!$D$6)</f>
        <v/>
      </c>
      <c r="H5" t="str">
        <f>IF(②選手情報入力!C13="","",②選手情報入力!C13)</f>
        <v/>
      </c>
      <c r="I5" t="str">
        <f>IF(H5="","",IF(②選手情報入力!I13="","",IF(D5=1,VLOOKUP(②選手情報入力!I13,種目情報!$A$3:$B$13,2,FALSE),VLOOKUP(②選手情報入力!I13,種目情報!$E$3:$F$15,2,FALSE))))</f>
        <v/>
      </c>
      <c r="J5" t="str">
        <f>IF(②選手情報入力!J13="","",L5)</f>
        <v/>
      </c>
      <c r="K5" t="str">
        <f>"0000000000"&amp;②選手情報入力!J13</f>
        <v>0000000000</v>
      </c>
      <c r="L5" t="str">
        <f t="shared" si="1"/>
        <v>0000000</v>
      </c>
    </row>
    <row r="6" spans="1:12">
      <c r="A6" t="e">
        <f>IF(H6="","",RIGHT(①団体情報入力!$D$4,4))&amp;(D6&amp;"0000")+H6</f>
        <v>#VALUE!</v>
      </c>
      <c r="B6" t="str">
        <f>IF(H6="","",②選手情報入力!D14)</f>
        <v/>
      </c>
      <c r="C6" t="str">
        <f>IF(H6="","",②選手情報入力!E14)</f>
        <v/>
      </c>
      <c r="D6" t="str">
        <f>IF(H6="","",IF(②選手情報入力!G14="男",1,2))</f>
        <v/>
      </c>
      <c r="E6" t="str">
        <f t="shared" si="0"/>
        <v/>
      </c>
      <c r="F6" t="str">
        <f>IF(H6="","",①団体情報入力!$D$4)</f>
        <v/>
      </c>
      <c r="G6" t="str">
        <f>IF(H6="","",①団体情報入力!$D$6)</f>
        <v/>
      </c>
      <c r="H6" t="str">
        <f>IF(②選手情報入力!C14="","",②選手情報入力!C14)</f>
        <v/>
      </c>
      <c r="I6" t="str">
        <f>IF(H6="","",IF(②選手情報入力!I14="","",IF(D6=1,VLOOKUP(②選手情報入力!I14,種目情報!$A$3:$B$13,2,FALSE),VLOOKUP(②選手情報入力!I14,種目情報!$E$3:$F$15,2,FALSE))))</f>
        <v/>
      </c>
      <c r="J6" t="str">
        <f>IF(②選手情報入力!J14="","",L6)</f>
        <v/>
      </c>
      <c r="K6" t="str">
        <f>"0000000000"&amp;②選手情報入力!J14</f>
        <v>0000000000</v>
      </c>
      <c r="L6" t="str">
        <f t="shared" si="1"/>
        <v>0000000</v>
      </c>
    </row>
    <row r="7" spans="1:12">
      <c r="A7" t="e">
        <f>IF(H7="","",RIGHT(①団体情報入力!$D$4,4))&amp;(D7&amp;"0000")+H7</f>
        <v>#VALUE!</v>
      </c>
      <c r="B7" t="str">
        <f>IF(H7="","",②選手情報入力!D15)</f>
        <v/>
      </c>
      <c r="C7" t="str">
        <f>IF(H7="","",②選手情報入力!E15)</f>
        <v/>
      </c>
      <c r="D7" t="str">
        <f>IF(H7="","",IF(②選手情報入力!G15="男",1,2))</f>
        <v/>
      </c>
      <c r="E7" t="str">
        <f t="shared" si="0"/>
        <v/>
      </c>
      <c r="F7" t="str">
        <f>IF(H7="","",①団体情報入力!$D$4)</f>
        <v/>
      </c>
      <c r="G7" t="str">
        <f>IF(H7="","",①団体情報入力!$D$6)</f>
        <v/>
      </c>
      <c r="H7" t="str">
        <f>IF(②選手情報入力!C15="","",②選手情報入力!C15)</f>
        <v/>
      </c>
      <c r="I7" t="str">
        <f>IF(H7="","",IF(②選手情報入力!I15="","",IF(D7=1,VLOOKUP(②選手情報入力!I15,種目情報!$A$3:$B$13,2,FALSE),VLOOKUP(②選手情報入力!I15,種目情報!$E$3:$F$15,2,FALSE))))</f>
        <v/>
      </c>
      <c r="J7" t="str">
        <f>IF(②選手情報入力!J15="","",L7)</f>
        <v/>
      </c>
      <c r="K7" t="str">
        <f>"0000000000"&amp;②選手情報入力!J15</f>
        <v>0000000000</v>
      </c>
      <c r="L7" t="str">
        <f t="shared" si="1"/>
        <v>0000000</v>
      </c>
    </row>
    <row r="8" spans="1:12">
      <c r="A8" t="e">
        <f>IF(H8="","",RIGHT(①団体情報入力!$D$4,4))&amp;(D8&amp;"0000")+H8</f>
        <v>#VALUE!</v>
      </c>
      <c r="B8" t="str">
        <f>IF(H8="","",②選手情報入力!D16)</f>
        <v/>
      </c>
      <c r="C8" t="str">
        <f>IF(H8="","",②選手情報入力!E16)</f>
        <v/>
      </c>
      <c r="D8" t="str">
        <f>IF(H8="","",IF(②選手情報入力!G16="男",1,2))</f>
        <v/>
      </c>
      <c r="E8" t="str">
        <f t="shared" si="0"/>
        <v/>
      </c>
      <c r="F8" t="str">
        <f>IF(H8="","",①団体情報入力!$D$4)</f>
        <v/>
      </c>
      <c r="G8" t="str">
        <f>IF(H8="","",①団体情報入力!$D$6)</f>
        <v/>
      </c>
      <c r="H8" t="str">
        <f>IF(②選手情報入力!C16="","",②選手情報入力!C16)</f>
        <v/>
      </c>
      <c r="I8" t="str">
        <f>IF(H8="","",IF(②選手情報入力!I16="","",IF(D8=1,VLOOKUP(②選手情報入力!I16,種目情報!$A$3:$B$13,2,FALSE),VLOOKUP(②選手情報入力!I16,種目情報!$E$3:$F$15,2,FALSE))))</f>
        <v/>
      </c>
      <c r="J8" t="str">
        <f>IF(②選手情報入力!J16="","",L8)</f>
        <v/>
      </c>
      <c r="K8" t="str">
        <f>"0000000000"&amp;②選手情報入力!J16</f>
        <v>0000000000</v>
      </c>
      <c r="L8" t="str">
        <f t="shared" si="1"/>
        <v>0000000</v>
      </c>
    </row>
    <row r="9" spans="1:12">
      <c r="A9" t="e">
        <f>IF(H9="","",RIGHT(①団体情報入力!$D$4,4))&amp;(D9&amp;"0000")+H9</f>
        <v>#VALUE!</v>
      </c>
      <c r="B9" t="str">
        <f>IF(H9="","",②選手情報入力!D17)</f>
        <v/>
      </c>
      <c r="C9" t="str">
        <f>IF(H9="","",②選手情報入力!E17)</f>
        <v/>
      </c>
      <c r="D9" t="str">
        <f>IF(H9="","",IF(②選手情報入力!G17="男",1,2))</f>
        <v/>
      </c>
      <c r="E9" t="str">
        <f t="shared" si="0"/>
        <v/>
      </c>
      <c r="F9" t="str">
        <f>IF(H9="","",①団体情報入力!$D$4)</f>
        <v/>
      </c>
      <c r="G9" t="str">
        <f>IF(H9="","",①団体情報入力!$D$6)</f>
        <v/>
      </c>
      <c r="H9" t="str">
        <f>IF(②選手情報入力!C17="","",②選手情報入力!C17)</f>
        <v/>
      </c>
      <c r="I9" t="str">
        <f>IF(H9="","",IF(②選手情報入力!I17="","",IF(D9=1,VLOOKUP(②選手情報入力!I17,種目情報!$A$3:$B$13,2,FALSE),VLOOKUP(②選手情報入力!I17,種目情報!$E$3:$F$15,2,FALSE))))</f>
        <v/>
      </c>
      <c r="J9" t="str">
        <f>IF(②選手情報入力!J17="","",L9)</f>
        <v/>
      </c>
      <c r="K9" t="str">
        <f>"0000000000"&amp;②選手情報入力!J17</f>
        <v>0000000000</v>
      </c>
      <c r="L9" t="str">
        <f t="shared" si="1"/>
        <v>0000000</v>
      </c>
    </row>
    <row r="10" spans="1:12">
      <c r="A10" t="e">
        <f>IF(H10="","",RIGHT(①団体情報入力!$D$4,4))&amp;(D10&amp;"0000")+H10</f>
        <v>#VALUE!</v>
      </c>
      <c r="B10" t="str">
        <f>IF(H10="","",②選手情報入力!D18)</f>
        <v/>
      </c>
      <c r="C10" t="str">
        <f>IF(H10="","",②選手情報入力!E18)</f>
        <v/>
      </c>
      <c r="D10" t="str">
        <f>IF(H10="","",IF(②選手情報入力!G18="男",1,2))</f>
        <v/>
      </c>
      <c r="E10" t="str">
        <f t="shared" si="0"/>
        <v/>
      </c>
      <c r="F10" t="str">
        <f>IF(H10="","",①団体情報入力!$D$4)</f>
        <v/>
      </c>
      <c r="G10" t="str">
        <f>IF(H10="","",①団体情報入力!$D$6)</f>
        <v/>
      </c>
      <c r="H10" t="str">
        <f>IF(②選手情報入力!C18="","",②選手情報入力!C18)</f>
        <v/>
      </c>
      <c r="I10" t="str">
        <f>IF(H10="","",IF(②選手情報入力!I18="","",IF(D10=1,VLOOKUP(②選手情報入力!I18,種目情報!$A$3:$B$13,2,FALSE),VLOOKUP(②選手情報入力!I18,種目情報!$E$3:$F$15,2,FALSE))))</f>
        <v/>
      </c>
      <c r="J10" t="str">
        <f>IF(②選手情報入力!J18="","",L10)</f>
        <v/>
      </c>
      <c r="K10" t="str">
        <f>"0000000000"&amp;②選手情報入力!J18</f>
        <v>0000000000</v>
      </c>
      <c r="L10" t="str">
        <f t="shared" si="1"/>
        <v>0000000</v>
      </c>
    </row>
    <row r="11" spans="1:12">
      <c r="A11" t="e">
        <f>IF(H11="","",RIGHT(①団体情報入力!$D$4,4))&amp;(D11&amp;"0000")+H11</f>
        <v>#VALUE!</v>
      </c>
      <c r="B11" t="str">
        <f>IF(H11="","",②選手情報入力!D19)</f>
        <v/>
      </c>
      <c r="C11" t="str">
        <f>IF(H11="","",②選手情報入力!E19)</f>
        <v/>
      </c>
      <c r="D11" t="str">
        <f>IF(H11="","",IF(②選手情報入力!G19="男",1,2))</f>
        <v/>
      </c>
      <c r="E11" t="str">
        <f t="shared" si="0"/>
        <v/>
      </c>
      <c r="F11" t="str">
        <f>IF(H11="","",①団体情報入力!$D$4)</f>
        <v/>
      </c>
      <c r="G11" t="str">
        <f>IF(H11="","",①団体情報入力!$D$6)</f>
        <v/>
      </c>
      <c r="H11" t="str">
        <f>IF(②選手情報入力!C19="","",②選手情報入力!C19)</f>
        <v/>
      </c>
      <c r="I11" t="str">
        <f>IF(H11="","",IF(②選手情報入力!I19="","",IF(D11=1,VLOOKUP(②選手情報入力!I19,種目情報!$A$3:$B$13,2,FALSE),VLOOKUP(②選手情報入力!I19,種目情報!$E$3:$F$15,2,FALSE))))</f>
        <v/>
      </c>
      <c r="J11" t="str">
        <f>IF(②選手情報入力!J19="","",L11)</f>
        <v/>
      </c>
      <c r="K11" t="str">
        <f>"0000000000"&amp;②選手情報入力!J19</f>
        <v>0000000000</v>
      </c>
      <c r="L11" t="str">
        <f t="shared" si="1"/>
        <v>0000000</v>
      </c>
    </row>
    <row r="12" spans="1:12">
      <c r="A12" t="e">
        <f>IF(H12="","",RIGHT(①団体情報入力!$D$4,4))&amp;(D12&amp;"0000")+H12</f>
        <v>#VALUE!</v>
      </c>
      <c r="B12" t="str">
        <f>IF(H12="","",②選手情報入力!D20)</f>
        <v/>
      </c>
      <c r="C12" t="str">
        <f>IF(H12="","",②選手情報入力!E20)</f>
        <v/>
      </c>
      <c r="D12" t="str">
        <f>IF(H12="","",IF(②選手情報入力!G20="男",1,2))</f>
        <v/>
      </c>
      <c r="E12" t="str">
        <f t="shared" si="0"/>
        <v/>
      </c>
      <c r="F12" t="str">
        <f>IF(H12="","",①団体情報入力!$D$4)</f>
        <v/>
      </c>
      <c r="G12" t="str">
        <f>IF(H12="","",①団体情報入力!$D$6)</f>
        <v/>
      </c>
      <c r="H12" t="str">
        <f>IF(②選手情報入力!C20="","",②選手情報入力!C20)</f>
        <v/>
      </c>
      <c r="I12" t="str">
        <f>IF(H12="","",IF(②選手情報入力!I20="","",IF(D12=1,VLOOKUP(②選手情報入力!I20,種目情報!$A$3:$B$13,2,FALSE),VLOOKUP(②選手情報入力!I20,種目情報!$E$3:$F$15,2,FALSE))))</f>
        <v/>
      </c>
      <c r="J12" t="str">
        <f>IF(②選手情報入力!J20="","",L12)</f>
        <v/>
      </c>
      <c r="K12" t="str">
        <f>"0000000000"&amp;②選手情報入力!J20</f>
        <v>0000000000</v>
      </c>
      <c r="L12" t="str">
        <f t="shared" si="1"/>
        <v>0000000</v>
      </c>
    </row>
    <row r="13" spans="1:12">
      <c r="A13" t="e">
        <f>IF(H13="","",RIGHT(①団体情報入力!$D$4,4))&amp;(D13&amp;"0000")+H13</f>
        <v>#VALUE!</v>
      </c>
      <c r="B13" t="str">
        <f>IF(H13="","",②選手情報入力!D21)</f>
        <v/>
      </c>
      <c r="C13" t="str">
        <f>IF(H13="","",②選手情報入力!E21)</f>
        <v/>
      </c>
      <c r="D13" t="str">
        <f>IF(H13="","",IF(②選手情報入力!G21="男",1,2))</f>
        <v/>
      </c>
      <c r="E13" t="str">
        <f t="shared" si="0"/>
        <v/>
      </c>
      <c r="F13" t="str">
        <f>IF(H13="","",①団体情報入力!$D$4)</f>
        <v/>
      </c>
      <c r="G13" t="str">
        <f>IF(H13="","",①団体情報入力!$D$6)</f>
        <v/>
      </c>
      <c r="H13" t="str">
        <f>IF(②選手情報入力!C21="","",②選手情報入力!C21)</f>
        <v/>
      </c>
      <c r="I13" t="str">
        <f>IF(H13="","",IF(②選手情報入力!I21="","",IF(D13=1,VLOOKUP(②選手情報入力!I21,種目情報!$A$3:$B$13,2,FALSE),VLOOKUP(②選手情報入力!I21,種目情報!$E$3:$F$15,2,FALSE))))</f>
        <v/>
      </c>
      <c r="J13" t="str">
        <f>IF(②選手情報入力!J21="","",L13)</f>
        <v/>
      </c>
      <c r="K13" t="str">
        <f>"0000000000"&amp;②選手情報入力!J21</f>
        <v>0000000000</v>
      </c>
      <c r="L13" t="str">
        <f t="shared" si="1"/>
        <v>0000000</v>
      </c>
    </row>
    <row r="14" spans="1:12">
      <c r="A14" t="e">
        <f>IF(H14="","",RIGHT(①団体情報入力!$D$4,4))&amp;(D14&amp;"0000")+H14</f>
        <v>#VALUE!</v>
      </c>
      <c r="B14" t="str">
        <f>IF(H14="","",②選手情報入力!D22)</f>
        <v/>
      </c>
      <c r="C14" t="str">
        <f>IF(H14="","",②選手情報入力!E22)</f>
        <v/>
      </c>
      <c r="D14" t="str">
        <f>IF(H14="","",IF(②選手情報入力!G22="男",1,2))</f>
        <v/>
      </c>
      <c r="E14" t="str">
        <f t="shared" si="0"/>
        <v/>
      </c>
      <c r="F14" t="str">
        <f>IF(H14="","",①団体情報入力!$D$4)</f>
        <v/>
      </c>
      <c r="G14" t="str">
        <f>IF(H14="","",①団体情報入力!$D$6)</f>
        <v/>
      </c>
      <c r="H14" t="str">
        <f>IF(②選手情報入力!C22="","",②選手情報入力!C22)</f>
        <v/>
      </c>
      <c r="I14" t="str">
        <f>IF(H14="","",IF(②選手情報入力!I22="","",IF(D14=1,VLOOKUP(②選手情報入力!I22,種目情報!$A$3:$B$13,2,FALSE),VLOOKUP(②選手情報入力!I22,種目情報!$E$3:$F$15,2,FALSE))))</f>
        <v/>
      </c>
      <c r="J14" t="str">
        <f>IF(②選手情報入力!J22="","",L14)</f>
        <v/>
      </c>
      <c r="K14" t="str">
        <f>"0000000000"&amp;②選手情報入力!J22</f>
        <v>0000000000</v>
      </c>
      <c r="L14" t="str">
        <f t="shared" si="1"/>
        <v>0000000</v>
      </c>
    </row>
    <row r="15" spans="1:12">
      <c r="A15" t="e">
        <f>IF(H15="","",RIGHT(①団体情報入力!$D$4,4))&amp;(D15&amp;"0000")+H15</f>
        <v>#VALUE!</v>
      </c>
      <c r="B15" t="str">
        <f>IF(H15="","",②選手情報入力!D23)</f>
        <v/>
      </c>
      <c r="C15" t="str">
        <f>IF(H15="","",②選手情報入力!E23)</f>
        <v/>
      </c>
      <c r="D15" t="str">
        <f>IF(H15="","",IF(②選手情報入力!G23="男",1,2))</f>
        <v/>
      </c>
      <c r="E15" t="str">
        <f t="shared" si="0"/>
        <v/>
      </c>
      <c r="F15" t="str">
        <f>IF(H15="","",①団体情報入力!$D$4)</f>
        <v/>
      </c>
      <c r="G15" t="str">
        <f>IF(H15="","",①団体情報入力!$D$6)</f>
        <v/>
      </c>
      <c r="H15" t="str">
        <f>IF(②選手情報入力!C23="","",②選手情報入力!C23)</f>
        <v/>
      </c>
      <c r="I15" t="str">
        <f>IF(H15="","",IF(②選手情報入力!I23="","",IF(D15=1,VLOOKUP(②選手情報入力!I23,種目情報!$A$3:$B$13,2,FALSE),VLOOKUP(②選手情報入力!I23,種目情報!$E$3:$F$15,2,FALSE))))</f>
        <v/>
      </c>
      <c r="J15" t="str">
        <f>IF(②選手情報入力!J23="","",L15)</f>
        <v/>
      </c>
      <c r="K15" t="str">
        <f>"0000000000"&amp;②選手情報入力!J23</f>
        <v>0000000000</v>
      </c>
      <c r="L15" t="str">
        <f t="shared" si="1"/>
        <v>0000000</v>
      </c>
    </row>
    <row r="16" spans="1:12">
      <c r="A16" t="e">
        <f>IF(H16="","",RIGHT(①団体情報入力!$D$4,4))&amp;(D16&amp;"0000")+H16</f>
        <v>#VALUE!</v>
      </c>
      <c r="B16" t="str">
        <f>IF(H16="","",②選手情報入力!D24)</f>
        <v/>
      </c>
      <c r="C16" t="str">
        <f>IF(H16="","",②選手情報入力!E24)</f>
        <v/>
      </c>
      <c r="D16" t="str">
        <f>IF(H16="","",IF(②選手情報入力!G24="男",1,2))</f>
        <v/>
      </c>
      <c r="E16" t="str">
        <f t="shared" si="0"/>
        <v/>
      </c>
      <c r="F16" t="str">
        <f>IF(H16="","",①団体情報入力!$D$4)</f>
        <v/>
      </c>
      <c r="G16" t="str">
        <f>IF(H16="","",①団体情報入力!$D$6)</f>
        <v/>
      </c>
      <c r="H16" t="str">
        <f>IF(②選手情報入力!C24="","",②選手情報入力!C24)</f>
        <v/>
      </c>
      <c r="I16" t="str">
        <f>IF(H16="","",IF(②選手情報入力!I24="","",IF(D16=1,VLOOKUP(②選手情報入力!I24,種目情報!$A$3:$B$13,2,FALSE),VLOOKUP(②選手情報入力!I24,種目情報!$E$3:$F$15,2,FALSE))))</f>
        <v/>
      </c>
      <c r="J16" t="str">
        <f>IF(②選手情報入力!J24="","",L16)</f>
        <v/>
      </c>
      <c r="K16" t="str">
        <f>"0000000000"&amp;②選手情報入力!J24</f>
        <v>0000000000</v>
      </c>
      <c r="L16" t="str">
        <f t="shared" si="1"/>
        <v>0000000</v>
      </c>
    </row>
    <row r="17" spans="1:12">
      <c r="A17" t="e">
        <f>IF(H17="","",RIGHT(①団体情報入力!$D$4,4))&amp;(D17&amp;"0000")+H17</f>
        <v>#VALUE!</v>
      </c>
      <c r="B17" t="str">
        <f>IF(H17="","",②選手情報入力!D25)</f>
        <v/>
      </c>
      <c r="C17" t="str">
        <f>IF(H17="","",②選手情報入力!E25)</f>
        <v/>
      </c>
      <c r="D17" t="str">
        <f>IF(H17="","",IF(②選手情報入力!G25="男",1,2))</f>
        <v/>
      </c>
      <c r="E17" t="str">
        <f t="shared" si="0"/>
        <v/>
      </c>
      <c r="F17" t="str">
        <f>IF(H17="","",①団体情報入力!$D$4)</f>
        <v/>
      </c>
      <c r="G17" t="str">
        <f>IF(H17="","",①団体情報入力!$D$6)</f>
        <v/>
      </c>
      <c r="H17" t="str">
        <f>IF(②選手情報入力!C25="","",②選手情報入力!C25)</f>
        <v/>
      </c>
      <c r="I17" t="str">
        <f>IF(H17="","",IF(②選手情報入力!I25="","",IF(D17=1,VLOOKUP(②選手情報入力!I25,種目情報!$A$3:$B$13,2,FALSE),VLOOKUP(②選手情報入力!I25,種目情報!$E$3:$F$15,2,FALSE))))</f>
        <v/>
      </c>
      <c r="J17" t="str">
        <f>IF(②選手情報入力!J25="","",L17)</f>
        <v/>
      </c>
      <c r="K17" t="str">
        <f>"0000000000"&amp;②選手情報入力!J25</f>
        <v>0000000000</v>
      </c>
      <c r="L17" t="str">
        <f t="shared" si="1"/>
        <v>0000000</v>
      </c>
    </row>
    <row r="18" spans="1:12">
      <c r="A18" t="e">
        <f>IF(H18="","",RIGHT(①団体情報入力!$D$4,4))&amp;(D18&amp;"0000")+H18</f>
        <v>#VALUE!</v>
      </c>
      <c r="B18" t="str">
        <f>IF(H18="","",②選手情報入力!D26)</f>
        <v/>
      </c>
      <c r="C18" t="str">
        <f>IF(H18="","",②選手情報入力!E26)</f>
        <v/>
      </c>
      <c r="D18" t="str">
        <f>IF(H18="","",IF(②選手情報入力!G26="男",1,2))</f>
        <v/>
      </c>
      <c r="E18" t="str">
        <f t="shared" si="0"/>
        <v/>
      </c>
      <c r="F18" t="str">
        <f>IF(H18="","",①団体情報入力!$D$4)</f>
        <v/>
      </c>
      <c r="G18" t="str">
        <f>IF(H18="","",①団体情報入力!$D$6)</f>
        <v/>
      </c>
      <c r="H18" t="str">
        <f>IF(②選手情報入力!C26="","",②選手情報入力!C26)</f>
        <v/>
      </c>
      <c r="I18" t="str">
        <f>IF(H18="","",IF(②選手情報入力!I26="","",IF(D18=1,VLOOKUP(②選手情報入力!I26,種目情報!$A$3:$B$13,2,FALSE),VLOOKUP(②選手情報入力!I26,種目情報!$E$3:$F$15,2,FALSE))))</f>
        <v/>
      </c>
      <c r="J18" t="str">
        <f>IF(②選手情報入力!J26="","",L18)</f>
        <v/>
      </c>
      <c r="K18" t="str">
        <f>"0000000000"&amp;②選手情報入力!J26</f>
        <v>0000000000</v>
      </c>
      <c r="L18" t="str">
        <f t="shared" si="1"/>
        <v>0000000</v>
      </c>
    </row>
    <row r="19" spans="1:12">
      <c r="A19" t="e">
        <f>IF(H19="","",RIGHT(①団体情報入力!$D$4,4))&amp;(D19&amp;"0000")+H19</f>
        <v>#VALUE!</v>
      </c>
      <c r="B19" t="str">
        <f>IF(H19="","",②選手情報入力!D27)</f>
        <v/>
      </c>
      <c r="C19" t="str">
        <f>IF(H19="","",②選手情報入力!E27)</f>
        <v/>
      </c>
      <c r="D19" t="str">
        <f>IF(H19="","",IF(②選手情報入力!G27="男",1,2))</f>
        <v/>
      </c>
      <c r="E19" t="str">
        <f t="shared" si="0"/>
        <v/>
      </c>
      <c r="F19" t="str">
        <f>IF(H19="","",①団体情報入力!$D$4)</f>
        <v/>
      </c>
      <c r="G19" t="str">
        <f>IF(H19="","",①団体情報入力!$D$6)</f>
        <v/>
      </c>
      <c r="H19" t="str">
        <f>IF(②選手情報入力!C27="","",②選手情報入力!C27)</f>
        <v/>
      </c>
      <c r="I19" t="str">
        <f>IF(H19="","",IF(②選手情報入力!I27="","",IF(D19=1,VLOOKUP(②選手情報入力!I27,種目情報!$A$3:$B$13,2,FALSE),VLOOKUP(②選手情報入力!I27,種目情報!$E$3:$F$15,2,FALSE))))</f>
        <v/>
      </c>
      <c r="J19" t="str">
        <f>IF(②選手情報入力!J27="","",L19)</f>
        <v/>
      </c>
      <c r="K19" t="str">
        <f>"0000000000"&amp;②選手情報入力!J27</f>
        <v>0000000000</v>
      </c>
      <c r="L19" t="str">
        <f t="shared" si="1"/>
        <v>0000000</v>
      </c>
    </row>
    <row r="20" spans="1:12">
      <c r="A20" t="e">
        <f>IF(H20="","",RIGHT(①団体情報入力!$D$4,4))&amp;(D20&amp;"0000")+H20</f>
        <v>#VALUE!</v>
      </c>
      <c r="B20" t="str">
        <f>IF(H20="","",②選手情報入力!D28)</f>
        <v/>
      </c>
      <c r="C20" t="str">
        <f>IF(H20="","",②選手情報入力!E28)</f>
        <v/>
      </c>
      <c r="D20" t="str">
        <f>IF(H20="","",IF(②選手情報入力!G28="男",1,2))</f>
        <v/>
      </c>
      <c r="E20" t="str">
        <f t="shared" si="0"/>
        <v/>
      </c>
      <c r="F20" t="str">
        <f>IF(H20="","",①団体情報入力!$D$4)</f>
        <v/>
      </c>
      <c r="G20" t="str">
        <f>IF(H20="","",①団体情報入力!$D$6)</f>
        <v/>
      </c>
      <c r="H20" t="str">
        <f>IF(②選手情報入力!C28="","",②選手情報入力!C28)</f>
        <v/>
      </c>
      <c r="I20" t="str">
        <f>IF(H20="","",IF(②選手情報入力!I28="","",IF(D20=1,VLOOKUP(②選手情報入力!I28,種目情報!$A$3:$B$13,2,FALSE),VLOOKUP(②選手情報入力!I28,種目情報!$E$3:$F$15,2,FALSE))))</f>
        <v/>
      </c>
      <c r="J20" t="str">
        <f>IF(②選手情報入力!J28="","",L20)</f>
        <v/>
      </c>
      <c r="K20" t="str">
        <f>"0000000000"&amp;②選手情報入力!J28</f>
        <v>0000000000</v>
      </c>
      <c r="L20" t="str">
        <f t="shared" si="1"/>
        <v>0000000</v>
      </c>
    </row>
    <row r="21" spans="1:12">
      <c r="A21" t="e">
        <f>IF(H21="","",RIGHT(①団体情報入力!$D$4,4))&amp;(D21&amp;"0000")+H21</f>
        <v>#VALUE!</v>
      </c>
      <c r="B21" t="str">
        <f>IF(H21="","",②選手情報入力!D29)</f>
        <v/>
      </c>
      <c r="C21" t="str">
        <f>IF(H21="","",②選手情報入力!E29)</f>
        <v/>
      </c>
      <c r="D21" t="str">
        <f>IF(H21="","",IF(②選手情報入力!G29="男",1,2))</f>
        <v/>
      </c>
      <c r="E21" t="str">
        <f t="shared" si="0"/>
        <v/>
      </c>
      <c r="F21" t="str">
        <f>IF(H21="","",①団体情報入力!$D$4)</f>
        <v/>
      </c>
      <c r="G21" t="str">
        <f>IF(H21="","",①団体情報入力!$D$6)</f>
        <v/>
      </c>
      <c r="H21" t="str">
        <f>IF(②選手情報入力!C29="","",②選手情報入力!C29)</f>
        <v/>
      </c>
      <c r="I21" t="str">
        <f>IF(H21="","",IF(②選手情報入力!I29="","",IF(D21=1,VLOOKUP(②選手情報入力!I29,種目情報!$A$3:$B$13,2,FALSE),VLOOKUP(②選手情報入力!I29,種目情報!$E$3:$F$15,2,FALSE))))</f>
        <v/>
      </c>
      <c r="J21" t="str">
        <f>IF(②選手情報入力!J29="","",L21)</f>
        <v/>
      </c>
      <c r="K21" t="str">
        <f>"0000000000"&amp;②選手情報入力!J29</f>
        <v>0000000000</v>
      </c>
      <c r="L21" t="str">
        <f t="shared" si="1"/>
        <v>0000000</v>
      </c>
    </row>
    <row r="22" spans="1:12">
      <c r="A22" t="e">
        <f>IF(H22="","",RIGHT(①団体情報入力!$D$4,4))&amp;(D22&amp;"0000")+H22</f>
        <v>#VALUE!</v>
      </c>
      <c r="B22" t="str">
        <f>IF(H22="","",②選手情報入力!D30)</f>
        <v/>
      </c>
      <c r="C22" t="str">
        <f>IF(H22="","",②選手情報入力!E30)</f>
        <v/>
      </c>
      <c r="D22" t="str">
        <f>IF(H22="","",IF(②選手情報入力!G30="男",1,2))</f>
        <v/>
      </c>
      <c r="E22" t="str">
        <f t="shared" si="0"/>
        <v/>
      </c>
      <c r="F22" t="str">
        <f>IF(H22="","",①団体情報入力!$D$4)</f>
        <v/>
      </c>
      <c r="G22" t="str">
        <f>IF(H22="","",①団体情報入力!$D$6)</f>
        <v/>
      </c>
      <c r="H22" t="str">
        <f>IF(②選手情報入力!C30="","",②選手情報入力!C30)</f>
        <v/>
      </c>
      <c r="I22" t="str">
        <f>IF(H22="","",IF(②選手情報入力!I30="","",IF(D22=1,VLOOKUP(②選手情報入力!I30,種目情報!$A$3:$B$13,2,FALSE),VLOOKUP(②選手情報入力!I30,種目情報!$E$3:$F$15,2,FALSE))))</f>
        <v/>
      </c>
      <c r="J22" t="str">
        <f>IF(②選手情報入力!J30="","",L22)</f>
        <v/>
      </c>
      <c r="K22" t="str">
        <f>"0000000000"&amp;②選手情報入力!J30</f>
        <v>0000000000</v>
      </c>
      <c r="L22" t="str">
        <f t="shared" si="1"/>
        <v>0000000</v>
      </c>
    </row>
    <row r="23" spans="1:12">
      <c r="A23" t="e">
        <f>IF(H23="","",RIGHT(①団体情報入力!$D$4,4))&amp;(D23&amp;"0000")+H23</f>
        <v>#VALUE!</v>
      </c>
      <c r="B23" t="str">
        <f>IF(H23="","",②選手情報入力!D31)</f>
        <v/>
      </c>
      <c r="C23" t="str">
        <f>IF(H23="","",②選手情報入力!E31)</f>
        <v/>
      </c>
      <c r="D23" t="str">
        <f>IF(H23="","",IF(②選手情報入力!G31="男",1,2))</f>
        <v/>
      </c>
      <c r="E23" t="str">
        <f t="shared" si="0"/>
        <v/>
      </c>
      <c r="F23" t="str">
        <f>IF(H23="","",①団体情報入力!$D$4)</f>
        <v/>
      </c>
      <c r="G23" t="str">
        <f>IF(H23="","",①団体情報入力!$D$6)</f>
        <v/>
      </c>
      <c r="H23" t="str">
        <f>IF(②選手情報入力!C31="","",②選手情報入力!C31)</f>
        <v/>
      </c>
      <c r="I23" t="str">
        <f>IF(H23="","",IF(②選手情報入力!I31="","",IF(D23=1,VLOOKUP(②選手情報入力!I31,種目情報!$A$3:$B$13,2,FALSE),VLOOKUP(②選手情報入力!I31,種目情報!$E$3:$F$15,2,FALSE))))</f>
        <v/>
      </c>
      <c r="J23" t="str">
        <f>IF(②選手情報入力!J31="","",L23)</f>
        <v/>
      </c>
      <c r="K23" t="str">
        <f>"0000000000"&amp;②選手情報入力!J31</f>
        <v>0000000000</v>
      </c>
      <c r="L23" t="str">
        <f t="shared" si="1"/>
        <v>0000000</v>
      </c>
    </row>
    <row r="24" spans="1:12">
      <c r="A24" t="e">
        <f>IF(H24="","",RIGHT(①団体情報入力!$D$4,4))&amp;(D24&amp;"0000")+H24</f>
        <v>#VALUE!</v>
      </c>
      <c r="B24" t="str">
        <f>IF(H24="","",②選手情報入力!D32)</f>
        <v/>
      </c>
      <c r="C24" t="str">
        <f>IF(H24="","",②選手情報入力!E32)</f>
        <v/>
      </c>
      <c r="D24" t="str">
        <f>IF(H24="","",IF(②選手情報入力!G32="男",1,2))</f>
        <v/>
      </c>
      <c r="E24" t="str">
        <f t="shared" si="0"/>
        <v/>
      </c>
      <c r="F24" t="str">
        <f>IF(H24="","",①団体情報入力!$D$4)</f>
        <v/>
      </c>
      <c r="G24" t="str">
        <f>IF(H24="","",①団体情報入力!$D$6)</f>
        <v/>
      </c>
      <c r="H24" t="str">
        <f>IF(②選手情報入力!C32="","",②選手情報入力!C32)</f>
        <v/>
      </c>
      <c r="I24" t="str">
        <f>IF(H24="","",IF(②選手情報入力!I32="","",IF(D24=1,VLOOKUP(②選手情報入力!I32,種目情報!$A$3:$B$13,2,FALSE),VLOOKUP(②選手情報入力!I32,種目情報!$E$3:$F$15,2,FALSE))))</f>
        <v/>
      </c>
      <c r="J24" t="str">
        <f>IF(②選手情報入力!J32="","",L24)</f>
        <v/>
      </c>
      <c r="K24" t="str">
        <f>"0000000000"&amp;②選手情報入力!J32</f>
        <v>0000000000</v>
      </c>
      <c r="L24" t="str">
        <f t="shared" si="1"/>
        <v>0000000</v>
      </c>
    </row>
    <row r="25" spans="1:12">
      <c r="A25" t="e">
        <f>IF(H25="","",RIGHT(①団体情報入力!$D$4,4))&amp;(D25&amp;"0000")+H25</f>
        <v>#VALUE!</v>
      </c>
      <c r="B25" t="str">
        <f>IF(H25="","",②選手情報入力!D33)</f>
        <v/>
      </c>
      <c r="C25" t="str">
        <f>IF(H25="","",②選手情報入力!E33)</f>
        <v/>
      </c>
      <c r="D25" t="str">
        <f>IF(H25="","",IF(②選手情報入力!G33="男",1,2))</f>
        <v/>
      </c>
      <c r="E25" t="str">
        <f t="shared" si="0"/>
        <v/>
      </c>
      <c r="F25" t="str">
        <f>IF(H25="","",①団体情報入力!$D$4)</f>
        <v/>
      </c>
      <c r="G25" t="str">
        <f>IF(H25="","",①団体情報入力!$D$6)</f>
        <v/>
      </c>
      <c r="H25" t="str">
        <f>IF(②選手情報入力!C33="","",②選手情報入力!C33)</f>
        <v/>
      </c>
      <c r="I25" t="str">
        <f>IF(H25="","",IF(②選手情報入力!I33="","",IF(D25=1,VLOOKUP(②選手情報入力!I33,種目情報!$A$3:$B$13,2,FALSE),VLOOKUP(②選手情報入力!I33,種目情報!$E$3:$F$15,2,FALSE))))</f>
        <v/>
      </c>
      <c r="J25" t="str">
        <f>IF(②選手情報入力!J33="","",L25)</f>
        <v/>
      </c>
      <c r="K25" t="str">
        <f>"0000000000"&amp;②選手情報入力!J33</f>
        <v>0000000000</v>
      </c>
      <c r="L25" t="str">
        <f t="shared" si="1"/>
        <v>0000000</v>
      </c>
    </row>
    <row r="26" spans="1:12">
      <c r="A26" t="e">
        <f>IF(H26="","",RIGHT(①団体情報入力!$D$4,4))&amp;(D26&amp;"0000")+H26</f>
        <v>#VALUE!</v>
      </c>
      <c r="B26" t="str">
        <f>IF(H26="","",②選手情報入力!D34)</f>
        <v/>
      </c>
      <c r="C26" t="str">
        <f>IF(H26="","",②選手情報入力!E34)</f>
        <v/>
      </c>
      <c r="D26" t="str">
        <f>IF(H26="","",IF(②選手情報入力!G34="男",1,2))</f>
        <v/>
      </c>
      <c r="E26" t="str">
        <f t="shared" si="0"/>
        <v/>
      </c>
      <c r="F26" t="str">
        <f>IF(H26="","",①団体情報入力!$D$4)</f>
        <v/>
      </c>
      <c r="G26" t="str">
        <f>IF(H26="","",①団体情報入力!$D$6)</f>
        <v/>
      </c>
      <c r="H26" t="str">
        <f>IF(②選手情報入力!C34="","",②選手情報入力!C34)</f>
        <v/>
      </c>
      <c r="I26" t="str">
        <f>IF(H26="","",IF(②選手情報入力!I34="","",IF(D26=1,VLOOKUP(②選手情報入力!I34,種目情報!$A$3:$B$13,2,FALSE),VLOOKUP(②選手情報入力!I34,種目情報!$E$3:$F$15,2,FALSE))))</f>
        <v/>
      </c>
      <c r="J26" t="str">
        <f>IF(②選手情報入力!J34="","",L26)</f>
        <v/>
      </c>
      <c r="K26" t="str">
        <f>"0000000000"&amp;②選手情報入力!J34</f>
        <v>0000000000</v>
      </c>
      <c r="L26" t="str">
        <f t="shared" si="1"/>
        <v>0000000</v>
      </c>
    </row>
    <row r="27" spans="1:12">
      <c r="A27" t="e">
        <f>IF(H27="","",RIGHT(①団体情報入力!$D$4,4))&amp;(D27&amp;"0000")+H27</f>
        <v>#VALUE!</v>
      </c>
      <c r="B27" t="str">
        <f>IF(H27="","",②選手情報入力!D35)</f>
        <v/>
      </c>
      <c r="C27" t="str">
        <f>IF(H27="","",②選手情報入力!E35)</f>
        <v/>
      </c>
      <c r="D27" t="str">
        <f>IF(H27="","",IF(②選手情報入力!G35="男",1,2))</f>
        <v/>
      </c>
      <c r="E27" t="str">
        <f t="shared" si="0"/>
        <v/>
      </c>
      <c r="F27" t="str">
        <f>IF(H27="","",①団体情報入力!$D$4)</f>
        <v/>
      </c>
      <c r="G27" t="str">
        <f>IF(H27="","",①団体情報入力!$D$6)</f>
        <v/>
      </c>
      <c r="H27" t="str">
        <f>IF(②選手情報入力!C35="","",②選手情報入力!C35)</f>
        <v/>
      </c>
      <c r="I27" t="str">
        <f>IF(H27="","",IF(②選手情報入力!I35="","",IF(D27=1,VLOOKUP(②選手情報入力!I35,種目情報!$A$3:$B$13,2,FALSE),VLOOKUP(②選手情報入力!I35,種目情報!$E$3:$F$15,2,FALSE))))</f>
        <v/>
      </c>
      <c r="J27" t="str">
        <f>IF(②選手情報入力!J35="","",L27)</f>
        <v/>
      </c>
      <c r="K27" t="str">
        <f>"0000000000"&amp;②選手情報入力!J35</f>
        <v>0000000000</v>
      </c>
      <c r="L27" t="str">
        <f t="shared" si="1"/>
        <v>0000000</v>
      </c>
    </row>
    <row r="28" spans="1:12">
      <c r="A28" t="e">
        <f>IF(H28="","",RIGHT(①団体情報入力!$D$4,4))&amp;(D28&amp;"0000")+H28</f>
        <v>#VALUE!</v>
      </c>
      <c r="B28" t="str">
        <f>IF(H28="","",②選手情報入力!D36)</f>
        <v/>
      </c>
      <c r="C28" t="str">
        <f>IF(H28="","",②選手情報入力!E36)</f>
        <v/>
      </c>
      <c r="D28" t="str">
        <f>IF(H28="","",IF(②選手情報入力!G36="男",1,2))</f>
        <v/>
      </c>
      <c r="E28" t="str">
        <f t="shared" si="0"/>
        <v/>
      </c>
      <c r="F28" t="str">
        <f>IF(H28="","",①団体情報入力!$D$4)</f>
        <v/>
      </c>
      <c r="G28" t="str">
        <f>IF(H28="","",①団体情報入力!$D$6)</f>
        <v/>
      </c>
      <c r="H28" t="str">
        <f>IF(②選手情報入力!C36="","",②選手情報入力!C36)</f>
        <v/>
      </c>
      <c r="I28" t="str">
        <f>IF(H28="","",IF(②選手情報入力!I36="","",IF(D28=1,VLOOKUP(②選手情報入力!I36,種目情報!$A$3:$B$13,2,FALSE),VLOOKUP(②選手情報入力!I36,種目情報!$E$3:$F$15,2,FALSE))))</f>
        <v/>
      </c>
      <c r="J28" t="str">
        <f>IF(②選手情報入力!J36="","",L28)</f>
        <v/>
      </c>
      <c r="K28" t="str">
        <f>"0000000000"&amp;②選手情報入力!J36</f>
        <v>0000000000</v>
      </c>
      <c r="L28" t="str">
        <f t="shared" si="1"/>
        <v>0000000</v>
      </c>
    </row>
    <row r="29" spans="1:12">
      <c r="A29" t="e">
        <f>IF(H29="","",RIGHT(①団体情報入力!$D$4,4))&amp;(D29&amp;"0000")+H29</f>
        <v>#VALUE!</v>
      </c>
      <c r="B29" t="str">
        <f>IF(H29="","",②選手情報入力!D37)</f>
        <v/>
      </c>
      <c r="C29" t="str">
        <f>IF(H29="","",②選手情報入力!E37)</f>
        <v/>
      </c>
      <c r="D29" t="str">
        <f>IF(H29="","",IF(②選手情報入力!G37="男",1,2))</f>
        <v/>
      </c>
      <c r="E29" t="str">
        <f t="shared" si="0"/>
        <v/>
      </c>
      <c r="F29" t="str">
        <f>IF(H29="","",①団体情報入力!$D$4)</f>
        <v/>
      </c>
      <c r="G29" t="str">
        <f>IF(H29="","",①団体情報入力!$D$6)</f>
        <v/>
      </c>
      <c r="H29" t="str">
        <f>IF(②選手情報入力!C37="","",②選手情報入力!C37)</f>
        <v/>
      </c>
      <c r="I29" t="str">
        <f>IF(H29="","",IF(②選手情報入力!I37="","",IF(D29=1,VLOOKUP(②選手情報入力!I37,種目情報!$A$3:$B$13,2,FALSE),VLOOKUP(②選手情報入力!I37,種目情報!$E$3:$F$15,2,FALSE))))</f>
        <v/>
      </c>
      <c r="J29" t="str">
        <f>IF(②選手情報入力!J37="","",L29)</f>
        <v/>
      </c>
      <c r="K29" t="str">
        <f>"0000000000"&amp;②選手情報入力!J37</f>
        <v>0000000000</v>
      </c>
      <c r="L29" t="str">
        <f t="shared" si="1"/>
        <v>0000000</v>
      </c>
    </row>
    <row r="30" spans="1:12">
      <c r="A30" t="e">
        <f>IF(H30="","",RIGHT(①団体情報入力!$D$4,4))&amp;(D30&amp;"0000")+H30</f>
        <v>#VALUE!</v>
      </c>
      <c r="B30" t="str">
        <f>IF(H30="","",②選手情報入力!D38)</f>
        <v/>
      </c>
      <c r="C30" t="str">
        <f>IF(H30="","",②選手情報入力!E38)</f>
        <v/>
      </c>
      <c r="D30" t="str">
        <f>IF(H30="","",IF(②選手情報入力!G38="男",1,2))</f>
        <v/>
      </c>
      <c r="E30" t="str">
        <f t="shared" si="0"/>
        <v/>
      </c>
      <c r="F30" t="str">
        <f>IF(H30="","",①団体情報入力!$D$4)</f>
        <v/>
      </c>
      <c r="G30" t="str">
        <f>IF(H30="","",①団体情報入力!$D$6)</f>
        <v/>
      </c>
      <c r="H30" t="str">
        <f>IF(②選手情報入力!C38="","",②選手情報入力!C38)</f>
        <v/>
      </c>
      <c r="I30" t="str">
        <f>IF(H30="","",IF(②選手情報入力!I38="","",IF(D30=1,VLOOKUP(②選手情報入力!I38,種目情報!$A$3:$B$13,2,FALSE),VLOOKUP(②選手情報入力!I38,種目情報!$E$3:$F$15,2,FALSE))))</f>
        <v/>
      </c>
      <c r="J30" t="str">
        <f>IF(②選手情報入力!J38="","",L30)</f>
        <v/>
      </c>
      <c r="K30" t="str">
        <f>"0000000000"&amp;②選手情報入力!J38</f>
        <v>0000000000</v>
      </c>
      <c r="L30" t="str">
        <f t="shared" si="1"/>
        <v>0000000</v>
      </c>
    </row>
    <row r="31" spans="1:12">
      <c r="A31" t="e">
        <f>IF(H31="","",RIGHT(①団体情報入力!$D$4,4))&amp;(D31&amp;"0000")+H31</f>
        <v>#VALUE!</v>
      </c>
      <c r="B31" t="str">
        <f>IF(H31="","",②選手情報入力!D39)</f>
        <v/>
      </c>
      <c r="C31" t="str">
        <f>IF(H31="","",②選手情報入力!E39)</f>
        <v/>
      </c>
      <c r="D31" t="str">
        <f>IF(H31="","",IF(②選手情報入力!G39="男",1,2))</f>
        <v/>
      </c>
      <c r="E31" t="str">
        <f t="shared" si="0"/>
        <v/>
      </c>
      <c r="F31" t="str">
        <f>IF(H31="","",①団体情報入力!$D$4)</f>
        <v/>
      </c>
      <c r="G31" t="str">
        <f>IF(H31="","",①団体情報入力!$D$6)</f>
        <v/>
      </c>
      <c r="H31" t="str">
        <f>IF(②選手情報入力!C39="","",②選手情報入力!C39)</f>
        <v/>
      </c>
      <c r="I31" t="str">
        <f>IF(H31="","",IF(②選手情報入力!I39="","",IF(D31=1,VLOOKUP(②選手情報入力!I39,種目情報!$A$3:$B$13,2,FALSE),VLOOKUP(②選手情報入力!I39,種目情報!$E$3:$F$15,2,FALSE))))</f>
        <v/>
      </c>
      <c r="J31" t="str">
        <f>IF(②選手情報入力!J39="","",L31)</f>
        <v/>
      </c>
      <c r="K31" t="str">
        <f>"0000000000"&amp;②選手情報入力!J39</f>
        <v>0000000000</v>
      </c>
      <c r="L31" t="str">
        <f t="shared" si="1"/>
        <v>0000000</v>
      </c>
    </row>
    <row r="32" spans="1:12">
      <c r="A32" t="e">
        <f>IF(H32="","",RIGHT(①団体情報入力!$D$4,4))&amp;(D32&amp;"0000")+H32</f>
        <v>#VALUE!</v>
      </c>
      <c r="B32" t="str">
        <f>IF(H32="","",②選手情報入力!D40)</f>
        <v/>
      </c>
      <c r="C32" t="str">
        <f>IF(H32="","",②選手情報入力!E40)</f>
        <v/>
      </c>
      <c r="D32" t="str">
        <f>IF(H32="","",IF(②選手情報入力!G40="男",1,2))</f>
        <v/>
      </c>
      <c r="E32" t="str">
        <f t="shared" si="0"/>
        <v/>
      </c>
      <c r="F32" t="str">
        <f>IF(H32="","",①団体情報入力!$D$4)</f>
        <v/>
      </c>
      <c r="G32" t="str">
        <f>IF(H32="","",①団体情報入力!$D$6)</f>
        <v/>
      </c>
      <c r="H32" t="str">
        <f>IF(②選手情報入力!C40="","",②選手情報入力!C40)</f>
        <v/>
      </c>
      <c r="I32" t="str">
        <f>IF(H32="","",IF(②選手情報入力!I40="","",IF(D32=1,VLOOKUP(②選手情報入力!I40,種目情報!$A$3:$B$13,2,FALSE),VLOOKUP(②選手情報入力!I40,種目情報!$E$3:$F$15,2,FALSE))))</f>
        <v/>
      </c>
      <c r="J32" t="str">
        <f>IF(②選手情報入力!J40="","",L32)</f>
        <v/>
      </c>
      <c r="K32" t="str">
        <f>"0000000000"&amp;②選手情報入力!J40</f>
        <v>0000000000</v>
      </c>
      <c r="L32" t="str">
        <f t="shared" si="1"/>
        <v>0000000</v>
      </c>
    </row>
    <row r="33" spans="1:12">
      <c r="A33" t="e">
        <f>IF(H33="","",RIGHT(①団体情報入力!$D$4,4))&amp;(D33&amp;"0000")+H33</f>
        <v>#VALUE!</v>
      </c>
      <c r="B33" t="str">
        <f>IF(H33="","",②選手情報入力!D41)</f>
        <v/>
      </c>
      <c r="C33" t="str">
        <f>IF(H33="","",②選手情報入力!E41)</f>
        <v/>
      </c>
      <c r="D33" t="str">
        <f>IF(H33="","",IF(②選手情報入力!G41="男",1,2))</f>
        <v/>
      </c>
      <c r="E33" t="str">
        <f t="shared" si="0"/>
        <v/>
      </c>
      <c r="F33" t="str">
        <f>IF(H33="","",①団体情報入力!$D$4)</f>
        <v/>
      </c>
      <c r="G33" t="str">
        <f>IF(H33="","",①団体情報入力!$D$6)</f>
        <v/>
      </c>
      <c r="H33" t="str">
        <f>IF(②選手情報入力!C41="","",②選手情報入力!C41)</f>
        <v/>
      </c>
      <c r="I33" t="str">
        <f>IF(H33="","",IF(②選手情報入力!I41="","",IF(D33=1,VLOOKUP(②選手情報入力!I41,種目情報!$A$3:$B$13,2,FALSE),VLOOKUP(②選手情報入力!I41,種目情報!$E$3:$F$15,2,FALSE))))</f>
        <v/>
      </c>
      <c r="J33" t="str">
        <f>IF(②選手情報入力!J41="","",L33)</f>
        <v/>
      </c>
      <c r="K33" t="str">
        <f>"0000000000"&amp;②選手情報入力!J41</f>
        <v>0000000000</v>
      </c>
      <c r="L33" t="str">
        <f t="shared" si="1"/>
        <v>0000000</v>
      </c>
    </row>
    <row r="34" spans="1:12">
      <c r="A34" t="e">
        <f>IF(H34="","",RIGHT(①団体情報入力!$D$4,4))&amp;(D34&amp;"0000")+H34</f>
        <v>#VALUE!</v>
      </c>
      <c r="B34" t="str">
        <f>IF(H34="","",②選手情報入力!D42)</f>
        <v/>
      </c>
      <c r="C34" t="str">
        <f>IF(H34="","",②選手情報入力!E42)</f>
        <v/>
      </c>
      <c r="D34" t="str">
        <f>IF(H34="","",IF(②選手情報入力!G42="男",1,2))</f>
        <v/>
      </c>
      <c r="E34" t="str">
        <f t="shared" si="0"/>
        <v/>
      </c>
      <c r="F34" t="str">
        <f>IF(H34="","",①団体情報入力!$D$4)</f>
        <v/>
      </c>
      <c r="G34" t="str">
        <f>IF(H34="","",①団体情報入力!$D$6)</f>
        <v/>
      </c>
      <c r="H34" t="str">
        <f>IF(②選手情報入力!C42="","",②選手情報入力!C42)</f>
        <v/>
      </c>
      <c r="I34" t="str">
        <f>IF(H34="","",IF(②選手情報入力!I42="","",IF(D34=1,VLOOKUP(②選手情報入力!I42,種目情報!$A$3:$B$13,2,FALSE),VLOOKUP(②選手情報入力!I42,種目情報!$E$3:$F$15,2,FALSE))))</f>
        <v/>
      </c>
      <c r="J34" t="str">
        <f>IF(②選手情報入力!J42="","",L34)</f>
        <v/>
      </c>
      <c r="K34" t="str">
        <f>"0000000000"&amp;②選手情報入力!J42</f>
        <v>0000000000</v>
      </c>
      <c r="L34" t="str">
        <f t="shared" si="1"/>
        <v>0000000</v>
      </c>
    </row>
    <row r="35" spans="1:12">
      <c r="A35" t="e">
        <f>IF(H35="","",RIGHT(①団体情報入力!$D$4,4))&amp;(D35&amp;"0000")+H35</f>
        <v>#VALUE!</v>
      </c>
      <c r="B35" t="str">
        <f>IF(H35="","",②選手情報入力!D43)</f>
        <v/>
      </c>
      <c r="C35" t="str">
        <f>IF(H35="","",②選手情報入力!E43)</f>
        <v/>
      </c>
      <c r="D35" t="str">
        <f>IF(H35="","",IF(②選手情報入力!G43="男",1,2))</f>
        <v/>
      </c>
      <c r="E35" t="str">
        <f t="shared" si="0"/>
        <v/>
      </c>
      <c r="F35" t="str">
        <f>IF(H35="","",①団体情報入力!$D$4)</f>
        <v/>
      </c>
      <c r="G35" t="str">
        <f>IF(H35="","",①団体情報入力!$D$6)</f>
        <v/>
      </c>
      <c r="H35" t="str">
        <f>IF(②選手情報入力!C43="","",②選手情報入力!C43)</f>
        <v/>
      </c>
      <c r="I35" t="str">
        <f>IF(H35="","",IF(②選手情報入力!I43="","",IF(D35=1,VLOOKUP(②選手情報入力!I43,種目情報!$A$3:$B$13,2,FALSE),VLOOKUP(②選手情報入力!I43,種目情報!$E$3:$F$15,2,FALSE))))</f>
        <v/>
      </c>
      <c r="J35" t="str">
        <f>IF(②選手情報入力!J43="","",L35)</f>
        <v/>
      </c>
      <c r="K35" t="str">
        <f>"0000000000"&amp;②選手情報入力!J43</f>
        <v>0000000000</v>
      </c>
      <c r="L35" t="str">
        <f t="shared" si="1"/>
        <v>0000000</v>
      </c>
    </row>
    <row r="36" spans="1:12">
      <c r="A36" t="e">
        <f>IF(H36="","",RIGHT(①団体情報入力!$D$4,4))&amp;(D36&amp;"0000")+H36</f>
        <v>#VALUE!</v>
      </c>
      <c r="B36" t="str">
        <f>IF(H36="","",②選手情報入力!D44)</f>
        <v/>
      </c>
      <c r="C36" t="str">
        <f>IF(H36="","",②選手情報入力!E44)</f>
        <v/>
      </c>
      <c r="D36" t="str">
        <f>IF(H36="","",IF(②選手情報入力!G44="男",1,2))</f>
        <v/>
      </c>
      <c r="E36" t="str">
        <f t="shared" si="0"/>
        <v/>
      </c>
      <c r="F36" t="str">
        <f>IF(H36="","",①団体情報入力!$D$4)</f>
        <v/>
      </c>
      <c r="G36" t="str">
        <f>IF(H36="","",①団体情報入力!$D$6)</f>
        <v/>
      </c>
      <c r="H36" t="str">
        <f>IF(②選手情報入力!C44="","",②選手情報入力!C44)</f>
        <v/>
      </c>
      <c r="I36" t="str">
        <f>IF(H36="","",IF(②選手情報入力!I44="","",IF(D36=1,VLOOKUP(②選手情報入力!I44,種目情報!$A$3:$B$13,2,FALSE),VLOOKUP(②選手情報入力!I44,種目情報!$E$3:$F$15,2,FALSE))))</f>
        <v/>
      </c>
      <c r="J36" t="str">
        <f>IF(②選手情報入力!J44="","",L36)</f>
        <v/>
      </c>
      <c r="K36" t="str">
        <f>"0000000000"&amp;②選手情報入力!J44</f>
        <v>0000000000</v>
      </c>
      <c r="L36" t="str">
        <f t="shared" si="1"/>
        <v>0000000</v>
      </c>
    </row>
    <row r="37" spans="1:12">
      <c r="A37" t="e">
        <f>IF(H37="","",RIGHT(①団体情報入力!$D$4,4))&amp;(D37&amp;"0000")+H37</f>
        <v>#VALUE!</v>
      </c>
      <c r="B37" t="str">
        <f>IF(H37="","",②選手情報入力!D45)</f>
        <v/>
      </c>
      <c r="C37" t="str">
        <f>IF(H37="","",②選手情報入力!E45)</f>
        <v/>
      </c>
      <c r="D37" t="str">
        <f>IF(H37="","",IF(②選手情報入力!G45="男",1,2))</f>
        <v/>
      </c>
      <c r="E37" t="str">
        <f t="shared" si="0"/>
        <v/>
      </c>
      <c r="F37" t="str">
        <f>IF(H37="","",①団体情報入力!$D$4)</f>
        <v/>
      </c>
      <c r="G37" t="str">
        <f>IF(H37="","",①団体情報入力!$D$6)</f>
        <v/>
      </c>
      <c r="H37" t="str">
        <f>IF(②選手情報入力!C45="","",②選手情報入力!C45)</f>
        <v/>
      </c>
      <c r="I37" t="str">
        <f>IF(H37="","",IF(②選手情報入力!I45="","",IF(D37=1,VLOOKUP(②選手情報入力!I45,種目情報!$A$3:$B$13,2,FALSE),VLOOKUP(②選手情報入力!I45,種目情報!$E$3:$F$15,2,FALSE))))</f>
        <v/>
      </c>
      <c r="J37" t="str">
        <f>IF(②選手情報入力!J45="","",L37)</f>
        <v/>
      </c>
      <c r="K37" t="str">
        <f>"0000000000"&amp;②選手情報入力!J45</f>
        <v>0000000000</v>
      </c>
      <c r="L37" t="str">
        <f t="shared" si="1"/>
        <v>0000000</v>
      </c>
    </row>
    <row r="38" spans="1:12">
      <c r="A38" t="e">
        <f>IF(H38="","",RIGHT(①団体情報入力!$D$4,4))&amp;(D38&amp;"0000")+H38</f>
        <v>#VALUE!</v>
      </c>
      <c r="B38" t="str">
        <f>IF(H38="","",②選手情報入力!D46)</f>
        <v/>
      </c>
      <c r="C38" t="str">
        <f>IF(H38="","",②選手情報入力!E46)</f>
        <v/>
      </c>
      <c r="D38" t="str">
        <f>IF(H38="","",IF(②選手情報入力!G46="男",1,2))</f>
        <v/>
      </c>
      <c r="E38" t="str">
        <f t="shared" si="0"/>
        <v/>
      </c>
      <c r="F38" t="str">
        <f>IF(H38="","",①団体情報入力!$D$4)</f>
        <v/>
      </c>
      <c r="G38" t="str">
        <f>IF(H38="","",①団体情報入力!$D$6)</f>
        <v/>
      </c>
      <c r="H38" t="str">
        <f>IF(②選手情報入力!C46="","",②選手情報入力!C46)</f>
        <v/>
      </c>
      <c r="I38" t="str">
        <f>IF(H38="","",IF(②選手情報入力!I46="","",IF(D38=1,VLOOKUP(②選手情報入力!I46,種目情報!$A$3:$B$13,2,FALSE),VLOOKUP(②選手情報入力!I46,種目情報!$E$3:$F$15,2,FALSE))))</f>
        <v/>
      </c>
      <c r="J38" t="str">
        <f>IF(②選手情報入力!J46="","",L38)</f>
        <v/>
      </c>
      <c r="K38" t="str">
        <f>"0000000000"&amp;②選手情報入力!J46</f>
        <v>0000000000</v>
      </c>
      <c r="L38" t="str">
        <f t="shared" si="1"/>
        <v>0000000</v>
      </c>
    </row>
    <row r="39" spans="1:12">
      <c r="A39" t="e">
        <f>IF(H39="","",RIGHT(①団体情報入力!$D$4,4))&amp;(D39&amp;"0000")+H39</f>
        <v>#VALUE!</v>
      </c>
      <c r="B39" t="str">
        <f>IF(H39="","",②選手情報入力!D47)</f>
        <v/>
      </c>
      <c r="C39" t="str">
        <f>IF(H39="","",②選手情報入力!E47)</f>
        <v/>
      </c>
      <c r="D39" t="str">
        <f>IF(H39="","",IF(②選手情報入力!G47="男",1,2))</f>
        <v/>
      </c>
      <c r="E39" t="str">
        <f t="shared" si="0"/>
        <v/>
      </c>
      <c r="F39" t="str">
        <f>IF(H39="","",①団体情報入力!$D$4)</f>
        <v/>
      </c>
      <c r="G39" t="str">
        <f>IF(H39="","",①団体情報入力!$D$6)</f>
        <v/>
      </c>
      <c r="H39" t="str">
        <f>IF(②選手情報入力!C47="","",②選手情報入力!C47)</f>
        <v/>
      </c>
      <c r="I39" t="str">
        <f>IF(H39="","",IF(②選手情報入力!I47="","",IF(D39=1,VLOOKUP(②選手情報入力!I47,種目情報!$A$3:$B$13,2,FALSE),VLOOKUP(②選手情報入力!I47,種目情報!$E$3:$F$15,2,FALSE))))</f>
        <v/>
      </c>
      <c r="J39" t="str">
        <f>IF(②選手情報入力!J47="","",L39)</f>
        <v/>
      </c>
      <c r="K39" t="str">
        <f>"0000000000"&amp;②選手情報入力!J47</f>
        <v>0000000000</v>
      </c>
      <c r="L39" t="str">
        <f t="shared" si="1"/>
        <v>0000000</v>
      </c>
    </row>
    <row r="40" spans="1:12">
      <c r="A40" t="e">
        <f>IF(H40="","",RIGHT(①団体情報入力!$D$4,4))&amp;(D40&amp;"0000")+H40</f>
        <v>#VALUE!</v>
      </c>
      <c r="B40" t="str">
        <f>IF(H40="","",②選手情報入力!D48)</f>
        <v/>
      </c>
      <c r="C40" t="str">
        <f>IF(H40="","",②選手情報入力!E48)</f>
        <v/>
      </c>
      <c r="D40" t="str">
        <f>IF(H40="","",IF(②選手情報入力!G48="男",1,2))</f>
        <v/>
      </c>
      <c r="E40" t="str">
        <f t="shared" si="0"/>
        <v/>
      </c>
      <c r="F40" t="str">
        <f>IF(H40="","",①団体情報入力!$D$4)</f>
        <v/>
      </c>
      <c r="G40" t="str">
        <f>IF(H40="","",①団体情報入力!$D$6)</f>
        <v/>
      </c>
      <c r="H40" t="str">
        <f>IF(②選手情報入力!C48="","",②選手情報入力!C48)</f>
        <v/>
      </c>
      <c r="I40" t="str">
        <f>IF(H40="","",IF(②選手情報入力!I48="","",IF(D40=1,VLOOKUP(②選手情報入力!I48,種目情報!$A$3:$B$13,2,FALSE),VLOOKUP(②選手情報入力!I48,種目情報!$E$3:$F$15,2,FALSE))))</f>
        <v/>
      </c>
      <c r="J40" t="str">
        <f>IF(②選手情報入力!J48="","",L40)</f>
        <v/>
      </c>
      <c r="K40" t="str">
        <f>"0000000000"&amp;②選手情報入力!J48</f>
        <v>0000000000</v>
      </c>
      <c r="L40" t="str">
        <f t="shared" si="1"/>
        <v>0000000</v>
      </c>
    </row>
    <row r="41" spans="1:12">
      <c r="A41" t="e">
        <f>IF(H41="","",RIGHT(①団体情報入力!$D$4,4))&amp;(D41&amp;"0000")+H41</f>
        <v>#VALUE!</v>
      </c>
      <c r="B41" t="str">
        <f>IF(H41="","",②選手情報入力!D49)</f>
        <v/>
      </c>
      <c r="C41" t="str">
        <f>IF(H41="","",②選手情報入力!E49)</f>
        <v/>
      </c>
      <c r="D41" t="str">
        <f>IF(H41="","",IF(②選手情報入力!G49="男",1,2))</f>
        <v/>
      </c>
      <c r="E41" t="str">
        <f t="shared" si="0"/>
        <v/>
      </c>
      <c r="F41" t="str">
        <f>IF(H41="","",①団体情報入力!$D$4)</f>
        <v/>
      </c>
      <c r="G41" t="str">
        <f>IF(H41="","",①団体情報入力!$D$6)</f>
        <v/>
      </c>
      <c r="H41" t="str">
        <f>IF(②選手情報入力!C49="","",②選手情報入力!C49)</f>
        <v/>
      </c>
      <c r="I41" t="str">
        <f>IF(H41="","",IF(②選手情報入力!I49="","",IF(D41=1,VLOOKUP(②選手情報入力!I49,種目情報!$A$3:$B$13,2,FALSE),VLOOKUP(②選手情報入力!I49,種目情報!$E$3:$F$15,2,FALSE))))</f>
        <v/>
      </c>
      <c r="J41" t="str">
        <f>IF(②選手情報入力!J49="","",L41)</f>
        <v/>
      </c>
      <c r="K41" t="str">
        <f>"0000000000"&amp;②選手情報入力!J49</f>
        <v>0000000000</v>
      </c>
      <c r="L41" t="str">
        <f t="shared" si="1"/>
        <v>0000000</v>
      </c>
    </row>
    <row r="42" spans="1:12">
      <c r="A42" t="e">
        <f>IF(H42="","",RIGHT(①団体情報入力!$D$4,4))&amp;(D42&amp;"0000")+H42</f>
        <v>#VALUE!</v>
      </c>
      <c r="B42" t="str">
        <f>IF(H42="","",②選手情報入力!D50)</f>
        <v/>
      </c>
      <c r="C42" t="str">
        <f>IF(H42="","",②選手情報入力!E50)</f>
        <v/>
      </c>
      <c r="D42" t="str">
        <f>IF(H42="","",IF(②選手情報入力!G50="男",1,2))</f>
        <v/>
      </c>
      <c r="E42" t="str">
        <f t="shared" si="0"/>
        <v/>
      </c>
      <c r="F42" t="str">
        <f>IF(H42="","",①団体情報入力!$D$4)</f>
        <v/>
      </c>
      <c r="G42" t="str">
        <f>IF(H42="","",①団体情報入力!$D$6)</f>
        <v/>
      </c>
      <c r="H42" t="str">
        <f>IF(②選手情報入力!C50="","",②選手情報入力!C50)</f>
        <v/>
      </c>
      <c r="I42" t="str">
        <f>IF(H42="","",IF(②選手情報入力!I50="","",IF(D42=1,VLOOKUP(②選手情報入力!I50,種目情報!$A$3:$B$13,2,FALSE),VLOOKUP(②選手情報入力!I50,種目情報!$E$3:$F$15,2,FALSE))))</f>
        <v/>
      </c>
      <c r="J42" t="str">
        <f>IF(②選手情報入力!J50="","",L42)</f>
        <v/>
      </c>
      <c r="K42" t="str">
        <f>"0000000000"&amp;②選手情報入力!J50</f>
        <v>0000000000</v>
      </c>
      <c r="L42" t="str">
        <f t="shared" si="1"/>
        <v>0000000</v>
      </c>
    </row>
    <row r="43" spans="1:12">
      <c r="A43" t="e">
        <f>IF(H43="","",RIGHT(①団体情報入力!$D$4,4))&amp;(D43&amp;"0000")+H43</f>
        <v>#VALUE!</v>
      </c>
      <c r="B43" t="str">
        <f>IF(H43="","",②選手情報入力!D51)</f>
        <v/>
      </c>
      <c r="C43" t="str">
        <f>IF(H43="","",②選手情報入力!E51)</f>
        <v/>
      </c>
      <c r="D43" t="str">
        <f>IF(H43="","",IF(②選手情報入力!G51="男",1,2))</f>
        <v/>
      </c>
      <c r="E43" t="str">
        <f t="shared" si="0"/>
        <v/>
      </c>
      <c r="F43" t="str">
        <f>IF(H43="","",①団体情報入力!$D$4)</f>
        <v/>
      </c>
      <c r="G43" t="str">
        <f>IF(H43="","",①団体情報入力!$D$6)</f>
        <v/>
      </c>
      <c r="H43" t="str">
        <f>IF(②選手情報入力!C51="","",②選手情報入力!C51)</f>
        <v/>
      </c>
      <c r="I43" t="str">
        <f>IF(H43="","",IF(②選手情報入力!I51="","",IF(D43=1,VLOOKUP(②選手情報入力!I51,種目情報!$A$3:$B$13,2,FALSE),VLOOKUP(②選手情報入力!I51,種目情報!$E$3:$F$15,2,FALSE))))</f>
        <v/>
      </c>
      <c r="J43" t="str">
        <f>IF(②選手情報入力!J51="","",L43)</f>
        <v/>
      </c>
      <c r="K43" t="str">
        <f>"0000000000"&amp;②選手情報入力!J51</f>
        <v>0000000000</v>
      </c>
      <c r="L43" t="str">
        <f t="shared" si="1"/>
        <v>0000000</v>
      </c>
    </row>
    <row r="44" spans="1:12">
      <c r="A44" t="e">
        <f>IF(H44="","",RIGHT(①団体情報入力!$D$4,4))&amp;(D44&amp;"0000")+H44</f>
        <v>#VALUE!</v>
      </c>
      <c r="B44" t="str">
        <f>IF(H44="","",②選手情報入力!D52)</f>
        <v/>
      </c>
      <c r="C44" t="str">
        <f>IF(H44="","",②選手情報入力!E52)</f>
        <v/>
      </c>
      <c r="D44" t="str">
        <f>IF(H44="","",IF(②選手情報入力!G52="男",1,2))</f>
        <v/>
      </c>
      <c r="E44" t="str">
        <f t="shared" si="0"/>
        <v/>
      </c>
      <c r="F44" t="str">
        <f>IF(H44="","",①団体情報入力!$D$4)</f>
        <v/>
      </c>
      <c r="G44" t="str">
        <f>IF(H44="","",①団体情報入力!$D$6)</f>
        <v/>
      </c>
      <c r="H44" t="str">
        <f>IF(②選手情報入力!C52="","",②選手情報入力!C52)</f>
        <v/>
      </c>
      <c r="I44" t="str">
        <f>IF(H44="","",IF(②選手情報入力!I52="","",IF(D44=1,VLOOKUP(②選手情報入力!I52,種目情報!$A$3:$B$13,2,FALSE),VLOOKUP(②選手情報入力!I52,種目情報!$E$3:$F$15,2,FALSE))))</f>
        <v/>
      </c>
      <c r="J44" t="str">
        <f>IF(②選手情報入力!J52="","",L44)</f>
        <v/>
      </c>
      <c r="K44" t="str">
        <f>"0000000000"&amp;②選手情報入力!J52</f>
        <v>0000000000</v>
      </c>
      <c r="L44" t="str">
        <f t="shared" si="1"/>
        <v>0000000</v>
      </c>
    </row>
    <row r="45" spans="1:12">
      <c r="A45" t="e">
        <f>IF(H45="","",RIGHT(①団体情報入力!$D$4,4))&amp;(D45&amp;"0000")+H45</f>
        <v>#VALUE!</v>
      </c>
      <c r="B45" t="str">
        <f>IF(H45="","",②選手情報入力!D53)</f>
        <v/>
      </c>
      <c r="C45" t="str">
        <f>IF(H45="","",②選手情報入力!E53)</f>
        <v/>
      </c>
      <c r="D45" t="str">
        <f>IF(H45="","",IF(②選手情報入力!G53="男",1,2))</f>
        <v/>
      </c>
      <c r="E45" t="str">
        <f t="shared" si="0"/>
        <v/>
      </c>
      <c r="F45" t="str">
        <f>IF(H45="","",①団体情報入力!$D$4)</f>
        <v/>
      </c>
      <c r="G45" t="str">
        <f>IF(H45="","",①団体情報入力!$D$6)</f>
        <v/>
      </c>
      <c r="H45" t="str">
        <f>IF(②選手情報入力!C53="","",②選手情報入力!C53)</f>
        <v/>
      </c>
      <c r="I45" t="str">
        <f>IF(H45="","",IF(②選手情報入力!I53="","",IF(D45=1,VLOOKUP(②選手情報入力!I53,種目情報!$A$3:$B$13,2,FALSE),VLOOKUP(②選手情報入力!I53,種目情報!$E$3:$F$15,2,FALSE))))</f>
        <v/>
      </c>
      <c r="J45" t="str">
        <f>IF(②選手情報入力!J53="","",L45)</f>
        <v/>
      </c>
      <c r="K45" t="str">
        <f>"0000000000"&amp;②選手情報入力!J53</f>
        <v>0000000000</v>
      </c>
      <c r="L45" t="str">
        <f t="shared" si="1"/>
        <v>0000000</v>
      </c>
    </row>
    <row r="46" spans="1:12">
      <c r="A46" t="e">
        <f>IF(H46="","",RIGHT(①団体情報入力!$D$4,4))&amp;(D46&amp;"0000")+H46</f>
        <v>#VALUE!</v>
      </c>
      <c r="B46" t="str">
        <f>IF(H46="","",②選手情報入力!D54)</f>
        <v/>
      </c>
      <c r="C46" t="str">
        <f>IF(H46="","",②選手情報入力!E54)</f>
        <v/>
      </c>
      <c r="D46" t="str">
        <f>IF(H46="","",IF(②選手情報入力!G54="男",1,2))</f>
        <v/>
      </c>
      <c r="E46" t="str">
        <f t="shared" si="0"/>
        <v/>
      </c>
      <c r="F46" t="str">
        <f>IF(H46="","",①団体情報入力!$D$4)</f>
        <v/>
      </c>
      <c r="G46" t="str">
        <f>IF(H46="","",①団体情報入力!$D$6)</f>
        <v/>
      </c>
      <c r="H46" t="str">
        <f>IF(②選手情報入力!C54="","",②選手情報入力!C54)</f>
        <v/>
      </c>
      <c r="I46" t="str">
        <f>IF(H46="","",IF(②選手情報入力!I54="","",IF(D46=1,VLOOKUP(②選手情報入力!I54,種目情報!$A$3:$B$13,2,FALSE),VLOOKUP(②選手情報入力!I54,種目情報!$E$3:$F$15,2,FALSE))))</f>
        <v/>
      </c>
      <c r="J46" t="str">
        <f>IF(②選手情報入力!J54="","",L46)</f>
        <v/>
      </c>
      <c r="K46" t="str">
        <f>"0000000000"&amp;②選手情報入力!J54</f>
        <v>0000000000</v>
      </c>
      <c r="L46" t="str">
        <f t="shared" si="1"/>
        <v>0000000</v>
      </c>
    </row>
    <row r="47" spans="1:12">
      <c r="A47" t="e">
        <f>IF(H47="","",RIGHT(①団体情報入力!$D$4,4))&amp;(D47&amp;"0000")+H47</f>
        <v>#VALUE!</v>
      </c>
      <c r="B47" t="str">
        <f>IF(H47="","",②選手情報入力!D55)</f>
        <v/>
      </c>
      <c r="C47" t="str">
        <f>IF(H47="","",②選手情報入力!E55)</f>
        <v/>
      </c>
      <c r="D47" t="str">
        <f>IF(H47="","",IF(②選手情報入力!G55="男",1,2))</f>
        <v/>
      </c>
      <c r="E47" t="str">
        <f t="shared" si="0"/>
        <v/>
      </c>
      <c r="F47" t="str">
        <f>IF(H47="","",①団体情報入力!$D$4)</f>
        <v/>
      </c>
      <c r="G47" t="str">
        <f>IF(H47="","",①団体情報入力!$D$6)</f>
        <v/>
      </c>
      <c r="H47" t="str">
        <f>IF(②選手情報入力!C55="","",②選手情報入力!C55)</f>
        <v/>
      </c>
      <c r="I47" t="str">
        <f>IF(H47="","",IF(②選手情報入力!I55="","",IF(D47=1,VLOOKUP(②選手情報入力!I55,種目情報!$A$3:$B$13,2,FALSE),VLOOKUP(②選手情報入力!I55,種目情報!$E$3:$F$15,2,FALSE))))</f>
        <v/>
      </c>
      <c r="J47" t="str">
        <f>IF(②選手情報入力!J55="","",L47)</f>
        <v/>
      </c>
      <c r="K47" t="str">
        <f>"0000000000"&amp;②選手情報入力!J55</f>
        <v>0000000000</v>
      </c>
      <c r="L47" t="str">
        <f t="shared" si="1"/>
        <v>0000000</v>
      </c>
    </row>
    <row r="48" spans="1:12">
      <c r="A48" t="e">
        <f>IF(H48="","",RIGHT(①団体情報入力!$D$4,4))&amp;(D48&amp;"0000")+H48</f>
        <v>#VALUE!</v>
      </c>
      <c r="B48" t="str">
        <f>IF(H48="","",②選手情報入力!D56)</f>
        <v/>
      </c>
      <c r="C48" t="str">
        <f>IF(H48="","",②選手情報入力!E56)</f>
        <v/>
      </c>
      <c r="D48" t="str">
        <f>IF(H48="","",IF(②選手情報入力!G56="男",1,2))</f>
        <v/>
      </c>
      <c r="E48" t="str">
        <f t="shared" si="0"/>
        <v/>
      </c>
      <c r="F48" t="str">
        <f>IF(H48="","",①団体情報入力!$D$4)</f>
        <v/>
      </c>
      <c r="G48" t="str">
        <f>IF(H48="","",①団体情報入力!$D$6)</f>
        <v/>
      </c>
      <c r="H48" t="str">
        <f>IF(②選手情報入力!C56="","",②選手情報入力!C56)</f>
        <v/>
      </c>
      <c r="I48" t="str">
        <f>IF(H48="","",IF(②選手情報入力!I56="","",IF(D48=1,VLOOKUP(②選手情報入力!I56,種目情報!$A$3:$B$13,2,FALSE),VLOOKUP(②選手情報入力!I56,種目情報!$E$3:$F$15,2,FALSE))))</f>
        <v/>
      </c>
      <c r="J48" t="str">
        <f>IF(②選手情報入力!J56="","",L48)</f>
        <v/>
      </c>
      <c r="K48" t="str">
        <f>"0000000000"&amp;②選手情報入力!J56</f>
        <v>0000000000</v>
      </c>
      <c r="L48" t="str">
        <f t="shared" si="1"/>
        <v>0000000</v>
      </c>
    </row>
    <row r="49" spans="1:12">
      <c r="A49" t="e">
        <f>IF(H49="","",RIGHT(①団体情報入力!$D$4,4))&amp;(D49&amp;"0000")+H49</f>
        <v>#VALUE!</v>
      </c>
      <c r="B49" t="str">
        <f>IF(H49="","",②選手情報入力!D57)</f>
        <v/>
      </c>
      <c r="C49" t="str">
        <f>IF(H49="","",②選手情報入力!E57)</f>
        <v/>
      </c>
      <c r="D49" t="str">
        <f>IF(H49="","",IF(②選手情報入力!G57="男",1,2))</f>
        <v/>
      </c>
      <c r="E49" t="str">
        <f t="shared" si="0"/>
        <v/>
      </c>
      <c r="F49" t="str">
        <f>IF(H49="","",①団体情報入力!$D$4)</f>
        <v/>
      </c>
      <c r="G49" t="str">
        <f>IF(H49="","",①団体情報入力!$D$6)</f>
        <v/>
      </c>
      <c r="H49" t="str">
        <f>IF(②選手情報入力!C57="","",②選手情報入力!C57)</f>
        <v/>
      </c>
      <c r="I49" t="str">
        <f>IF(H49="","",IF(②選手情報入力!I57="","",IF(D49=1,VLOOKUP(②選手情報入力!I57,種目情報!$A$3:$B$13,2,FALSE),VLOOKUP(②選手情報入力!I57,種目情報!$E$3:$F$15,2,FALSE))))</f>
        <v/>
      </c>
      <c r="J49" t="str">
        <f>IF(②選手情報入力!J57="","",L49)</f>
        <v/>
      </c>
      <c r="K49" t="str">
        <f>"0000000000"&amp;②選手情報入力!J57</f>
        <v>0000000000</v>
      </c>
      <c r="L49" t="str">
        <f t="shared" si="1"/>
        <v>0000000</v>
      </c>
    </row>
    <row r="50" spans="1:12">
      <c r="A50" t="e">
        <f>IF(H50="","",RIGHT(①団体情報入力!$D$4,4))&amp;(D50&amp;"0000")+H50</f>
        <v>#VALUE!</v>
      </c>
      <c r="B50" t="str">
        <f>IF(H50="","",②選手情報入力!D58)</f>
        <v/>
      </c>
      <c r="C50" t="str">
        <f>IF(H50="","",②選手情報入力!E58)</f>
        <v/>
      </c>
      <c r="D50" t="str">
        <f>IF(H50="","",IF(②選手情報入力!G58="男",1,2))</f>
        <v/>
      </c>
      <c r="E50" t="str">
        <f t="shared" si="0"/>
        <v/>
      </c>
      <c r="F50" t="str">
        <f>IF(H50="","",①団体情報入力!$D$4)</f>
        <v/>
      </c>
      <c r="G50" t="str">
        <f>IF(H50="","",①団体情報入力!$D$6)</f>
        <v/>
      </c>
      <c r="H50" t="str">
        <f>IF(②選手情報入力!C58="","",②選手情報入力!C58)</f>
        <v/>
      </c>
      <c r="I50" t="str">
        <f>IF(H50="","",IF(②選手情報入力!I58="","",IF(D50=1,VLOOKUP(②選手情報入力!I58,種目情報!$A$3:$B$13,2,FALSE),VLOOKUP(②選手情報入力!I58,種目情報!$E$3:$F$15,2,FALSE))))</f>
        <v/>
      </c>
      <c r="J50" t="str">
        <f>IF(②選手情報入力!J58="","",L50)</f>
        <v/>
      </c>
      <c r="K50" t="str">
        <f>"0000000000"&amp;②選手情報入力!J58</f>
        <v>0000000000</v>
      </c>
      <c r="L50" t="str">
        <f t="shared" si="1"/>
        <v>0000000</v>
      </c>
    </row>
    <row r="51" spans="1:12">
      <c r="A51" t="e">
        <f>IF(H51="","",RIGHT(①団体情報入力!$D$4,4))&amp;(D51&amp;"0000")+H51</f>
        <v>#VALUE!</v>
      </c>
      <c r="B51" t="str">
        <f>IF(H51="","",②選手情報入力!D59)</f>
        <v/>
      </c>
      <c r="C51" t="str">
        <f>IF(H51="","",②選手情報入力!E59)</f>
        <v/>
      </c>
      <c r="D51" t="str">
        <f>IF(H51="","",IF(②選手情報入力!G59="男",1,2))</f>
        <v/>
      </c>
      <c r="E51" t="str">
        <f t="shared" si="0"/>
        <v/>
      </c>
      <c r="F51" t="str">
        <f>IF(H51="","",①団体情報入力!$D$4)</f>
        <v/>
      </c>
      <c r="G51" t="str">
        <f>IF(H51="","",①団体情報入力!$D$6)</f>
        <v/>
      </c>
      <c r="H51" t="str">
        <f>IF(②選手情報入力!C59="","",②選手情報入力!C59)</f>
        <v/>
      </c>
      <c r="I51" t="str">
        <f>IF(H51="","",IF(②選手情報入力!I59="","",IF(D51=1,VLOOKUP(②選手情報入力!I59,種目情報!$A$3:$B$13,2,FALSE),VLOOKUP(②選手情報入力!I59,種目情報!$E$3:$F$15,2,FALSE))))</f>
        <v/>
      </c>
      <c r="J51" t="str">
        <f>IF(②選手情報入力!J59="","",L51)</f>
        <v/>
      </c>
      <c r="K51" t="str">
        <f>"0000000000"&amp;②選手情報入力!J59</f>
        <v>0000000000</v>
      </c>
      <c r="L51" t="str">
        <f t="shared" si="1"/>
        <v>0000000</v>
      </c>
    </row>
    <row r="52" spans="1:12">
      <c r="A52" t="e">
        <f>IF(H52="","",RIGHT(①団体情報入力!$D$4,4))&amp;(D52&amp;"0000")+H52</f>
        <v>#VALUE!</v>
      </c>
      <c r="B52" t="str">
        <f>IF(H52="","",②選手情報入力!D60)</f>
        <v/>
      </c>
      <c r="C52" t="str">
        <f>IF(H52="","",②選手情報入力!E60)</f>
        <v/>
      </c>
      <c r="D52" t="str">
        <f>IF(H52="","",IF(②選手情報入力!G60="男",1,2))</f>
        <v/>
      </c>
      <c r="E52" t="str">
        <f t="shared" si="0"/>
        <v/>
      </c>
      <c r="F52" t="str">
        <f>IF(H52="","",①団体情報入力!$D$4)</f>
        <v/>
      </c>
      <c r="G52" t="str">
        <f>IF(H52="","",①団体情報入力!$D$6)</f>
        <v/>
      </c>
      <c r="H52" t="str">
        <f>IF(②選手情報入力!C60="","",②選手情報入力!C60)</f>
        <v/>
      </c>
      <c r="I52" t="str">
        <f>IF(H52="","",IF(②選手情報入力!I60="","",IF(D52=1,VLOOKUP(②選手情報入力!I60,種目情報!$A$3:$B$13,2,FALSE),VLOOKUP(②選手情報入力!I60,種目情報!$E$3:$F$15,2,FALSE))))</f>
        <v/>
      </c>
      <c r="J52" t="str">
        <f>IF(②選手情報入力!J60="","",L52)</f>
        <v/>
      </c>
      <c r="K52" t="str">
        <f>"0000000000"&amp;②選手情報入力!J60</f>
        <v>0000000000</v>
      </c>
      <c r="L52" t="str">
        <f t="shared" si="1"/>
        <v>0000000</v>
      </c>
    </row>
    <row r="53" spans="1:12">
      <c r="A53" t="e">
        <f>IF(H53="","",RIGHT(①団体情報入力!$D$4,4))&amp;(D53&amp;"0000")+H53</f>
        <v>#VALUE!</v>
      </c>
      <c r="B53" t="str">
        <f>IF(H53="","",②選手情報入力!D61)</f>
        <v/>
      </c>
      <c r="C53" t="str">
        <f>IF(H53="","",②選手情報入力!E61)</f>
        <v/>
      </c>
      <c r="D53" t="str">
        <f>IF(H53="","",IF(②選手情報入力!G61="男",1,2))</f>
        <v/>
      </c>
      <c r="E53" t="str">
        <f t="shared" si="0"/>
        <v/>
      </c>
      <c r="F53" t="str">
        <f>IF(H53="","",①団体情報入力!$D$4)</f>
        <v/>
      </c>
      <c r="G53" t="str">
        <f>IF(H53="","",①団体情報入力!$D$6)</f>
        <v/>
      </c>
      <c r="H53" t="str">
        <f>IF(②選手情報入力!C61="","",②選手情報入力!C61)</f>
        <v/>
      </c>
      <c r="I53" t="str">
        <f>IF(H53="","",IF(②選手情報入力!I61="","",IF(D53=1,VLOOKUP(②選手情報入力!I61,種目情報!$A$3:$B$13,2,FALSE),VLOOKUP(②選手情報入力!I61,種目情報!$E$3:$F$15,2,FALSE))))</f>
        <v/>
      </c>
      <c r="J53" t="str">
        <f>IF(②選手情報入力!J61="","",L53)</f>
        <v/>
      </c>
      <c r="K53" t="str">
        <f>"0000000000"&amp;②選手情報入力!J61</f>
        <v>0000000000</v>
      </c>
      <c r="L53" t="str">
        <f t="shared" si="1"/>
        <v>0000000</v>
      </c>
    </row>
    <row r="54" spans="1:12">
      <c r="A54" t="e">
        <f>IF(H54="","",RIGHT(①団体情報入力!$D$4,4))&amp;(D54&amp;"0000")+H54</f>
        <v>#VALUE!</v>
      </c>
      <c r="B54" t="str">
        <f>IF(H54="","",②選手情報入力!D62)</f>
        <v/>
      </c>
      <c r="C54" t="str">
        <f>IF(H54="","",②選手情報入力!E62)</f>
        <v/>
      </c>
      <c r="D54" t="str">
        <f>IF(H54="","",IF(②選手情報入力!G62="男",1,2))</f>
        <v/>
      </c>
      <c r="E54" t="str">
        <f t="shared" si="0"/>
        <v/>
      </c>
      <c r="F54" t="str">
        <f>IF(H54="","",①団体情報入力!$D$4)</f>
        <v/>
      </c>
      <c r="G54" t="str">
        <f>IF(H54="","",①団体情報入力!$D$6)</f>
        <v/>
      </c>
      <c r="H54" t="str">
        <f>IF(②選手情報入力!C62="","",②選手情報入力!C62)</f>
        <v/>
      </c>
      <c r="I54" t="str">
        <f>IF(H54="","",IF(②選手情報入力!I62="","",IF(D54=1,VLOOKUP(②選手情報入力!I62,種目情報!$A$3:$B$13,2,FALSE),VLOOKUP(②選手情報入力!I62,種目情報!$E$3:$F$15,2,FALSE))))</f>
        <v/>
      </c>
      <c r="J54" t="str">
        <f>IF(②選手情報入力!J62="","",L54)</f>
        <v/>
      </c>
      <c r="K54" t="str">
        <f>"0000000000"&amp;②選手情報入力!J62</f>
        <v>0000000000</v>
      </c>
      <c r="L54" t="str">
        <f t="shared" si="1"/>
        <v>0000000</v>
      </c>
    </row>
    <row r="55" spans="1:12">
      <c r="A55" t="e">
        <f>IF(H55="","",RIGHT(①団体情報入力!$D$4,4))&amp;(D55&amp;"0000")+H55</f>
        <v>#VALUE!</v>
      </c>
      <c r="B55" t="str">
        <f>IF(H55="","",②選手情報入力!D63)</f>
        <v/>
      </c>
      <c r="C55" t="str">
        <f>IF(H55="","",②選手情報入力!E63)</f>
        <v/>
      </c>
      <c r="D55" t="str">
        <f>IF(H55="","",IF(②選手情報入力!G63="男",1,2))</f>
        <v/>
      </c>
      <c r="E55" t="str">
        <f t="shared" si="0"/>
        <v/>
      </c>
      <c r="F55" t="str">
        <f>IF(H55="","",①団体情報入力!$D$4)</f>
        <v/>
      </c>
      <c r="G55" t="str">
        <f>IF(H55="","",①団体情報入力!$D$6)</f>
        <v/>
      </c>
      <c r="H55" t="str">
        <f>IF(②選手情報入力!C63="","",②選手情報入力!C63)</f>
        <v/>
      </c>
      <c r="I55" t="str">
        <f>IF(H55="","",IF(②選手情報入力!I63="","",IF(D55=1,VLOOKUP(②選手情報入力!I63,種目情報!$A$3:$B$13,2,FALSE),VLOOKUP(②選手情報入力!I63,種目情報!$E$3:$F$15,2,FALSE))))</f>
        <v/>
      </c>
      <c r="J55" t="str">
        <f>IF(②選手情報入力!J63="","",L55)</f>
        <v/>
      </c>
      <c r="K55" t="str">
        <f>"0000000000"&amp;②選手情報入力!J63</f>
        <v>0000000000</v>
      </c>
      <c r="L55" t="str">
        <f t="shared" si="1"/>
        <v>0000000</v>
      </c>
    </row>
    <row r="56" spans="1:12">
      <c r="A56" t="e">
        <f>IF(H56="","",RIGHT(①団体情報入力!$D$4,4))&amp;(D56&amp;"0000")+H56</f>
        <v>#VALUE!</v>
      </c>
      <c r="B56" t="str">
        <f>IF(H56="","",②選手情報入力!D64)</f>
        <v/>
      </c>
      <c r="C56" t="str">
        <f>IF(H56="","",②選手情報入力!E64)</f>
        <v/>
      </c>
      <c r="D56" t="str">
        <f>IF(H56="","",IF(②選手情報入力!G64="男",1,2))</f>
        <v/>
      </c>
      <c r="E56" t="str">
        <f t="shared" si="0"/>
        <v/>
      </c>
      <c r="F56" t="str">
        <f>IF(H56="","",①団体情報入力!$D$4)</f>
        <v/>
      </c>
      <c r="G56" t="str">
        <f>IF(H56="","",①団体情報入力!$D$6)</f>
        <v/>
      </c>
      <c r="H56" t="str">
        <f>IF(②選手情報入力!C64="","",②選手情報入力!C64)</f>
        <v/>
      </c>
      <c r="I56" t="str">
        <f>IF(H56="","",IF(②選手情報入力!I64="","",IF(D56=1,VLOOKUP(②選手情報入力!I64,種目情報!$A$3:$B$13,2,FALSE),VLOOKUP(②選手情報入力!I64,種目情報!$E$3:$F$15,2,FALSE))))</f>
        <v/>
      </c>
      <c r="J56" t="str">
        <f>IF(②選手情報入力!J64="","",L56)</f>
        <v/>
      </c>
      <c r="K56" t="str">
        <f>"0000000000"&amp;②選手情報入力!J64</f>
        <v>0000000000</v>
      </c>
      <c r="L56" t="str">
        <f t="shared" si="1"/>
        <v>0000000</v>
      </c>
    </row>
    <row r="57" spans="1:12">
      <c r="A57" t="e">
        <f>IF(H57="","",RIGHT(①団体情報入力!$D$4,4))&amp;(D57&amp;"0000")+H57</f>
        <v>#VALUE!</v>
      </c>
      <c r="B57" t="str">
        <f>IF(H57="","",②選手情報入力!D65)</f>
        <v/>
      </c>
      <c r="C57" t="str">
        <f>IF(H57="","",②選手情報入力!E65)</f>
        <v/>
      </c>
      <c r="D57" t="str">
        <f>IF(H57="","",IF(②選手情報入力!G65="男",1,2))</f>
        <v/>
      </c>
      <c r="E57" t="str">
        <f t="shared" si="0"/>
        <v/>
      </c>
      <c r="F57" t="str">
        <f>IF(H57="","",①団体情報入力!$D$4)</f>
        <v/>
      </c>
      <c r="G57" t="str">
        <f>IF(H57="","",①団体情報入力!$D$6)</f>
        <v/>
      </c>
      <c r="H57" t="str">
        <f>IF(②選手情報入力!C65="","",②選手情報入力!C65)</f>
        <v/>
      </c>
      <c r="I57" t="str">
        <f>IF(H57="","",IF(②選手情報入力!I65="","",IF(D57=1,VLOOKUP(②選手情報入力!I65,種目情報!$A$3:$B$13,2,FALSE),VLOOKUP(②選手情報入力!I65,種目情報!$E$3:$F$15,2,FALSE))))</f>
        <v/>
      </c>
      <c r="J57" t="str">
        <f>IF(②選手情報入力!J65="","",L57)</f>
        <v/>
      </c>
      <c r="K57" t="str">
        <f>"0000000000"&amp;②選手情報入力!J65</f>
        <v>0000000000</v>
      </c>
      <c r="L57" t="str">
        <f t="shared" si="1"/>
        <v>0000000</v>
      </c>
    </row>
    <row r="58" spans="1:12">
      <c r="A58" t="e">
        <f>IF(H58="","",RIGHT(①団体情報入力!$D$4,4))&amp;(D58&amp;"0000")+H58</f>
        <v>#VALUE!</v>
      </c>
      <c r="B58" t="str">
        <f>IF(H58="","",②選手情報入力!D66)</f>
        <v/>
      </c>
      <c r="C58" t="str">
        <f>IF(H58="","",②選手情報入力!E66)</f>
        <v/>
      </c>
      <c r="D58" t="str">
        <f>IF(H58="","",IF(②選手情報入力!G66="男",1,2))</f>
        <v/>
      </c>
      <c r="E58" t="str">
        <f t="shared" si="0"/>
        <v/>
      </c>
      <c r="F58" t="str">
        <f>IF(H58="","",①団体情報入力!$D$4)</f>
        <v/>
      </c>
      <c r="G58" t="str">
        <f>IF(H58="","",①団体情報入力!$D$6)</f>
        <v/>
      </c>
      <c r="H58" t="str">
        <f>IF(②選手情報入力!C66="","",②選手情報入力!C66)</f>
        <v/>
      </c>
      <c r="I58" t="str">
        <f>IF(H58="","",IF(②選手情報入力!I66="","",IF(D58=1,VLOOKUP(②選手情報入力!I66,種目情報!$A$3:$B$13,2,FALSE),VLOOKUP(②選手情報入力!I66,種目情報!$E$3:$F$15,2,FALSE))))</f>
        <v/>
      </c>
      <c r="J58" t="str">
        <f>IF(②選手情報入力!J66="","",L58)</f>
        <v/>
      </c>
      <c r="K58" t="str">
        <f>"0000000000"&amp;②選手情報入力!J66</f>
        <v>0000000000</v>
      </c>
      <c r="L58" t="str">
        <f t="shared" si="1"/>
        <v>0000000</v>
      </c>
    </row>
    <row r="59" spans="1:12">
      <c r="A59" t="e">
        <f>IF(H59="","",RIGHT(①団体情報入力!$D$4,4))&amp;(D59&amp;"0000")+H59</f>
        <v>#VALUE!</v>
      </c>
      <c r="B59" t="str">
        <f>IF(H59="","",②選手情報入力!D67)</f>
        <v/>
      </c>
      <c r="C59" t="str">
        <f>IF(H59="","",②選手情報入力!E67)</f>
        <v/>
      </c>
      <c r="D59" t="str">
        <f>IF(H59="","",IF(②選手情報入力!G67="男",1,2))</f>
        <v/>
      </c>
      <c r="E59" t="str">
        <f t="shared" si="0"/>
        <v/>
      </c>
      <c r="F59" t="str">
        <f>IF(H59="","",①団体情報入力!$D$4)</f>
        <v/>
      </c>
      <c r="G59" t="str">
        <f>IF(H59="","",①団体情報入力!$D$6)</f>
        <v/>
      </c>
      <c r="H59" t="str">
        <f>IF(②選手情報入力!C67="","",②選手情報入力!C67)</f>
        <v/>
      </c>
      <c r="I59" t="str">
        <f>IF(H59="","",IF(②選手情報入力!I67="","",IF(D59=1,VLOOKUP(②選手情報入力!I67,種目情報!$A$3:$B$13,2,FALSE),VLOOKUP(②選手情報入力!I67,種目情報!$E$3:$F$15,2,FALSE))))</f>
        <v/>
      </c>
      <c r="J59" t="str">
        <f>IF(②選手情報入力!J67="","",L59)</f>
        <v/>
      </c>
      <c r="K59" t="str">
        <f>"0000000000"&amp;②選手情報入力!J67</f>
        <v>0000000000</v>
      </c>
      <c r="L59" t="str">
        <f t="shared" si="1"/>
        <v>0000000</v>
      </c>
    </row>
    <row r="60" spans="1:12">
      <c r="A60" t="e">
        <f>IF(H60="","",RIGHT(①団体情報入力!$D$4,4))&amp;(D60&amp;"0000")+H60</f>
        <v>#VALUE!</v>
      </c>
      <c r="B60" t="str">
        <f>IF(H60="","",②選手情報入力!D68)</f>
        <v/>
      </c>
      <c r="C60" t="str">
        <f>IF(H60="","",②選手情報入力!E68)</f>
        <v/>
      </c>
      <c r="D60" t="str">
        <f>IF(H60="","",IF(②選手情報入力!G68="男",1,2))</f>
        <v/>
      </c>
      <c r="E60" t="str">
        <f t="shared" si="0"/>
        <v/>
      </c>
      <c r="F60" t="str">
        <f>IF(H60="","",①団体情報入力!$D$4)</f>
        <v/>
      </c>
      <c r="G60" t="str">
        <f>IF(H60="","",①団体情報入力!$D$6)</f>
        <v/>
      </c>
      <c r="H60" t="str">
        <f>IF(②選手情報入力!C68="","",②選手情報入力!C68)</f>
        <v/>
      </c>
      <c r="I60" t="str">
        <f>IF(H60="","",IF(②選手情報入力!I68="","",IF(D60=1,VLOOKUP(②選手情報入力!I68,種目情報!$A$3:$B$13,2,FALSE),VLOOKUP(②選手情報入力!I68,種目情報!$E$3:$F$15,2,FALSE))))</f>
        <v/>
      </c>
      <c r="J60" t="str">
        <f>IF(②選手情報入力!J68="","",L60)</f>
        <v/>
      </c>
      <c r="K60" t="str">
        <f>"0000000000"&amp;②選手情報入力!J68</f>
        <v>0000000000</v>
      </c>
      <c r="L60" t="str">
        <f t="shared" si="1"/>
        <v>0000000</v>
      </c>
    </row>
    <row r="61" spans="1:12">
      <c r="A61" t="e">
        <f>IF(H61="","",RIGHT(①団体情報入力!$D$4,4))&amp;(D61&amp;"0000")+H61</f>
        <v>#VALUE!</v>
      </c>
      <c r="B61" t="str">
        <f>IF(H61="","",②選手情報入力!D69)</f>
        <v/>
      </c>
      <c r="C61" t="str">
        <f>IF(H61="","",②選手情報入力!E69)</f>
        <v/>
      </c>
      <c r="D61" t="str">
        <f>IF(H61="","",IF(②選手情報入力!G69="男",1,2))</f>
        <v/>
      </c>
      <c r="E61" t="str">
        <f t="shared" si="0"/>
        <v/>
      </c>
      <c r="F61" t="str">
        <f>IF(H61="","",①団体情報入力!$D$4)</f>
        <v/>
      </c>
      <c r="G61" t="str">
        <f>IF(H61="","",①団体情報入力!$D$6)</f>
        <v/>
      </c>
      <c r="H61" t="str">
        <f>IF(②選手情報入力!C69="","",②選手情報入力!C69)</f>
        <v/>
      </c>
      <c r="I61" t="str">
        <f>IF(H61="","",IF(②選手情報入力!I69="","",IF(D61=1,VLOOKUP(②選手情報入力!I69,種目情報!$A$3:$B$13,2,FALSE),VLOOKUP(②選手情報入力!I69,種目情報!$E$3:$F$15,2,FALSE))))</f>
        <v/>
      </c>
      <c r="J61" t="str">
        <f>IF(②選手情報入力!J69="","",L61)</f>
        <v/>
      </c>
      <c r="K61" t="str">
        <f>"0000000000"&amp;②選手情報入力!J69</f>
        <v>0000000000</v>
      </c>
      <c r="L61" t="str">
        <f t="shared" si="1"/>
        <v>0000000</v>
      </c>
    </row>
    <row r="62" spans="1:12">
      <c r="A62" t="e">
        <f>IF(H62="","",RIGHT(①団体情報入力!$D$4,4))&amp;(D62&amp;"0000")+H62</f>
        <v>#VALUE!</v>
      </c>
      <c r="B62" t="str">
        <f>IF(H62="","",②選手情報入力!D70)</f>
        <v/>
      </c>
      <c r="C62" t="str">
        <f>IF(H62="","",②選手情報入力!E70)</f>
        <v/>
      </c>
      <c r="D62" t="str">
        <f>IF(H62="","",IF(②選手情報入力!G70="男",1,2))</f>
        <v/>
      </c>
      <c r="E62" t="str">
        <f t="shared" si="0"/>
        <v/>
      </c>
      <c r="F62" t="str">
        <f>IF(H62="","",①団体情報入力!$D$4)</f>
        <v/>
      </c>
      <c r="G62" t="str">
        <f>IF(H62="","",①団体情報入力!$D$6)</f>
        <v/>
      </c>
      <c r="H62" t="str">
        <f>IF(②選手情報入力!C70="","",②選手情報入力!C70)</f>
        <v/>
      </c>
      <c r="I62" t="str">
        <f>IF(H62="","",IF(②選手情報入力!I70="","",IF(D62=1,VLOOKUP(②選手情報入力!I70,種目情報!$A$3:$B$13,2,FALSE),VLOOKUP(②選手情報入力!I70,種目情報!$E$3:$F$15,2,FALSE))))</f>
        <v/>
      </c>
      <c r="J62" t="str">
        <f>IF(②選手情報入力!J70="","",L62)</f>
        <v/>
      </c>
      <c r="K62" t="str">
        <f>"0000000000"&amp;②選手情報入力!J70</f>
        <v>0000000000</v>
      </c>
      <c r="L62" t="str">
        <f t="shared" si="1"/>
        <v>0000000</v>
      </c>
    </row>
    <row r="63" spans="1:12">
      <c r="A63" t="e">
        <f>IF(H63="","",RIGHT(①団体情報入力!$D$4,4))&amp;(D63&amp;"0000")+H63</f>
        <v>#VALUE!</v>
      </c>
      <c r="B63" t="str">
        <f>IF(H63="","",②選手情報入力!D71)</f>
        <v/>
      </c>
      <c r="C63" t="str">
        <f>IF(H63="","",②選手情報入力!E71)</f>
        <v/>
      </c>
      <c r="D63" t="str">
        <f>IF(H63="","",IF(②選手情報入力!G71="男",1,2))</f>
        <v/>
      </c>
      <c r="E63" t="str">
        <f t="shared" si="0"/>
        <v/>
      </c>
      <c r="F63" t="str">
        <f>IF(H63="","",①団体情報入力!$D$4)</f>
        <v/>
      </c>
      <c r="G63" t="str">
        <f>IF(H63="","",①団体情報入力!$D$6)</f>
        <v/>
      </c>
      <c r="H63" t="str">
        <f>IF(②選手情報入力!C71="","",②選手情報入力!C71)</f>
        <v/>
      </c>
      <c r="I63" t="str">
        <f>IF(H63="","",IF(②選手情報入力!I71="","",IF(D63=1,VLOOKUP(②選手情報入力!I71,種目情報!$A$3:$B$13,2,FALSE),VLOOKUP(②選手情報入力!I71,種目情報!$E$3:$F$15,2,FALSE))))</f>
        <v/>
      </c>
      <c r="J63" t="str">
        <f>IF(②選手情報入力!J71="","",L63)</f>
        <v/>
      </c>
      <c r="K63" t="str">
        <f>"0000000000"&amp;②選手情報入力!J71</f>
        <v>0000000000</v>
      </c>
      <c r="L63" t="str">
        <f t="shared" si="1"/>
        <v>0000000</v>
      </c>
    </row>
    <row r="64" spans="1:12">
      <c r="A64" t="e">
        <f>IF(H64="","",RIGHT(①団体情報入力!$D$4,4))&amp;(D64&amp;"0000")+H64</f>
        <v>#VALUE!</v>
      </c>
      <c r="B64" t="str">
        <f>IF(H64="","",②選手情報入力!D72)</f>
        <v/>
      </c>
      <c r="C64" t="str">
        <f>IF(H64="","",②選手情報入力!E72)</f>
        <v/>
      </c>
      <c r="D64" t="str">
        <f>IF(H64="","",IF(②選手情報入力!G72="男",1,2))</f>
        <v/>
      </c>
      <c r="E64" t="str">
        <f t="shared" si="0"/>
        <v/>
      </c>
      <c r="F64" t="str">
        <f>IF(H64="","",①団体情報入力!$D$4)</f>
        <v/>
      </c>
      <c r="G64" t="str">
        <f>IF(H64="","",①団体情報入力!$D$6)</f>
        <v/>
      </c>
      <c r="H64" t="str">
        <f>IF(②選手情報入力!C72="","",②選手情報入力!C72)</f>
        <v/>
      </c>
      <c r="I64" t="str">
        <f>IF(H64="","",IF(②選手情報入力!I72="","",IF(D64=1,VLOOKUP(②選手情報入力!I72,種目情報!$A$3:$B$13,2,FALSE),VLOOKUP(②選手情報入力!I72,種目情報!$E$3:$F$15,2,FALSE))))</f>
        <v/>
      </c>
      <c r="J64" t="str">
        <f>IF(②選手情報入力!J72="","",L64)</f>
        <v/>
      </c>
      <c r="K64" t="str">
        <f>"0000000000"&amp;②選手情報入力!J72</f>
        <v>0000000000</v>
      </c>
      <c r="L64" t="str">
        <f t="shared" si="1"/>
        <v>0000000</v>
      </c>
    </row>
    <row r="65" spans="1:12">
      <c r="A65" t="e">
        <f>IF(H65="","",RIGHT(①団体情報入力!$D$4,4))&amp;(D65&amp;"0000")+H65</f>
        <v>#VALUE!</v>
      </c>
      <c r="B65" t="str">
        <f>IF(H65="","",②選手情報入力!D73)</f>
        <v/>
      </c>
      <c r="C65" t="str">
        <f>IF(H65="","",②選手情報入力!E73)</f>
        <v/>
      </c>
      <c r="D65" t="str">
        <f>IF(H65="","",IF(②選手情報入力!G73="男",1,2))</f>
        <v/>
      </c>
      <c r="E65" t="str">
        <f t="shared" si="0"/>
        <v/>
      </c>
      <c r="F65" t="str">
        <f>IF(H65="","",①団体情報入力!$D$4)</f>
        <v/>
      </c>
      <c r="G65" t="str">
        <f>IF(H65="","",①団体情報入力!$D$6)</f>
        <v/>
      </c>
      <c r="H65" t="str">
        <f>IF(②選手情報入力!C73="","",②選手情報入力!C73)</f>
        <v/>
      </c>
      <c r="I65" t="str">
        <f>IF(H65="","",IF(②選手情報入力!I73="","",IF(D65=1,VLOOKUP(②選手情報入力!I73,種目情報!$A$3:$B$13,2,FALSE),VLOOKUP(②選手情報入力!I73,種目情報!$E$3:$F$15,2,FALSE))))</f>
        <v/>
      </c>
      <c r="J65" t="str">
        <f>IF(②選手情報入力!J73="","",L65)</f>
        <v/>
      </c>
      <c r="K65" t="str">
        <f>"0000000000"&amp;②選手情報入力!J73</f>
        <v>0000000000</v>
      </c>
      <c r="L65" t="str">
        <f t="shared" si="1"/>
        <v>0000000</v>
      </c>
    </row>
    <row r="66" spans="1:12">
      <c r="A66" t="e">
        <f>IF(H66="","",RIGHT(①団体情報入力!$D$4,4))&amp;(D66&amp;"0000")+H66</f>
        <v>#VALUE!</v>
      </c>
      <c r="B66" t="str">
        <f>IF(H66="","",②選手情報入力!D74)</f>
        <v/>
      </c>
      <c r="C66" t="str">
        <f>IF(H66="","",②選手情報入力!E74)</f>
        <v/>
      </c>
      <c r="D66" t="str">
        <f>IF(H66="","",IF(②選手情報入力!G74="男",1,2))</f>
        <v/>
      </c>
      <c r="E66" t="str">
        <f t="shared" si="0"/>
        <v/>
      </c>
      <c r="F66" t="str">
        <f>IF(H66="","",①団体情報入力!$D$4)</f>
        <v/>
      </c>
      <c r="G66" t="str">
        <f>IF(H66="","",①団体情報入力!$D$6)</f>
        <v/>
      </c>
      <c r="H66" t="str">
        <f>IF(②選手情報入力!C74="","",②選手情報入力!C74)</f>
        <v/>
      </c>
      <c r="I66" t="str">
        <f>IF(H66="","",IF(②選手情報入力!I74="","",IF(D66=1,VLOOKUP(②選手情報入力!I74,種目情報!$A$3:$B$13,2,FALSE),VLOOKUP(②選手情報入力!I74,種目情報!$E$3:$F$15,2,FALSE))))</f>
        <v/>
      </c>
      <c r="J66" t="str">
        <f>IF(②選手情報入力!J74="","",L66)</f>
        <v/>
      </c>
      <c r="K66" t="str">
        <f>"0000000000"&amp;②選手情報入力!J74</f>
        <v>0000000000</v>
      </c>
      <c r="L66" t="str">
        <f t="shared" si="1"/>
        <v>0000000</v>
      </c>
    </row>
    <row r="67" spans="1:12">
      <c r="A67" t="e">
        <f>IF(H67="","",RIGHT(①団体情報入力!$D$4,4))&amp;(D67&amp;"0000")+H67</f>
        <v>#VALUE!</v>
      </c>
      <c r="B67" t="str">
        <f>IF(H67="","",②選手情報入力!D75)</f>
        <v/>
      </c>
      <c r="C67" t="str">
        <f>IF(H67="","",②選手情報入力!E75)</f>
        <v/>
      </c>
      <c r="D67" t="str">
        <f>IF(H67="","",IF(②選手情報入力!G75="男",1,2))</f>
        <v/>
      </c>
      <c r="E67" t="str">
        <f t="shared" ref="E67:E91" si="2">IF(H67="","",23)</f>
        <v/>
      </c>
      <c r="F67" t="str">
        <f>IF(H67="","",①団体情報入力!$D$4)</f>
        <v/>
      </c>
      <c r="G67" t="str">
        <f>IF(H67="","",①団体情報入力!$D$6)</f>
        <v/>
      </c>
      <c r="H67" t="str">
        <f>IF(②選手情報入力!C75="","",②選手情報入力!C75)</f>
        <v/>
      </c>
      <c r="I67" t="str">
        <f>IF(H67="","",IF(②選手情報入力!I75="","",IF(D67=1,VLOOKUP(②選手情報入力!I75,種目情報!$A$3:$B$13,2,FALSE),VLOOKUP(②選手情報入力!I75,種目情報!$E$3:$F$15,2,FALSE))))</f>
        <v/>
      </c>
      <c r="J67" t="str">
        <f>IF(②選手情報入力!J75="","",L67)</f>
        <v/>
      </c>
      <c r="K67" t="str">
        <f>"0000000000"&amp;②選手情報入力!J75</f>
        <v>0000000000</v>
      </c>
      <c r="L67" t="str">
        <f t="shared" ref="L67:L91" si="3">IF(I67&gt;"07000",RIGHT(K67,5),RIGHT(K67,7))</f>
        <v>0000000</v>
      </c>
    </row>
    <row r="68" spans="1:12">
      <c r="A68" t="e">
        <f>IF(H68="","",RIGHT(①団体情報入力!$D$4,4))&amp;(D68&amp;"0000")+H68</f>
        <v>#VALUE!</v>
      </c>
      <c r="B68" t="str">
        <f>IF(H68="","",②選手情報入力!D76)</f>
        <v/>
      </c>
      <c r="C68" t="str">
        <f>IF(H68="","",②選手情報入力!E76)</f>
        <v/>
      </c>
      <c r="D68" t="str">
        <f>IF(H68="","",IF(②選手情報入力!G76="男",1,2))</f>
        <v/>
      </c>
      <c r="E68" t="str">
        <f t="shared" si="2"/>
        <v/>
      </c>
      <c r="F68" t="str">
        <f>IF(H68="","",①団体情報入力!$D$4)</f>
        <v/>
      </c>
      <c r="G68" t="str">
        <f>IF(H68="","",①団体情報入力!$D$6)</f>
        <v/>
      </c>
      <c r="H68" t="str">
        <f>IF(②選手情報入力!C76="","",②選手情報入力!C76)</f>
        <v/>
      </c>
      <c r="I68" t="str">
        <f>IF(H68="","",IF(②選手情報入力!I76="","",IF(D68=1,VLOOKUP(②選手情報入力!I76,種目情報!$A$3:$B$13,2,FALSE),VLOOKUP(②選手情報入力!I76,種目情報!$E$3:$F$15,2,FALSE))))</f>
        <v/>
      </c>
      <c r="J68" t="str">
        <f>IF(②選手情報入力!J76="","",L68)</f>
        <v/>
      </c>
      <c r="K68" t="str">
        <f>"0000000000"&amp;②選手情報入力!J76</f>
        <v>0000000000</v>
      </c>
      <c r="L68" t="str">
        <f t="shared" si="3"/>
        <v>0000000</v>
      </c>
    </row>
    <row r="69" spans="1:12">
      <c r="A69" t="e">
        <f>IF(H69="","",RIGHT(①団体情報入力!$D$4,4))&amp;(D69&amp;"0000")+H69</f>
        <v>#VALUE!</v>
      </c>
      <c r="B69" t="str">
        <f>IF(H69="","",②選手情報入力!D77)</f>
        <v/>
      </c>
      <c r="C69" t="str">
        <f>IF(H69="","",②選手情報入力!E77)</f>
        <v/>
      </c>
      <c r="D69" t="str">
        <f>IF(H69="","",IF(②選手情報入力!G77="男",1,2))</f>
        <v/>
      </c>
      <c r="E69" t="str">
        <f t="shared" si="2"/>
        <v/>
      </c>
      <c r="F69" t="str">
        <f>IF(H69="","",①団体情報入力!$D$4)</f>
        <v/>
      </c>
      <c r="G69" t="str">
        <f>IF(H69="","",①団体情報入力!$D$6)</f>
        <v/>
      </c>
      <c r="H69" t="str">
        <f>IF(②選手情報入力!C77="","",②選手情報入力!C77)</f>
        <v/>
      </c>
      <c r="I69" t="str">
        <f>IF(H69="","",IF(②選手情報入力!I77="","",IF(D69=1,VLOOKUP(②選手情報入力!I77,種目情報!$A$3:$B$13,2,FALSE),VLOOKUP(②選手情報入力!I77,種目情報!$E$3:$F$15,2,FALSE))))</f>
        <v/>
      </c>
      <c r="J69" t="str">
        <f>IF(②選手情報入力!J77="","",L69)</f>
        <v/>
      </c>
      <c r="K69" t="str">
        <f>"0000000000"&amp;②選手情報入力!J77</f>
        <v>0000000000</v>
      </c>
      <c r="L69" t="str">
        <f t="shared" si="3"/>
        <v>0000000</v>
      </c>
    </row>
    <row r="70" spans="1:12">
      <c r="A70" t="e">
        <f>IF(H70="","",RIGHT(①団体情報入力!$D$4,4))&amp;(D70&amp;"0000")+H70</f>
        <v>#VALUE!</v>
      </c>
      <c r="B70" t="str">
        <f>IF(H70="","",②選手情報入力!D78)</f>
        <v/>
      </c>
      <c r="C70" t="str">
        <f>IF(H70="","",②選手情報入力!E78)</f>
        <v/>
      </c>
      <c r="D70" t="str">
        <f>IF(H70="","",IF(②選手情報入力!G78="男",1,2))</f>
        <v/>
      </c>
      <c r="E70" t="str">
        <f t="shared" si="2"/>
        <v/>
      </c>
      <c r="F70" t="str">
        <f>IF(H70="","",①団体情報入力!$D$4)</f>
        <v/>
      </c>
      <c r="G70" t="str">
        <f>IF(H70="","",①団体情報入力!$D$6)</f>
        <v/>
      </c>
      <c r="H70" t="str">
        <f>IF(②選手情報入力!C78="","",②選手情報入力!C78)</f>
        <v/>
      </c>
      <c r="I70" t="str">
        <f>IF(H70="","",IF(②選手情報入力!I78="","",IF(D70=1,VLOOKUP(②選手情報入力!I78,種目情報!$A$3:$B$13,2,FALSE),VLOOKUP(②選手情報入力!I78,種目情報!$E$3:$F$15,2,FALSE))))</f>
        <v/>
      </c>
      <c r="J70" t="str">
        <f>IF(②選手情報入力!J78="","",L70)</f>
        <v/>
      </c>
      <c r="K70" t="str">
        <f>"0000000000"&amp;②選手情報入力!J78</f>
        <v>0000000000</v>
      </c>
      <c r="L70" t="str">
        <f t="shared" si="3"/>
        <v>0000000</v>
      </c>
    </row>
    <row r="71" spans="1:12">
      <c r="A71" t="e">
        <f>IF(H71="","",RIGHT(①団体情報入力!$D$4,4))&amp;(D71&amp;"0000")+H71</f>
        <v>#VALUE!</v>
      </c>
      <c r="B71" t="str">
        <f>IF(H71="","",②選手情報入力!D79)</f>
        <v/>
      </c>
      <c r="C71" t="str">
        <f>IF(H71="","",②選手情報入力!E79)</f>
        <v/>
      </c>
      <c r="D71" t="str">
        <f>IF(H71="","",IF(②選手情報入力!G79="男",1,2))</f>
        <v/>
      </c>
      <c r="E71" t="str">
        <f t="shared" si="2"/>
        <v/>
      </c>
      <c r="F71" t="str">
        <f>IF(H71="","",①団体情報入力!$D$4)</f>
        <v/>
      </c>
      <c r="G71" t="str">
        <f>IF(H71="","",①団体情報入力!$D$6)</f>
        <v/>
      </c>
      <c r="H71" t="str">
        <f>IF(②選手情報入力!C79="","",②選手情報入力!C79)</f>
        <v/>
      </c>
      <c r="I71" t="str">
        <f>IF(H71="","",IF(②選手情報入力!I79="","",IF(D71=1,VLOOKUP(②選手情報入力!I79,種目情報!$A$3:$B$13,2,FALSE),VLOOKUP(②選手情報入力!I79,種目情報!$E$3:$F$15,2,FALSE))))</f>
        <v/>
      </c>
      <c r="J71" t="str">
        <f>IF(②選手情報入力!J79="","",L71)</f>
        <v/>
      </c>
      <c r="K71" t="str">
        <f>"0000000000"&amp;②選手情報入力!J79</f>
        <v>0000000000</v>
      </c>
      <c r="L71" t="str">
        <f t="shared" si="3"/>
        <v>0000000</v>
      </c>
    </row>
    <row r="72" spans="1:12">
      <c r="A72" t="e">
        <f>IF(H72="","",RIGHT(①団体情報入力!$D$4,4))&amp;(D72&amp;"0000")+H72</f>
        <v>#VALUE!</v>
      </c>
      <c r="B72" t="str">
        <f>IF(H72="","",②選手情報入力!D80)</f>
        <v/>
      </c>
      <c r="C72" t="str">
        <f>IF(H72="","",②選手情報入力!E80)</f>
        <v/>
      </c>
      <c r="D72" t="str">
        <f>IF(H72="","",IF(②選手情報入力!G80="男",1,2))</f>
        <v/>
      </c>
      <c r="E72" t="str">
        <f t="shared" si="2"/>
        <v/>
      </c>
      <c r="F72" t="str">
        <f>IF(H72="","",①団体情報入力!$D$4)</f>
        <v/>
      </c>
      <c r="G72" t="str">
        <f>IF(H72="","",①団体情報入力!$D$6)</f>
        <v/>
      </c>
      <c r="H72" t="str">
        <f>IF(②選手情報入力!C80="","",②選手情報入力!C80)</f>
        <v/>
      </c>
      <c r="I72" t="str">
        <f>IF(H72="","",IF(②選手情報入力!I80="","",IF(D72=1,VLOOKUP(②選手情報入力!I80,種目情報!$A$3:$B$13,2,FALSE),VLOOKUP(②選手情報入力!I80,種目情報!$E$3:$F$15,2,FALSE))))</f>
        <v/>
      </c>
      <c r="J72" t="str">
        <f>IF(②選手情報入力!J80="","",L72)</f>
        <v/>
      </c>
      <c r="K72" t="str">
        <f>"0000000000"&amp;②選手情報入力!J80</f>
        <v>0000000000</v>
      </c>
      <c r="L72" t="str">
        <f t="shared" si="3"/>
        <v>0000000</v>
      </c>
    </row>
    <row r="73" spans="1:12">
      <c r="A73" t="e">
        <f>IF(H73="","",RIGHT(①団体情報入力!$D$4,4))&amp;(D73&amp;"0000")+H73</f>
        <v>#VALUE!</v>
      </c>
      <c r="B73" t="str">
        <f>IF(H73="","",②選手情報入力!D81)</f>
        <v/>
      </c>
      <c r="C73" t="str">
        <f>IF(H73="","",②選手情報入力!E81)</f>
        <v/>
      </c>
      <c r="D73" t="str">
        <f>IF(H73="","",IF(②選手情報入力!G81="男",1,2))</f>
        <v/>
      </c>
      <c r="E73" t="str">
        <f t="shared" si="2"/>
        <v/>
      </c>
      <c r="F73" t="str">
        <f>IF(H73="","",①団体情報入力!$D$4)</f>
        <v/>
      </c>
      <c r="G73" t="str">
        <f>IF(H73="","",①団体情報入力!$D$6)</f>
        <v/>
      </c>
      <c r="H73" t="str">
        <f>IF(②選手情報入力!C81="","",②選手情報入力!C81)</f>
        <v/>
      </c>
      <c r="I73" t="str">
        <f>IF(H73="","",IF(②選手情報入力!I81="","",IF(D73=1,VLOOKUP(②選手情報入力!I81,種目情報!$A$3:$B$13,2,FALSE),VLOOKUP(②選手情報入力!I81,種目情報!$E$3:$F$15,2,FALSE))))</f>
        <v/>
      </c>
      <c r="J73" t="str">
        <f>IF(②選手情報入力!J81="","",L73)</f>
        <v/>
      </c>
      <c r="K73" t="str">
        <f>"0000000000"&amp;②選手情報入力!J81</f>
        <v>0000000000</v>
      </c>
      <c r="L73" t="str">
        <f t="shared" si="3"/>
        <v>0000000</v>
      </c>
    </row>
    <row r="74" spans="1:12">
      <c r="A74" t="e">
        <f>IF(H74="","",RIGHT(①団体情報入力!$D$4,4))&amp;(D74&amp;"0000")+H74</f>
        <v>#VALUE!</v>
      </c>
      <c r="B74" t="str">
        <f>IF(H74="","",②選手情報入力!D82)</f>
        <v/>
      </c>
      <c r="C74" t="str">
        <f>IF(H74="","",②選手情報入力!E82)</f>
        <v/>
      </c>
      <c r="D74" t="str">
        <f>IF(H74="","",IF(②選手情報入力!G82="男",1,2))</f>
        <v/>
      </c>
      <c r="E74" t="str">
        <f t="shared" si="2"/>
        <v/>
      </c>
      <c r="F74" t="str">
        <f>IF(H74="","",①団体情報入力!$D$4)</f>
        <v/>
      </c>
      <c r="G74" t="str">
        <f>IF(H74="","",①団体情報入力!$D$6)</f>
        <v/>
      </c>
      <c r="H74" t="str">
        <f>IF(②選手情報入力!C82="","",②選手情報入力!C82)</f>
        <v/>
      </c>
      <c r="I74" t="str">
        <f>IF(H74="","",IF(②選手情報入力!I82="","",IF(D74=1,VLOOKUP(②選手情報入力!I82,種目情報!$A$3:$B$13,2,FALSE),VLOOKUP(②選手情報入力!I82,種目情報!$E$3:$F$15,2,FALSE))))</f>
        <v/>
      </c>
      <c r="J74" t="str">
        <f>IF(②選手情報入力!J82="","",L74)</f>
        <v/>
      </c>
      <c r="K74" t="str">
        <f>"0000000000"&amp;②選手情報入力!J82</f>
        <v>0000000000</v>
      </c>
      <c r="L74" t="str">
        <f t="shared" si="3"/>
        <v>0000000</v>
      </c>
    </row>
    <row r="75" spans="1:12">
      <c r="A75" t="e">
        <f>IF(H75="","",RIGHT(①団体情報入力!$D$4,4))&amp;(D75&amp;"0000")+H75</f>
        <v>#VALUE!</v>
      </c>
      <c r="B75" t="str">
        <f>IF(H75="","",②選手情報入力!D83)</f>
        <v/>
      </c>
      <c r="C75" t="str">
        <f>IF(H75="","",②選手情報入力!E83)</f>
        <v/>
      </c>
      <c r="D75" t="str">
        <f>IF(H75="","",IF(②選手情報入力!G83="男",1,2))</f>
        <v/>
      </c>
      <c r="E75" t="str">
        <f t="shared" si="2"/>
        <v/>
      </c>
      <c r="F75" t="str">
        <f>IF(H75="","",①団体情報入力!$D$4)</f>
        <v/>
      </c>
      <c r="G75" t="str">
        <f>IF(H75="","",①団体情報入力!$D$6)</f>
        <v/>
      </c>
      <c r="H75" t="str">
        <f>IF(②選手情報入力!C83="","",②選手情報入力!C83)</f>
        <v/>
      </c>
      <c r="I75" t="str">
        <f>IF(H75="","",IF(②選手情報入力!I83="","",IF(D75=1,VLOOKUP(②選手情報入力!I83,種目情報!$A$3:$B$13,2,FALSE),VLOOKUP(②選手情報入力!I83,種目情報!$E$3:$F$15,2,FALSE))))</f>
        <v/>
      </c>
      <c r="J75" t="str">
        <f>IF(②選手情報入力!J83="","",L75)</f>
        <v/>
      </c>
      <c r="K75" t="str">
        <f>"0000000000"&amp;②選手情報入力!J83</f>
        <v>0000000000</v>
      </c>
      <c r="L75" t="str">
        <f t="shared" si="3"/>
        <v>0000000</v>
      </c>
    </row>
    <row r="76" spans="1:12">
      <c r="A76" t="e">
        <f>IF(H76="","",RIGHT(①団体情報入力!$D$4,4))&amp;(D76&amp;"0000")+H76</f>
        <v>#VALUE!</v>
      </c>
      <c r="B76" t="str">
        <f>IF(H76="","",②選手情報入力!D84)</f>
        <v/>
      </c>
      <c r="C76" t="str">
        <f>IF(H76="","",②選手情報入力!E84)</f>
        <v/>
      </c>
      <c r="D76" t="str">
        <f>IF(H76="","",IF(②選手情報入力!G84="男",1,2))</f>
        <v/>
      </c>
      <c r="E76" t="str">
        <f t="shared" si="2"/>
        <v/>
      </c>
      <c r="F76" t="str">
        <f>IF(H76="","",①団体情報入力!$D$4)</f>
        <v/>
      </c>
      <c r="G76" t="str">
        <f>IF(H76="","",①団体情報入力!$D$6)</f>
        <v/>
      </c>
      <c r="H76" t="str">
        <f>IF(②選手情報入力!C84="","",②選手情報入力!C84)</f>
        <v/>
      </c>
      <c r="I76" t="str">
        <f>IF(H76="","",IF(②選手情報入力!I84="","",IF(D76=1,VLOOKUP(②選手情報入力!I84,種目情報!$A$3:$B$13,2,FALSE),VLOOKUP(②選手情報入力!I84,種目情報!$E$3:$F$15,2,FALSE))))</f>
        <v/>
      </c>
      <c r="J76" t="str">
        <f>IF(②選手情報入力!J84="","",L76)</f>
        <v/>
      </c>
      <c r="K76" t="str">
        <f>"0000000000"&amp;②選手情報入力!J84</f>
        <v>0000000000</v>
      </c>
      <c r="L76" t="str">
        <f t="shared" si="3"/>
        <v>0000000</v>
      </c>
    </row>
    <row r="77" spans="1:12">
      <c r="A77" t="e">
        <f>IF(H77="","",RIGHT(①団体情報入力!$D$4,4))&amp;(D77&amp;"0000")+H77</f>
        <v>#VALUE!</v>
      </c>
      <c r="B77" t="str">
        <f>IF(H77="","",②選手情報入力!D85)</f>
        <v/>
      </c>
      <c r="C77" t="str">
        <f>IF(H77="","",②選手情報入力!E85)</f>
        <v/>
      </c>
      <c r="D77" t="str">
        <f>IF(H77="","",IF(②選手情報入力!G85="男",1,2))</f>
        <v/>
      </c>
      <c r="E77" t="str">
        <f t="shared" si="2"/>
        <v/>
      </c>
      <c r="F77" t="str">
        <f>IF(H77="","",①団体情報入力!$D$4)</f>
        <v/>
      </c>
      <c r="G77" t="str">
        <f>IF(H77="","",①団体情報入力!$D$6)</f>
        <v/>
      </c>
      <c r="H77" t="str">
        <f>IF(②選手情報入力!C85="","",②選手情報入力!C85)</f>
        <v/>
      </c>
      <c r="I77" t="str">
        <f>IF(H77="","",IF(②選手情報入力!I85="","",IF(D77=1,VLOOKUP(②選手情報入力!I85,種目情報!$A$3:$B$13,2,FALSE),VLOOKUP(②選手情報入力!I85,種目情報!$E$3:$F$15,2,FALSE))))</f>
        <v/>
      </c>
      <c r="J77" t="str">
        <f>IF(②選手情報入力!J85="","",L77)</f>
        <v/>
      </c>
      <c r="K77" t="str">
        <f>"0000000000"&amp;②選手情報入力!J85</f>
        <v>0000000000</v>
      </c>
      <c r="L77" t="str">
        <f t="shared" si="3"/>
        <v>0000000</v>
      </c>
    </row>
    <row r="78" spans="1:12">
      <c r="A78" t="e">
        <f>IF(H78="","",RIGHT(①団体情報入力!$D$4,4))&amp;(D78&amp;"0000")+H78</f>
        <v>#VALUE!</v>
      </c>
      <c r="B78" t="str">
        <f>IF(H78="","",②選手情報入力!D86)</f>
        <v/>
      </c>
      <c r="C78" t="str">
        <f>IF(H78="","",②選手情報入力!E86)</f>
        <v/>
      </c>
      <c r="D78" t="str">
        <f>IF(H78="","",IF(②選手情報入力!G86="男",1,2))</f>
        <v/>
      </c>
      <c r="E78" t="str">
        <f t="shared" si="2"/>
        <v/>
      </c>
      <c r="F78" t="str">
        <f>IF(H78="","",①団体情報入力!$D$4)</f>
        <v/>
      </c>
      <c r="G78" t="str">
        <f>IF(H78="","",①団体情報入力!$D$6)</f>
        <v/>
      </c>
      <c r="H78" t="str">
        <f>IF(②選手情報入力!C86="","",②選手情報入力!C86)</f>
        <v/>
      </c>
      <c r="I78" t="str">
        <f>IF(H78="","",IF(②選手情報入力!I86="","",IF(D78=1,VLOOKUP(②選手情報入力!I86,種目情報!$A$3:$B$13,2,FALSE),VLOOKUP(②選手情報入力!I86,種目情報!$E$3:$F$15,2,FALSE))))</f>
        <v/>
      </c>
      <c r="J78" t="str">
        <f>IF(②選手情報入力!J86="","",L78)</f>
        <v/>
      </c>
      <c r="K78" t="str">
        <f>"0000000000"&amp;②選手情報入力!J86</f>
        <v>0000000000</v>
      </c>
      <c r="L78" t="str">
        <f t="shared" si="3"/>
        <v>0000000</v>
      </c>
    </row>
    <row r="79" spans="1:12">
      <c r="A79" t="e">
        <f>IF(H79="","",RIGHT(①団体情報入力!$D$4,4))&amp;(D79&amp;"0000")+H79</f>
        <v>#VALUE!</v>
      </c>
      <c r="B79" t="str">
        <f>IF(H79="","",②選手情報入力!D87)</f>
        <v/>
      </c>
      <c r="C79" t="str">
        <f>IF(H79="","",②選手情報入力!E87)</f>
        <v/>
      </c>
      <c r="D79" t="str">
        <f>IF(H79="","",IF(②選手情報入力!G87="男",1,2))</f>
        <v/>
      </c>
      <c r="E79" t="str">
        <f t="shared" si="2"/>
        <v/>
      </c>
      <c r="F79" t="str">
        <f>IF(H79="","",①団体情報入力!$D$4)</f>
        <v/>
      </c>
      <c r="G79" t="str">
        <f>IF(H79="","",①団体情報入力!$D$6)</f>
        <v/>
      </c>
      <c r="H79" t="str">
        <f>IF(②選手情報入力!C87="","",②選手情報入力!C87)</f>
        <v/>
      </c>
      <c r="I79" t="str">
        <f>IF(H79="","",IF(②選手情報入力!I87="","",IF(D79=1,VLOOKUP(②選手情報入力!I87,種目情報!$A$3:$B$13,2,FALSE),VLOOKUP(②選手情報入力!I87,種目情報!$E$3:$F$15,2,FALSE))))</f>
        <v/>
      </c>
      <c r="J79" t="str">
        <f>IF(②選手情報入力!J87="","",L79)</f>
        <v/>
      </c>
      <c r="K79" t="str">
        <f>"0000000000"&amp;②選手情報入力!J87</f>
        <v>0000000000</v>
      </c>
      <c r="L79" t="str">
        <f t="shared" si="3"/>
        <v>0000000</v>
      </c>
    </row>
    <row r="80" spans="1:12">
      <c r="A80" t="e">
        <f>IF(H80="","",RIGHT(①団体情報入力!$D$4,4))&amp;(D80&amp;"0000")+H80</f>
        <v>#VALUE!</v>
      </c>
      <c r="B80" t="str">
        <f>IF(H80="","",②選手情報入力!D88)</f>
        <v/>
      </c>
      <c r="C80" t="str">
        <f>IF(H80="","",②選手情報入力!E88)</f>
        <v/>
      </c>
      <c r="D80" t="str">
        <f>IF(H80="","",IF(②選手情報入力!G88="男",1,2))</f>
        <v/>
      </c>
      <c r="E80" t="str">
        <f t="shared" si="2"/>
        <v/>
      </c>
      <c r="F80" t="str">
        <f>IF(H80="","",①団体情報入力!$D$4)</f>
        <v/>
      </c>
      <c r="G80" t="str">
        <f>IF(H80="","",①団体情報入力!$D$6)</f>
        <v/>
      </c>
      <c r="H80" t="str">
        <f>IF(②選手情報入力!C88="","",②選手情報入力!C88)</f>
        <v/>
      </c>
      <c r="I80" t="str">
        <f>IF(H80="","",IF(②選手情報入力!I88="","",IF(D80=1,VLOOKUP(②選手情報入力!I88,種目情報!$A$3:$B$13,2,FALSE),VLOOKUP(②選手情報入力!I88,種目情報!$E$3:$F$15,2,FALSE))))</f>
        <v/>
      </c>
      <c r="J80" t="str">
        <f>IF(②選手情報入力!J88="","",L80)</f>
        <v/>
      </c>
      <c r="K80" t="str">
        <f>"0000000000"&amp;②選手情報入力!J88</f>
        <v>0000000000</v>
      </c>
      <c r="L80" t="str">
        <f t="shared" si="3"/>
        <v>0000000</v>
      </c>
    </row>
    <row r="81" spans="1:12">
      <c r="A81" t="e">
        <f>IF(H81="","",RIGHT(①団体情報入力!$D$4,4))&amp;(D81&amp;"0000")+H81</f>
        <v>#VALUE!</v>
      </c>
      <c r="B81" t="str">
        <f>IF(H81="","",②選手情報入力!D89)</f>
        <v/>
      </c>
      <c r="C81" t="str">
        <f>IF(H81="","",②選手情報入力!E89)</f>
        <v/>
      </c>
      <c r="D81" t="str">
        <f>IF(H81="","",IF(②選手情報入力!G89="男",1,2))</f>
        <v/>
      </c>
      <c r="E81" t="str">
        <f t="shared" si="2"/>
        <v/>
      </c>
      <c r="F81" t="str">
        <f>IF(H81="","",①団体情報入力!$D$4)</f>
        <v/>
      </c>
      <c r="G81" t="str">
        <f>IF(H81="","",①団体情報入力!$D$6)</f>
        <v/>
      </c>
      <c r="H81" t="str">
        <f>IF(②選手情報入力!C89="","",②選手情報入力!C89)</f>
        <v/>
      </c>
      <c r="I81" t="str">
        <f>IF(H81="","",IF(②選手情報入力!I89="","",IF(D81=1,VLOOKUP(②選手情報入力!I89,種目情報!$A$3:$B$13,2,FALSE),VLOOKUP(②選手情報入力!I89,種目情報!$E$3:$F$15,2,FALSE))))</f>
        <v/>
      </c>
      <c r="J81" t="str">
        <f>IF(②選手情報入力!J89="","",L81)</f>
        <v/>
      </c>
      <c r="K81" t="str">
        <f>"0000000000"&amp;②選手情報入力!J89</f>
        <v>0000000000</v>
      </c>
      <c r="L81" t="str">
        <f t="shared" si="3"/>
        <v>0000000</v>
      </c>
    </row>
    <row r="82" spans="1:12">
      <c r="A82" t="e">
        <f>IF(H82="","",RIGHT(①団体情報入力!$D$4,4))&amp;(D82&amp;"0000")+H82</f>
        <v>#VALUE!</v>
      </c>
      <c r="B82" t="str">
        <f>IF(H82="","",②選手情報入力!D90)</f>
        <v/>
      </c>
      <c r="C82" t="str">
        <f>IF(H82="","",②選手情報入力!E90)</f>
        <v/>
      </c>
      <c r="D82" t="str">
        <f>IF(H82="","",IF(②選手情報入力!G90="男",1,2))</f>
        <v/>
      </c>
      <c r="E82" t="str">
        <f t="shared" si="2"/>
        <v/>
      </c>
      <c r="F82" t="str">
        <f>IF(H82="","",①団体情報入力!$D$4)</f>
        <v/>
      </c>
      <c r="G82" t="str">
        <f>IF(H82="","",①団体情報入力!$D$6)</f>
        <v/>
      </c>
      <c r="H82" t="str">
        <f>IF(②選手情報入力!C90="","",②選手情報入力!C90)</f>
        <v/>
      </c>
      <c r="I82" t="str">
        <f>IF(H82="","",IF(②選手情報入力!I90="","",IF(D82=1,VLOOKUP(②選手情報入力!I90,種目情報!$A$3:$B$13,2,FALSE),VLOOKUP(②選手情報入力!I90,種目情報!$E$3:$F$15,2,FALSE))))</f>
        <v/>
      </c>
      <c r="J82" t="str">
        <f>IF(②選手情報入力!J90="","",L82)</f>
        <v/>
      </c>
      <c r="K82" t="str">
        <f>"0000000000"&amp;②選手情報入力!J90</f>
        <v>0000000000</v>
      </c>
      <c r="L82" t="str">
        <f t="shared" si="3"/>
        <v>0000000</v>
      </c>
    </row>
    <row r="83" spans="1:12">
      <c r="A83" t="e">
        <f>IF(H83="","",RIGHT(①団体情報入力!$D$4,4))&amp;(D83&amp;"0000")+H83</f>
        <v>#VALUE!</v>
      </c>
      <c r="B83" t="str">
        <f>IF(H83="","",②選手情報入力!D91)</f>
        <v/>
      </c>
      <c r="C83" t="str">
        <f>IF(H83="","",②選手情報入力!E91)</f>
        <v/>
      </c>
      <c r="D83" t="str">
        <f>IF(H83="","",IF(②選手情報入力!G91="男",1,2))</f>
        <v/>
      </c>
      <c r="E83" t="str">
        <f t="shared" si="2"/>
        <v/>
      </c>
      <c r="F83" t="str">
        <f>IF(H83="","",①団体情報入力!$D$4)</f>
        <v/>
      </c>
      <c r="G83" t="str">
        <f>IF(H83="","",①団体情報入力!$D$6)</f>
        <v/>
      </c>
      <c r="H83" t="str">
        <f>IF(②選手情報入力!C91="","",②選手情報入力!C91)</f>
        <v/>
      </c>
      <c r="I83" t="str">
        <f>IF(H83="","",IF(②選手情報入力!I91="","",IF(D83=1,VLOOKUP(②選手情報入力!I91,種目情報!$A$3:$B$13,2,FALSE),VLOOKUP(②選手情報入力!I91,種目情報!$E$3:$F$15,2,FALSE))))</f>
        <v/>
      </c>
      <c r="J83" t="str">
        <f>IF(②選手情報入力!J91="","",L83)</f>
        <v/>
      </c>
      <c r="K83" t="str">
        <f>"0000000000"&amp;②選手情報入力!J91</f>
        <v>0000000000</v>
      </c>
      <c r="L83" t="str">
        <f t="shared" si="3"/>
        <v>0000000</v>
      </c>
    </row>
    <row r="84" spans="1:12">
      <c r="A84" t="e">
        <f>IF(H84="","",RIGHT(①団体情報入力!$D$4,4))&amp;(D84&amp;"0000")+H84</f>
        <v>#VALUE!</v>
      </c>
      <c r="B84" t="str">
        <f>IF(H84="","",②選手情報入力!D92)</f>
        <v/>
      </c>
      <c r="C84" t="str">
        <f>IF(H84="","",②選手情報入力!E92)</f>
        <v/>
      </c>
      <c r="D84" t="str">
        <f>IF(H84="","",IF(②選手情報入力!G92="男",1,2))</f>
        <v/>
      </c>
      <c r="E84" t="str">
        <f t="shared" si="2"/>
        <v/>
      </c>
      <c r="F84" t="str">
        <f>IF(H84="","",①団体情報入力!$D$4)</f>
        <v/>
      </c>
      <c r="G84" t="str">
        <f>IF(H84="","",①団体情報入力!$D$6)</f>
        <v/>
      </c>
      <c r="H84" t="str">
        <f>IF(②選手情報入力!C92="","",②選手情報入力!C92)</f>
        <v/>
      </c>
      <c r="I84" t="str">
        <f>IF(H84="","",IF(②選手情報入力!I92="","",IF(D84=1,VLOOKUP(②選手情報入力!I92,種目情報!$A$3:$B$13,2,FALSE),VLOOKUP(②選手情報入力!I92,種目情報!$E$3:$F$15,2,FALSE))))</f>
        <v/>
      </c>
      <c r="J84" t="str">
        <f>IF(②選手情報入力!J92="","",L84)</f>
        <v/>
      </c>
      <c r="K84" t="str">
        <f>"0000000000"&amp;②選手情報入力!J92</f>
        <v>0000000000</v>
      </c>
      <c r="L84" t="str">
        <f t="shared" si="3"/>
        <v>0000000</v>
      </c>
    </row>
    <row r="85" spans="1:12">
      <c r="A85" t="e">
        <f>IF(H85="","",RIGHT(①団体情報入力!$D$4,4))&amp;(D85&amp;"0000")+H85</f>
        <v>#VALUE!</v>
      </c>
      <c r="B85" t="str">
        <f>IF(H85="","",②選手情報入力!D93)</f>
        <v/>
      </c>
      <c r="C85" t="str">
        <f>IF(H85="","",②選手情報入力!E93)</f>
        <v/>
      </c>
      <c r="D85" t="str">
        <f>IF(H85="","",IF(②選手情報入力!G93="男",1,2))</f>
        <v/>
      </c>
      <c r="E85" t="str">
        <f t="shared" si="2"/>
        <v/>
      </c>
      <c r="F85" t="str">
        <f>IF(H85="","",①団体情報入力!$D$4)</f>
        <v/>
      </c>
      <c r="G85" t="str">
        <f>IF(H85="","",①団体情報入力!$D$6)</f>
        <v/>
      </c>
      <c r="H85" t="str">
        <f>IF(②選手情報入力!C93="","",②選手情報入力!C93)</f>
        <v/>
      </c>
      <c r="I85" t="str">
        <f>IF(H85="","",IF(②選手情報入力!I93="","",IF(D85=1,VLOOKUP(②選手情報入力!I93,種目情報!$A$3:$B$13,2,FALSE),VLOOKUP(②選手情報入力!I93,種目情報!$E$3:$F$15,2,FALSE))))</f>
        <v/>
      </c>
      <c r="J85" t="str">
        <f>IF(②選手情報入力!J93="","",L85)</f>
        <v/>
      </c>
      <c r="K85" t="str">
        <f>"0000000000"&amp;②選手情報入力!J93</f>
        <v>0000000000</v>
      </c>
      <c r="L85" t="str">
        <f t="shared" si="3"/>
        <v>0000000</v>
      </c>
    </row>
    <row r="86" spans="1:12">
      <c r="A86" t="e">
        <f>IF(H86="","",RIGHT(①団体情報入力!$D$4,4))&amp;(D86&amp;"0000")+H86</f>
        <v>#VALUE!</v>
      </c>
      <c r="B86" t="str">
        <f>IF(H86="","",②選手情報入力!D94)</f>
        <v/>
      </c>
      <c r="C86" t="str">
        <f>IF(H86="","",②選手情報入力!E94)</f>
        <v/>
      </c>
      <c r="D86" t="str">
        <f>IF(H86="","",IF(②選手情報入力!G94="男",1,2))</f>
        <v/>
      </c>
      <c r="E86" t="str">
        <f t="shared" si="2"/>
        <v/>
      </c>
      <c r="F86" t="str">
        <f>IF(H86="","",①団体情報入力!$D$4)</f>
        <v/>
      </c>
      <c r="G86" t="str">
        <f>IF(H86="","",①団体情報入力!$D$6)</f>
        <v/>
      </c>
      <c r="H86" t="str">
        <f>IF(②選手情報入力!C94="","",②選手情報入力!C94)</f>
        <v/>
      </c>
      <c r="I86" t="str">
        <f>IF(H86="","",IF(②選手情報入力!I94="","",IF(D86=1,VLOOKUP(②選手情報入力!I94,種目情報!$A$3:$B$13,2,FALSE),VLOOKUP(②選手情報入力!I94,種目情報!$E$3:$F$15,2,FALSE))))</f>
        <v/>
      </c>
      <c r="J86" t="str">
        <f>IF(②選手情報入力!J94="","",L86)</f>
        <v/>
      </c>
      <c r="K86" t="str">
        <f>"0000000000"&amp;②選手情報入力!J94</f>
        <v>0000000000</v>
      </c>
      <c r="L86" t="str">
        <f t="shared" si="3"/>
        <v>0000000</v>
      </c>
    </row>
    <row r="87" spans="1:12">
      <c r="A87" t="e">
        <f>IF(H87="","",RIGHT(①団体情報入力!$D$4,4))&amp;(D87&amp;"0000")+H87</f>
        <v>#VALUE!</v>
      </c>
      <c r="B87" t="str">
        <f>IF(H87="","",②選手情報入力!D95)</f>
        <v/>
      </c>
      <c r="C87" t="str">
        <f>IF(H87="","",②選手情報入力!E95)</f>
        <v/>
      </c>
      <c r="D87" t="str">
        <f>IF(H87="","",IF(②選手情報入力!G95="男",1,2))</f>
        <v/>
      </c>
      <c r="E87" t="str">
        <f t="shared" si="2"/>
        <v/>
      </c>
      <c r="F87" t="str">
        <f>IF(H87="","",①団体情報入力!$D$4)</f>
        <v/>
      </c>
      <c r="G87" t="str">
        <f>IF(H87="","",①団体情報入力!$D$6)</f>
        <v/>
      </c>
      <c r="H87" t="str">
        <f>IF(②選手情報入力!C95="","",②選手情報入力!C95)</f>
        <v/>
      </c>
      <c r="I87" t="str">
        <f>IF(H87="","",IF(②選手情報入力!I95="","",IF(D87=1,VLOOKUP(②選手情報入力!I95,種目情報!$A$3:$B$13,2,FALSE),VLOOKUP(②選手情報入力!I95,種目情報!$E$3:$F$15,2,FALSE))))</f>
        <v/>
      </c>
      <c r="J87" t="str">
        <f>IF(②選手情報入力!J95="","",L87)</f>
        <v/>
      </c>
      <c r="K87" t="str">
        <f>"0000000000"&amp;②選手情報入力!J95</f>
        <v>0000000000</v>
      </c>
      <c r="L87" t="str">
        <f t="shared" si="3"/>
        <v>0000000</v>
      </c>
    </row>
    <row r="88" spans="1:12">
      <c r="A88" t="e">
        <f>IF(H88="","",RIGHT(①団体情報入力!$D$4,4))&amp;(D88&amp;"0000")+H88</f>
        <v>#VALUE!</v>
      </c>
      <c r="B88" t="str">
        <f>IF(H88="","",②選手情報入力!D96)</f>
        <v/>
      </c>
      <c r="C88" t="str">
        <f>IF(H88="","",②選手情報入力!E96)</f>
        <v/>
      </c>
      <c r="D88" t="str">
        <f>IF(H88="","",IF(②選手情報入力!G96="男",1,2))</f>
        <v/>
      </c>
      <c r="E88" t="str">
        <f t="shared" si="2"/>
        <v/>
      </c>
      <c r="F88" t="str">
        <f>IF(H88="","",①団体情報入力!$D$4)</f>
        <v/>
      </c>
      <c r="G88" t="str">
        <f>IF(H88="","",①団体情報入力!$D$6)</f>
        <v/>
      </c>
      <c r="H88" t="str">
        <f>IF(②選手情報入力!C96="","",②選手情報入力!C96)</f>
        <v/>
      </c>
      <c r="I88" t="str">
        <f>IF(H88="","",IF(②選手情報入力!I96="","",IF(D88=1,VLOOKUP(②選手情報入力!I96,種目情報!$A$3:$B$13,2,FALSE),VLOOKUP(②選手情報入力!I96,種目情報!$E$3:$F$15,2,FALSE))))</f>
        <v/>
      </c>
      <c r="J88" t="str">
        <f>IF(②選手情報入力!J96="","",L88)</f>
        <v/>
      </c>
      <c r="K88" t="str">
        <f>"0000000000"&amp;②選手情報入力!J96</f>
        <v>0000000000</v>
      </c>
      <c r="L88" t="str">
        <f t="shared" si="3"/>
        <v>0000000</v>
      </c>
    </row>
    <row r="89" spans="1:12">
      <c r="A89" t="e">
        <f>IF(H89="","",RIGHT(①団体情報入力!$D$4,4))&amp;(D89&amp;"0000")+H89</f>
        <v>#VALUE!</v>
      </c>
      <c r="B89" t="str">
        <f>IF(H89="","",②選手情報入力!D97)</f>
        <v/>
      </c>
      <c r="C89" t="str">
        <f>IF(H89="","",②選手情報入力!E97)</f>
        <v/>
      </c>
      <c r="D89" t="str">
        <f>IF(H89="","",IF(②選手情報入力!G97="男",1,2))</f>
        <v/>
      </c>
      <c r="E89" t="str">
        <f t="shared" si="2"/>
        <v/>
      </c>
      <c r="F89" t="str">
        <f>IF(H89="","",①団体情報入力!$D$4)</f>
        <v/>
      </c>
      <c r="G89" t="str">
        <f>IF(H89="","",①団体情報入力!$D$6)</f>
        <v/>
      </c>
      <c r="H89" t="str">
        <f>IF(②選手情報入力!C97="","",②選手情報入力!C97)</f>
        <v/>
      </c>
      <c r="I89" t="str">
        <f>IF(H89="","",IF(②選手情報入力!I97="","",IF(D89=1,VLOOKUP(②選手情報入力!I97,種目情報!$A$3:$B$13,2,FALSE),VLOOKUP(②選手情報入力!I97,種目情報!$E$3:$F$15,2,FALSE))))</f>
        <v/>
      </c>
      <c r="J89" t="str">
        <f>IF(②選手情報入力!J97="","",L89)</f>
        <v/>
      </c>
      <c r="K89" t="str">
        <f>"0000000000"&amp;②選手情報入力!J97</f>
        <v>0000000000</v>
      </c>
      <c r="L89" t="str">
        <f t="shared" si="3"/>
        <v>0000000</v>
      </c>
    </row>
    <row r="90" spans="1:12">
      <c r="A90" t="e">
        <f>IF(H90="","",RIGHT(①団体情報入力!$D$4,4))&amp;(D90&amp;"0000")+H90</f>
        <v>#VALUE!</v>
      </c>
      <c r="B90" t="str">
        <f>IF(H90="","",②選手情報入力!D98)</f>
        <v/>
      </c>
      <c r="C90" t="str">
        <f>IF(H90="","",②選手情報入力!E98)</f>
        <v/>
      </c>
      <c r="D90" t="str">
        <f>IF(H90="","",IF(②選手情報入力!G98="男",1,2))</f>
        <v/>
      </c>
      <c r="E90" t="str">
        <f t="shared" si="2"/>
        <v/>
      </c>
      <c r="F90" t="str">
        <f>IF(H90="","",①団体情報入力!$D$4)</f>
        <v/>
      </c>
      <c r="G90" t="str">
        <f>IF(H90="","",①団体情報入力!$D$6)</f>
        <v/>
      </c>
      <c r="H90" t="str">
        <f>IF(②選手情報入力!C98="","",②選手情報入力!C98)</f>
        <v/>
      </c>
      <c r="I90" t="str">
        <f>IF(H90="","",IF(②選手情報入力!I98="","",IF(D90=1,VLOOKUP(②選手情報入力!I98,種目情報!$A$3:$B$13,2,FALSE),VLOOKUP(②選手情報入力!I98,種目情報!$E$3:$F$15,2,FALSE))))</f>
        <v/>
      </c>
      <c r="J90" t="str">
        <f>IF(②選手情報入力!J98="","",L90)</f>
        <v/>
      </c>
      <c r="K90" t="str">
        <f>"0000000000"&amp;②選手情報入力!J98</f>
        <v>0000000000</v>
      </c>
      <c r="L90" t="str">
        <f t="shared" si="3"/>
        <v>0000000</v>
      </c>
    </row>
    <row r="91" spans="1:12">
      <c r="A91" t="e">
        <f>IF(H91="","",RIGHT(①団体情報入力!$D$4,4))&amp;(D91&amp;"0000")+H91</f>
        <v>#VALUE!</v>
      </c>
      <c r="B91" t="str">
        <f>IF(H91="","",②選手情報入力!D99)</f>
        <v/>
      </c>
      <c r="C91" t="str">
        <f>IF(H91="","",②選手情報入力!E99)</f>
        <v/>
      </c>
      <c r="D91" t="str">
        <f>IF(H91="","",IF(②選手情報入力!G99="男",1,2))</f>
        <v/>
      </c>
      <c r="E91" t="str">
        <f t="shared" si="2"/>
        <v/>
      </c>
      <c r="F91" t="str">
        <f>IF(H91="","",①団体情報入力!$D$4)</f>
        <v/>
      </c>
      <c r="G91" t="str">
        <f>IF(H91="","",①団体情報入力!$D$6)</f>
        <v/>
      </c>
      <c r="H91" t="str">
        <f>IF(②選手情報入力!C99="","",②選手情報入力!C99)</f>
        <v/>
      </c>
      <c r="I91" t="str">
        <f>IF(H91="","",IF(②選手情報入力!I99="","",IF(D91=1,VLOOKUP(②選手情報入力!I99,種目情報!$A$3:$B$13,2,FALSE),VLOOKUP(②選手情報入力!I99,種目情報!$E$3:$F$15,2,FALSE))))</f>
        <v/>
      </c>
      <c r="J91" t="str">
        <f>IF(②選手情報入力!J99="","",L91)</f>
        <v/>
      </c>
      <c r="K91" t="str">
        <f>"0000000000"&amp;②選手情報入力!J99</f>
        <v>0000000000</v>
      </c>
      <c r="L91" t="str">
        <f t="shared" si="3"/>
        <v>0000000</v>
      </c>
    </row>
    <row r="92" spans="1:12">
      <c r="A92" s="23"/>
      <c r="B92" s="23"/>
      <c r="C92" s="23"/>
      <c r="D92" s="23"/>
      <c r="E92" s="23"/>
      <c r="F92" s="23"/>
      <c r="G92" s="23"/>
      <c r="H92" s="23"/>
      <c r="I92" s="23"/>
    </row>
  </sheetData>
  <phoneticPr fontId="79"/>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F2" sqref="F2"/>
    </sheetView>
  </sheetViews>
  <sheetFormatPr defaultRowHeight="13.5"/>
  <sheetData>
    <row r="1" spans="1:11">
      <c r="A1" t="s">
        <v>188</v>
      </c>
      <c r="B1" t="s">
        <v>195</v>
      </c>
      <c r="C1" t="s">
        <v>189</v>
      </c>
      <c r="D1" t="s">
        <v>190</v>
      </c>
      <c r="E1" t="s">
        <v>197</v>
      </c>
      <c r="F1" t="s">
        <v>196</v>
      </c>
      <c r="G1" t="s">
        <v>198</v>
      </c>
      <c r="H1" t="s">
        <v>199</v>
      </c>
      <c r="I1" t="s">
        <v>200</v>
      </c>
      <c r="J1" t="s">
        <v>201</v>
      </c>
      <c r="K1" t="s">
        <v>202</v>
      </c>
    </row>
    <row r="2" spans="1:11">
      <c r="A2" t="str">
        <f>IF(③リレー情報確認!I11="","",①団体情報入力!D4)</f>
        <v/>
      </c>
      <c r="C2" t="str">
        <f>IF(③リレー情報確認!I11="","",①団体情報入力!D5)</f>
        <v/>
      </c>
      <c r="D2" t="str">
        <f>IF(③リレー情報確認!I11="","",ASC(①団体情報入力!D6))</f>
        <v/>
      </c>
      <c r="E2" t="str">
        <f>IF(③リレー情報確認!I11="","",②選手情報入力!P5)</f>
        <v/>
      </c>
      <c r="F2" t="str">
        <f>IF(③リレー情報確認!K8="","",③リレー情報確認!K8)</f>
        <v/>
      </c>
      <c r="G2" t="str">
        <f>IF(③リレー情報確認!K9="","",③リレー情報確認!K9)</f>
        <v/>
      </c>
      <c r="H2" t="str">
        <f>IF(③リレー情報確認!K10="","",③リレー情報確認!K10)</f>
        <v/>
      </c>
      <c r="I2" t="str">
        <f>IF(③リレー情報確認!K11="","",③リレー情報確認!K11)</f>
        <v/>
      </c>
      <c r="J2" t="str">
        <f>IF(③リレー情報確認!K12="","",③リレー情報確認!K12)</f>
        <v/>
      </c>
      <c r="K2" t="str">
        <f>IF(③リレー情報確認!K13="","",③リレー情報確認!K13)</f>
        <v/>
      </c>
    </row>
  </sheetData>
  <phoneticPr fontId="79"/>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F2" sqref="F2:K2"/>
    </sheetView>
  </sheetViews>
  <sheetFormatPr defaultRowHeight="13.5"/>
  <sheetData>
    <row r="1" spans="1:11">
      <c r="A1" t="s">
        <v>188</v>
      </c>
      <c r="B1" t="s">
        <v>195</v>
      </c>
      <c r="C1" t="s">
        <v>189</v>
      </c>
      <c r="D1" t="s">
        <v>190</v>
      </c>
      <c r="E1" t="s">
        <v>197</v>
      </c>
      <c r="F1" t="s">
        <v>196</v>
      </c>
      <c r="G1" t="s">
        <v>198</v>
      </c>
      <c r="H1" t="s">
        <v>199</v>
      </c>
      <c r="I1" t="s">
        <v>200</v>
      </c>
      <c r="J1" t="s">
        <v>201</v>
      </c>
      <c r="K1" t="s">
        <v>202</v>
      </c>
    </row>
    <row r="2" spans="1:11">
      <c r="A2" t="str">
        <f>IF(③リレー情報確認!U11="","",①団体情報入力!D4)</f>
        <v/>
      </c>
      <c r="C2" t="str">
        <f>IF(③リレー情報確認!U11="","",①団体情報入力!D5)</f>
        <v/>
      </c>
      <c r="D2" t="str">
        <f>IF(③リレー情報確認!U11="","",ASC(①団体情報入力!D6))</f>
        <v/>
      </c>
      <c r="E2" t="str">
        <f>IF(③リレー情報確認!U11="","",②選手情報入力!P6)</f>
        <v/>
      </c>
      <c r="F2" t="str">
        <f>IF(③リレー情報確認!W8="","",③リレー情報確認!W8)</f>
        <v/>
      </c>
      <c r="G2" t="str">
        <f>IF(③リレー情報確認!W9="","",③リレー情報確認!W9)</f>
        <v/>
      </c>
      <c r="H2" t="str">
        <f>IF(③リレー情報確認!W10="","",③リレー情報確認!W10)</f>
        <v/>
      </c>
      <c r="I2" t="str">
        <f>IF(③リレー情報確認!W11="","",③リレー情報確認!W11)</f>
        <v/>
      </c>
      <c r="J2" t="str">
        <f>IF(③リレー情報確認!W12="","",③リレー情報確認!W12)</f>
        <v/>
      </c>
      <c r="K2" t="str">
        <f>IF(③リレー情報確認!W13="","",③リレー情報確認!W13)</f>
        <v/>
      </c>
    </row>
  </sheetData>
  <phoneticPr fontId="79"/>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6"/>
  <sheetViews>
    <sheetView topLeftCell="A179" workbookViewId="0">
      <selection activeCell="F98" sqref="F98:F196"/>
    </sheetView>
  </sheetViews>
  <sheetFormatPr defaultColWidth="8.875" defaultRowHeight="13.5"/>
  <cols>
    <col min="1" max="1" width="8.875" style="208"/>
    <col min="2" max="2" width="16.125" style="208" bestFit="1" customWidth="1"/>
    <col min="3" max="3" width="8.875" style="208"/>
    <col min="4" max="4" width="16.125" style="208" bestFit="1" customWidth="1"/>
    <col min="5" max="5" width="49" style="208" bestFit="1" customWidth="1"/>
    <col min="6" max="16384" width="8.875" style="208"/>
  </cols>
  <sheetData>
    <row r="1" spans="1:6">
      <c r="A1" s="206" t="s">
        <v>215</v>
      </c>
      <c r="B1" s="206" t="s">
        <v>203</v>
      </c>
      <c r="C1" s="206" t="s">
        <v>216</v>
      </c>
      <c r="D1" s="206" t="s">
        <v>203</v>
      </c>
      <c r="E1" s="206" t="s">
        <v>204</v>
      </c>
      <c r="F1" s="207" t="s">
        <v>217</v>
      </c>
    </row>
    <row r="2" spans="1:6">
      <c r="A2" s="208">
        <v>1</v>
      </c>
      <c r="B2" s="208" t="s">
        <v>218</v>
      </c>
      <c r="C2" s="208">
        <v>230431</v>
      </c>
      <c r="D2" s="208" t="s">
        <v>218</v>
      </c>
      <c r="E2" s="208" t="s">
        <v>219</v>
      </c>
      <c r="F2" s="208">
        <v>1</v>
      </c>
    </row>
    <row r="3" spans="1:6">
      <c r="A3" s="208">
        <v>2</v>
      </c>
      <c r="B3" s="209" t="s">
        <v>220</v>
      </c>
      <c r="C3" s="208">
        <v>230165</v>
      </c>
      <c r="D3" s="209" t="s">
        <v>220</v>
      </c>
      <c r="E3" s="208" t="s">
        <v>221</v>
      </c>
      <c r="F3" s="208">
        <v>2</v>
      </c>
    </row>
    <row r="4" spans="1:6">
      <c r="A4" s="208">
        <v>3</v>
      </c>
      <c r="B4" s="208" t="s">
        <v>222</v>
      </c>
      <c r="C4" s="208">
        <v>230090</v>
      </c>
      <c r="D4" s="208" t="s">
        <v>222</v>
      </c>
      <c r="E4" s="208" t="s">
        <v>223</v>
      </c>
      <c r="F4" s="208">
        <v>3</v>
      </c>
    </row>
    <row r="5" spans="1:6">
      <c r="A5" s="208">
        <v>4</v>
      </c>
      <c r="B5" s="208" t="s">
        <v>224</v>
      </c>
      <c r="C5" s="208">
        <v>230091</v>
      </c>
      <c r="D5" s="208" t="s">
        <v>224</v>
      </c>
      <c r="E5" s="208" t="s">
        <v>225</v>
      </c>
      <c r="F5" s="208">
        <v>4</v>
      </c>
    </row>
    <row r="6" spans="1:6">
      <c r="A6" s="208">
        <v>5</v>
      </c>
      <c r="B6" s="208" t="s">
        <v>226</v>
      </c>
      <c r="C6" s="208">
        <v>230366</v>
      </c>
      <c r="D6" s="208" t="s">
        <v>226</v>
      </c>
      <c r="E6" s="208" t="s">
        <v>227</v>
      </c>
      <c r="F6" s="208">
        <v>5</v>
      </c>
    </row>
    <row r="7" spans="1:6">
      <c r="A7" s="208">
        <v>6</v>
      </c>
      <c r="B7" s="208" t="s">
        <v>228</v>
      </c>
      <c r="C7" s="208">
        <v>230124</v>
      </c>
      <c r="D7" s="208" t="s">
        <v>228</v>
      </c>
      <c r="E7" s="208" t="s">
        <v>229</v>
      </c>
      <c r="F7" s="208">
        <v>6</v>
      </c>
    </row>
    <row r="8" spans="1:6">
      <c r="A8" s="208">
        <v>7</v>
      </c>
      <c r="B8" s="208" t="s">
        <v>230</v>
      </c>
      <c r="C8" s="208">
        <v>230026</v>
      </c>
      <c r="D8" s="208" t="s">
        <v>230</v>
      </c>
      <c r="E8" s="208" t="s">
        <v>231</v>
      </c>
      <c r="F8" s="208">
        <v>7</v>
      </c>
    </row>
    <row r="9" spans="1:6">
      <c r="A9" s="208">
        <v>8</v>
      </c>
      <c r="B9" s="208" t="s">
        <v>232</v>
      </c>
      <c r="C9" s="208">
        <v>230036</v>
      </c>
      <c r="D9" s="208" t="s">
        <v>232</v>
      </c>
      <c r="E9" s="208" t="s">
        <v>233</v>
      </c>
      <c r="F9" s="208">
        <v>8</v>
      </c>
    </row>
    <row r="10" spans="1:6">
      <c r="A10" s="208">
        <v>9</v>
      </c>
      <c r="B10" s="208" t="s">
        <v>234</v>
      </c>
      <c r="C10" s="208">
        <v>230403</v>
      </c>
      <c r="D10" s="208" t="s">
        <v>234</v>
      </c>
      <c r="E10" s="208" t="s">
        <v>235</v>
      </c>
      <c r="F10" s="208">
        <v>9</v>
      </c>
    </row>
    <row r="11" spans="1:6">
      <c r="A11" s="208">
        <v>10</v>
      </c>
      <c r="B11" s="208" t="s">
        <v>236</v>
      </c>
      <c r="C11" s="208">
        <v>230095</v>
      </c>
      <c r="D11" s="208" t="s">
        <v>236</v>
      </c>
      <c r="E11" s="208" t="s">
        <v>237</v>
      </c>
      <c r="F11" s="208">
        <v>10</v>
      </c>
    </row>
    <row r="12" spans="1:6">
      <c r="A12" s="208">
        <v>11</v>
      </c>
      <c r="B12" s="208" t="s">
        <v>238</v>
      </c>
      <c r="C12" s="208">
        <v>230268</v>
      </c>
      <c r="D12" s="208" t="s">
        <v>238</v>
      </c>
      <c r="E12" s="208" t="s">
        <v>239</v>
      </c>
      <c r="F12" s="208">
        <v>11</v>
      </c>
    </row>
    <row r="13" spans="1:6">
      <c r="A13" s="208">
        <v>12</v>
      </c>
      <c r="B13" s="208" t="s">
        <v>240</v>
      </c>
      <c r="C13" s="208">
        <v>230238</v>
      </c>
      <c r="D13" s="208" t="s">
        <v>240</v>
      </c>
      <c r="E13" s="208" t="s">
        <v>241</v>
      </c>
      <c r="F13" s="208">
        <v>12</v>
      </c>
    </row>
    <row r="14" spans="1:6">
      <c r="A14" s="208">
        <v>13</v>
      </c>
      <c r="B14" s="208" t="s">
        <v>242</v>
      </c>
      <c r="C14" s="208">
        <v>230019</v>
      </c>
      <c r="D14" s="208" t="s">
        <v>242</v>
      </c>
      <c r="E14" s="208" t="s">
        <v>243</v>
      </c>
      <c r="F14" s="208">
        <v>13</v>
      </c>
    </row>
    <row r="15" spans="1:6">
      <c r="A15" s="208">
        <v>14</v>
      </c>
      <c r="B15" s="208" t="s">
        <v>244</v>
      </c>
      <c r="C15" s="208">
        <v>230029</v>
      </c>
      <c r="D15" s="208" t="s">
        <v>244</v>
      </c>
      <c r="E15" s="208" t="s">
        <v>245</v>
      </c>
      <c r="F15" s="208">
        <v>14</v>
      </c>
    </row>
    <row r="16" spans="1:6">
      <c r="A16" s="208">
        <v>15</v>
      </c>
      <c r="B16" s="208" t="s">
        <v>246</v>
      </c>
      <c r="C16" s="208">
        <v>230000</v>
      </c>
      <c r="D16" s="208" t="s">
        <v>246</v>
      </c>
      <c r="E16" s="208" t="s">
        <v>247</v>
      </c>
      <c r="F16" s="208">
        <v>15</v>
      </c>
    </row>
    <row r="17" spans="1:6">
      <c r="A17" s="208">
        <v>16</v>
      </c>
      <c r="B17" s="208" t="s">
        <v>248</v>
      </c>
      <c r="C17" s="208">
        <v>230442</v>
      </c>
      <c r="D17" s="208" t="s">
        <v>248</v>
      </c>
      <c r="E17" s="208" t="s">
        <v>249</v>
      </c>
      <c r="F17" s="208">
        <v>16</v>
      </c>
    </row>
    <row r="18" spans="1:6">
      <c r="A18" s="208">
        <v>17</v>
      </c>
      <c r="B18" s="208" t="s">
        <v>250</v>
      </c>
      <c r="C18" s="208">
        <v>230226</v>
      </c>
      <c r="D18" s="208" t="s">
        <v>250</v>
      </c>
      <c r="E18" s="208" t="s">
        <v>251</v>
      </c>
      <c r="F18" s="208">
        <v>17</v>
      </c>
    </row>
    <row r="19" spans="1:6">
      <c r="A19" s="208">
        <v>18</v>
      </c>
      <c r="B19" s="208" t="s">
        <v>252</v>
      </c>
      <c r="C19" s="208">
        <v>230355</v>
      </c>
      <c r="D19" s="208" t="s">
        <v>252</v>
      </c>
      <c r="E19" s="208" t="s">
        <v>253</v>
      </c>
      <c r="F19" s="208">
        <v>18</v>
      </c>
    </row>
    <row r="20" spans="1:6">
      <c r="A20" s="208">
        <v>19</v>
      </c>
      <c r="B20" s="208" t="s">
        <v>254</v>
      </c>
      <c r="C20" s="208">
        <v>230372</v>
      </c>
      <c r="D20" s="208" t="s">
        <v>254</v>
      </c>
      <c r="E20" s="208" t="s">
        <v>255</v>
      </c>
      <c r="F20" s="208">
        <v>19</v>
      </c>
    </row>
    <row r="21" spans="1:6">
      <c r="A21" s="208">
        <v>20</v>
      </c>
      <c r="B21" s="208" t="s">
        <v>256</v>
      </c>
      <c r="C21" s="208">
        <v>230424</v>
      </c>
      <c r="D21" s="208" t="s">
        <v>256</v>
      </c>
      <c r="E21" s="208" t="s">
        <v>257</v>
      </c>
      <c r="F21" s="208">
        <v>20</v>
      </c>
    </row>
    <row r="22" spans="1:6">
      <c r="A22" s="208">
        <v>21</v>
      </c>
      <c r="B22" s="208" t="s">
        <v>258</v>
      </c>
      <c r="C22" s="208">
        <v>230075</v>
      </c>
      <c r="D22" s="208" t="s">
        <v>258</v>
      </c>
      <c r="E22" s="208" t="s">
        <v>259</v>
      </c>
      <c r="F22" s="208">
        <v>21</v>
      </c>
    </row>
    <row r="23" spans="1:6">
      <c r="A23" s="208">
        <v>22</v>
      </c>
      <c r="B23" s="208" t="s">
        <v>260</v>
      </c>
      <c r="C23" s="208">
        <v>230394</v>
      </c>
      <c r="D23" s="208" t="s">
        <v>260</v>
      </c>
      <c r="E23" s="208" t="s">
        <v>261</v>
      </c>
      <c r="F23" s="208">
        <v>22</v>
      </c>
    </row>
    <row r="24" spans="1:6">
      <c r="A24" s="208">
        <v>23</v>
      </c>
      <c r="B24" s="208" t="s">
        <v>262</v>
      </c>
      <c r="C24" s="208">
        <v>230060</v>
      </c>
      <c r="D24" s="208" t="s">
        <v>262</v>
      </c>
      <c r="E24" s="208" t="s">
        <v>263</v>
      </c>
      <c r="F24" s="208">
        <v>23</v>
      </c>
    </row>
    <row r="25" spans="1:6">
      <c r="A25" s="208">
        <v>24</v>
      </c>
      <c r="B25" s="208" t="s">
        <v>264</v>
      </c>
      <c r="C25" s="208">
        <v>230440</v>
      </c>
      <c r="D25" s="208" t="s">
        <v>264</v>
      </c>
      <c r="E25" s="208" t="s">
        <v>265</v>
      </c>
      <c r="F25" s="208">
        <v>24</v>
      </c>
    </row>
    <row r="26" spans="1:6">
      <c r="A26" s="208">
        <v>25</v>
      </c>
      <c r="B26" s="208" t="s">
        <v>266</v>
      </c>
      <c r="C26" s="208">
        <v>230384</v>
      </c>
      <c r="D26" s="208" t="s">
        <v>266</v>
      </c>
      <c r="E26" s="208" t="s">
        <v>267</v>
      </c>
      <c r="F26" s="208">
        <v>25</v>
      </c>
    </row>
    <row r="27" spans="1:6">
      <c r="A27" s="208">
        <v>26</v>
      </c>
      <c r="B27" s="208" t="s">
        <v>268</v>
      </c>
      <c r="C27" s="208">
        <v>230093</v>
      </c>
      <c r="D27" s="208" t="s">
        <v>268</v>
      </c>
      <c r="E27" s="208" t="s">
        <v>269</v>
      </c>
      <c r="F27" s="208">
        <v>26</v>
      </c>
    </row>
    <row r="28" spans="1:6">
      <c r="A28" s="208">
        <v>27</v>
      </c>
      <c r="B28" s="208" t="s">
        <v>270</v>
      </c>
      <c r="C28" s="208">
        <v>230338</v>
      </c>
      <c r="D28" s="208" t="s">
        <v>270</v>
      </c>
      <c r="E28" s="208" t="s">
        <v>271</v>
      </c>
      <c r="F28" s="208">
        <v>27</v>
      </c>
    </row>
    <row r="29" spans="1:6">
      <c r="A29" s="208">
        <v>28</v>
      </c>
      <c r="B29" s="208" t="s">
        <v>272</v>
      </c>
      <c r="C29" s="208">
        <v>230414</v>
      </c>
      <c r="D29" s="208" t="s">
        <v>272</v>
      </c>
      <c r="E29" s="208" t="s">
        <v>273</v>
      </c>
      <c r="F29" s="208">
        <v>28</v>
      </c>
    </row>
    <row r="30" spans="1:6">
      <c r="A30" s="208">
        <v>29</v>
      </c>
      <c r="B30" s="208" t="s">
        <v>274</v>
      </c>
      <c r="C30" s="208">
        <v>230435</v>
      </c>
      <c r="D30" s="208" t="s">
        <v>274</v>
      </c>
      <c r="E30" s="208" t="s">
        <v>274</v>
      </c>
      <c r="F30" s="208">
        <v>29</v>
      </c>
    </row>
    <row r="31" spans="1:6">
      <c r="A31" s="208">
        <v>30</v>
      </c>
      <c r="B31" s="208" t="s">
        <v>275</v>
      </c>
      <c r="C31" s="208">
        <v>230198</v>
      </c>
      <c r="D31" s="208" t="s">
        <v>275</v>
      </c>
      <c r="E31" s="208" t="s">
        <v>276</v>
      </c>
      <c r="F31" s="208">
        <v>30</v>
      </c>
    </row>
    <row r="32" spans="1:6">
      <c r="A32" s="208">
        <v>31</v>
      </c>
      <c r="B32" s="208" t="s">
        <v>277</v>
      </c>
      <c r="C32" s="208">
        <v>230139</v>
      </c>
      <c r="D32" s="208" t="s">
        <v>277</v>
      </c>
      <c r="E32" s="208" t="s">
        <v>278</v>
      </c>
      <c r="F32" s="208">
        <v>31</v>
      </c>
    </row>
    <row r="33" spans="1:6">
      <c r="A33" s="208">
        <v>32</v>
      </c>
      <c r="B33" s="208" t="s">
        <v>279</v>
      </c>
      <c r="C33" s="208">
        <v>230437</v>
      </c>
      <c r="D33" s="208" t="s">
        <v>279</v>
      </c>
      <c r="E33" s="208" t="s">
        <v>280</v>
      </c>
      <c r="F33" s="208">
        <v>32</v>
      </c>
    </row>
    <row r="34" spans="1:6">
      <c r="A34" s="208">
        <v>33</v>
      </c>
      <c r="B34" s="208" t="s">
        <v>281</v>
      </c>
      <c r="C34" s="208">
        <v>230340</v>
      </c>
      <c r="D34" s="208" t="s">
        <v>281</v>
      </c>
      <c r="E34" s="208" t="s">
        <v>282</v>
      </c>
      <c r="F34" s="208">
        <v>33</v>
      </c>
    </row>
    <row r="35" spans="1:6">
      <c r="A35" s="208">
        <v>34</v>
      </c>
      <c r="B35" s="208" t="s">
        <v>283</v>
      </c>
      <c r="C35" s="208">
        <v>230169</v>
      </c>
      <c r="D35" s="208" t="s">
        <v>283</v>
      </c>
      <c r="E35" s="208" t="s">
        <v>284</v>
      </c>
      <c r="F35" s="208">
        <v>34</v>
      </c>
    </row>
    <row r="36" spans="1:6">
      <c r="A36" s="208">
        <v>35</v>
      </c>
      <c r="B36" s="208" t="s">
        <v>285</v>
      </c>
      <c r="C36" s="208">
        <v>230154</v>
      </c>
      <c r="D36" s="208" t="s">
        <v>285</v>
      </c>
      <c r="E36" s="208" t="s">
        <v>286</v>
      </c>
      <c r="F36" s="208">
        <v>35</v>
      </c>
    </row>
    <row r="37" spans="1:6">
      <c r="A37" s="208">
        <v>36</v>
      </c>
      <c r="B37" s="208" t="s">
        <v>287</v>
      </c>
      <c r="C37" s="208">
        <v>230416</v>
      </c>
      <c r="D37" s="208" t="s">
        <v>287</v>
      </c>
      <c r="E37" s="208" t="s">
        <v>288</v>
      </c>
      <c r="F37" s="208">
        <v>36</v>
      </c>
    </row>
    <row r="38" spans="1:6">
      <c r="A38" s="208">
        <v>37</v>
      </c>
      <c r="B38" s="208" t="s">
        <v>289</v>
      </c>
      <c r="C38" s="208">
        <v>230449</v>
      </c>
      <c r="D38" s="208" t="s">
        <v>289</v>
      </c>
      <c r="E38" s="208" t="s">
        <v>290</v>
      </c>
      <c r="F38" s="208">
        <v>37</v>
      </c>
    </row>
    <row r="39" spans="1:6">
      <c r="A39" s="208">
        <v>38</v>
      </c>
      <c r="B39" s="208" t="s">
        <v>291</v>
      </c>
      <c r="C39" s="208">
        <v>230099</v>
      </c>
      <c r="D39" s="208" t="s">
        <v>291</v>
      </c>
      <c r="E39" s="208" t="s">
        <v>292</v>
      </c>
      <c r="F39" s="208">
        <v>38</v>
      </c>
    </row>
    <row r="40" spans="1:6">
      <c r="A40" s="208">
        <v>39</v>
      </c>
      <c r="B40" s="208" t="s">
        <v>293</v>
      </c>
      <c r="C40" s="208">
        <v>230123</v>
      </c>
      <c r="D40" s="208" t="s">
        <v>293</v>
      </c>
      <c r="E40" s="208" t="s">
        <v>294</v>
      </c>
      <c r="F40" s="208">
        <v>39</v>
      </c>
    </row>
    <row r="41" spans="1:6">
      <c r="A41" s="208">
        <v>40</v>
      </c>
      <c r="B41" s="208" t="s">
        <v>295</v>
      </c>
      <c r="C41" s="208">
        <v>230438</v>
      </c>
      <c r="D41" s="208" t="s">
        <v>295</v>
      </c>
      <c r="E41" s="208" t="s">
        <v>296</v>
      </c>
      <c r="F41" s="208">
        <v>40</v>
      </c>
    </row>
    <row r="42" spans="1:6">
      <c r="A42" s="208">
        <v>41</v>
      </c>
      <c r="B42" s="208" t="s">
        <v>297</v>
      </c>
      <c r="C42" s="208">
        <v>230368</v>
      </c>
      <c r="D42" s="208" t="s">
        <v>297</v>
      </c>
      <c r="E42" s="208" t="s">
        <v>298</v>
      </c>
      <c r="F42" s="208">
        <v>41</v>
      </c>
    </row>
    <row r="43" spans="1:6">
      <c r="A43" s="208">
        <v>42</v>
      </c>
      <c r="B43" s="208" t="s">
        <v>299</v>
      </c>
      <c r="C43" s="208">
        <v>230083</v>
      </c>
      <c r="D43" s="208" t="s">
        <v>299</v>
      </c>
      <c r="E43" s="208" t="s">
        <v>300</v>
      </c>
      <c r="F43" s="208">
        <v>42</v>
      </c>
    </row>
    <row r="44" spans="1:6">
      <c r="A44" s="208">
        <v>43</v>
      </c>
      <c r="B44" s="208" t="s">
        <v>301</v>
      </c>
      <c r="C44" s="208">
        <v>230326</v>
      </c>
      <c r="D44" s="208" t="s">
        <v>301</v>
      </c>
      <c r="E44" s="208" t="s">
        <v>302</v>
      </c>
      <c r="F44" s="208">
        <v>43</v>
      </c>
    </row>
    <row r="45" spans="1:6">
      <c r="A45" s="208">
        <v>44</v>
      </c>
      <c r="B45" s="208" t="s">
        <v>303</v>
      </c>
      <c r="C45" s="208">
        <v>230035</v>
      </c>
      <c r="D45" s="208" t="s">
        <v>303</v>
      </c>
      <c r="E45" s="208" t="s">
        <v>304</v>
      </c>
      <c r="F45" s="208">
        <v>44</v>
      </c>
    </row>
    <row r="46" spans="1:6">
      <c r="A46" s="208">
        <v>45</v>
      </c>
      <c r="B46" s="208" t="s">
        <v>305</v>
      </c>
      <c r="C46" s="208">
        <v>230086</v>
      </c>
      <c r="D46" s="208" t="s">
        <v>305</v>
      </c>
      <c r="E46" s="208" t="s">
        <v>306</v>
      </c>
      <c r="F46" s="208">
        <v>45</v>
      </c>
    </row>
    <row r="47" spans="1:6">
      <c r="A47" s="208">
        <v>46</v>
      </c>
      <c r="B47" s="208" t="s">
        <v>307</v>
      </c>
      <c r="C47" s="208">
        <v>230354</v>
      </c>
      <c r="D47" s="208" t="s">
        <v>307</v>
      </c>
      <c r="E47" s="208" t="s">
        <v>308</v>
      </c>
      <c r="F47" s="208">
        <v>46</v>
      </c>
    </row>
    <row r="48" spans="1:6">
      <c r="A48" s="208">
        <v>47</v>
      </c>
      <c r="B48" s="208" t="s">
        <v>309</v>
      </c>
      <c r="C48" s="208">
        <v>230024</v>
      </c>
      <c r="D48" s="208" t="s">
        <v>309</v>
      </c>
      <c r="E48" s="208" t="s">
        <v>310</v>
      </c>
      <c r="F48" s="208">
        <v>47</v>
      </c>
    </row>
    <row r="49" spans="1:6">
      <c r="A49" s="208">
        <v>48</v>
      </c>
      <c r="B49" s="208" t="s">
        <v>311</v>
      </c>
      <c r="C49" s="208">
        <v>230329</v>
      </c>
      <c r="D49" s="208" t="s">
        <v>311</v>
      </c>
      <c r="E49" s="208" t="s">
        <v>312</v>
      </c>
      <c r="F49" s="208">
        <v>48</v>
      </c>
    </row>
    <row r="50" spans="1:6">
      <c r="A50" s="208">
        <v>49</v>
      </c>
      <c r="B50" s="208" t="s">
        <v>313</v>
      </c>
      <c r="C50" s="208">
        <v>230030</v>
      </c>
      <c r="D50" s="208" t="s">
        <v>313</v>
      </c>
      <c r="E50" s="208" t="s">
        <v>314</v>
      </c>
      <c r="F50" s="208">
        <v>49</v>
      </c>
    </row>
    <row r="51" spans="1:6">
      <c r="A51" s="208">
        <v>50</v>
      </c>
      <c r="B51" s="208" t="s">
        <v>315</v>
      </c>
      <c r="C51" s="208">
        <v>230455</v>
      </c>
      <c r="D51" s="208" t="s">
        <v>315</v>
      </c>
      <c r="E51" s="208" t="s">
        <v>316</v>
      </c>
      <c r="F51" s="208">
        <v>50</v>
      </c>
    </row>
    <row r="52" spans="1:6">
      <c r="A52" s="208">
        <v>51</v>
      </c>
      <c r="B52" s="208" t="s">
        <v>317</v>
      </c>
      <c r="C52" s="208">
        <v>230041</v>
      </c>
      <c r="D52" s="208" t="s">
        <v>317</v>
      </c>
      <c r="E52" s="208" t="s">
        <v>318</v>
      </c>
      <c r="F52" s="208">
        <v>51</v>
      </c>
    </row>
    <row r="53" spans="1:6">
      <c r="A53" s="208">
        <v>52</v>
      </c>
      <c r="B53" s="208" t="s">
        <v>319</v>
      </c>
      <c r="C53" s="208">
        <v>230067</v>
      </c>
      <c r="D53" s="208" t="s">
        <v>319</v>
      </c>
      <c r="E53" s="208" t="s">
        <v>320</v>
      </c>
      <c r="F53" s="208">
        <v>52</v>
      </c>
    </row>
    <row r="54" spans="1:6">
      <c r="A54" s="208">
        <v>53</v>
      </c>
      <c r="B54" s="208" t="s">
        <v>321</v>
      </c>
      <c r="C54" s="208">
        <v>230017</v>
      </c>
      <c r="D54" s="208" t="s">
        <v>321</v>
      </c>
      <c r="E54" s="208" t="s">
        <v>322</v>
      </c>
      <c r="F54" s="208">
        <v>53</v>
      </c>
    </row>
    <row r="55" spans="1:6">
      <c r="A55" s="208">
        <v>54</v>
      </c>
      <c r="B55" s="208" t="s">
        <v>323</v>
      </c>
      <c r="C55" s="208">
        <v>230272</v>
      </c>
      <c r="D55" s="208" t="s">
        <v>323</v>
      </c>
      <c r="E55" s="208" t="s">
        <v>324</v>
      </c>
      <c r="F55" s="208">
        <v>54</v>
      </c>
    </row>
    <row r="56" spans="1:6">
      <c r="A56" s="208">
        <v>55</v>
      </c>
      <c r="B56" s="208" t="s">
        <v>325</v>
      </c>
      <c r="C56" s="208">
        <v>230467</v>
      </c>
      <c r="D56" s="208" t="s">
        <v>325</v>
      </c>
      <c r="E56" s="208" t="s">
        <v>326</v>
      </c>
      <c r="F56" s="208">
        <v>55</v>
      </c>
    </row>
    <row r="57" spans="1:6">
      <c r="A57" s="208">
        <v>56</v>
      </c>
      <c r="B57" s="208" t="s">
        <v>327</v>
      </c>
      <c r="C57" s="208">
        <v>230346</v>
      </c>
      <c r="D57" s="208" t="s">
        <v>327</v>
      </c>
      <c r="E57" s="208" t="s">
        <v>328</v>
      </c>
      <c r="F57" s="208">
        <v>56</v>
      </c>
    </row>
    <row r="58" spans="1:6">
      <c r="A58" s="208">
        <v>57</v>
      </c>
      <c r="B58" s="208" t="s">
        <v>329</v>
      </c>
      <c r="C58" s="208">
        <v>230251</v>
      </c>
      <c r="D58" s="208" t="s">
        <v>329</v>
      </c>
      <c r="E58" s="208" t="s">
        <v>330</v>
      </c>
      <c r="F58" s="208">
        <v>57</v>
      </c>
    </row>
    <row r="59" spans="1:6">
      <c r="A59" s="208">
        <v>58</v>
      </c>
      <c r="B59" s="208" t="s">
        <v>331</v>
      </c>
      <c r="C59" s="208">
        <v>230180</v>
      </c>
      <c r="D59" s="208" t="s">
        <v>331</v>
      </c>
      <c r="E59" s="208" t="s">
        <v>332</v>
      </c>
      <c r="F59" s="208">
        <v>58</v>
      </c>
    </row>
    <row r="60" spans="1:6">
      <c r="A60" s="208">
        <v>59</v>
      </c>
      <c r="B60" s="208" t="s">
        <v>333</v>
      </c>
      <c r="C60" s="208">
        <v>230252</v>
      </c>
      <c r="D60" s="208" t="s">
        <v>333</v>
      </c>
      <c r="E60" s="208" t="s">
        <v>334</v>
      </c>
      <c r="F60" s="208">
        <v>59</v>
      </c>
    </row>
    <row r="61" spans="1:6">
      <c r="A61" s="208">
        <v>60</v>
      </c>
      <c r="B61" s="208" t="s">
        <v>335</v>
      </c>
      <c r="C61" s="208">
        <v>230077</v>
      </c>
      <c r="D61" s="208" t="s">
        <v>335</v>
      </c>
      <c r="E61" s="208" t="s">
        <v>336</v>
      </c>
      <c r="F61" s="208">
        <v>60</v>
      </c>
    </row>
    <row r="62" spans="1:6">
      <c r="A62" s="208">
        <v>61</v>
      </c>
      <c r="B62" s="208" t="s">
        <v>337</v>
      </c>
      <c r="C62" s="208">
        <v>230374</v>
      </c>
      <c r="D62" s="208" t="s">
        <v>337</v>
      </c>
      <c r="E62" s="208" t="s">
        <v>338</v>
      </c>
      <c r="F62" s="208">
        <v>61</v>
      </c>
    </row>
    <row r="63" spans="1:6">
      <c r="A63" s="208">
        <v>62</v>
      </c>
      <c r="B63" s="208" t="s">
        <v>339</v>
      </c>
      <c r="C63" s="208">
        <v>230406</v>
      </c>
      <c r="D63" s="208" t="s">
        <v>339</v>
      </c>
      <c r="E63" s="208" t="s">
        <v>340</v>
      </c>
      <c r="F63" s="208">
        <v>62</v>
      </c>
    </row>
    <row r="64" spans="1:6">
      <c r="A64" s="208">
        <v>63</v>
      </c>
      <c r="B64" s="208" t="s">
        <v>341</v>
      </c>
      <c r="C64" s="208">
        <v>230388</v>
      </c>
      <c r="D64" s="208" t="s">
        <v>341</v>
      </c>
      <c r="E64" s="208" t="s">
        <v>342</v>
      </c>
      <c r="F64" s="208">
        <v>63</v>
      </c>
    </row>
    <row r="65" spans="1:6">
      <c r="A65" s="208">
        <v>64</v>
      </c>
      <c r="B65" s="208" t="s">
        <v>343</v>
      </c>
      <c r="C65" s="208">
        <v>230044</v>
      </c>
      <c r="D65" s="208" t="s">
        <v>343</v>
      </c>
      <c r="E65" s="208" t="s">
        <v>344</v>
      </c>
      <c r="F65" s="208">
        <v>64</v>
      </c>
    </row>
    <row r="66" spans="1:6">
      <c r="A66" s="208">
        <v>65</v>
      </c>
      <c r="B66" s="208" t="s">
        <v>345</v>
      </c>
      <c r="C66" s="208">
        <v>230108</v>
      </c>
      <c r="D66" s="208" t="s">
        <v>345</v>
      </c>
      <c r="E66" s="208" t="s">
        <v>346</v>
      </c>
      <c r="F66" s="208">
        <v>65</v>
      </c>
    </row>
    <row r="67" spans="1:6">
      <c r="A67" s="208">
        <v>66</v>
      </c>
      <c r="B67" s="208" t="s">
        <v>347</v>
      </c>
      <c r="C67" s="208">
        <v>230142</v>
      </c>
      <c r="D67" s="208" t="s">
        <v>347</v>
      </c>
      <c r="E67" s="208" t="s">
        <v>348</v>
      </c>
      <c r="F67" s="208">
        <v>66</v>
      </c>
    </row>
    <row r="68" spans="1:6">
      <c r="A68" s="208">
        <v>67</v>
      </c>
      <c r="B68" s="208" t="s">
        <v>349</v>
      </c>
      <c r="C68" s="208">
        <v>230385</v>
      </c>
      <c r="D68" s="208" t="s">
        <v>349</v>
      </c>
      <c r="E68" s="208" t="s">
        <v>350</v>
      </c>
      <c r="F68" s="208">
        <v>67</v>
      </c>
    </row>
    <row r="69" spans="1:6">
      <c r="A69" s="208">
        <v>68</v>
      </c>
      <c r="B69" s="208" t="s">
        <v>351</v>
      </c>
      <c r="C69" s="208">
        <v>230045</v>
      </c>
      <c r="D69" s="208" t="s">
        <v>351</v>
      </c>
      <c r="E69" s="208" t="s">
        <v>352</v>
      </c>
      <c r="F69" s="208">
        <v>68</v>
      </c>
    </row>
    <row r="70" spans="1:6">
      <c r="A70" s="208">
        <v>69</v>
      </c>
      <c r="B70" s="208" t="s">
        <v>353</v>
      </c>
      <c r="C70" s="208">
        <v>230413</v>
      </c>
      <c r="D70" s="208" t="s">
        <v>353</v>
      </c>
      <c r="E70" s="208" t="s">
        <v>354</v>
      </c>
      <c r="F70" s="208">
        <v>69</v>
      </c>
    </row>
    <row r="71" spans="1:6">
      <c r="A71" s="208">
        <v>70</v>
      </c>
      <c r="B71" s="208" t="s">
        <v>355</v>
      </c>
      <c r="C71" s="208">
        <v>230054</v>
      </c>
      <c r="D71" s="208" t="s">
        <v>355</v>
      </c>
      <c r="E71" s="208" t="s">
        <v>356</v>
      </c>
      <c r="F71" s="208">
        <v>70</v>
      </c>
    </row>
    <row r="72" spans="1:6">
      <c r="A72" s="208">
        <v>71</v>
      </c>
      <c r="B72" s="208" t="s">
        <v>357</v>
      </c>
      <c r="C72" s="208">
        <v>230411</v>
      </c>
      <c r="D72" s="208" t="s">
        <v>357</v>
      </c>
      <c r="E72" s="208" t="s">
        <v>358</v>
      </c>
      <c r="F72" s="208">
        <v>71</v>
      </c>
    </row>
    <row r="73" spans="1:6">
      <c r="A73" s="208">
        <v>72</v>
      </c>
      <c r="B73" s="208" t="s">
        <v>359</v>
      </c>
      <c r="C73" s="208">
        <v>230278</v>
      </c>
      <c r="D73" s="208" t="s">
        <v>359</v>
      </c>
      <c r="E73" s="208" t="s">
        <v>360</v>
      </c>
      <c r="F73" s="208">
        <v>72</v>
      </c>
    </row>
    <row r="74" spans="1:6">
      <c r="A74" s="208">
        <v>73</v>
      </c>
      <c r="B74" s="208" t="s">
        <v>361</v>
      </c>
      <c r="C74" s="208">
        <v>230289</v>
      </c>
      <c r="D74" s="208" t="s">
        <v>361</v>
      </c>
      <c r="E74" s="208" t="s">
        <v>362</v>
      </c>
      <c r="F74" s="208">
        <v>73</v>
      </c>
    </row>
    <row r="75" spans="1:6">
      <c r="A75" s="208">
        <v>74</v>
      </c>
      <c r="B75" s="208" t="s">
        <v>363</v>
      </c>
      <c r="C75" s="208">
        <v>230466</v>
      </c>
      <c r="D75" s="208" t="s">
        <v>363</v>
      </c>
      <c r="E75" s="208" t="s">
        <v>364</v>
      </c>
      <c r="F75" s="208">
        <v>74</v>
      </c>
    </row>
    <row r="76" spans="1:6">
      <c r="A76" s="208">
        <v>75</v>
      </c>
      <c r="B76" s="208" t="s">
        <v>365</v>
      </c>
      <c r="C76" s="208">
        <v>230407</v>
      </c>
      <c r="D76" s="208" t="s">
        <v>365</v>
      </c>
      <c r="E76" s="208" t="s">
        <v>366</v>
      </c>
      <c r="F76" s="208">
        <v>75</v>
      </c>
    </row>
    <row r="77" spans="1:6">
      <c r="A77" s="208">
        <v>76</v>
      </c>
      <c r="B77" s="248" t="s">
        <v>529</v>
      </c>
      <c r="C77" s="208">
        <v>230010</v>
      </c>
      <c r="D77" s="248" t="s">
        <v>529</v>
      </c>
      <c r="E77" s="208" t="s">
        <v>367</v>
      </c>
      <c r="F77" s="208">
        <v>76</v>
      </c>
    </row>
    <row r="78" spans="1:6">
      <c r="A78" s="208">
        <v>77</v>
      </c>
      <c r="B78" s="208" t="s">
        <v>368</v>
      </c>
      <c r="C78" s="208">
        <v>230393</v>
      </c>
      <c r="D78" s="208" t="s">
        <v>368</v>
      </c>
      <c r="E78" s="208" t="s">
        <v>369</v>
      </c>
      <c r="F78" s="208">
        <v>77</v>
      </c>
    </row>
    <row r="79" spans="1:6">
      <c r="A79" s="208">
        <v>78</v>
      </c>
      <c r="B79" s="208" t="s">
        <v>370</v>
      </c>
      <c r="C79" s="208">
        <v>230398</v>
      </c>
      <c r="D79" s="208" t="s">
        <v>370</v>
      </c>
      <c r="E79" s="208" t="s">
        <v>371</v>
      </c>
      <c r="F79" s="208">
        <v>78</v>
      </c>
    </row>
    <row r="80" spans="1:6">
      <c r="A80" s="208">
        <v>79</v>
      </c>
      <c r="B80" s="208" t="s">
        <v>372</v>
      </c>
      <c r="C80" s="208">
        <v>230315</v>
      </c>
      <c r="D80" s="208" t="s">
        <v>372</v>
      </c>
      <c r="E80" s="208" t="s">
        <v>373</v>
      </c>
      <c r="F80" s="208">
        <v>79</v>
      </c>
    </row>
    <row r="81" spans="1:6">
      <c r="A81" s="208">
        <v>80</v>
      </c>
      <c r="B81" s="208" t="s">
        <v>374</v>
      </c>
      <c r="C81" s="208">
        <v>230200</v>
      </c>
      <c r="D81" s="208" t="s">
        <v>374</v>
      </c>
      <c r="E81" s="208" t="s">
        <v>375</v>
      </c>
      <c r="F81" s="208">
        <v>80</v>
      </c>
    </row>
    <row r="82" spans="1:6">
      <c r="A82" s="208">
        <v>81</v>
      </c>
      <c r="B82" s="208" t="s">
        <v>376</v>
      </c>
      <c r="C82" s="208">
        <v>230353</v>
      </c>
      <c r="D82" s="208" t="s">
        <v>376</v>
      </c>
      <c r="E82" s="208" t="s">
        <v>377</v>
      </c>
      <c r="F82" s="208">
        <v>81</v>
      </c>
    </row>
    <row r="83" spans="1:6">
      <c r="A83" s="208">
        <v>82</v>
      </c>
      <c r="B83" s="208" t="s">
        <v>378</v>
      </c>
      <c r="C83" s="208">
        <v>230033</v>
      </c>
      <c r="D83" s="208" t="s">
        <v>378</v>
      </c>
      <c r="E83" s="208" t="s">
        <v>379</v>
      </c>
      <c r="F83" s="208">
        <v>82</v>
      </c>
    </row>
    <row r="84" spans="1:6">
      <c r="A84" s="208">
        <v>83</v>
      </c>
      <c r="B84" s="208" t="s">
        <v>380</v>
      </c>
      <c r="C84" s="208">
        <v>230097</v>
      </c>
      <c r="D84" s="208" t="s">
        <v>380</v>
      </c>
      <c r="E84" s="208" t="s">
        <v>381</v>
      </c>
      <c r="F84" s="208">
        <v>83</v>
      </c>
    </row>
    <row r="85" spans="1:6">
      <c r="A85" s="208">
        <v>84</v>
      </c>
      <c r="B85" s="208" t="s">
        <v>382</v>
      </c>
      <c r="C85" s="208">
        <v>230397</v>
      </c>
      <c r="D85" s="208" t="s">
        <v>382</v>
      </c>
      <c r="E85" s="208" t="s">
        <v>383</v>
      </c>
      <c r="F85" s="208">
        <v>84</v>
      </c>
    </row>
    <row r="86" spans="1:6">
      <c r="A86" s="208">
        <v>85</v>
      </c>
      <c r="B86" s="208" t="s">
        <v>384</v>
      </c>
      <c r="C86" s="208">
        <v>230094</v>
      </c>
      <c r="D86" s="208" t="s">
        <v>384</v>
      </c>
      <c r="E86" s="208" t="s">
        <v>385</v>
      </c>
      <c r="F86" s="208">
        <v>85</v>
      </c>
    </row>
    <row r="87" spans="1:6">
      <c r="A87" s="208">
        <v>86</v>
      </c>
      <c r="B87" s="208" t="s">
        <v>386</v>
      </c>
      <c r="C87" s="208">
        <v>230453</v>
      </c>
      <c r="D87" s="208" t="s">
        <v>386</v>
      </c>
      <c r="E87" s="208" t="s">
        <v>387</v>
      </c>
      <c r="F87" s="208">
        <v>86</v>
      </c>
    </row>
    <row r="88" spans="1:6">
      <c r="A88" s="208">
        <v>87</v>
      </c>
      <c r="B88" s="208" t="s">
        <v>388</v>
      </c>
      <c r="C88" s="208">
        <v>230039</v>
      </c>
      <c r="D88" s="208" t="s">
        <v>388</v>
      </c>
      <c r="E88" s="208" t="s">
        <v>389</v>
      </c>
      <c r="F88" s="208">
        <v>87</v>
      </c>
    </row>
    <row r="89" spans="1:6">
      <c r="A89" s="208">
        <v>88</v>
      </c>
      <c r="B89" s="208" t="s">
        <v>390</v>
      </c>
      <c r="C89" s="208">
        <v>230365</v>
      </c>
      <c r="D89" s="208" t="s">
        <v>390</v>
      </c>
      <c r="E89" s="208" t="s">
        <v>391</v>
      </c>
      <c r="F89" s="208">
        <v>88</v>
      </c>
    </row>
    <row r="90" spans="1:6">
      <c r="A90" s="208">
        <v>89</v>
      </c>
      <c r="B90" s="208" t="s">
        <v>392</v>
      </c>
      <c r="C90" s="208">
        <v>230175</v>
      </c>
      <c r="D90" s="208" t="s">
        <v>392</v>
      </c>
      <c r="E90" s="208" t="s">
        <v>393</v>
      </c>
      <c r="F90" s="208">
        <v>89</v>
      </c>
    </row>
    <row r="91" spans="1:6">
      <c r="A91" s="208">
        <v>90</v>
      </c>
      <c r="B91" s="208" t="s">
        <v>394</v>
      </c>
      <c r="C91" s="208">
        <v>230356</v>
      </c>
      <c r="D91" s="208" t="s">
        <v>394</v>
      </c>
      <c r="E91" s="208" t="s">
        <v>395</v>
      </c>
      <c r="F91" s="208">
        <v>90</v>
      </c>
    </row>
    <row r="92" spans="1:6">
      <c r="A92" s="208">
        <v>91</v>
      </c>
      <c r="B92" s="208" t="s">
        <v>396</v>
      </c>
      <c r="C92" s="208">
        <v>230450</v>
      </c>
      <c r="D92" s="208" t="s">
        <v>396</v>
      </c>
      <c r="E92" s="208" t="s">
        <v>397</v>
      </c>
      <c r="F92" s="208">
        <v>91</v>
      </c>
    </row>
    <row r="93" spans="1:6">
      <c r="A93" s="208">
        <v>92</v>
      </c>
      <c r="B93" s="208" t="s">
        <v>398</v>
      </c>
      <c r="C93" s="208">
        <v>230399</v>
      </c>
      <c r="D93" s="208" t="s">
        <v>398</v>
      </c>
      <c r="E93" s="208" t="s">
        <v>399</v>
      </c>
      <c r="F93" s="208">
        <v>92</v>
      </c>
    </row>
    <row r="94" spans="1:6">
      <c r="A94" s="208">
        <v>93</v>
      </c>
      <c r="B94" s="208" t="s">
        <v>400</v>
      </c>
      <c r="C94" s="208">
        <v>230390</v>
      </c>
      <c r="D94" s="208" t="s">
        <v>400</v>
      </c>
      <c r="E94" s="208" t="s">
        <v>401</v>
      </c>
      <c r="F94" s="208">
        <v>93</v>
      </c>
    </row>
    <row r="95" spans="1:6">
      <c r="A95" s="208">
        <v>94</v>
      </c>
      <c r="B95" s="208" t="s">
        <v>402</v>
      </c>
      <c r="C95" s="208">
        <v>230448</v>
      </c>
      <c r="D95" s="208" t="s">
        <v>402</v>
      </c>
      <c r="E95" s="208" t="s">
        <v>403</v>
      </c>
      <c r="F95" s="208">
        <v>94</v>
      </c>
    </row>
    <row r="96" spans="1:6">
      <c r="A96" s="208">
        <v>95</v>
      </c>
      <c r="B96" s="208" t="s">
        <v>404</v>
      </c>
      <c r="C96" s="208">
        <v>230426</v>
      </c>
      <c r="D96" s="208" t="s">
        <v>404</v>
      </c>
      <c r="E96" s="208" t="s">
        <v>405</v>
      </c>
      <c r="F96" s="208">
        <v>95</v>
      </c>
    </row>
    <row r="97" spans="1:6">
      <c r="A97" s="208">
        <v>96</v>
      </c>
      <c r="B97" s="208" t="s">
        <v>406</v>
      </c>
      <c r="C97" s="208">
        <v>230463</v>
      </c>
      <c r="D97" s="208" t="s">
        <v>406</v>
      </c>
      <c r="E97" s="208" t="s">
        <v>406</v>
      </c>
      <c r="F97" s="208">
        <v>96</v>
      </c>
    </row>
    <row r="98" spans="1:6">
      <c r="A98" s="208">
        <v>97</v>
      </c>
      <c r="B98" s="208" t="s">
        <v>407</v>
      </c>
      <c r="C98" s="208">
        <v>230436</v>
      </c>
      <c r="D98" s="208" t="s">
        <v>407</v>
      </c>
      <c r="E98" s="208" t="s">
        <v>408</v>
      </c>
      <c r="F98" s="208">
        <v>97</v>
      </c>
    </row>
    <row r="99" spans="1:6">
      <c r="A99" s="208">
        <v>98</v>
      </c>
      <c r="B99" s="208" t="s">
        <v>409</v>
      </c>
      <c r="C99" s="208">
        <v>230464</v>
      </c>
      <c r="D99" s="208" t="s">
        <v>409</v>
      </c>
      <c r="E99" s="208" t="s">
        <v>409</v>
      </c>
      <c r="F99" s="208">
        <v>98</v>
      </c>
    </row>
    <row r="100" spans="1:6">
      <c r="A100" s="208">
        <v>99</v>
      </c>
      <c r="B100" t="s">
        <v>533</v>
      </c>
      <c r="C100">
        <v>235999</v>
      </c>
      <c r="D100" t="s">
        <v>533</v>
      </c>
      <c r="E100" t="s">
        <v>534</v>
      </c>
      <c r="F100" s="208">
        <v>99</v>
      </c>
    </row>
    <row r="101" spans="1:6">
      <c r="A101" s="208">
        <v>100</v>
      </c>
      <c r="B101" t="s">
        <v>535</v>
      </c>
      <c r="C101">
        <v>235998</v>
      </c>
      <c r="D101" t="s">
        <v>535</v>
      </c>
      <c r="E101" t="s">
        <v>536</v>
      </c>
      <c r="F101" s="208">
        <v>100</v>
      </c>
    </row>
    <row r="102" spans="1:6">
      <c r="A102" s="208">
        <v>101</v>
      </c>
      <c r="B102" t="s">
        <v>537</v>
      </c>
      <c r="C102">
        <v>235002</v>
      </c>
      <c r="D102" t="s">
        <v>537</v>
      </c>
      <c r="E102" t="s">
        <v>538</v>
      </c>
      <c r="F102" s="208">
        <v>101</v>
      </c>
    </row>
    <row r="103" spans="1:6">
      <c r="A103" s="208">
        <v>102</v>
      </c>
      <c r="B103" t="s">
        <v>539</v>
      </c>
      <c r="C103">
        <v>235003</v>
      </c>
      <c r="D103" t="s">
        <v>539</v>
      </c>
      <c r="E103" t="s">
        <v>540</v>
      </c>
      <c r="F103" s="208">
        <v>102</v>
      </c>
    </row>
    <row r="104" spans="1:6">
      <c r="A104" s="208">
        <v>103</v>
      </c>
      <c r="B104" t="s">
        <v>541</v>
      </c>
      <c r="C104">
        <v>235004</v>
      </c>
      <c r="D104" t="s">
        <v>541</v>
      </c>
      <c r="E104" t="s">
        <v>542</v>
      </c>
      <c r="F104" s="208">
        <v>103</v>
      </c>
    </row>
    <row r="105" spans="1:6">
      <c r="A105" s="208">
        <v>104</v>
      </c>
      <c r="B105" t="s">
        <v>543</v>
      </c>
      <c r="C105">
        <v>235005</v>
      </c>
      <c r="D105" t="s">
        <v>543</v>
      </c>
      <c r="E105" t="s">
        <v>544</v>
      </c>
      <c r="F105" s="208">
        <v>104</v>
      </c>
    </row>
    <row r="106" spans="1:6">
      <c r="A106" s="208">
        <v>105</v>
      </c>
      <c r="B106" t="s">
        <v>545</v>
      </c>
      <c r="C106">
        <v>235006</v>
      </c>
      <c r="D106" t="s">
        <v>545</v>
      </c>
      <c r="E106" t="s">
        <v>546</v>
      </c>
      <c r="F106" s="208">
        <v>105</v>
      </c>
    </row>
    <row r="107" spans="1:6">
      <c r="A107" s="208">
        <v>106</v>
      </c>
      <c r="B107" t="s">
        <v>547</v>
      </c>
      <c r="C107">
        <v>235009</v>
      </c>
      <c r="D107" t="s">
        <v>547</v>
      </c>
      <c r="E107" t="s">
        <v>548</v>
      </c>
      <c r="F107" s="208">
        <v>106</v>
      </c>
    </row>
    <row r="108" spans="1:6">
      <c r="A108" s="208">
        <v>107</v>
      </c>
      <c r="B108" t="s">
        <v>549</v>
      </c>
      <c r="C108">
        <v>235014</v>
      </c>
      <c r="D108" t="s">
        <v>549</v>
      </c>
      <c r="E108" t="s">
        <v>550</v>
      </c>
      <c r="F108" s="208">
        <v>107</v>
      </c>
    </row>
    <row r="109" spans="1:6">
      <c r="A109" s="208">
        <v>108</v>
      </c>
      <c r="B109" t="s">
        <v>551</v>
      </c>
      <c r="C109">
        <v>235015</v>
      </c>
      <c r="D109" t="s">
        <v>551</v>
      </c>
      <c r="E109" t="s">
        <v>552</v>
      </c>
      <c r="F109" s="208">
        <v>108</v>
      </c>
    </row>
    <row r="110" spans="1:6">
      <c r="A110" s="208">
        <v>109</v>
      </c>
      <c r="B110" t="s">
        <v>553</v>
      </c>
      <c r="C110">
        <v>235018</v>
      </c>
      <c r="D110" t="s">
        <v>553</v>
      </c>
      <c r="E110" t="s">
        <v>554</v>
      </c>
      <c r="F110" s="208">
        <v>109</v>
      </c>
    </row>
    <row r="111" spans="1:6">
      <c r="A111" s="208">
        <v>110</v>
      </c>
      <c r="B111" t="s">
        <v>555</v>
      </c>
      <c r="C111">
        <v>235021</v>
      </c>
      <c r="D111" t="s">
        <v>556</v>
      </c>
      <c r="E111" t="s">
        <v>557</v>
      </c>
      <c r="F111" s="208">
        <v>110</v>
      </c>
    </row>
    <row r="112" spans="1:6">
      <c r="A112" s="208">
        <v>111</v>
      </c>
      <c r="B112" t="s">
        <v>558</v>
      </c>
      <c r="C112">
        <v>235022</v>
      </c>
      <c r="D112" t="s">
        <v>558</v>
      </c>
      <c r="E112" t="s">
        <v>559</v>
      </c>
      <c r="F112" s="208">
        <v>111</v>
      </c>
    </row>
    <row r="113" spans="1:6">
      <c r="A113" s="208">
        <v>112</v>
      </c>
      <c r="B113" t="s">
        <v>560</v>
      </c>
      <c r="C113">
        <v>235026</v>
      </c>
      <c r="D113" t="s">
        <v>560</v>
      </c>
      <c r="E113" t="s">
        <v>561</v>
      </c>
      <c r="F113" s="208">
        <v>112</v>
      </c>
    </row>
    <row r="114" spans="1:6">
      <c r="A114" s="208">
        <v>113</v>
      </c>
      <c r="B114" t="s">
        <v>562</v>
      </c>
      <c r="C114">
        <v>235030</v>
      </c>
      <c r="D114" t="s">
        <v>562</v>
      </c>
      <c r="E114" t="s">
        <v>563</v>
      </c>
      <c r="F114" s="208">
        <v>113</v>
      </c>
    </row>
    <row r="115" spans="1:6">
      <c r="A115" s="208">
        <v>114</v>
      </c>
      <c r="B115" t="s">
        <v>564</v>
      </c>
      <c r="C115">
        <v>235035</v>
      </c>
      <c r="D115" t="s">
        <v>564</v>
      </c>
      <c r="E115" t="s">
        <v>565</v>
      </c>
      <c r="F115" s="208">
        <v>114</v>
      </c>
    </row>
    <row r="116" spans="1:6">
      <c r="A116" s="208">
        <v>115</v>
      </c>
      <c r="B116" t="s">
        <v>566</v>
      </c>
      <c r="C116">
        <v>235043</v>
      </c>
      <c r="D116" t="s">
        <v>566</v>
      </c>
      <c r="E116" t="s">
        <v>567</v>
      </c>
      <c r="F116" s="208">
        <v>115</v>
      </c>
    </row>
    <row r="117" spans="1:6">
      <c r="A117" s="208">
        <v>116</v>
      </c>
      <c r="B117" t="s">
        <v>568</v>
      </c>
      <c r="C117">
        <v>235044</v>
      </c>
      <c r="D117" t="s">
        <v>568</v>
      </c>
      <c r="E117" t="s">
        <v>569</v>
      </c>
      <c r="F117" s="208">
        <v>116</v>
      </c>
    </row>
    <row r="118" spans="1:6">
      <c r="A118" s="208">
        <v>117</v>
      </c>
      <c r="B118" t="s">
        <v>570</v>
      </c>
      <c r="C118">
        <v>235045</v>
      </c>
      <c r="D118" t="s">
        <v>570</v>
      </c>
      <c r="E118" t="s">
        <v>571</v>
      </c>
      <c r="F118" s="208">
        <v>117</v>
      </c>
    </row>
    <row r="119" spans="1:6">
      <c r="A119" s="208">
        <v>118</v>
      </c>
      <c r="B119" t="s">
        <v>572</v>
      </c>
      <c r="C119">
        <v>235047</v>
      </c>
      <c r="D119" t="s">
        <v>572</v>
      </c>
      <c r="E119" t="s">
        <v>573</v>
      </c>
      <c r="F119" s="208">
        <v>118</v>
      </c>
    </row>
    <row r="120" spans="1:6">
      <c r="A120" s="208">
        <v>119</v>
      </c>
      <c r="B120" t="s">
        <v>574</v>
      </c>
      <c r="C120">
        <v>235049</v>
      </c>
      <c r="D120" t="s">
        <v>574</v>
      </c>
      <c r="E120" t="s">
        <v>575</v>
      </c>
      <c r="F120" s="208">
        <v>119</v>
      </c>
    </row>
    <row r="121" spans="1:6">
      <c r="A121" s="208">
        <v>120</v>
      </c>
      <c r="B121" t="s">
        <v>576</v>
      </c>
      <c r="C121">
        <v>235051</v>
      </c>
      <c r="D121" t="s">
        <v>576</v>
      </c>
      <c r="E121" t="s">
        <v>577</v>
      </c>
      <c r="F121" s="208">
        <v>120</v>
      </c>
    </row>
    <row r="122" spans="1:6">
      <c r="A122" s="208">
        <v>121</v>
      </c>
      <c r="B122" t="s">
        <v>578</v>
      </c>
      <c r="C122">
        <v>235053</v>
      </c>
      <c r="D122" t="s">
        <v>578</v>
      </c>
      <c r="E122" t="s">
        <v>579</v>
      </c>
      <c r="F122" s="208">
        <v>121</v>
      </c>
    </row>
    <row r="123" spans="1:6">
      <c r="A123" s="208">
        <v>122</v>
      </c>
      <c r="B123" t="s">
        <v>580</v>
      </c>
      <c r="C123">
        <v>235056</v>
      </c>
      <c r="D123" t="s">
        <v>580</v>
      </c>
      <c r="E123" t="s">
        <v>581</v>
      </c>
      <c r="F123" s="208">
        <v>122</v>
      </c>
    </row>
    <row r="124" spans="1:6">
      <c r="A124" s="208">
        <v>123</v>
      </c>
      <c r="B124" t="s">
        <v>582</v>
      </c>
      <c r="C124">
        <v>235057</v>
      </c>
      <c r="D124" t="s">
        <v>583</v>
      </c>
      <c r="E124" t="s">
        <v>584</v>
      </c>
      <c r="F124" s="208">
        <v>123</v>
      </c>
    </row>
    <row r="125" spans="1:6">
      <c r="A125" s="208">
        <v>124</v>
      </c>
      <c r="B125" t="s">
        <v>585</v>
      </c>
      <c r="C125">
        <v>235061</v>
      </c>
      <c r="D125" t="s">
        <v>585</v>
      </c>
      <c r="E125" t="s">
        <v>586</v>
      </c>
      <c r="F125" s="208">
        <v>124</v>
      </c>
    </row>
    <row r="126" spans="1:6">
      <c r="A126" s="208">
        <v>125</v>
      </c>
      <c r="B126" t="s">
        <v>587</v>
      </c>
      <c r="C126">
        <v>235063</v>
      </c>
      <c r="D126" t="s">
        <v>587</v>
      </c>
      <c r="E126" t="s">
        <v>588</v>
      </c>
      <c r="F126" s="208">
        <v>125</v>
      </c>
    </row>
    <row r="127" spans="1:6">
      <c r="A127" s="208">
        <v>126</v>
      </c>
      <c r="B127" t="s">
        <v>589</v>
      </c>
      <c r="C127">
        <v>235064</v>
      </c>
      <c r="D127" t="s">
        <v>589</v>
      </c>
      <c r="E127" t="s">
        <v>590</v>
      </c>
      <c r="F127" s="208">
        <v>126</v>
      </c>
    </row>
    <row r="128" spans="1:6">
      <c r="A128" s="208">
        <v>127</v>
      </c>
      <c r="B128" t="s">
        <v>591</v>
      </c>
      <c r="C128">
        <v>235065</v>
      </c>
      <c r="D128" t="s">
        <v>591</v>
      </c>
      <c r="E128" t="s">
        <v>592</v>
      </c>
      <c r="F128" s="208">
        <v>127</v>
      </c>
    </row>
    <row r="129" spans="1:6">
      <c r="A129" s="208">
        <v>128</v>
      </c>
      <c r="B129" t="s">
        <v>593</v>
      </c>
      <c r="C129">
        <v>235066</v>
      </c>
      <c r="D129" t="s">
        <v>593</v>
      </c>
      <c r="E129" t="s">
        <v>594</v>
      </c>
      <c r="F129" s="208">
        <v>128</v>
      </c>
    </row>
    <row r="130" spans="1:6">
      <c r="A130" s="208">
        <v>129</v>
      </c>
      <c r="B130" t="s">
        <v>595</v>
      </c>
      <c r="C130">
        <v>235071</v>
      </c>
      <c r="D130" t="s">
        <v>595</v>
      </c>
      <c r="E130" t="s">
        <v>596</v>
      </c>
      <c r="F130" s="208">
        <v>129</v>
      </c>
    </row>
    <row r="131" spans="1:6">
      <c r="A131" s="208">
        <v>130</v>
      </c>
      <c r="B131" t="s">
        <v>597</v>
      </c>
      <c r="C131">
        <v>235075</v>
      </c>
      <c r="D131" t="s">
        <v>597</v>
      </c>
      <c r="E131" t="s">
        <v>598</v>
      </c>
      <c r="F131" s="208">
        <v>130</v>
      </c>
    </row>
    <row r="132" spans="1:6">
      <c r="A132" s="208">
        <v>131</v>
      </c>
      <c r="B132" t="s">
        <v>599</v>
      </c>
      <c r="C132">
        <v>235076</v>
      </c>
      <c r="D132" t="s">
        <v>600</v>
      </c>
      <c r="E132" t="s">
        <v>601</v>
      </c>
      <c r="F132" s="208">
        <v>131</v>
      </c>
    </row>
    <row r="133" spans="1:6">
      <c r="A133" s="208">
        <v>132</v>
      </c>
      <c r="B133" t="s">
        <v>602</v>
      </c>
      <c r="C133">
        <v>235077</v>
      </c>
      <c r="D133" t="s">
        <v>602</v>
      </c>
      <c r="E133" t="s">
        <v>603</v>
      </c>
      <c r="F133" s="208">
        <v>132</v>
      </c>
    </row>
    <row r="134" spans="1:6">
      <c r="A134" s="208">
        <v>133</v>
      </c>
      <c r="B134" t="s">
        <v>604</v>
      </c>
      <c r="C134">
        <v>235078</v>
      </c>
      <c r="D134" t="s">
        <v>605</v>
      </c>
      <c r="E134" t="s">
        <v>606</v>
      </c>
      <c r="F134" s="208">
        <v>133</v>
      </c>
    </row>
    <row r="135" spans="1:6">
      <c r="A135" s="208">
        <v>134</v>
      </c>
      <c r="B135" t="s">
        <v>607</v>
      </c>
      <c r="C135">
        <v>235083</v>
      </c>
      <c r="D135" t="s">
        <v>607</v>
      </c>
      <c r="E135" t="s">
        <v>608</v>
      </c>
      <c r="F135" s="208">
        <v>134</v>
      </c>
    </row>
    <row r="136" spans="1:6">
      <c r="A136" s="208">
        <v>135</v>
      </c>
      <c r="B136" t="s">
        <v>609</v>
      </c>
      <c r="C136">
        <v>235084</v>
      </c>
      <c r="D136" t="s">
        <v>609</v>
      </c>
      <c r="E136" t="s">
        <v>610</v>
      </c>
      <c r="F136" s="208">
        <v>135</v>
      </c>
    </row>
    <row r="137" spans="1:6">
      <c r="A137" s="208">
        <v>136</v>
      </c>
      <c r="B137" t="s">
        <v>611</v>
      </c>
      <c r="C137">
        <v>235085</v>
      </c>
      <c r="D137" t="s">
        <v>611</v>
      </c>
      <c r="E137" t="s">
        <v>612</v>
      </c>
      <c r="F137" s="208">
        <v>136</v>
      </c>
    </row>
    <row r="138" spans="1:6">
      <c r="A138" s="208">
        <v>137</v>
      </c>
      <c r="B138" t="s">
        <v>613</v>
      </c>
      <c r="C138">
        <v>235086</v>
      </c>
      <c r="D138" t="s">
        <v>614</v>
      </c>
      <c r="E138" t="s">
        <v>615</v>
      </c>
      <c r="F138" s="208">
        <v>137</v>
      </c>
    </row>
    <row r="139" spans="1:6">
      <c r="A139" s="208">
        <v>138</v>
      </c>
      <c r="B139" t="s">
        <v>616</v>
      </c>
      <c r="C139">
        <v>235088</v>
      </c>
      <c r="D139" t="s">
        <v>616</v>
      </c>
      <c r="E139" t="s">
        <v>617</v>
      </c>
      <c r="F139" s="208">
        <v>138</v>
      </c>
    </row>
    <row r="140" spans="1:6">
      <c r="A140" s="208">
        <v>139</v>
      </c>
      <c r="B140" t="s">
        <v>618</v>
      </c>
      <c r="C140">
        <v>235090</v>
      </c>
      <c r="D140" t="s">
        <v>619</v>
      </c>
      <c r="E140" t="s">
        <v>620</v>
      </c>
      <c r="F140" s="208">
        <v>139</v>
      </c>
    </row>
    <row r="141" spans="1:6">
      <c r="A141" s="208">
        <v>140</v>
      </c>
      <c r="B141" t="s">
        <v>621</v>
      </c>
      <c r="C141">
        <v>235093</v>
      </c>
      <c r="D141" t="s">
        <v>621</v>
      </c>
      <c r="E141" t="s">
        <v>622</v>
      </c>
      <c r="F141" s="208">
        <v>140</v>
      </c>
    </row>
    <row r="142" spans="1:6">
      <c r="A142" s="208">
        <v>141</v>
      </c>
      <c r="B142" t="s">
        <v>623</v>
      </c>
      <c r="C142">
        <v>235094</v>
      </c>
      <c r="D142" t="s">
        <v>623</v>
      </c>
      <c r="E142" t="s">
        <v>624</v>
      </c>
      <c r="F142" s="208">
        <v>141</v>
      </c>
    </row>
    <row r="143" spans="1:6">
      <c r="A143" s="208">
        <v>142</v>
      </c>
      <c r="B143" t="s">
        <v>625</v>
      </c>
      <c r="C143">
        <v>235095</v>
      </c>
      <c r="D143" t="s">
        <v>625</v>
      </c>
      <c r="E143" t="s">
        <v>626</v>
      </c>
      <c r="F143" s="208">
        <v>142</v>
      </c>
    </row>
    <row r="144" spans="1:6">
      <c r="A144" s="208">
        <v>143</v>
      </c>
      <c r="B144" t="s">
        <v>627</v>
      </c>
      <c r="C144">
        <v>235096</v>
      </c>
      <c r="D144" t="s">
        <v>627</v>
      </c>
      <c r="E144" t="s">
        <v>628</v>
      </c>
      <c r="F144" s="208">
        <v>143</v>
      </c>
    </row>
    <row r="145" spans="1:6">
      <c r="A145" s="208">
        <v>144</v>
      </c>
      <c r="B145" t="s">
        <v>629</v>
      </c>
      <c r="C145">
        <v>235097</v>
      </c>
      <c r="D145" t="s">
        <v>630</v>
      </c>
      <c r="E145" t="s">
        <v>631</v>
      </c>
      <c r="F145" s="208">
        <v>144</v>
      </c>
    </row>
    <row r="146" spans="1:6">
      <c r="A146" s="208">
        <v>145</v>
      </c>
      <c r="B146" t="s">
        <v>632</v>
      </c>
      <c r="C146">
        <v>235099</v>
      </c>
      <c r="D146" t="s">
        <v>632</v>
      </c>
      <c r="E146" t="s">
        <v>633</v>
      </c>
      <c r="F146" s="208">
        <v>145</v>
      </c>
    </row>
    <row r="147" spans="1:6">
      <c r="A147" s="208">
        <v>146</v>
      </c>
      <c r="B147" t="s">
        <v>634</v>
      </c>
      <c r="C147">
        <v>235100</v>
      </c>
      <c r="D147" t="s">
        <v>634</v>
      </c>
      <c r="E147" t="s">
        <v>635</v>
      </c>
      <c r="F147" s="208">
        <v>146</v>
      </c>
    </row>
    <row r="148" spans="1:6">
      <c r="A148" s="208">
        <v>147</v>
      </c>
      <c r="B148" t="s">
        <v>636</v>
      </c>
      <c r="C148">
        <v>235104</v>
      </c>
      <c r="D148" t="s">
        <v>637</v>
      </c>
      <c r="E148" t="s">
        <v>638</v>
      </c>
      <c r="F148" s="208">
        <v>147</v>
      </c>
    </row>
    <row r="149" spans="1:6">
      <c r="A149" s="208">
        <v>148</v>
      </c>
      <c r="B149" t="s">
        <v>639</v>
      </c>
      <c r="C149">
        <v>235106</v>
      </c>
      <c r="D149" t="s">
        <v>639</v>
      </c>
      <c r="E149" t="s">
        <v>640</v>
      </c>
      <c r="F149" s="208">
        <v>148</v>
      </c>
    </row>
    <row r="150" spans="1:6">
      <c r="A150" s="208">
        <v>149</v>
      </c>
      <c r="B150" t="s">
        <v>641</v>
      </c>
      <c r="C150">
        <v>235129</v>
      </c>
      <c r="D150" t="s">
        <v>641</v>
      </c>
      <c r="E150" t="s">
        <v>642</v>
      </c>
      <c r="F150" s="208">
        <v>149</v>
      </c>
    </row>
    <row r="151" spans="1:6">
      <c r="A151" s="208">
        <v>150</v>
      </c>
      <c r="B151" t="s">
        <v>643</v>
      </c>
      <c r="C151">
        <v>235131</v>
      </c>
      <c r="D151" t="s">
        <v>644</v>
      </c>
      <c r="E151" t="s">
        <v>645</v>
      </c>
      <c r="F151" s="208">
        <v>150</v>
      </c>
    </row>
    <row r="152" spans="1:6">
      <c r="A152" s="208">
        <v>151</v>
      </c>
      <c r="B152" t="s">
        <v>646</v>
      </c>
      <c r="C152">
        <v>235137</v>
      </c>
      <c r="D152" t="s">
        <v>646</v>
      </c>
      <c r="E152" t="s">
        <v>647</v>
      </c>
      <c r="F152" s="208">
        <v>151</v>
      </c>
    </row>
    <row r="153" spans="1:6">
      <c r="A153" s="208">
        <v>152</v>
      </c>
      <c r="B153" t="s">
        <v>648</v>
      </c>
      <c r="C153">
        <v>235138</v>
      </c>
      <c r="D153" t="s">
        <v>648</v>
      </c>
      <c r="E153" t="s">
        <v>649</v>
      </c>
      <c r="F153" s="208">
        <v>152</v>
      </c>
    </row>
    <row r="154" spans="1:6">
      <c r="A154" s="208">
        <v>153</v>
      </c>
      <c r="B154" t="s">
        <v>650</v>
      </c>
      <c r="C154">
        <v>235141</v>
      </c>
      <c r="D154" t="s">
        <v>650</v>
      </c>
      <c r="E154" t="s">
        <v>651</v>
      </c>
      <c r="F154" s="208">
        <v>153</v>
      </c>
    </row>
    <row r="155" spans="1:6">
      <c r="A155" s="208">
        <v>154</v>
      </c>
      <c r="B155" t="s">
        <v>652</v>
      </c>
      <c r="C155">
        <v>235146</v>
      </c>
      <c r="D155" t="s">
        <v>652</v>
      </c>
      <c r="E155" t="s">
        <v>653</v>
      </c>
      <c r="F155" s="208">
        <v>154</v>
      </c>
    </row>
    <row r="156" spans="1:6">
      <c r="A156" s="208">
        <v>155</v>
      </c>
      <c r="B156" t="s">
        <v>654</v>
      </c>
      <c r="C156">
        <v>235148</v>
      </c>
      <c r="D156" t="s">
        <v>654</v>
      </c>
      <c r="E156" t="s">
        <v>655</v>
      </c>
      <c r="F156" s="208">
        <v>155</v>
      </c>
    </row>
    <row r="157" spans="1:6">
      <c r="A157" s="208">
        <v>156</v>
      </c>
      <c r="B157" t="s">
        <v>656</v>
      </c>
      <c r="C157">
        <v>235162</v>
      </c>
      <c r="D157" t="s">
        <v>656</v>
      </c>
      <c r="E157" t="s">
        <v>657</v>
      </c>
      <c r="F157" s="208">
        <v>156</v>
      </c>
    </row>
    <row r="158" spans="1:6">
      <c r="A158" s="208">
        <v>157</v>
      </c>
      <c r="B158" t="s">
        <v>658</v>
      </c>
      <c r="C158">
        <v>235180</v>
      </c>
      <c r="D158" t="s">
        <v>659</v>
      </c>
      <c r="E158" t="s">
        <v>660</v>
      </c>
      <c r="F158" s="208">
        <v>157</v>
      </c>
    </row>
    <row r="159" spans="1:6">
      <c r="A159" s="208">
        <v>158</v>
      </c>
      <c r="B159" t="s">
        <v>661</v>
      </c>
      <c r="C159">
        <v>235181</v>
      </c>
      <c r="D159" t="s">
        <v>662</v>
      </c>
      <c r="E159" t="s">
        <v>663</v>
      </c>
      <c r="F159" s="208">
        <v>158</v>
      </c>
    </row>
    <row r="160" spans="1:6">
      <c r="A160" s="208">
        <v>159</v>
      </c>
      <c r="B160" t="s">
        <v>664</v>
      </c>
      <c r="C160">
        <v>235184</v>
      </c>
      <c r="D160" t="s">
        <v>665</v>
      </c>
      <c r="E160" t="s">
        <v>666</v>
      </c>
      <c r="F160" s="208">
        <v>159</v>
      </c>
    </row>
    <row r="161" spans="1:6">
      <c r="A161" s="208">
        <v>160</v>
      </c>
      <c r="B161" t="s">
        <v>667</v>
      </c>
      <c r="C161">
        <v>235185</v>
      </c>
      <c r="D161" t="s">
        <v>667</v>
      </c>
      <c r="E161" t="s">
        <v>668</v>
      </c>
      <c r="F161" s="208">
        <v>160</v>
      </c>
    </row>
    <row r="162" spans="1:6">
      <c r="A162" s="208">
        <v>161</v>
      </c>
      <c r="B162" t="s">
        <v>669</v>
      </c>
      <c r="C162">
        <v>235186</v>
      </c>
      <c r="D162" t="s">
        <v>669</v>
      </c>
      <c r="E162" t="s">
        <v>670</v>
      </c>
      <c r="F162" s="208">
        <v>161</v>
      </c>
    </row>
    <row r="163" spans="1:6">
      <c r="A163" s="208">
        <v>162</v>
      </c>
      <c r="B163" t="s">
        <v>671</v>
      </c>
      <c r="C163">
        <v>235188</v>
      </c>
      <c r="D163" t="s">
        <v>671</v>
      </c>
      <c r="E163" t="s">
        <v>672</v>
      </c>
      <c r="F163" s="208">
        <v>162</v>
      </c>
    </row>
    <row r="164" spans="1:6">
      <c r="A164" s="208">
        <v>163</v>
      </c>
      <c r="B164" t="s">
        <v>673</v>
      </c>
      <c r="C164">
        <v>235189</v>
      </c>
      <c r="D164" t="s">
        <v>673</v>
      </c>
      <c r="E164" t="s">
        <v>674</v>
      </c>
      <c r="F164" s="208">
        <v>163</v>
      </c>
    </row>
    <row r="165" spans="1:6">
      <c r="A165" s="208">
        <v>164</v>
      </c>
      <c r="B165" t="s">
        <v>675</v>
      </c>
      <c r="C165">
        <v>235201</v>
      </c>
      <c r="D165" t="s">
        <v>675</v>
      </c>
      <c r="E165" t="s">
        <v>676</v>
      </c>
      <c r="F165" s="208">
        <v>164</v>
      </c>
    </row>
    <row r="166" spans="1:6">
      <c r="A166" s="208">
        <v>165</v>
      </c>
      <c r="B166" t="s">
        <v>677</v>
      </c>
      <c r="C166">
        <v>235203</v>
      </c>
      <c r="D166" t="s">
        <v>678</v>
      </c>
      <c r="E166" t="s">
        <v>679</v>
      </c>
      <c r="F166" s="208">
        <v>165</v>
      </c>
    </row>
    <row r="167" spans="1:6">
      <c r="A167" s="208">
        <v>166</v>
      </c>
      <c r="B167" t="s">
        <v>680</v>
      </c>
      <c r="C167">
        <v>235233</v>
      </c>
      <c r="D167" t="s">
        <v>680</v>
      </c>
      <c r="E167" t="s">
        <v>681</v>
      </c>
      <c r="F167" s="208">
        <v>166</v>
      </c>
    </row>
    <row r="168" spans="1:6">
      <c r="A168" s="208">
        <v>167</v>
      </c>
      <c r="B168" t="s">
        <v>682</v>
      </c>
      <c r="C168">
        <v>235242</v>
      </c>
      <c r="D168" t="s">
        <v>682</v>
      </c>
      <c r="E168" t="s">
        <v>683</v>
      </c>
      <c r="F168" s="208">
        <v>167</v>
      </c>
    </row>
    <row r="169" spans="1:6">
      <c r="A169" s="208">
        <v>168</v>
      </c>
      <c r="B169" t="s">
        <v>684</v>
      </c>
      <c r="C169">
        <v>235246</v>
      </c>
      <c r="D169" t="s">
        <v>684</v>
      </c>
      <c r="E169" t="s">
        <v>685</v>
      </c>
      <c r="F169" s="208">
        <v>168</v>
      </c>
    </row>
    <row r="170" spans="1:6">
      <c r="A170" s="208">
        <v>169</v>
      </c>
      <c r="B170" t="s">
        <v>686</v>
      </c>
      <c r="C170">
        <v>235247</v>
      </c>
      <c r="D170" t="s">
        <v>687</v>
      </c>
      <c r="E170" t="s">
        <v>688</v>
      </c>
      <c r="F170" s="208">
        <v>169</v>
      </c>
    </row>
    <row r="171" spans="1:6">
      <c r="A171" s="208">
        <v>170</v>
      </c>
      <c r="B171" t="s">
        <v>689</v>
      </c>
      <c r="C171">
        <v>235248</v>
      </c>
      <c r="D171" t="s">
        <v>689</v>
      </c>
      <c r="E171" t="s">
        <v>690</v>
      </c>
      <c r="F171" s="208">
        <v>170</v>
      </c>
    </row>
    <row r="172" spans="1:6">
      <c r="A172" s="208">
        <v>171</v>
      </c>
      <c r="B172" t="s">
        <v>691</v>
      </c>
      <c r="C172">
        <v>235251</v>
      </c>
      <c r="D172" t="s">
        <v>691</v>
      </c>
      <c r="E172" t="s">
        <v>692</v>
      </c>
      <c r="F172" s="208">
        <v>171</v>
      </c>
    </row>
    <row r="173" spans="1:6">
      <c r="A173" s="208">
        <v>172</v>
      </c>
      <c r="B173" t="s">
        <v>693</v>
      </c>
      <c r="C173">
        <v>235253</v>
      </c>
      <c r="D173" t="s">
        <v>693</v>
      </c>
      <c r="E173" t="s">
        <v>694</v>
      </c>
      <c r="F173" s="208">
        <v>172</v>
      </c>
    </row>
    <row r="174" spans="1:6">
      <c r="A174" s="208">
        <v>173</v>
      </c>
      <c r="B174" t="s">
        <v>695</v>
      </c>
      <c r="C174">
        <v>235254</v>
      </c>
      <c r="D174" t="s">
        <v>696</v>
      </c>
      <c r="E174" t="s">
        <v>697</v>
      </c>
      <c r="F174" s="208">
        <v>173</v>
      </c>
    </row>
    <row r="175" spans="1:6">
      <c r="A175" s="208">
        <v>174</v>
      </c>
      <c r="B175" t="s">
        <v>698</v>
      </c>
      <c r="C175">
        <v>235257</v>
      </c>
      <c r="D175" t="s">
        <v>698</v>
      </c>
      <c r="E175" t="s">
        <v>699</v>
      </c>
      <c r="F175" s="208">
        <v>174</v>
      </c>
    </row>
    <row r="176" spans="1:6">
      <c r="A176" s="208">
        <v>175</v>
      </c>
      <c r="B176" t="s">
        <v>700</v>
      </c>
      <c r="C176">
        <v>235258</v>
      </c>
      <c r="D176" t="s">
        <v>700</v>
      </c>
      <c r="E176" t="s">
        <v>701</v>
      </c>
      <c r="F176" s="208">
        <v>175</v>
      </c>
    </row>
    <row r="177" spans="1:6">
      <c r="A177" s="208">
        <v>176</v>
      </c>
      <c r="B177" t="s">
        <v>702</v>
      </c>
      <c r="C177">
        <v>235264</v>
      </c>
      <c r="D177" t="s">
        <v>702</v>
      </c>
      <c r="E177" t="s">
        <v>703</v>
      </c>
      <c r="F177" s="208">
        <v>176</v>
      </c>
    </row>
    <row r="178" spans="1:6">
      <c r="A178" s="208">
        <v>177</v>
      </c>
      <c r="B178" t="s">
        <v>704</v>
      </c>
      <c r="C178">
        <v>235265</v>
      </c>
      <c r="D178" t="s">
        <v>704</v>
      </c>
      <c r="E178" t="s">
        <v>705</v>
      </c>
      <c r="F178" s="208">
        <v>177</v>
      </c>
    </row>
    <row r="179" spans="1:6">
      <c r="A179" s="208">
        <v>178</v>
      </c>
      <c r="B179" t="s">
        <v>706</v>
      </c>
      <c r="C179">
        <v>235266</v>
      </c>
      <c r="D179" t="s">
        <v>707</v>
      </c>
      <c r="E179" t="s">
        <v>708</v>
      </c>
      <c r="F179" s="208">
        <v>178</v>
      </c>
    </row>
    <row r="180" spans="1:6">
      <c r="A180" s="208">
        <v>179</v>
      </c>
      <c r="B180" t="s">
        <v>709</v>
      </c>
      <c r="C180">
        <v>235267</v>
      </c>
      <c r="D180" t="s">
        <v>710</v>
      </c>
      <c r="E180" t="s">
        <v>711</v>
      </c>
      <c r="F180" s="208">
        <v>179</v>
      </c>
    </row>
    <row r="181" spans="1:6">
      <c r="A181" s="208">
        <v>180</v>
      </c>
      <c r="B181" t="s">
        <v>712</v>
      </c>
      <c r="C181">
        <v>235414</v>
      </c>
      <c r="D181" t="s">
        <v>713</v>
      </c>
      <c r="E181" t="s">
        <v>714</v>
      </c>
      <c r="F181" s="208">
        <v>180</v>
      </c>
    </row>
    <row r="182" spans="1:6">
      <c r="A182" s="208">
        <v>181</v>
      </c>
      <c r="B182" t="s">
        <v>715</v>
      </c>
      <c r="C182">
        <v>235415</v>
      </c>
      <c r="D182" t="s">
        <v>715</v>
      </c>
      <c r="E182" t="s">
        <v>716</v>
      </c>
      <c r="F182" s="208">
        <v>181</v>
      </c>
    </row>
    <row r="183" spans="1:6">
      <c r="A183" s="208">
        <v>182</v>
      </c>
      <c r="B183" t="s">
        <v>717</v>
      </c>
      <c r="C183">
        <v>235417</v>
      </c>
      <c r="D183" t="s">
        <v>717</v>
      </c>
      <c r="E183" t="s">
        <v>718</v>
      </c>
      <c r="F183" s="208">
        <v>182</v>
      </c>
    </row>
    <row r="184" spans="1:6">
      <c r="A184" s="208">
        <v>183</v>
      </c>
      <c r="B184" t="s">
        <v>719</v>
      </c>
      <c r="C184">
        <v>235420</v>
      </c>
      <c r="D184" t="s">
        <v>719</v>
      </c>
      <c r="E184" t="s">
        <v>720</v>
      </c>
      <c r="F184" s="208">
        <v>183</v>
      </c>
    </row>
    <row r="185" spans="1:6">
      <c r="A185" s="208">
        <v>184</v>
      </c>
      <c r="B185" t="s">
        <v>721</v>
      </c>
      <c r="C185">
        <v>235421</v>
      </c>
      <c r="D185" t="s">
        <v>721</v>
      </c>
      <c r="E185" t="s">
        <v>722</v>
      </c>
      <c r="F185" s="208">
        <v>184</v>
      </c>
    </row>
    <row r="186" spans="1:6">
      <c r="A186" s="208">
        <v>185</v>
      </c>
      <c r="B186" t="s">
        <v>723</v>
      </c>
      <c r="C186">
        <v>235422</v>
      </c>
      <c r="D186" t="s">
        <v>724</v>
      </c>
      <c r="E186" t="s">
        <v>725</v>
      </c>
      <c r="F186" s="208">
        <v>185</v>
      </c>
    </row>
    <row r="187" spans="1:6">
      <c r="A187" s="208">
        <v>186</v>
      </c>
      <c r="B187" t="s">
        <v>726</v>
      </c>
      <c r="C187">
        <v>235424</v>
      </c>
      <c r="D187" t="s">
        <v>726</v>
      </c>
      <c r="E187" t="s">
        <v>727</v>
      </c>
      <c r="F187" s="208">
        <v>186</v>
      </c>
    </row>
    <row r="188" spans="1:6">
      <c r="A188" s="208">
        <v>187</v>
      </c>
      <c r="B188" t="s">
        <v>728</v>
      </c>
      <c r="C188">
        <v>235425</v>
      </c>
      <c r="D188" t="s">
        <v>729</v>
      </c>
      <c r="E188" t="s">
        <v>730</v>
      </c>
      <c r="F188" s="208">
        <v>187</v>
      </c>
    </row>
    <row r="189" spans="1:6">
      <c r="A189" s="208">
        <v>188</v>
      </c>
      <c r="B189" t="s">
        <v>731</v>
      </c>
      <c r="C189">
        <v>235428</v>
      </c>
      <c r="D189" t="s">
        <v>731</v>
      </c>
      <c r="E189" t="s">
        <v>732</v>
      </c>
      <c r="F189" s="208">
        <v>188</v>
      </c>
    </row>
    <row r="190" spans="1:6">
      <c r="A190" s="208">
        <v>189</v>
      </c>
      <c r="B190" t="s">
        <v>733</v>
      </c>
      <c r="C190">
        <v>235437</v>
      </c>
      <c r="D190" t="s">
        <v>733</v>
      </c>
      <c r="E190" t="s">
        <v>734</v>
      </c>
      <c r="F190" s="208">
        <v>189</v>
      </c>
    </row>
    <row r="191" spans="1:6">
      <c r="A191" s="208">
        <v>190</v>
      </c>
      <c r="B191" t="s">
        <v>735</v>
      </c>
      <c r="C191">
        <v>235440</v>
      </c>
      <c r="D191" t="s">
        <v>735</v>
      </c>
      <c r="E191" t="s">
        <v>736</v>
      </c>
      <c r="F191" s="208">
        <v>190</v>
      </c>
    </row>
    <row r="192" spans="1:6">
      <c r="A192" s="208">
        <v>191</v>
      </c>
      <c r="B192" t="s">
        <v>737</v>
      </c>
      <c r="C192">
        <v>235991</v>
      </c>
      <c r="D192" t="s">
        <v>737</v>
      </c>
      <c r="E192" t="s">
        <v>742</v>
      </c>
      <c r="F192" s="208">
        <v>191</v>
      </c>
    </row>
    <row r="193" spans="1:6">
      <c r="A193" s="208">
        <v>192</v>
      </c>
      <c r="B193" t="s">
        <v>738</v>
      </c>
      <c r="C193">
        <v>235992</v>
      </c>
      <c r="D193" t="s">
        <v>738</v>
      </c>
      <c r="E193" t="s">
        <v>743</v>
      </c>
      <c r="F193" s="208">
        <v>192</v>
      </c>
    </row>
    <row r="194" spans="1:6">
      <c r="A194" s="208">
        <v>193</v>
      </c>
      <c r="B194" t="s">
        <v>739</v>
      </c>
      <c r="C194">
        <v>235993</v>
      </c>
      <c r="D194" t="s">
        <v>739</v>
      </c>
      <c r="E194" t="s">
        <v>744</v>
      </c>
      <c r="F194" s="208">
        <v>193</v>
      </c>
    </row>
    <row r="195" spans="1:6">
      <c r="A195" s="208">
        <v>194</v>
      </c>
      <c r="B195" t="s">
        <v>740</v>
      </c>
      <c r="C195">
        <v>235994</v>
      </c>
      <c r="D195" t="s">
        <v>740</v>
      </c>
      <c r="E195" t="s">
        <v>745</v>
      </c>
      <c r="F195" s="208">
        <v>194</v>
      </c>
    </row>
    <row r="196" spans="1:6">
      <c r="A196" s="208">
        <v>195</v>
      </c>
      <c r="B196" t="s">
        <v>741</v>
      </c>
      <c r="C196">
        <v>235995</v>
      </c>
      <c r="D196" t="s">
        <v>741</v>
      </c>
      <c r="E196" t="s">
        <v>746</v>
      </c>
      <c r="F196" s="208">
        <v>195</v>
      </c>
    </row>
  </sheetData>
  <phoneticPr fontId="79"/>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8"/>
  <sheetViews>
    <sheetView showGridLines="0" workbookViewId="0">
      <selection activeCell="A12" sqref="A12"/>
    </sheetView>
  </sheetViews>
  <sheetFormatPr defaultRowHeight="13.5"/>
  <cols>
    <col min="1" max="3" width="9" style="10"/>
    <col min="4" max="4" width="9" style="10" customWidth="1"/>
    <col min="5" max="6" width="9" style="10"/>
    <col min="7" max="7" width="11.875" style="10" bestFit="1" customWidth="1"/>
    <col min="8" max="8" width="9.125" style="10" customWidth="1"/>
    <col min="9" max="16384" width="9" style="10"/>
  </cols>
  <sheetData>
    <row r="1" spans="1:14" ht="16.5" customHeight="1">
      <c r="A1" s="277" t="s">
        <v>47</v>
      </c>
      <c r="B1" s="277"/>
      <c r="C1" s="277"/>
      <c r="D1" s="277"/>
      <c r="E1" s="277"/>
      <c r="F1" s="277"/>
      <c r="G1" s="277"/>
      <c r="H1" s="277"/>
      <c r="I1" s="277"/>
      <c r="J1" s="277"/>
      <c r="K1" s="277"/>
      <c r="L1" s="277"/>
      <c r="M1" s="277"/>
      <c r="N1" s="277"/>
    </row>
    <row r="2" spans="1:14" customFormat="1" ht="7.5" customHeight="1" thickBot="1">
      <c r="A2" s="40"/>
    </row>
    <row r="3" spans="1:14" ht="19.5" customHeight="1" thickTop="1">
      <c r="A3" s="256"/>
      <c r="B3" s="13" t="s">
        <v>21</v>
      </c>
      <c r="C3" s="299" t="s">
        <v>472</v>
      </c>
      <c r="D3" s="299"/>
      <c r="E3" s="299"/>
      <c r="F3" s="299"/>
      <c r="G3" s="299"/>
      <c r="H3" s="299"/>
      <c r="I3" s="300"/>
      <c r="J3" s="283" t="s">
        <v>761</v>
      </c>
      <c r="K3" s="284"/>
      <c r="L3" s="285"/>
    </row>
    <row r="4" spans="1:14" ht="18.75" customHeight="1">
      <c r="B4" s="14" t="s">
        <v>42</v>
      </c>
      <c r="C4" s="292">
        <v>43197</v>
      </c>
      <c r="D4" s="292"/>
      <c r="E4" s="292"/>
      <c r="F4" s="292"/>
      <c r="G4" s="293">
        <v>43198</v>
      </c>
      <c r="H4" s="293"/>
      <c r="I4" s="56"/>
      <c r="J4" s="286"/>
      <c r="K4" s="287"/>
      <c r="L4" s="288"/>
    </row>
    <row r="5" spans="1:14" ht="19.5" customHeight="1" thickBot="1">
      <c r="B5" s="14" t="s">
        <v>43</v>
      </c>
      <c r="C5" s="282" t="s">
        <v>531</v>
      </c>
      <c r="D5" s="282"/>
      <c r="E5" s="282"/>
      <c r="F5" s="282"/>
      <c r="G5" s="282"/>
      <c r="H5" s="282"/>
      <c r="I5" s="56"/>
      <c r="J5" s="289"/>
      <c r="K5" s="290"/>
      <c r="L5" s="291"/>
      <c r="M5" s="10" t="s">
        <v>768</v>
      </c>
    </row>
    <row r="6" spans="1:14" customFormat="1" ht="7.5" customHeight="1" thickTop="1" thickBot="1"/>
    <row r="7" spans="1:14" ht="19.5" customHeight="1" thickBot="1">
      <c r="B7" s="278" t="s">
        <v>111</v>
      </c>
      <c r="C7" s="279"/>
      <c r="D7" s="280">
        <v>43175</v>
      </c>
      <c r="E7" s="280"/>
      <c r="F7" s="280"/>
      <c r="G7" s="280"/>
      <c r="H7" s="281"/>
      <c r="I7" s="10" t="s">
        <v>770</v>
      </c>
      <c r="J7" s="89"/>
      <c r="K7" s="89"/>
      <c r="L7" s="89"/>
      <c r="M7" s="89"/>
      <c r="N7" s="3"/>
    </row>
    <row r="8" spans="1:14" ht="17.25">
      <c r="B8" s="303" t="s">
        <v>762</v>
      </c>
      <c r="C8" s="303"/>
      <c r="D8" s="303"/>
      <c r="E8" s="303"/>
      <c r="F8" s="303"/>
      <c r="G8" s="303"/>
      <c r="H8" s="303"/>
      <c r="I8" s="303"/>
      <c r="J8" s="303"/>
      <c r="K8" s="303"/>
      <c r="L8" s="303"/>
      <c r="M8" s="303"/>
      <c r="N8" s="303"/>
    </row>
    <row r="9" spans="1:14" ht="14.25" thickBot="1">
      <c r="B9" s="89"/>
      <c r="C9" s="89"/>
      <c r="D9" s="89"/>
      <c r="E9" s="89"/>
      <c r="F9" s="89"/>
      <c r="G9" s="89"/>
      <c r="H9" s="89"/>
      <c r="I9" s="89"/>
      <c r="J9" s="89"/>
      <c r="K9" s="89"/>
    </row>
    <row r="10" spans="1:14" customFormat="1" ht="20.25" customHeight="1" thickBot="1">
      <c r="B10" s="278" t="s">
        <v>112</v>
      </c>
      <c r="C10" s="279"/>
      <c r="D10" s="295">
        <v>43178</v>
      </c>
      <c r="E10" s="296"/>
      <c r="F10" s="296"/>
      <c r="G10" s="296"/>
      <c r="H10" s="297"/>
    </row>
    <row r="11" spans="1:14" customFormat="1" ht="17.25">
      <c r="B11" s="298" t="s">
        <v>113</v>
      </c>
      <c r="C11" s="298"/>
      <c r="D11" s="298"/>
      <c r="E11" s="298"/>
      <c r="F11" s="298"/>
      <c r="G11" s="298"/>
      <c r="H11" s="298"/>
    </row>
    <row r="12" spans="1:14" customFormat="1" ht="25.5">
      <c r="B12" s="301" t="s">
        <v>473</v>
      </c>
      <c r="C12" s="301"/>
      <c r="D12" s="301"/>
      <c r="E12" s="301"/>
      <c r="F12" s="301"/>
      <c r="G12" s="301"/>
      <c r="H12" s="301"/>
    </row>
    <row r="13" spans="1:14" ht="16.5" customHeight="1">
      <c r="A13" s="15" t="s">
        <v>61</v>
      </c>
    </row>
    <row r="14" spans="1:14" ht="16.5" customHeight="1">
      <c r="A14" s="15"/>
    </row>
    <row r="15" spans="1:14" ht="16.5" customHeight="1">
      <c r="A15" s="11" t="s">
        <v>40</v>
      </c>
      <c r="B15" s="10" t="s">
        <v>74</v>
      </c>
    </row>
    <row r="16" spans="1:14" ht="16.5" customHeight="1">
      <c r="A16" s="11" t="s">
        <v>429</v>
      </c>
      <c r="B16" s="10" t="s">
        <v>48</v>
      </c>
    </row>
    <row r="17" spans="1:15" ht="16.5" customHeight="1">
      <c r="A17" s="11" t="s">
        <v>41</v>
      </c>
      <c r="B17" s="10" t="s">
        <v>65</v>
      </c>
    </row>
    <row r="18" spans="1:15" ht="16.5" customHeight="1">
      <c r="A18" s="11" t="s">
        <v>114</v>
      </c>
      <c r="B18" s="75" t="s">
        <v>76</v>
      </c>
      <c r="C18" s="17"/>
      <c r="D18" s="17"/>
      <c r="E18" s="17"/>
      <c r="F18" s="17"/>
      <c r="G18" s="17"/>
      <c r="H18" s="17"/>
      <c r="I18" s="17"/>
      <c r="J18" s="17"/>
      <c r="K18" s="17"/>
      <c r="L18" s="17"/>
      <c r="M18" s="17"/>
      <c r="N18" s="17"/>
      <c r="O18" s="17"/>
    </row>
    <row r="19" spans="1:15" ht="16.5" customHeight="1">
      <c r="A19" s="11" t="s">
        <v>115</v>
      </c>
      <c r="B19" s="76" t="s">
        <v>109</v>
      </c>
      <c r="C19" s="17"/>
      <c r="D19" s="17"/>
      <c r="E19" s="17"/>
      <c r="F19" s="17"/>
      <c r="G19" s="17"/>
      <c r="H19" s="17"/>
      <c r="I19" s="17"/>
      <c r="J19" s="17"/>
      <c r="K19" s="17"/>
      <c r="L19" s="17"/>
      <c r="M19" s="17"/>
      <c r="N19" s="17"/>
      <c r="O19" s="17"/>
    </row>
    <row r="20" spans="1:15" ht="16.5" customHeight="1">
      <c r="A20" s="11" t="s">
        <v>430</v>
      </c>
      <c r="B20" s="10" t="s">
        <v>81</v>
      </c>
    </row>
    <row r="21" spans="1:15" ht="16.5" customHeight="1">
      <c r="A21" s="11" t="s">
        <v>431</v>
      </c>
      <c r="B21" s="10" t="s">
        <v>60</v>
      </c>
    </row>
    <row r="22" spans="1:15" ht="16.5" customHeight="1">
      <c r="A22" s="11" t="s">
        <v>432</v>
      </c>
      <c r="B22" s="176" t="s">
        <v>145</v>
      </c>
    </row>
    <row r="23" spans="1:15" ht="16.5" customHeight="1"/>
    <row r="24" spans="1:15" ht="16.5" customHeight="1">
      <c r="A24" s="10" t="s">
        <v>116</v>
      </c>
    </row>
    <row r="25" spans="1:15" ht="16.5" customHeight="1">
      <c r="A25" s="15" t="s">
        <v>117</v>
      </c>
    </row>
    <row r="26" spans="1:15" ht="16.5" customHeight="1">
      <c r="A26" s="12" t="s">
        <v>39</v>
      </c>
      <c r="B26" s="10" t="s">
        <v>75</v>
      </c>
      <c r="F26" s="10" t="s">
        <v>118</v>
      </c>
    </row>
    <row r="27" spans="1:15" ht="16.5" customHeight="1">
      <c r="A27" s="15" t="s">
        <v>44</v>
      </c>
    </row>
    <row r="28" spans="1:15" ht="16.5" customHeight="1">
      <c r="A28" s="12" t="s">
        <v>39</v>
      </c>
      <c r="B28" s="10" t="s">
        <v>55</v>
      </c>
    </row>
    <row r="29" spans="1:15" ht="16.5" customHeight="1">
      <c r="A29" s="12" t="s">
        <v>39</v>
      </c>
      <c r="B29" s="10" t="s">
        <v>54</v>
      </c>
    </row>
    <row r="30" spans="1:15" ht="16.5" customHeight="1">
      <c r="A30" s="12" t="s">
        <v>39</v>
      </c>
      <c r="B30" s="10" t="s">
        <v>119</v>
      </c>
    </row>
    <row r="31" spans="1:15" ht="16.5" customHeight="1">
      <c r="A31" s="12" t="s">
        <v>39</v>
      </c>
      <c r="B31" s="10" t="s">
        <v>120</v>
      </c>
    </row>
    <row r="32" spans="1:15" ht="16.5" customHeight="1">
      <c r="A32" s="12" t="s">
        <v>39</v>
      </c>
      <c r="B32" s="18" t="s">
        <v>57</v>
      </c>
      <c r="C32" s="18"/>
      <c r="D32" s="18"/>
      <c r="E32" s="18"/>
      <c r="F32" s="18"/>
      <c r="G32" s="17"/>
      <c r="H32" s="17"/>
      <c r="I32" s="17"/>
      <c r="J32" s="17"/>
      <c r="K32" s="17"/>
      <c r="L32" s="17"/>
    </row>
    <row r="33" spans="1:12" ht="16.5" customHeight="1">
      <c r="A33" s="12" t="s">
        <v>39</v>
      </c>
      <c r="B33" s="245" t="s">
        <v>525</v>
      </c>
      <c r="C33" s="18"/>
      <c r="D33" s="18"/>
      <c r="E33" s="18"/>
      <c r="F33" s="18"/>
      <c r="G33" s="17"/>
      <c r="H33" s="17"/>
      <c r="I33" s="17"/>
      <c r="J33" s="17"/>
      <c r="K33" s="17"/>
      <c r="L33" s="17"/>
    </row>
    <row r="34" spans="1:12" ht="16.5" customHeight="1">
      <c r="A34" s="12" t="s">
        <v>39</v>
      </c>
      <c r="B34" s="17"/>
      <c r="C34" s="17" t="s">
        <v>433</v>
      </c>
      <c r="D34" s="17"/>
      <c r="E34" s="17"/>
      <c r="F34" s="17"/>
      <c r="G34" s="17"/>
      <c r="H34" s="17"/>
      <c r="I34" s="17"/>
      <c r="J34" s="17"/>
      <c r="K34" s="17"/>
      <c r="L34" s="17"/>
    </row>
    <row r="35" spans="1:12" ht="24">
      <c r="A35" s="12" t="s">
        <v>39</v>
      </c>
      <c r="B35" s="17"/>
      <c r="C35" s="41" t="s">
        <v>62</v>
      </c>
      <c r="D35" s="17"/>
      <c r="E35" s="19" t="s">
        <v>38</v>
      </c>
      <c r="F35" s="19" t="s">
        <v>434</v>
      </c>
      <c r="G35" s="246">
        <v>5423</v>
      </c>
      <c r="H35" s="17"/>
      <c r="I35" s="17"/>
      <c r="J35" s="17"/>
      <c r="K35" s="17"/>
      <c r="L35" s="17"/>
    </row>
    <row r="36" spans="1:12" ht="24">
      <c r="A36" s="12" t="s">
        <v>39</v>
      </c>
      <c r="B36" s="17"/>
      <c r="C36" s="41" t="s">
        <v>63</v>
      </c>
      <c r="D36" s="17"/>
      <c r="E36" s="19" t="s">
        <v>58</v>
      </c>
      <c r="F36" s="19" t="s">
        <v>434</v>
      </c>
      <c r="G36" s="246">
        <v>40700</v>
      </c>
      <c r="H36" s="17"/>
      <c r="I36" s="17"/>
      <c r="J36" s="17"/>
      <c r="K36" s="17"/>
      <c r="L36" s="17"/>
    </row>
    <row r="37" spans="1:12" ht="16.5" customHeight="1">
      <c r="A37" s="12" t="s">
        <v>39</v>
      </c>
      <c r="B37" s="17"/>
      <c r="C37" s="17" t="s">
        <v>435</v>
      </c>
      <c r="D37" s="17"/>
      <c r="E37" s="17"/>
      <c r="F37" s="17"/>
      <c r="G37" s="17"/>
      <c r="H37" s="17"/>
      <c r="I37" s="17"/>
      <c r="J37" s="17"/>
      <c r="K37" s="17"/>
      <c r="L37" s="17"/>
    </row>
    <row r="38" spans="1:12" ht="24">
      <c r="A38" s="12" t="s">
        <v>39</v>
      </c>
      <c r="B38" s="17"/>
      <c r="C38" s="41" t="s">
        <v>64</v>
      </c>
      <c r="D38" s="17"/>
      <c r="E38" s="19" t="s">
        <v>436</v>
      </c>
      <c r="F38" s="19" t="s">
        <v>434</v>
      </c>
      <c r="G38" s="246">
        <v>2000</v>
      </c>
      <c r="H38" s="17"/>
      <c r="I38" s="17"/>
      <c r="J38" s="17"/>
      <c r="K38" s="17"/>
      <c r="L38" s="17"/>
    </row>
    <row r="39" spans="1:12" ht="16.5" customHeight="1">
      <c r="A39" s="12" t="s">
        <v>39</v>
      </c>
      <c r="B39" s="17"/>
      <c r="C39" s="62" t="s">
        <v>53</v>
      </c>
      <c r="D39" s="17"/>
      <c r="E39" s="19"/>
      <c r="F39" s="19"/>
      <c r="G39" s="19"/>
      <c r="H39" s="17"/>
      <c r="I39" s="17"/>
      <c r="J39" s="17"/>
      <c r="K39" s="17"/>
      <c r="L39" s="17"/>
    </row>
    <row r="40" spans="1:12" ht="16.5" customHeight="1">
      <c r="A40" s="12" t="s">
        <v>39</v>
      </c>
      <c r="B40" s="10" t="s">
        <v>51</v>
      </c>
    </row>
    <row r="41" spans="1:12" ht="16.5" customHeight="1">
      <c r="A41" s="12" t="s">
        <v>39</v>
      </c>
      <c r="B41" s="212" t="s">
        <v>134</v>
      </c>
    </row>
    <row r="42" spans="1:12" ht="16.5" customHeight="1">
      <c r="A42" s="15" t="s">
        <v>182</v>
      </c>
    </row>
    <row r="43" spans="1:12" ht="16.5" customHeight="1">
      <c r="A43" s="12" t="s">
        <v>39</v>
      </c>
      <c r="B43" s="10" t="s">
        <v>437</v>
      </c>
    </row>
    <row r="44" spans="1:12" ht="16.5" customHeight="1">
      <c r="A44" s="12" t="s">
        <v>39</v>
      </c>
      <c r="B44" s="10" t="s">
        <v>438</v>
      </c>
    </row>
    <row r="45" spans="1:12" ht="16.5" customHeight="1">
      <c r="A45" s="15" t="s">
        <v>123</v>
      </c>
    </row>
    <row r="46" spans="1:12" ht="16.5" customHeight="1">
      <c r="A46" s="12" t="s">
        <v>39</v>
      </c>
      <c r="B46" s="10" t="s">
        <v>441</v>
      </c>
    </row>
    <row r="47" spans="1:12" ht="16.5" customHeight="1">
      <c r="A47" s="12" t="s">
        <v>39</v>
      </c>
      <c r="B47" s="10" t="s">
        <v>49</v>
      </c>
    </row>
    <row r="48" spans="1:12" ht="16.5" customHeight="1">
      <c r="A48" s="15" t="s">
        <v>124</v>
      </c>
    </row>
    <row r="49" spans="1:15" ht="22.9" customHeight="1">
      <c r="A49" s="12" t="s">
        <v>39</v>
      </c>
      <c r="G49" s="10" t="s">
        <v>520</v>
      </c>
      <c r="H49" s="302" t="s">
        <v>521</v>
      </c>
      <c r="I49" s="302"/>
      <c r="J49" s="302"/>
      <c r="K49" s="302"/>
      <c r="L49" s="168"/>
      <c r="M49" s="168"/>
    </row>
    <row r="50" spans="1:15" ht="16.5" customHeight="1">
      <c r="A50" s="12" t="s">
        <v>39</v>
      </c>
      <c r="B50" s="10" t="s">
        <v>121</v>
      </c>
    </row>
    <row r="51" spans="1:15" ht="16.5" customHeight="1">
      <c r="A51" s="12" t="s">
        <v>39</v>
      </c>
      <c r="B51" s="10" t="s">
        <v>122</v>
      </c>
    </row>
    <row r="52" spans="1:15" ht="16.5" customHeight="1">
      <c r="A52" s="12" t="s">
        <v>39</v>
      </c>
      <c r="B52" s="199" t="s">
        <v>210</v>
      </c>
    </row>
    <row r="53" spans="1:15" s="91" customFormat="1" ht="16.5" customHeight="1">
      <c r="A53" s="90" t="s">
        <v>125</v>
      </c>
    </row>
    <row r="54" spans="1:15" s="91" customFormat="1" ht="16.5" customHeight="1">
      <c r="A54" s="92" t="s">
        <v>39</v>
      </c>
      <c r="B54" s="91" t="s">
        <v>442</v>
      </c>
    </row>
    <row r="55" spans="1:15" ht="16.5" customHeight="1">
      <c r="A55" s="15" t="s">
        <v>126</v>
      </c>
    </row>
    <row r="56" spans="1:15" ht="16.5" customHeight="1">
      <c r="A56" s="12" t="s">
        <v>39</v>
      </c>
      <c r="B56" s="10" t="s">
        <v>213</v>
      </c>
    </row>
    <row r="57" spans="1:15" ht="16.5" customHeight="1">
      <c r="A57" s="12" t="s">
        <v>39</v>
      </c>
    </row>
    <row r="58" spans="1:15" ht="16.5" customHeight="1">
      <c r="A58" s="12" t="s">
        <v>39</v>
      </c>
      <c r="C58" s="74" t="s">
        <v>45</v>
      </c>
    </row>
    <row r="59" spans="1:15" ht="16.5" customHeight="1">
      <c r="A59" s="12" t="s">
        <v>39</v>
      </c>
      <c r="C59" s="73" t="s">
        <v>98</v>
      </c>
      <c r="D59" s="73"/>
      <c r="E59" s="73"/>
      <c r="F59" s="73"/>
      <c r="G59" s="73"/>
      <c r="H59" s="73"/>
    </row>
    <row r="60" spans="1:15" ht="16.5" customHeight="1">
      <c r="A60" s="15" t="s">
        <v>127</v>
      </c>
    </row>
    <row r="61" spans="1:15" ht="16.5" customHeight="1" thickBot="1"/>
    <row r="62" spans="1:15" ht="16.5" customHeight="1">
      <c r="B62" s="63" t="s">
        <v>46</v>
      </c>
      <c r="C62" s="64"/>
      <c r="D62" s="65"/>
      <c r="E62" s="64"/>
      <c r="F62" s="64"/>
      <c r="G62" s="64"/>
      <c r="H62" s="64"/>
      <c r="I62" s="64"/>
      <c r="J62" s="64"/>
      <c r="K62" s="64"/>
      <c r="L62" s="64"/>
      <c r="M62" s="64"/>
      <c r="N62" s="64"/>
      <c r="O62" s="66"/>
    </row>
    <row r="63" spans="1:15" ht="16.5" customHeight="1">
      <c r="B63" s="67"/>
      <c r="D63" s="68"/>
      <c r="E63" s="68"/>
      <c r="F63" s="68"/>
      <c r="G63" s="68"/>
      <c r="H63" s="68"/>
      <c r="I63" s="68"/>
      <c r="J63" s="68"/>
      <c r="K63" s="68"/>
      <c r="L63" s="68"/>
      <c r="M63" s="68"/>
      <c r="N63" s="68"/>
      <c r="O63" s="69"/>
    </row>
    <row r="64" spans="1:15" ht="30" customHeight="1">
      <c r="B64" s="67"/>
      <c r="C64" s="165" t="s">
        <v>439</v>
      </c>
      <c r="D64" s="294" t="s">
        <v>440</v>
      </c>
      <c r="E64" s="294"/>
      <c r="F64" s="294"/>
      <c r="G64" s="294"/>
      <c r="H64" s="68" t="s">
        <v>763</v>
      </c>
      <c r="I64" s="68"/>
      <c r="J64" s="68"/>
      <c r="K64" s="68"/>
      <c r="L64" s="68"/>
      <c r="M64" s="68"/>
      <c r="N64" s="68"/>
      <c r="O64" s="69"/>
    </row>
    <row r="65" spans="2:15" ht="16.5" customHeight="1">
      <c r="B65" s="67"/>
      <c r="C65" s="142" t="s">
        <v>99</v>
      </c>
      <c r="D65" s="68"/>
      <c r="E65" s="68"/>
      <c r="F65" s="68"/>
      <c r="G65" s="68"/>
      <c r="H65" s="68"/>
      <c r="I65" s="68"/>
      <c r="J65" s="68"/>
      <c r="K65" s="68"/>
      <c r="L65" s="68"/>
      <c r="M65" s="68"/>
      <c r="N65" s="68"/>
      <c r="O65" s="69"/>
    </row>
    <row r="66" spans="2:15" ht="16.5" customHeight="1" thickBot="1">
      <c r="B66" s="70"/>
      <c r="C66" s="71"/>
      <c r="D66" s="71"/>
      <c r="E66" s="71"/>
      <c r="F66" s="71"/>
      <c r="G66" s="71"/>
      <c r="H66" s="71"/>
      <c r="I66" s="71"/>
      <c r="J66" s="71"/>
      <c r="K66" s="71"/>
      <c r="L66" s="71"/>
      <c r="M66" s="71"/>
      <c r="N66" s="71"/>
      <c r="O66" s="72"/>
    </row>
    <row r="67" spans="2:15" ht="18" customHeight="1"/>
    <row r="68" spans="2:15" ht="16.5" customHeight="1"/>
  </sheetData>
  <sheetProtection selectLockedCells="1" selectUnlockedCells="1"/>
  <mergeCells count="15">
    <mergeCell ref="D64:G64"/>
    <mergeCell ref="B10:C10"/>
    <mergeCell ref="D10:H10"/>
    <mergeCell ref="B11:H11"/>
    <mergeCell ref="C3:I3"/>
    <mergeCell ref="B12:H12"/>
    <mergeCell ref="H49:K49"/>
    <mergeCell ref="B8:N8"/>
    <mergeCell ref="A1:N1"/>
    <mergeCell ref="B7:C7"/>
    <mergeCell ref="D7:H7"/>
    <mergeCell ref="C5:H5"/>
    <mergeCell ref="J3:L5"/>
    <mergeCell ref="C4:F4"/>
    <mergeCell ref="G4:H4"/>
  </mergeCells>
  <phoneticPr fontId="6"/>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59"/>
  <sheetViews>
    <sheetView zoomScaleNormal="100" workbookViewId="0">
      <pane ySplit="13" topLeftCell="A14" activePane="bottomLeft" state="frozenSplit"/>
      <selection pane="bottomLeft" activeCell="D7" sqref="D7:F7"/>
    </sheetView>
  </sheetViews>
  <sheetFormatPr defaultColWidth="9" defaultRowHeight="13.5"/>
  <cols>
    <col min="1" max="1" width="5.75" style="2" customWidth="1"/>
    <col min="2" max="2" width="16.125" style="2" customWidth="1"/>
    <col min="3" max="3" width="5.75" style="2" customWidth="1"/>
    <col min="4" max="4" width="16.125" style="2" customWidth="1"/>
    <col min="5" max="5" width="5.75" style="2" customWidth="1"/>
    <col min="6" max="6" width="16.125" style="2" customWidth="1"/>
    <col min="7" max="7" width="5.75" style="2" customWidth="1"/>
    <col min="8" max="8" width="16.125" style="2" customWidth="1"/>
    <col min="9" max="9" width="4.5" style="2" customWidth="1"/>
    <col min="10" max="10" width="16.125" style="2" customWidth="1"/>
    <col min="11" max="12" width="9" style="2" customWidth="1"/>
    <col min="13" max="13" width="17.375" style="2" customWidth="1"/>
    <col min="14" max="14" width="17.375" style="223" customWidth="1"/>
    <col min="15" max="15" width="14.5" style="223" customWidth="1"/>
    <col min="16" max="18" width="9" style="2" hidden="1" customWidth="1"/>
    <col min="19" max="19" width="9" style="2" customWidth="1"/>
    <col min="20" max="248" width="9" style="2"/>
    <col min="249" max="249" width="5.75" style="2" customWidth="1"/>
    <col min="250" max="250" width="16.125" style="2" customWidth="1"/>
    <col min="251" max="251" width="5.75" style="2" customWidth="1"/>
    <col min="252" max="252" width="16.125" style="2" customWidth="1"/>
    <col min="253" max="253" width="5.75" style="2" customWidth="1"/>
    <col min="254" max="254" width="16.125" style="2" customWidth="1"/>
    <col min="255" max="255" width="5.75" style="2" customWidth="1"/>
    <col min="256" max="256" width="16.125" style="2" customWidth="1"/>
    <col min="257" max="257" width="4.5" style="2" customWidth="1"/>
    <col min="258" max="258" width="16.125" style="2" customWidth="1"/>
    <col min="259" max="259" width="9" style="2" customWidth="1"/>
    <col min="260" max="268" width="0" style="2" hidden="1" customWidth="1"/>
    <col min="269" max="504" width="9" style="2"/>
    <col min="505" max="505" width="5.75" style="2" customWidth="1"/>
    <col min="506" max="506" width="16.125" style="2" customWidth="1"/>
    <col min="507" max="507" width="5.75" style="2" customWidth="1"/>
    <col min="508" max="508" width="16.125" style="2" customWidth="1"/>
    <col min="509" max="509" width="5.75" style="2" customWidth="1"/>
    <col min="510" max="510" width="16.125" style="2" customWidth="1"/>
    <col min="511" max="511" width="5.75" style="2" customWidth="1"/>
    <col min="512" max="512" width="16.125" style="2" customWidth="1"/>
    <col min="513" max="513" width="4.5" style="2" customWidth="1"/>
    <col min="514" max="514" width="16.125" style="2" customWidth="1"/>
    <col min="515" max="515" width="9" style="2" customWidth="1"/>
    <col min="516" max="524" width="0" style="2" hidden="1" customWidth="1"/>
    <col min="525" max="760" width="9" style="2"/>
    <col min="761" max="761" width="5.75" style="2" customWidth="1"/>
    <col min="762" max="762" width="16.125" style="2" customWidth="1"/>
    <col min="763" max="763" width="5.75" style="2" customWidth="1"/>
    <col min="764" max="764" width="16.125" style="2" customWidth="1"/>
    <col min="765" max="765" width="5.75" style="2" customWidth="1"/>
    <col min="766" max="766" width="16.125" style="2" customWidth="1"/>
    <col min="767" max="767" width="5.75" style="2" customWidth="1"/>
    <col min="768" max="768" width="16.125" style="2" customWidth="1"/>
    <col min="769" max="769" width="4.5" style="2" customWidth="1"/>
    <col min="770" max="770" width="16.125" style="2" customWidth="1"/>
    <col min="771" max="771" width="9" style="2" customWidth="1"/>
    <col min="772" max="780" width="0" style="2" hidden="1" customWidth="1"/>
    <col min="781" max="1016" width="9" style="2"/>
    <col min="1017" max="1017" width="5.75" style="2" customWidth="1"/>
    <col min="1018" max="1018" width="16.125" style="2" customWidth="1"/>
    <col min="1019" max="1019" width="5.75" style="2" customWidth="1"/>
    <col min="1020" max="1020" width="16.125" style="2" customWidth="1"/>
    <col min="1021" max="1021" width="5.75" style="2" customWidth="1"/>
    <col min="1022" max="1022" width="16.125" style="2" customWidth="1"/>
    <col min="1023" max="1023" width="5.75" style="2" customWidth="1"/>
    <col min="1024" max="1024" width="16.125" style="2" customWidth="1"/>
    <col min="1025" max="1025" width="4.5" style="2" customWidth="1"/>
    <col min="1026" max="1026" width="16.125" style="2" customWidth="1"/>
    <col min="1027" max="1027" width="9" style="2" customWidth="1"/>
    <col min="1028" max="1036" width="0" style="2" hidden="1" customWidth="1"/>
    <col min="1037" max="1272" width="9" style="2"/>
    <col min="1273" max="1273" width="5.75" style="2" customWidth="1"/>
    <col min="1274" max="1274" width="16.125" style="2" customWidth="1"/>
    <col min="1275" max="1275" width="5.75" style="2" customWidth="1"/>
    <col min="1276" max="1276" width="16.125" style="2" customWidth="1"/>
    <col min="1277" max="1277" width="5.75" style="2" customWidth="1"/>
    <col min="1278" max="1278" width="16.125" style="2" customWidth="1"/>
    <col min="1279" max="1279" width="5.75" style="2" customWidth="1"/>
    <col min="1280" max="1280" width="16.125" style="2" customWidth="1"/>
    <col min="1281" max="1281" width="4.5" style="2" customWidth="1"/>
    <col min="1282" max="1282" width="16.125" style="2" customWidth="1"/>
    <col min="1283" max="1283" width="9" style="2" customWidth="1"/>
    <col min="1284" max="1292" width="0" style="2" hidden="1" customWidth="1"/>
    <col min="1293" max="1528" width="9" style="2"/>
    <col min="1529" max="1529" width="5.75" style="2" customWidth="1"/>
    <col min="1530" max="1530" width="16.125" style="2" customWidth="1"/>
    <col min="1531" max="1531" width="5.75" style="2" customWidth="1"/>
    <col min="1532" max="1532" width="16.125" style="2" customWidth="1"/>
    <col min="1533" max="1533" width="5.75" style="2" customWidth="1"/>
    <col min="1534" max="1534" width="16.125" style="2" customWidth="1"/>
    <col min="1535" max="1535" width="5.75" style="2" customWidth="1"/>
    <col min="1536" max="1536" width="16.125" style="2" customWidth="1"/>
    <col min="1537" max="1537" width="4.5" style="2" customWidth="1"/>
    <col min="1538" max="1538" width="16.125" style="2" customWidth="1"/>
    <col min="1539" max="1539" width="9" style="2" customWidth="1"/>
    <col min="1540" max="1548" width="0" style="2" hidden="1" customWidth="1"/>
    <col min="1549" max="1784" width="9" style="2"/>
    <col min="1785" max="1785" width="5.75" style="2" customWidth="1"/>
    <col min="1786" max="1786" width="16.125" style="2" customWidth="1"/>
    <col min="1787" max="1787" width="5.75" style="2" customWidth="1"/>
    <col min="1788" max="1788" width="16.125" style="2" customWidth="1"/>
    <col min="1789" max="1789" width="5.75" style="2" customWidth="1"/>
    <col min="1790" max="1790" width="16.125" style="2" customWidth="1"/>
    <col min="1791" max="1791" width="5.75" style="2" customWidth="1"/>
    <col min="1792" max="1792" width="16.125" style="2" customWidth="1"/>
    <col min="1793" max="1793" width="4.5" style="2" customWidth="1"/>
    <col min="1794" max="1794" width="16.125" style="2" customWidth="1"/>
    <col min="1795" max="1795" width="9" style="2" customWidth="1"/>
    <col min="1796" max="1804" width="0" style="2" hidden="1" customWidth="1"/>
    <col min="1805" max="2040" width="9" style="2"/>
    <col min="2041" max="2041" width="5.75" style="2" customWidth="1"/>
    <col min="2042" max="2042" width="16.125" style="2" customWidth="1"/>
    <col min="2043" max="2043" width="5.75" style="2" customWidth="1"/>
    <col min="2044" max="2044" width="16.125" style="2" customWidth="1"/>
    <col min="2045" max="2045" width="5.75" style="2" customWidth="1"/>
    <col min="2046" max="2046" width="16.125" style="2" customWidth="1"/>
    <col min="2047" max="2047" width="5.75" style="2" customWidth="1"/>
    <col min="2048" max="2048" width="16.125" style="2" customWidth="1"/>
    <col min="2049" max="2049" width="4.5" style="2" customWidth="1"/>
    <col min="2050" max="2050" width="16.125" style="2" customWidth="1"/>
    <col min="2051" max="2051" width="9" style="2" customWidth="1"/>
    <col min="2052" max="2060" width="0" style="2" hidden="1" customWidth="1"/>
    <col min="2061" max="2296" width="9" style="2"/>
    <col min="2297" max="2297" width="5.75" style="2" customWidth="1"/>
    <col min="2298" max="2298" width="16.125" style="2" customWidth="1"/>
    <col min="2299" max="2299" width="5.75" style="2" customWidth="1"/>
    <col min="2300" max="2300" width="16.125" style="2" customWidth="1"/>
    <col min="2301" max="2301" width="5.75" style="2" customWidth="1"/>
    <col min="2302" max="2302" width="16.125" style="2" customWidth="1"/>
    <col min="2303" max="2303" width="5.75" style="2" customWidth="1"/>
    <col min="2304" max="2304" width="16.125" style="2" customWidth="1"/>
    <col min="2305" max="2305" width="4.5" style="2" customWidth="1"/>
    <col min="2306" max="2306" width="16.125" style="2" customWidth="1"/>
    <col min="2307" max="2307" width="9" style="2" customWidth="1"/>
    <col min="2308" max="2316" width="0" style="2" hidden="1" customWidth="1"/>
    <col min="2317" max="2552" width="9" style="2"/>
    <col min="2553" max="2553" width="5.75" style="2" customWidth="1"/>
    <col min="2554" max="2554" width="16.125" style="2" customWidth="1"/>
    <col min="2555" max="2555" width="5.75" style="2" customWidth="1"/>
    <col min="2556" max="2556" width="16.125" style="2" customWidth="1"/>
    <col min="2557" max="2557" width="5.75" style="2" customWidth="1"/>
    <col min="2558" max="2558" width="16.125" style="2" customWidth="1"/>
    <col min="2559" max="2559" width="5.75" style="2" customWidth="1"/>
    <col min="2560" max="2560" width="16.125" style="2" customWidth="1"/>
    <col min="2561" max="2561" width="4.5" style="2" customWidth="1"/>
    <col min="2562" max="2562" width="16.125" style="2" customWidth="1"/>
    <col min="2563" max="2563" width="9" style="2" customWidth="1"/>
    <col min="2564" max="2572" width="0" style="2" hidden="1" customWidth="1"/>
    <col min="2573" max="2808" width="9" style="2"/>
    <col min="2809" max="2809" width="5.75" style="2" customWidth="1"/>
    <col min="2810" max="2810" width="16.125" style="2" customWidth="1"/>
    <col min="2811" max="2811" width="5.75" style="2" customWidth="1"/>
    <col min="2812" max="2812" width="16.125" style="2" customWidth="1"/>
    <col min="2813" max="2813" width="5.75" style="2" customWidth="1"/>
    <col min="2814" max="2814" width="16.125" style="2" customWidth="1"/>
    <col min="2815" max="2815" width="5.75" style="2" customWidth="1"/>
    <col min="2816" max="2816" width="16.125" style="2" customWidth="1"/>
    <col min="2817" max="2817" width="4.5" style="2" customWidth="1"/>
    <col min="2818" max="2818" width="16.125" style="2" customWidth="1"/>
    <col min="2819" max="2819" width="9" style="2" customWidth="1"/>
    <col min="2820" max="2828" width="0" style="2" hidden="1" customWidth="1"/>
    <col min="2829" max="3064" width="9" style="2"/>
    <col min="3065" max="3065" width="5.75" style="2" customWidth="1"/>
    <col min="3066" max="3066" width="16.125" style="2" customWidth="1"/>
    <col min="3067" max="3067" width="5.75" style="2" customWidth="1"/>
    <col min="3068" max="3068" width="16.125" style="2" customWidth="1"/>
    <col min="3069" max="3069" width="5.75" style="2" customWidth="1"/>
    <col min="3070" max="3070" width="16.125" style="2" customWidth="1"/>
    <col min="3071" max="3071" width="5.75" style="2" customWidth="1"/>
    <col min="3072" max="3072" width="16.125" style="2" customWidth="1"/>
    <col min="3073" max="3073" width="4.5" style="2" customWidth="1"/>
    <col min="3074" max="3074" width="16.125" style="2" customWidth="1"/>
    <col min="3075" max="3075" width="9" style="2" customWidth="1"/>
    <col min="3076" max="3084" width="0" style="2" hidden="1" customWidth="1"/>
    <col min="3085" max="3320" width="9" style="2"/>
    <col min="3321" max="3321" width="5.75" style="2" customWidth="1"/>
    <col min="3322" max="3322" width="16.125" style="2" customWidth="1"/>
    <col min="3323" max="3323" width="5.75" style="2" customWidth="1"/>
    <col min="3324" max="3324" width="16.125" style="2" customWidth="1"/>
    <col min="3325" max="3325" width="5.75" style="2" customWidth="1"/>
    <col min="3326" max="3326" width="16.125" style="2" customWidth="1"/>
    <col min="3327" max="3327" width="5.75" style="2" customWidth="1"/>
    <col min="3328" max="3328" width="16.125" style="2" customWidth="1"/>
    <col min="3329" max="3329" width="4.5" style="2" customWidth="1"/>
    <col min="3330" max="3330" width="16.125" style="2" customWidth="1"/>
    <col min="3331" max="3331" width="9" style="2" customWidth="1"/>
    <col min="3332" max="3340" width="0" style="2" hidden="1" customWidth="1"/>
    <col min="3341" max="3576" width="9" style="2"/>
    <col min="3577" max="3577" width="5.75" style="2" customWidth="1"/>
    <col min="3578" max="3578" width="16.125" style="2" customWidth="1"/>
    <col min="3579" max="3579" width="5.75" style="2" customWidth="1"/>
    <col min="3580" max="3580" width="16.125" style="2" customWidth="1"/>
    <col min="3581" max="3581" width="5.75" style="2" customWidth="1"/>
    <col min="3582" max="3582" width="16.125" style="2" customWidth="1"/>
    <col min="3583" max="3583" width="5.75" style="2" customWidth="1"/>
    <col min="3584" max="3584" width="16.125" style="2" customWidth="1"/>
    <col min="3585" max="3585" width="4.5" style="2" customWidth="1"/>
    <col min="3586" max="3586" width="16.125" style="2" customWidth="1"/>
    <col min="3587" max="3587" width="9" style="2" customWidth="1"/>
    <col min="3588" max="3596" width="0" style="2" hidden="1" customWidth="1"/>
    <col min="3597" max="3832" width="9" style="2"/>
    <col min="3833" max="3833" width="5.75" style="2" customWidth="1"/>
    <col min="3834" max="3834" width="16.125" style="2" customWidth="1"/>
    <col min="3835" max="3835" width="5.75" style="2" customWidth="1"/>
    <col min="3836" max="3836" width="16.125" style="2" customWidth="1"/>
    <col min="3837" max="3837" width="5.75" style="2" customWidth="1"/>
    <col min="3838" max="3838" width="16.125" style="2" customWidth="1"/>
    <col min="3839" max="3839" width="5.75" style="2" customWidth="1"/>
    <col min="3840" max="3840" width="16.125" style="2" customWidth="1"/>
    <col min="3841" max="3841" width="4.5" style="2" customWidth="1"/>
    <col min="3842" max="3842" width="16.125" style="2" customWidth="1"/>
    <col min="3843" max="3843" width="9" style="2" customWidth="1"/>
    <col min="3844" max="3852" width="0" style="2" hidden="1" customWidth="1"/>
    <col min="3853" max="4088" width="9" style="2"/>
    <col min="4089" max="4089" width="5.75" style="2" customWidth="1"/>
    <col min="4090" max="4090" width="16.125" style="2" customWidth="1"/>
    <col min="4091" max="4091" width="5.75" style="2" customWidth="1"/>
    <col min="4092" max="4092" width="16.125" style="2" customWidth="1"/>
    <col min="4093" max="4093" width="5.75" style="2" customWidth="1"/>
    <col min="4094" max="4094" width="16.125" style="2" customWidth="1"/>
    <col min="4095" max="4095" width="5.75" style="2" customWidth="1"/>
    <col min="4096" max="4096" width="16.125" style="2" customWidth="1"/>
    <col min="4097" max="4097" width="4.5" style="2" customWidth="1"/>
    <col min="4098" max="4098" width="16.125" style="2" customWidth="1"/>
    <col min="4099" max="4099" width="9" style="2" customWidth="1"/>
    <col min="4100" max="4108" width="0" style="2" hidden="1" customWidth="1"/>
    <col min="4109" max="4344" width="9" style="2"/>
    <col min="4345" max="4345" width="5.75" style="2" customWidth="1"/>
    <col min="4346" max="4346" width="16.125" style="2" customWidth="1"/>
    <col min="4347" max="4347" width="5.75" style="2" customWidth="1"/>
    <col min="4348" max="4348" width="16.125" style="2" customWidth="1"/>
    <col min="4349" max="4349" width="5.75" style="2" customWidth="1"/>
    <col min="4350" max="4350" width="16.125" style="2" customWidth="1"/>
    <col min="4351" max="4351" width="5.75" style="2" customWidth="1"/>
    <col min="4352" max="4352" width="16.125" style="2" customWidth="1"/>
    <col min="4353" max="4353" width="4.5" style="2" customWidth="1"/>
    <col min="4354" max="4354" width="16.125" style="2" customWidth="1"/>
    <col min="4355" max="4355" width="9" style="2" customWidth="1"/>
    <col min="4356" max="4364" width="0" style="2" hidden="1" customWidth="1"/>
    <col min="4365" max="4600" width="9" style="2"/>
    <col min="4601" max="4601" width="5.75" style="2" customWidth="1"/>
    <col min="4602" max="4602" width="16.125" style="2" customWidth="1"/>
    <col min="4603" max="4603" width="5.75" style="2" customWidth="1"/>
    <col min="4604" max="4604" width="16.125" style="2" customWidth="1"/>
    <col min="4605" max="4605" width="5.75" style="2" customWidth="1"/>
    <col min="4606" max="4606" width="16.125" style="2" customWidth="1"/>
    <col min="4607" max="4607" width="5.75" style="2" customWidth="1"/>
    <col min="4608" max="4608" width="16.125" style="2" customWidth="1"/>
    <col min="4609" max="4609" width="4.5" style="2" customWidth="1"/>
    <col min="4610" max="4610" width="16.125" style="2" customWidth="1"/>
    <col min="4611" max="4611" width="9" style="2" customWidth="1"/>
    <col min="4612" max="4620" width="0" style="2" hidden="1" customWidth="1"/>
    <col min="4621" max="4856" width="9" style="2"/>
    <col min="4857" max="4857" width="5.75" style="2" customWidth="1"/>
    <col min="4858" max="4858" width="16.125" style="2" customWidth="1"/>
    <col min="4859" max="4859" width="5.75" style="2" customWidth="1"/>
    <col min="4860" max="4860" width="16.125" style="2" customWidth="1"/>
    <col min="4861" max="4861" width="5.75" style="2" customWidth="1"/>
    <col min="4862" max="4862" width="16.125" style="2" customWidth="1"/>
    <col min="4863" max="4863" width="5.75" style="2" customWidth="1"/>
    <col min="4864" max="4864" width="16.125" style="2" customWidth="1"/>
    <col min="4865" max="4865" width="4.5" style="2" customWidth="1"/>
    <col min="4866" max="4866" width="16.125" style="2" customWidth="1"/>
    <col min="4867" max="4867" width="9" style="2" customWidth="1"/>
    <col min="4868" max="4876" width="0" style="2" hidden="1" customWidth="1"/>
    <col min="4877" max="5112" width="9" style="2"/>
    <col min="5113" max="5113" width="5.75" style="2" customWidth="1"/>
    <col min="5114" max="5114" width="16.125" style="2" customWidth="1"/>
    <col min="5115" max="5115" width="5.75" style="2" customWidth="1"/>
    <col min="5116" max="5116" width="16.125" style="2" customWidth="1"/>
    <col min="5117" max="5117" width="5.75" style="2" customWidth="1"/>
    <col min="5118" max="5118" width="16.125" style="2" customWidth="1"/>
    <col min="5119" max="5119" width="5.75" style="2" customWidth="1"/>
    <col min="5120" max="5120" width="16.125" style="2" customWidth="1"/>
    <col min="5121" max="5121" width="4.5" style="2" customWidth="1"/>
    <col min="5122" max="5122" width="16.125" style="2" customWidth="1"/>
    <col min="5123" max="5123" width="9" style="2" customWidth="1"/>
    <col min="5124" max="5132" width="0" style="2" hidden="1" customWidth="1"/>
    <col min="5133" max="5368" width="9" style="2"/>
    <col min="5369" max="5369" width="5.75" style="2" customWidth="1"/>
    <col min="5370" max="5370" width="16.125" style="2" customWidth="1"/>
    <col min="5371" max="5371" width="5.75" style="2" customWidth="1"/>
    <col min="5372" max="5372" width="16.125" style="2" customWidth="1"/>
    <col min="5373" max="5373" width="5.75" style="2" customWidth="1"/>
    <col min="5374" max="5374" width="16.125" style="2" customWidth="1"/>
    <col min="5375" max="5375" width="5.75" style="2" customWidth="1"/>
    <col min="5376" max="5376" width="16.125" style="2" customWidth="1"/>
    <col min="5377" max="5377" width="4.5" style="2" customWidth="1"/>
    <col min="5378" max="5378" width="16.125" style="2" customWidth="1"/>
    <col min="5379" max="5379" width="9" style="2" customWidth="1"/>
    <col min="5380" max="5388" width="0" style="2" hidden="1" customWidth="1"/>
    <col min="5389" max="5624" width="9" style="2"/>
    <col min="5625" max="5625" width="5.75" style="2" customWidth="1"/>
    <col min="5626" max="5626" width="16.125" style="2" customWidth="1"/>
    <col min="5627" max="5627" width="5.75" style="2" customWidth="1"/>
    <col min="5628" max="5628" width="16.125" style="2" customWidth="1"/>
    <col min="5629" max="5629" width="5.75" style="2" customWidth="1"/>
    <col min="5630" max="5630" width="16.125" style="2" customWidth="1"/>
    <col min="5631" max="5631" width="5.75" style="2" customWidth="1"/>
    <col min="5632" max="5632" width="16.125" style="2" customWidth="1"/>
    <col min="5633" max="5633" width="4.5" style="2" customWidth="1"/>
    <col min="5634" max="5634" width="16.125" style="2" customWidth="1"/>
    <col min="5635" max="5635" width="9" style="2" customWidth="1"/>
    <col min="5636" max="5644" width="0" style="2" hidden="1" customWidth="1"/>
    <col min="5645" max="5880" width="9" style="2"/>
    <col min="5881" max="5881" width="5.75" style="2" customWidth="1"/>
    <col min="5882" max="5882" width="16.125" style="2" customWidth="1"/>
    <col min="5883" max="5883" width="5.75" style="2" customWidth="1"/>
    <col min="5884" max="5884" width="16.125" style="2" customWidth="1"/>
    <col min="5885" max="5885" width="5.75" style="2" customWidth="1"/>
    <col min="5886" max="5886" width="16.125" style="2" customWidth="1"/>
    <col min="5887" max="5887" width="5.75" style="2" customWidth="1"/>
    <col min="5888" max="5888" width="16.125" style="2" customWidth="1"/>
    <col min="5889" max="5889" width="4.5" style="2" customWidth="1"/>
    <col min="5890" max="5890" width="16.125" style="2" customWidth="1"/>
    <col min="5891" max="5891" width="9" style="2" customWidth="1"/>
    <col min="5892" max="5900" width="0" style="2" hidden="1" customWidth="1"/>
    <col min="5901" max="6136" width="9" style="2"/>
    <col min="6137" max="6137" width="5.75" style="2" customWidth="1"/>
    <col min="6138" max="6138" width="16.125" style="2" customWidth="1"/>
    <col min="6139" max="6139" width="5.75" style="2" customWidth="1"/>
    <col min="6140" max="6140" width="16.125" style="2" customWidth="1"/>
    <col min="6141" max="6141" width="5.75" style="2" customWidth="1"/>
    <col min="6142" max="6142" width="16.125" style="2" customWidth="1"/>
    <col min="6143" max="6143" width="5.75" style="2" customWidth="1"/>
    <col min="6144" max="6144" width="16.125" style="2" customWidth="1"/>
    <col min="6145" max="6145" width="4.5" style="2" customWidth="1"/>
    <col min="6146" max="6146" width="16.125" style="2" customWidth="1"/>
    <col min="6147" max="6147" width="9" style="2" customWidth="1"/>
    <col min="6148" max="6156" width="0" style="2" hidden="1" customWidth="1"/>
    <col min="6157" max="6392" width="9" style="2"/>
    <col min="6393" max="6393" width="5.75" style="2" customWidth="1"/>
    <col min="6394" max="6394" width="16.125" style="2" customWidth="1"/>
    <col min="6395" max="6395" width="5.75" style="2" customWidth="1"/>
    <col min="6396" max="6396" width="16.125" style="2" customWidth="1"/>
    <col min="6397" max="6397" width="5.75" style="2" customWidth="1"/>
    <col min="6398" max="6398" width="16.125" style="2" customWidth="1"/>
    <col min="6399" max="6399" width="5.75" style="2" customWidth="1"/>
    <col min="6400" max="6400" width="16.125" style="2" customWidth="1"/>
    <col min="6401" max="6401" width="4.5" style="2" customWidth="1"/>
    <col min="6402" max="6402" width="16.125" style="2" customWidth="1"/>
    <col min="6403" max="6403" width="9" style="2" customWidth="1"/>
    <col min="6404" max="6412" width="0" style="2" hidden="1" customWidth="1"/>
    <col min="6413" max="6648" width="9" style="2"/>
    <col min="6649" max="6649" width="5.75" style="2" customWidth="1"/>
    <col min="6650" max="6650" width="16.125" style="2" customWidth="1"/>
    <col min="6651" max="6651" width="5.75" style="2" customWidth="1"/>
    <col min="6652" max="6652" width="16.125" style="2" customWidth="1"/>
    <col min="6653" max="6653" width="5.75" style="2" customWidth="1"/>
    <col min="6654" max="6654" width="16.125" style="2" customWidth="1"/>
    <col min="6655" max="6655" width="5.75" style="2" customWidth="1"/>
    <col min="6656" max="6656" width="16.125" style="2" customWidth="1"/>
    <col min="6657" max="6657" width="4.5" style="2" customWidth="1"/>
    <col min="6658" max="6658" width="16.125" style="2" customWidth="1"/>
    <col min="6659" max="6659" width="9" style="2" customWidth="1"/>
    <col min="6660" max="6668" width="0" style="2" hidden="1" customWidth="1"/>
    <col min="6669" max="6904" width="9" style="2"/>
    <col min="6905" max="6905" width="5.75" style="2" customWidth="1"/>
    <col min="6906" max="6906" width="16.125" style="2" customWidth="1"/>
    <col min="6907" max="6907" width="5.75" style="2" customWidth="1"/>
    <col min="6908" max="6908" width="16.125" style="2" customWidth="1"/>
    <col min="6909" max="6909" width="5.75" style="2" customWidth="1"/>
    <col min="6910" max="6910" width="16.125" style="2" customWidth="1"/>
    <col min="6911" max="6911" width="5.75" style="2" customWidth="1"/>
    <col min="6912" max="6912" width="16.125" style="2" customWidth="1"/>
    <col min="6913" max="6913" width="4.5" style="2" customWidth="1"/>
    <col min="6914" max="6914" width="16.125" style="2" customWidth="1"/>
    <col min="6915" max="6915" width="9" style="2" customWidth="1"/>
    <col min="6916" max="6924" width="0" style="2" hidden="1" customWidth="1"/>
    <col min="6925" max="7160" width="9" style="2"/>
    <col min="7161" max="7161" width="5.75" style="2" customWidth="1"/>
    <col min="7162" max="7162" width="16.125" style="2" customWidth="1"/>
    <col min="7163" max="7163" width="5.75" style="2" customWidth="1"/>
    <col min="7164" max="7164" width="16.125" style="2" customWidth="1"/>
    <col min="7165" max="7165" width="5.75" style="2" customWidth="1"/>
    <col min="7166" max="7166" width="16.125" style="2" customWidth="1"/>
    <col min="7167" max="7167" width="5.75" style="2" customWidth="1"/>
    <col min="7168" max="7168" width="16.125" style="2" customWidth="1"/>
    <col min="7169" max="7169" width="4.5" style="2" customWidth="1"/>
    <col min="7170" max="7170" width="16.125" style="2" customWidth="1"/>
    <col min="7171" max="7171" width="9" style="2" customWidth="1"/>
    <col min="7172" max="7180" width="0" style="2" hidden="1" customWidth="1"/>
    <col min="7181" max="7416" width="9" style="2"/>
    <col min="7417" max="7417" width="5.75" style="2" customWidth="1"/>
    <col min="7418" max="7418" width="16.125" style="2" customWidth="1"/>
    <col min="7419" max="7419" width="5.75" style="2" customWidth="1"/>
    <col min="7420" max="7420" width="16.125" style="2" customWidth="1"/>
    <col min="7421" max="7421" width="5.75" style="2" customWidth="1"/>
    <col min="7422" max="7422" width="16.125" style="2" customWidth="1"/>
    <col min="7423" max="7423" width="5.75" style="2" customWidth="1"/>
    <col min="7424" max="7424" width="16.125" style="2" customWidth="1"/>
    <col min="7425" max="7425" width="4.5" style="2" customWidth="1"/>
    <col min="7426" max="7426" width="16.125" style="2" customWidth="1"/>
    <col min="7427" max="7427" width="9" style="2" customWidth="1"/>
    <col min="7428" max="7436" width="0" style="2" hidden="1" customWidth="1"/>
    <col min="7437" max="7672" width="9" style="2"/>
    <col min="7673" max="7673" width="5.75" style="2" customWidth="1"/>
    <col min="7674" max="7674" width="16.125" style="2" customWidth="1"/>
    <col min="7675" max="7675" width="5.75" style="2" customWidth="1"/>
    <col min="7676" max="7676" width="16.125" style="2" customWidth="1"/>
    <col min="7677" max="7677" width="5.75" style="2" customWidth="1"/>
    <col min="7678" max="7678" width="16.125" style="2" customWidth="1"/>
    <col min="7679" max="7679" width="5.75" style="2" customWidth="1"/>
    <col min="7680" max="7680" width="16.125" style="2" customWidth="1"/>
    <col min="7681" max="7681" width="4.5" style="2" customWidth="1"/>
    <col min="7682" max="7682" width="16.125" style="2" customWidth="1"/>
    <col min="7683" max="7683" width="9" style="2" customWidth="1"/>
    <col min="7684" max="7692" width="0" style="2" hidden="1" customWidth="1"/>
    <col min="7693" max="7928" width="9" style="2"/>
    <col min="7929" max="7929" width="5.75" style="2" customWidth="1"/>
    <col min="7930" max="7930" width="16.125" style="2" customWidth="1"/>
    <col min="7931" max="7931" width="5.75" style="2" customWidth="1"/>
    <col min="7932" max="7932" width="16.125" style="2" customWidth="1"/>
    <col min="7933" max="7933" width="5.75" style="2" customWidth="1"/>
    <col min="7934" max="7934" width="16.125" style="2" customWidth="1"/>
    <col min="7935" max="7935" width="5.75" style="2" customWidth="1"/>
    <col min="7936" max="7936" width="16.125" style="2" customWidth="1"/>
    <col min="7937" max="7937" width="4.5" style="2" customWidth="1"/>
    <col min="7938" max="7938" width="16.125" style="2" customWidth="1"/>
    <col min="7939" max="7939" width="9" style="2" customWidth="1"/>
    <col min="7940" max="7948" width="0" style="2" hidden="1" customWidth="1"/>
    <col min="7949" max="8184" width="9" style="2"/>
    <col min="8185" max="8185" width="5.75" style="2" customWidth="1"/>
    <col min="8186" max="8186" width="16.125" style="2" customWidth="1"/>
    <col min="8187" max="8187" width="5.75" style="2" customWidth="1"/>
    <col min="8188" max="8188" width="16.125" style="2" customWidth="1"/>
    <col min="8189" max="8189" width="5.75" style="2" customWidth="1"/>
    <col min="8190" max="8190" width="16.125" style="2" customWidth="1"/>
    <col min="8191" max="8191" width="5.75" style="2" customWidth="1"/>
    <col min="8192" max="8192" width="16.125" style="2" customWidth="1"/>
    <col min="8193" max="8193" width="4.5" style="2" customWidth="1"/>
    <col min="8194" max="8194" width="16.125" style="2" customWidth="1"/>
    <col min="8195" max="8195" width="9" style="2" customWidth="1"/>
    <col min="8196" max="8204" width="0" style="2" hidden="1" customWidth="1"/>
    <col min="8205" max="8440" width="9" style="2"/>
    <col min="8441" max="8441" width="5.75" style="2" customWidth="1"/>
    <col min="8442" max="8442" width="16.125" style="2" customWidth="1"/>
    <col min="8443" max="8443" width="5.75" style="2" customWidth="1"/>
    <col min="8444" max="8444" width="16.125" style="2" customWidth="1"/>
    <col min="8445" max="8445" width="5.75" style="2" customWidth="1"/>
    <col min="8446" max="8446" width="16.125" style="2" customWidth="1"/>
    <col min="8447" max="8447" width="5.75" style="2" customWidth="1"/>
    <col min="8448" max="8448" width="16.125" style="2" customWidth="1"/>
    <col min="8449" max="8449" width="4.5" style="2" customWidth="1"/>
    <col min="8450" max="8450" width="16.125" style="2" customWidth="1"/>
    <col min="8451" max="8451" width="9" style="2" customWidth="1"/>
    <col min="8452" max="8460" width="0" style="2" hidden="1" customWidth="1"/>
    <col min="8461" max="8696" width="9" style="2"/>
    <col min="8697" max="8697" width="5.75" style="2" customWidth="1"/>
    <col min="8698" max="8698" width="16.125" style="2" customWidth="1"/>
    <col min="8699" max="8699" width="5.75" style="2" customWidth="1"/>
    <col min="8700" max="8700" width="16.125" style="2" customWidth="1"/>
    <col min="8701" max="8701" width="5.75" style="2" customWidth="1"/>
    <col min="8702" max="8702" width="16.125" style="2" customWidth="1"/>
    <col min="8703" max="8703" width="5.75" style="2" customWidth="1"/>
    <col min="8704" max="8704" width="16.125" style="2" customWidth="1"/>
    <col min="8705" max="8705" width="4.5" style="2" customWidth="1"/>
    <col min="8706" max="8706" width="16.125" style="2" customWidth="1"/>
    <col min="8707" max="8707" width="9" style="2" customWidth="1"/>
    <col min="8708" max="8716" width="0" style="2" hidden="1" customWidth="1"/>
    <col min="8717" max="8952" width="9" style="2"/>
    <col min="8953" max="8953" width="5.75" style="2" customWidth="1"/>
    <col min="8954" max="8954" width="16.125" style="2" customWidth="1"/>
    <col min="8955" max="8955" width="5.75" style="2" customWidth="1"/>
    <col min="8956" max="8956" width="16.125" style="2" customWidth="1"/>
    <col min="8957" max="8957" width="5.75" style="2" customWidth="1"/>
    <col min="8958" max="8958" width="16.125" style="2" customWidth="1"/>
    <col min="8959" max="8959" width="5.75" style="2" customWidth="1"/>
    <col min="8960" max="8960" width="16.125" style="2" customWidth="1"/>
    <col min="8961" max="8961" width="4.5" style="2" customWidth="1"/>
    <col min="8962" max="8962" width="16.125" style="2" customWidth="1"/>
    <col min="8963" max="8963" width="9" style="2" customWidth="1"/>
    <col min="8964" max="8972" width="0" style="2" hidden="1" customWidth="1"/>
    <col min="8973" max="9208" width="9" style="2"/>
    <col min="9209" max="9209" width="5.75" style="2" customWidth="1"/>
    <col min="9210" max="9210" width="16.125" style="2" customWidth="1"/>
    <col min="9211" max="9211" width="5.75" style="2" customWidth="1"/>
    <col min="9212" max="9212" width="16.125" style="2" customWidth="1"/>
    <col min="9213" max="9213" width="5.75" style="2" customWidth="1"/>
    <col min="9214" max="9214" width="16.125" style="2" customWidth="1"/>
    <col min="9215" max="9215" width="5.75" style="2" customWidth="1"/>
    <col min="9216" max="9216" width="16.125" style="2" customWidth="1"/>
    <col min="9217" max="9217" width="4.5" style="2" customWidth="1"/>
    <col min="9218" max="9218" width="16.125" style="2" customWidth="1"/>
    <col min="9219" max="9219" width="9" style="2" customWidth="1"/>
    <col min="9220" max="9228" width="0" style="2" hidden="1" customWidth="1"/>
    <col min="9229" max="9464" width="9" style="2"/>
    <col min="9465" max="9465" width="5.75" style="2" customWidth="1"/>
    <col min="9466" max="9466" width="16.125" style="2" customWidth="1"/>
    <col min="9467" max="9467" width="5.75" style="2" customWidth="1"/>
    <col min="9468" max="9468" width="16.125" style="2" customWidth="1"/>
    <col min="9469" max="9469" width="5.75" style="2" customWidth="1"/>
    <col min="9470" max="9470" width="16.125" style="2" customWidth="1"/>
    <col min="9471" max="9471" width="5.75" style="2" customWidth="1"/>
    <col min="9472" max="9472" width="16.125" style="2" customWidth="1"/>
    <col min="9473" max="9473" width="4.5" style="2" customWidth="1"/>
    <col min="9474" max="9474" width="16.125" style="2" customWidth="1"/>
    <col min="9475" max="9475" width="9" style="2" customWidth="1"/>
    <col min="9476" max="9484" width="0" style="2" hidden="1" customWidth="1"/>
    <col min="9485" max="9720" width="9" style="2"/>
    <col min="9721" max="9721" width="5.75" style="2" customWidth="1"/>
    <col min="9722" max="9722" width="16.125" style="2" customWidth="1"/>
    <col min="9723" max="9723" width="5.75" style="2" customWidth="1"/>
    <col min="9724" max="9724" width="16.125" style="2" customWidth="1"/>
    <col min="9725" max="9725" width="5.75" style="2" customWidth="1"/>
    <col min="9726" max="9726" width="16.125" style="2" customWidth="1"/>
    <col min="9727" max="9727" width="5.75" style="2" customWidth="1"/>
    <col min="9728" max="9728" width="16.125" style="2" customWidth="1"/>
    <col min="9729" max="9729" width="4.5" style="2" customWidth="1"/>
    <col min="9730" max="9730" width="16.125" style="2" customWidth="1"/>
    <col min="9731" max="9731" width="9" style="2" customWidth="1"/>
    <col min="9732" max="9740" width="0" style="2" hidden="1" customWidth="1"/>
    <col min="9741" max="9976" width="9" style="2"/>
    <col min="9977" max="9977" width="5.75" style="2" customWidth="1"/>
    <col min="9978" max="9978" width="16.125" style="2" customWidth="1"/>
    <col min="9979" max="9979" width="5.75" style="2" customWidth="1"/>
    <col min="9980" max="9980" width="16.125" style="2" customWidth="1"/>
    <col min="9981" max="9981" width="5.75" style="2" customWidth="1"/>
    <col min="9982" max="9982" width="16.125" style="2" customWidth="1"/>
    <col min="9983" max="9983" width="5.75" style="2" customWidth="1"/>
    <col min="9984" max="9984" width="16.125" style="2" customWidth="1"/>
    <col min="9985" max="9985" width="4.5" style="2" customWidth="1"/>
    <col min="9986" max="9986" width="16.125" style="2" customWidth="1"/>
    <col min="9987" max="9987" width="9" style="2" customWidth="1"/>
    <col min="9988" max="9996" width="0" style="2" hidden="1" customWidth="1"/>
    <col min="9997" max="10232" width="9" style="2"/>
    <col min="10233" max="10233" width="5.75" style="2" customWidth="1"/>
    <col min="10234" max="10234" width="16.125" style="2" customWidth="1"/>
    <col min="10235" max="10235" width="5.75" style="2" customWidth="1"/>
    <col min="10236" max="10236" width="16.125" style="2" customWidth="1"/>
    <col min="10237" max="10237" width="5.75" style="2" customWidth="1"/>
    <col min="10238" max="10238" width="16.125" style="2" customWidth="1"/>
    <col min="10239" max="10239" width="5.75" style="2" customWidth="1"/>
    <col min="10240" max="10240" width="16.125" style="2" customWidth="1"/>
    <col min="10241" max="10241" width="4.5" style="2" customWidth="1"/>
    <col min="10242" max="10242" width="16.125" style="2" customWidth="1"/>
    <col min="10243" max="10243" width="9" style="2" customWidth="1"/>
    <col min="10244" max="10252" width="0" style="2" hidden="1" customWidth="1"/>
    <col min="10253" max="10488" width="9" style="2"/>
    <col min="10489" max="10489" width="5.75" style="2" customWidth="1"/>
    <col min="10490" max="10490" width="16.125" style="2" customWidth="1"/>
    <col min="10491" max="10491" width="5.75" style="2" customWidth="1"/>
    <col min="10492" max="10492" width="16.125" style="2" customWidth="1"/>
    <col min="10493" max="10493" width="5.75" style="2" customWidth="1"/>
    <col min="10494" max="10494" width="16.125" style="2" customWidth="1"/>
    <col min="10495" max="10495" width="5.75" style="2" customWidth="1"/>
    <col min="10496" max="10496" width="16.125" style="2" customWidth="1"/>
    <col min="10497" max="10497" width="4.5" style="2" customWidth="1"/>
    <col min="10498" max="10498" width="16.125" style="2" customWidth="1"/>
    <col min="10499" max="10499" width="9" style="2" customWidth="1"/>
    <col min="10500" max="10508" width="0" style="2" hidden="1" customWidth="1"/>
    <col min="10509" max="10744" width="9" style="2"/>
    <col min="10745" max="10745" width="5.75" style="2" customWidth="1"/>
    <col min="10746" max="10746" width="16.125" style="2" customWidth="1"/>
    <col min="10747" max="10747" width="5.75" style="2" customWidth="1"/>
    <col min="10748" max="10748" width="16.125" style="2" customWidth="1"/>
    <col min="10749" max="10749" width="5.75" style="2" customWidth="1"/>
    <col min="10750" max="10750" width="16.125" style="2" customWidth="1"/>
    <col min="10751" max="10751" width="5.75" style="2" customWidth="1"/>
    <col min="10752" max="10752" width="16.125" style="2" customWidth="1"/>
    <col min="10753" max="10753" width="4.5" style="2" customWidth="1"/>
    <col min="10754" max="10754" width="16.125" style="2" customWidth="1"/>
    <col min="10755" max="10755" width="9" style="2" customWidth="1"/>
    <col min="10756" max="10764" width="0" style="2" hidden="1" customWidth="1"/>
    <col min="10765" max="11000" width="9" style="2"/>
    <col min="11001" max="11001" width="5.75" style="2" customWidth="1"/>
    <col min="11002" max="11002" width="16.125" style="2" customWidth="1"/>
    <col min="11003" max="11003" width="5.75" style="2" customWidth="1"/>
    <col min="11004" max="11004" width="16.125" style="2" customWidth="1"/>
    <col min="11005" max="11005" width="5.75" style="2" customWidth="1"/>
    <col min="11006" max="11006" width="16.125" style="2" customWidth="1"/>
    <col min="11007" max="11007" width="5.75" style="2" customWidth="1"/>
    <col min="11008" max="11008" width="16.125" style="2" customWidth="1"/>
    <col min="11009" max="11009" width="4.5" style="2" customWidth="1"/>
    <col min="11010" max="11010" width="16.125" style="2" customWidth="1"/>
    <col min="11011" max="11011" width="9" style="2" customWidth="1"/>
    <col min="11012" max="11020" width="0" style="2" hidden="1" customWidth="1"/>
    <col min="11021" max="11256" width="9" style="2"/>
    <col min="11257" max="11257" width="5.75" style="2" customWidth="1"/>
    <col min="11258" max="11258" width="16.125" style="2" customWidth="1"/>
    <col min="11259" max="11259" width="5.75" style="2" customWidth="1"/>
    <col min="11260" max="11260" width="16.125" style="2" customWidth="1"/>
    <col min="11261" max="11261" width="5.75" style="2" customWidth="1"/>
    <col min="11262" max="11262" width="16.125" style="2" customWidth="1"/>
    <col min="11263" max="11263" width="5.75" style="2" customWidth="1"/>
    <col min="11264" max="11264" width="16.125" style="2" customWidth="1"/>
    <col min="11265" max="11265" width="4.5" style="2" customWidth="1"/>
    <col min="11266" max="11266" width="16.125" style="2" customWidth="1"/>
    <col min="11267" max="11267" width="9" style="2" customWidth="1"/>
    <col min="11268" max="11276" width="0" style="2" hidden="1" customWidth="1"/>
    <col min="11277" max="11512" width="9" style="2"/>
    <col min="11513" max="11513" width="5.75" style="2" customWidth="1"/>
    <col min="11514" max="11514" width="16.125" style="2" customWidth="1"/>
    <col min="11515" max="11515" width="5.75" style="2" customWidth="1"/>
    <col min="11516" max="11516" width="16.125" style="2" customWidth="1"/>
    <col min="11517" max="11517" width="5.75" style="2" customWidth="1"/>
    <col min="11518" max="11518" width="16.125" style="2" customWidth="1"/>
    <col min="11519" max="11519" width="5.75" style="2" customWidth="1"/>
    <col min="11520" max="11520" width="16.125" style="2" customWidth="1"/>
    <col min="11521" max="11521" width="4.5" style="2" customWidth="1"/>
    <col min="11522" max="11522" width="16.125" style="2" customWidth="1"/>
    <col min="11523" max="11523" width="9" style="2" customWidth="1"/>
    <col min="11524" max="11532" width="0" style="2" hidden="1" customWidth="1"/>
    <col min="11533" max="11768" width="9" style="2"/>
    <col min="11769" max="11769" width="5.75" style="2" customWidth="1"/>
    <col min="11770" max="11770" width="16.125" style="2" customWidth="1"/>
    <col min="11771" max="11771" width="5.75" style="2" customWidth="1"/>
    <col min="11772" max="11772" width="16.125" style="2" customWidth="1"/>
    <col min="11773" max="11773" width="5.75" style="2" customWidth="1"/>
    <col min="11774" max="11774" width="16.125" style="2" customWidth="1"/>
    <col min="11775" max="11775" width="5.75" style="2" customWidth="1"/>
    <col min="11776" max="11776" width="16.125" style="2" customWidth="1"/>
    <col min="11777" max="11777" width="4.5" style="2" customWidth="1"/>
    <col min="11778" max="11778" width="16.125" style="2" customWidth="1"/>
    <col min="11779" max="11779" width="9" style="2" customWidth="1"/>
    <col min="11780" max="11788" width="0" style="2" hidden="1" customWidth="1"/>
    <col min="11789" max="12024" width="9" style="2"/>
    <col min="12025" max="12025" width="5.75" style="2" customWidth="1"/>
    <col min="12026" max="12026" width="16.125" style="2" customWidth="1"/>
    <col min="12027" max="12027" width="5.75" style="2" customWidth="1"/>
    <col min="12028" max="12028" width="16.125" style="2" customWidth="1"/>
    <col min="12029" max="12029" width="5.75" style="2" customWidth="1"/>
    <col min="12030" max="12030" width="16.125" style="2" customWidth="1"/>
    <col min="12031" max="12031" width="5.75" style="2" customWidth="1"/>
    <col min="12032" max="12032" width="16.125" style="2" customWidth="1"/>
    <col min="12033" max="12033" width="4.5" style="2" customWidth="1"/>
    <col min="12034" max="12034" width="16.125" style="2" customWidth="1"/>
    <col min="12035" max="12035" width="9" style="2" customWidth="1"/>
    <col min="12036" max="12044" width="0" style="2" hidden="1" customWidth="1"/>
    <col min="12045" max="12280" width="9" style="2"/>
    <col min="12281" max="12281" width="5.75" style="2" customWidth="1"/>
    <col min="12282" max="12282" width="16.125" style="2" customWidth="1"/>
    <col min="12283" max="12283" width="5.75" style="2" customWidth="1"/>
    <col min="12284" max="12284" width="16.125" style="2" customWidth="1"/>
    <col min="12285" max="12285" width="5.75" style="2" customWidth="1"/>
    <col min="12286" max="12286" width="16.125" style="2" customWidth="1"/>
    <col min="12287" max="12287" width="5.75" style="2" customWidth="1"/>
    <col min="12288" max="12288" width="16.125" style="2" customWidth="1"/>
    <col min="12289" max="12289" width="4.5" style="2" customWidth="1"/>
    <col min="12290" max="12290" width="16.125" style="2" customWidth="1"/>
    <col min="12291" max="12291" width="9" style="2" customWidth="1"/>
    <col min="12292" max="12300" width="0" style="2" hidden="1" customWidth="1"/>
    <col min="12301" max="12536" width="9" style="2"/>
    <col min="12537" max="12537" width="5.75" style="2" customWidth="1"/>
    <col min="12538" max="12538" width="16.125" style="2" customWidth="1"/>
    <col min="12539" max="12539" width="5.75" style="2" customWidth="1"/>
    <col min="12540" max="12540" width="16.125" style="2" customWidth="1"/>
    <col min="12541" max="12541" width="5.75" style="2" customWidth="1"/>
    <col min="12542" max="12542" width="16.125" style="2" customWidth="1"/>
    <col min="12543" max="12543" width="5.75" style="2" customWidth="1"/>
    <col min="12544" max="12544" width="16.125" style="2" customWidth="1"/>
    <col min="12545" max="12545" width="4.5" style="2" customWidth="1"/>
    <col min="12546" max="12546" width="16.125" style="2" customWidth="1"/>
    <col min="12547" max="12547" width="9" style="2" customWidth="1"/>
    <col min="12548" max="12556" width="0" style="2" hidden="1" customWidth="1"/>
    <col min="12557" max="12792" width="9" style="2"/>
    <col min="12793" max="12793" width="5.75" style="2" customWidth="1"/>
    <col min="12794" max="12794" width="16.125" style="2" customWidth="1"/>
    <col min="12795" max="12795" width="5.75" style="2" customWidth="1"/>
    <col min="12796" max="12796" width="16.125" style="2" customWidth="1"/>
    <col min="12797" max="12797" width="5.75" style="2" customWidth="1"/>
    <col min="12798" max="12798" width="16.125" style="2" customWidth="1"/>
    <col min="12799" max="12799" width="5.75" style="2" customWidth="1"/>
    <col min="12800" max="12800" width="16.125" style="2" customWidth="1"/>
    <col min="12801" max="12801" width="4.5" style="2" customWidth="1"/>
    <col min="12802" max="12802" width="16.125" style="2" customWidth="1"/>
    <col min="12803" max="12803" width="9" style="2" customWidth="1"/>
    <col min="12804" max="12812" width="0" style="2" hidden="1" customWidth="1"/>
    <col min="12813" max="13048" width="9" style="2"/>
    <col min="13049" max="13049" width="5.75" style="2" customWidth="1"/>
    <col min="13050" max="13050" width="16.125" style="2" customWidth="1"/>
    <col min="13051" max="13051" width="5.75" style="2" customWidth="1"/>
    <col min="13052" max="13052" width="16.125" style="2" customWidth="1"/>
    <col min="13053" max="13053" width="5.75" style="2" customWidth="1"/>
    <col min="13054" max="13054" width="16.125" style="2" customWidth="1"/>
    <col min="13055" max="13055" width="5.75" style="2" customWidth="1"/>
    <col min="13056" max="13056" width="16.125" style="2" customWidth="1"/>
    <col min="13057" max="13057" width="4.5" style="2" customWidth="1"/>
    <col min="13058" max="13058" width="16.125" style="2" customWidth="1"/>
    <col min="13059" max="13059" width="9" style="2" customWidth="1"/>
    <col min="13060" max="13068" width="0" style="2" hidden="1" customWidth="1"/>
    <col min="13069" max="13304" width="9" style="2"/>
    <col min="13305" max="13305" width="5.75" style="2" customWidth="1"/>
    <col min="13306" max="13306" width="16.125" style="2" customWidth="1"/>
    <col min="13307" max="13307" width="5.75" style="2" customWidth="1"/>
    <col min="13308" max="13308" width="16.125" style="2" customWidth="1"/>
    <col min="13309" max="13309" width="5.75" style="2" customWidth="1"/>
    <col min="13310" max="13310" width="16.125" style="2" customWidth="1"/>
    <col min="13311" max="13311" width="5.75" style="2" customWidth="1"/>
    <col min="13312" max="13312" width="16.125" style="2" customWidth="1"/>
    <col min="13313" max="13313" width="4.5" style="2" customWidth="1"/>
    <col min="13314" max="13314" width="16.125" style="2" customWidth="1"/>
    <col min="13315" max="13315" width="9" style="2" customWidth="1"/>
    <col min="13316" max="13324" width="0" style="2" hidden="1" customWidth="1"/>
    <col min="13325" max="13560" width="9" style="2"/>
    <col min="13561" max="13561" width="5.75" style="2" customWidth="1"/>
    <col min="13562" max="13562" width="16.125" style="2" customWidth="1"/>
    <col min="13563" max="13563" width="5.75" style="2" customWidth="1"/>
    <col min="13564" max="13564" width="16.125" style="2" customWidth="1"/>
    <col min="13565" max="13565" width="5.75" style="2" customWidth="1"/>
    <col min="13566" max="13566" width="16.125" style="2" customWidth="1"/>
    <col min="13567" max="13567" width="5.75" style="2" customWidth="1"/>
    <col min="13568" max="13568" width="16.125" style="2" customWidth="1"/>
    <col min="13569" max="13569" width="4.5" style="2" customWidth="1"/>
    <col min="13570" max="13570" width="16.125" style="2" customWidth="1"/>
    <col min="13571" max="13571" width="9" style="2" customWidth="1"/>
    <col min="13572" max="13580" width="0" style="2" hidden="1" customWidth="1"/>
    <col min="13581" max="13816" width="9" style="2"/>
    <col min="13817" max="13817" width="5.75" style="2" customWidth="1"/>
    <col min="13818" max="13818" width="16.125" style="2" customWidth="1"/>
    <col min="13819" max="13819" width="5.75" style="2" customWidth="1"/>
    <col min="13820" max="13820" width="16.125" style="2" customWidth="1"/>
    <col min="13821" max="13821" width="5.75" style="2" customWidth="1"/>
    <col min="13822" max="13822" width="16.125" style="2" customWidth="1"/>
    <col min="13823" max="13823" width="5.75" style="2" customWidth="1"/>
    <col min="13824" max="13824" width="16.125" style="2" customWidth="1"/>
    <col min="13825" max="13825" width="4.5" style="2" customWidth="1"/>
    <col min="13826" max="13826" width="16.125" style="2" customWidth="1"/>
    <col min="13827" max="13827" width="9" style="2" customWidth="1"/>
    <col min="13828" max="13836" width="0" style="2" hidden="1" customWidth="1"/>
    <col min="13837" max="14072" width="9" style="2"/>
    <col min="14073" max="14073" width="5.75" style="2" customWidth="1"/>
    <col min="14074" max="14074" width="16.125" style="2" customWidth="1"/>
    <col min="14075" max="14075" width="5.75" style="2" customWidth="1"/>
    <col min="14076" max="14076" width="16.125" style="2" customWidth="1"/>
    <col min="14077" max="14077" width="5.75" style="2" customWidth="1"/>
    <col min="14078" max="14078" width="16.125" style="2" customWidth="1"/>
    <col min="14079" max="14079" width="5.75" style="2" customWidth="1"/>
    <col min="14080" max="14080" width="16.125" style="2" customWidth="1"/>
    <col min="14081" max="14081" width="4.5" style="2" customWidth="1"/>
    <col min="14082" max="14082" width="16.125" style="2" customWidth="1"/>
    <col min="14083" max="14083" width="9" style="2" customWidth="1"/>
    <col min="14084" max="14092" width="0" style="2" hidden="1" customWidth="1"/>
    <col min="14093" max="14328" width="9" style="2"/>
    <col min="14329" max="14329" width="5.75" style="2" customWidth="1"/>
    <col min="14330" max="14330" width="16.125" style="2" customWidth="1"/>
    <col min="14331" max="14331" width="5.75" style="2" customWidth="1"/>
    <col min="14332" max="14332" width="16.125" style="2" customWidth="1"/>
    <col min="14333" max="14333" width="5.75" style="2" customWidth="1"/>
    <col min="14334" max="14334" width="16.125" style="2" customWidth="1"/>
    <col min="14335" max="14335" width="5.75" style="2" customWidth="1"/>
    <col min="14336" max="14336" width="16.125" style="2" customWidth="1"/>
    <col min="14337" max="14337" width="4.5" style="2" customWidth="1"/>
    <col min="14338" max="14338" width="16.125" style="2" customWidth="1"/>
    <col min="14339" max="14339" width="9" style="2" customWidth="1"/>
    <col min="14340" max="14348" width="0" style="2" hidden="1" customWidth="1"/>
    <col min="14349" max="14584" width="9" style="2"/>
    <col min="14585" max="14585" width="5.75" style="2" customWidth="1"/>
    <col min="14586" max="14586" width="16.125" style="2" customWidth="1"/>
    <col min="14587" max="14587" width="5.75" style="2" customWidth="1"/>
    <col min="14588" max="14588" width="16.125" style="2" customWidth="1"/>
    <col min="14589" max="14589" width="5.75" style="2" customWidth="1"/>
    <col min="14590" max="14590" width="16.125" style="2" customWidth="1"/>
    <col min="14591" max="14591" width="5.75" style="2" customWidth="1"/>
    <col min="14592" max="14592" width="16.125" style="2" customWidth="1"/>
    <col min="14593" max="14593" width="4.5" style="2" customWidth="1"/>
    <col min="14594" max="14594" width="16.125" style="2" customWidth="1"/>
    <col min="14595" max="14595" width="9" style="2" customWidth="1"/>
    <col min="14596" max="14604" width="0" style="2" hidden="1" customWidth="1"/>
    <col min="14605" max="14840" width="9" style="2"/>
    <col min="14841" max="14841" width="5.75" style="2" customWidth="1"/>
    <col min="14842" max="14842" width="16.125" style="2" customWidth="1"/>
    <col min="14843" max="14843" width="5.75" style="2" customWidth="1"/>
    <col min="14844" max="14844" width="16.125" style="2" customWidth="1"/>
    <col min="14845" max="14845" width="5.75" style="2" customWidth="1"/>
    <col min="14846" max="14846" width="16.125" style="2" customWidth="1"/>
    <col min="14847" max="14847" width="5.75" style="2" customWidth="1"/>
    <col min="14848" max="14848" width="16.125" style="2" customWidth="1"/>
    <col min="14849" max="14849" width="4.5" style="2" customWidth="1"/>
    <col min="14850" max="14850" width="16.125" style="2" customWidth="1"/>
    <col min="14851" max="14851" width="9" style="2" customWidth="1"/>
    <col min="14852" max="14860" width="0" style="2" hidden="1" customWidth="1"/>
    <col min="14861" max="15096" width="9" style="2"/>
    <col min="15097" max="15097" width="5.75" style="2" customWidth="1"/>
    <col min="15098" max="15098" width="16.125" style="2" customWidth="1"/>
    <col min="15099" max="15099" width="5.75" style="2" customWidth="1"/>
    <col min="15100" max="15100" width="16.125" style="2" customWidth="1"/>
    <col min="15101" max="15101" width="5.75" style="2" customWidth="1"/>
    <col min="15102" max="15102" width="16.125" style="2" customWidth="1"/>
    <col min="15103" max="15103" width="5.75" style="2" customWidth="1"/>
    <col min="15104" max="15104" width="16.125" style="2" customWidth="1"/>
    <col min="15105" max="15105" width="4.5" style="2" customWidth="1"/>
    <col min="15106" max="15106" width="16.125" style="2" customWidth="1"/>
    <col min="15107" max="15107" width="9" style="2" customWidth="1"/>
    <col min="15108" max="15116" width="0" style="2" hidden="1" customWidth="1"/>
    <col min="15117" max="15352" width="9" style="2"/>
    <col min="15353" max="15353" width="5.75" style="2" customWidth="1"/>
    <col min="15354" max="15354" width="16.125" style="2" customWidth="1"/>
    <col min="15355" max="15355" width="5.75" style="2" customWidth="1"/>
    <col min="15356" max="15356" width="16.125" style="2" customWidth="1"/>
    <col min="15357" max="15357" width="5.75" style="2" customWidth="1"/>
    <col min="15358" max="15358" width="16.125" style="2" customWidth="1"/>
    <col min="15359" max="15359" width="5.75" style="2" customWidth="1"/>
    <col min="15360" max="15360" width="16.125" style="2" customWidth="1"/>
    <col min="15361" max="15361" width="4.5" style="2" customWidth="1"/>
    <col min="15362" max="15362" width="16.125" style="2" customWidth="1"/>
    <col min="15363" max="15363" width="9" style="2" customWidth="1"/>
    <col min="15364" max="15372" width="0" style="2" hidden="1" customWidth="1"/>
    <col min="15373" max="15608" width="9" style="2"/>
    <col min="15609" max="15609" width="5.75" style="2" customWidth="1"/>
    <col min="15610" max="15610" width="16.125" style="2" customWidth="1"/>
    <col min="15611" max="15611" width="5.75" style="2" customWidth="1"/>
    <col min="15612" max="15612" width="16.125" style="2" customWidth="1"/>
    <col min="15613" max="15613" width="5.75" style="2" customWidth="1"/>
    <col min="15614" max="15614" width="16.125" style="2" customWidth="1"/>
    <col min="15615" max="15615" width="5.75" style="2" customWidth="1"/>
    <col min="15616" max="15616" width="16.125" style="2" customWidth="1"/>
    <col min="15617" max="15617" width="4.5" style="2" customWidth="1"/>
    <col min="15618" max="15618" width="16.125" style="2" customWidth="1"/>
    <col min="15619" max="15619" width="9" style="2" customWidth="1"/>
    <col min="15620" max="15628" width="0" style="2" hidden="1" customWidth="1"/>
    <col min="15629" max="15864" width="9" style="2"/>
    <col min="15865" max="15865" width="5.75" style="2" customWidth="1"/>
    <col min="15866" max="15866" width="16.125" style="2" customWidth="1"/>
    <col min="15867" max="15867" width="5.75" style="2" customWidth="1"/>
    <col min="15868" max="15868" width="16.125" style="2" customWidth="1"/>
    <col min="15869" max="15869" width="5.75" style="2" customWidth="1"/>
    <col min="15870" max="15870" width="16.125" style="2" customWidth="1"/>
    <col min="15871" max="15871" width="5.75" style="2" customWidth="1"/>
    <col min="15872" max="15872" width="16.125" style="2" customWidth="1"/>
    <col min="15873" max="15873" width="4.5" style="2" customWidth="1"/>
    <col min="15874" max="15874" width="16.125" style="2" customWidth="1"/>
    <col min="15875" max="15875" width="9" style="2" customWidth="1"/>
    <col min="15876" max="15884" width="0" style="2" hidden="1" customWidth="1"/>
    <col min="15885" max="16120" width="9" style="2"/>
    <col min="16121" max="16121" width="5.75" style="2" customWidth="1"/>
    <col min="16122" max="16122" width="16.125" style="2" customWidth="1"/>
    <col min="16123" max="16123" width="5.75" style="2" customWidth="1"/>
    <col min="16124" max="16124" width="16.125" style="2" customWidth="1"/>
    <col min="16125" max="16125" width="5.75" style="2" customWidth="1"/>
    <col min="16126" max="16126" width="16.125" style="2" customWidth="1"/>
    <col min="16127" max="16127" width="5.75" style="2" customWidth="1"/>
    <col min="16128" max="16128" width="16.125" style="2" customWidth="1"/>
    <col min="16129" max="16129" width="4.5" style="2" customWidth="1"/>
    <col min="16130" max="16130" width="16.125" style="2" customWidth="1"/>
    <col min="16131" max="16131" width="9" style="2" customWidth="1"/>
    <col min="16132" max="16140" width="0" style="2" hidden="1" customWidth="1"/>
    <col min="16141" max="16384" width="9" style="2"/>
  </cols>
  <sheetData>
    <row r="1" spans="1:18" ht="22.15" customHeight="1" thickBot="1">
      <c r="A1" s="6" t="s">
        <v>128</v>
      </c>
      <c r="C1" s="253"/>
      <c r="D1" s="6" t="s">
        <v>769</v>
      </c>
      <c r="E1" s="252"/>
      <c r="F1" s="252"/>
      <c r="G1" s="252"/>
      <c r="H1" s="252"/>
      <c r="I1" s="252"/>
      <c r="J1" s="252"/>
      <c r="K1" s="252"/>
      <c r="L1" s="252"/>
      <c r="M1" s="252"/>
      <c r="N1" s="222"/>
      <c r="O1" s="222"/>
    </row>
    <row r="2" spans="1:18" ht="24" customHeight="1" thickBot="1">
      <c r="A2" s="253"/>
      <c r="B2" s="353" t="s">
        <v>205</v>
      </c>
      <c r="C2" s="354"/>
      <c r="D2" s="313"/>
      <c r="E2" s="314"/>
      <c r="F2" s="315"/>
      <c r="G2" s="330" t="s">
        <v>532</v>
      </c>
      <c r="H2" s="331"/>
      <c r="I2" s="331"/>
      <c r="J2" s="331"/>
      <c r="K2" s="331"/>
      <c r="L2" s="331"/>
      <c r="M2" s="331"/>
      <c r="Q2" s="2">
        <f>D2</f>
        <v>0</v>
      </c>
    </row>
    <row r="3" spans="1:18" ht="24.6" customHeight="1" thickBot="1">
      <c r="A3" s="2">
        <v>1</v>
      </c>
      <c r="B3" s="351" t="s">
        <v>522</v>
      </c>
      <c r="C3" s="352"/>
      <c r="D3" s="342"/>
      <c r="E3" s="343"/>
      <c r="F3" s="344"/>
      <c r="G3" s="332" t="s">
        <v>428</v>
      </c>
      <c r="H3" s="333"/>
      <c r="I3" s="333"/>
      <c r="J3" s="333"/>
      <c r="K3" s="333"/>
      <c r="L3" s="333"/>
      <c r="M3" s="333"/>
      <c r="N3" s="224"/>
      <c r="O3" s="224"/>
      <c r="P3" s="2">
        <v>1</v>
      </c>
      <c r="Q3" s="2" t="e">
        <f>VLOOKUP("*"&amp;$Q$2&amp;"*",Sheet6!D2:F199,1,FALSE)</f>
        <v>#N/A</v>
      </c>
      <c r="R3" s="2" t="e">
        <f>VLOOKUP("*"&amp;Q2&amp;"*",Sheet6!B2:F199,5,FALSE)</f>
        <v>#N/A</v>
      </c>
    </row>
    <row r="4" spans="1:18" ht="27" customHeight="1">
      <c r="A4" s="2">
        <v>2</v>
      </c>
      <c r="B4" s="307" t="s">
        <v>129</v>
      </c>
      <c r="C4" s="308"/>
      <c r="D4" s="348" t="str">
        <f>IF(D3="","",VLOOKUP(D3,Sheet6!B:C,2,0))</f>
        <v/>
      </c>
      <c r="E4" s="349"/>
      <c r="F4" s="350"/>
      <c r="G4" s="334" t="s">
        <v>206</v>
      </c>
      <c r="H4" s="335"/>
      <c r="I4" s="335"/>
      <c r="J4" s="335"/>
      <c r="K4" s="335"/>
      <c r="P4" s="2">
        <v>2</v>
      </c>
      <c r="Q4" s="2" t="e">
        <f ca="1">VLOOKUP("*"&amp;$Q$2&amp;"*",OFFSET(Sheet6!$B$2:$F$199,R3,0),1,FALSE)</f>
        <v>#N/A</v>
      </c>
      <c r="R4" s="2" t="e">
        <f ca="1">VLOOKUP("*"&amp;$Q$2&amp;"*",OFFSET(Sheet6!$B$2:$F$199,R3,0),5,FALSE)</f>
        <v>#N/A</v>
      </c>
    </row>
    <row r="5" spans="1:18" ht="27" customHeight="1">
      <c r="A5" s="2">
        <v>3</v>
      </c>
      <c r="B5" s="307" t="s">
        <v>130</v>
      </c>
      <c r="C5" s="308"/>
      <c r="D5" s="339" t="str">
        <f>IF(D3="","",D3)</f>
        <v/>
      </c>
      <c r="E5" s="340"/>
      <c r="F5" s="341"/>
      <c r="G5" s="334"/>
      <c r="H5" s="335"/>
      <c r="I5" s="335"/>
      <c r="J5" s="335"/>
      <c r="K5" s="335"/>
      <c r="P5" s="2">
        <v>3</v>
      </c>
      <c r="Q5" s="213" t="e">
        <f ca="1">VLOOKUP("*"&amp;$Q$2&amp;"*",OFFSET(Sheet6!$B$2:$F$199,R4,0),1,FALSE)</f>
        <v>#N/A</v>
      </c>
      <c r="R5" s="213" t="e">
        <f ca="1">VLOOKUP("*"&amp;$Q$2&amp;"*",OFFSET(Sheet6!$B$2:$F$199,R4,0),5,FALSE)</f>
        <v>#N/A</v>
      </c>
    </row>
    <row r="6" spans="1:18" ht="27" customHeight="1">
      <c r="A6" s="2">
        <v>4</v>
      </c>
      <c r="B6" s="307" t="s">
        <v>131</v>
      </c>
      <c r="C6" s="308"/>
      <c r="D6" s="345" t="str">
        <f>IF(D3="","",VLOOKUP(D3,Sheet6!B:E,4,0))</f>
        <v/>
      </c>
      <c r="E6" s="346"/>
      <c r="F6" s="347"/>
      <c r="G6" s="334"/>
      <c r="H6" s="335"/>
      <c r="I6" s="335"/>
      <c r="J6" s="335"/>
      <c r="K6" s="335"/>
      <c r="P6" s="2">
        <v>4</v>
      </c>
      <c r="Q6" s="213" t="e">
        <f ca="1">VLOOKUP("*"&amp;$Q$2&amp;"*",OFFSET(Sheet6!$B$2:$F$199,R5,0),1,FALSE)</f>
        <v>#N/A</v>
      </c>
      <c r="R6" s="213" t="e">
        <f ca="1">VLOOKUP("*"&amp;$Q$2&amp;"*",OFFSET(Sheet6!$B$2:$F$199,R5,0),5,FALSE)</f>
        <v>#N/A</v>
      </c>
    </row>
    <row r="7" spans="1:18" ht="27" customHeight="1">
      <c r="B7" s="307" t="s">
        <v>132</v>
      </c>
      <c r="C7" s="308"/>
      <c r="D7" s="336"/>
      <c r="E7" s="337"/>
      <c r="F7" s="338"/>
      <c r="G7" s="4" t="s">
        <v>50</v>
      </c>
      <c r="P7" s="2">
        <v>5</v>
      </c>
      <c r="Q7" s="213" t="e">
        <f ca="1">VLOOKUP("*"&amp;$Q$2&amp;"*",OFFSET(Sheet6!$B$2:$F$199,R6,0),1,FALSE)</f>
        <v>#N/A</v>
      </c>
      <c r="R7" s="213" t="e">
        <f ca="1">VLOOKUP("*"&amp;$Q$2&amp;"*",OFFSET(Sheet6!$B$2:$F$199,R6,0),5,FALSE)</f>
        <v>#N/A</v>
      </c>
    </row>
    <row r="8" spans="1:18" ht="27" customHeight="1" thickBot="1">
      <c r="B8" s="307" t="s">
        <v>5</v>
      </c>
      <c r="C8" s="308"/>
      <c r="D8" s="320"/>
      <c r="E8" s="321"/>
      <c r="F8" s="322"/>
      <c r="G8" s="4" t="s">
        <v>72</v>
      </c>
      <c r="I8" s="3"/>
      <c r="P8" s="2">
        <v>6</v>
      </c>
      <c r="Q8" s="213" t="e">
        <f ca="1">VLOOKUP("*"&amp;$Q$2&amp;"*",OFFSET(Sheet6!$B$2:$F$199,R7,0),1,FALSE)</f>
        <v>#N/A</v>
      </c>
      <c r="R8" s="213" t="e">
        <f ca="1">VLOOKUP("*"&amp;$Q$2&amp;"*",OFFSET(Sheet6!$B$2:$F$199,R7,0),5,FALSE)</f>
        <v>#N/A</v>
      </c>
    </row>
    <row r="9" spans="1:18" ht="27" customHeight="1" thickBot="1">
      <c r="B9" s="323" t="s">
        <v>207</v>
      </c>
      <c r="C9" s="324"/>
      <c r="D9" s="320"/>
      <c r="E9" s="321"/>
      <c r="F9" s="322"/>
      <c r="G9" s="4" t="s">
        <v>208</v>
      </c>
      <c r="I9" s="3"/>
      <c r="P9" s="2">
        <v>7</v>
      </c>
      <c r="Q9" s="213" t="e">
        <f ca="1">VLOOKUP("*"&amp;$Q$2&amp;"*",OFFSET(Sheet6!$B$2:$F$199,R8,0),1,FALSE)</f>
        <v>#N/A</v>
      </c>
      <c r="R9" s="213" t="e">
        <f ca="1">VLOOKUP("*"&amp;$Q$2&amp;"*",OFFSET(Sheet6!$B$2:$F$199,R8,0),5,FALSE)</f>
        <v>#N/A</v>
      </c>
    </row>
    <row r="10" spans="1:18" ht="30" customHeight="1" thickBot="1">
      <c r="A10" s="143"/>
      <c r="B10" s="316" t="s">
        <v>209</v>
      </c>
      <c r="C10" s="317"/>
      <c r="D10" s="169"/>
      <c r="E10" s="170" t="s">
        <v>144</v>
      </c>
      <c r="F10" s="50"/>
      <c r="G10" s="143"/>
      <c r="H10" s="50"/>
      <c r="J10" s="327" t="s">
        <v>530</v>
      </c>
      <c r="K10" s="328"/>
      <c r="L10" s="328"/>
      <c r="M10" s="328"/>
      <c r="N10" s="328"/>
      <c r="O10" s="329"/>
      <c r="P10" s="223">
        <v>8</v>
      </c>
      <c r="Q10" s="223" t="e">
        <f ca="1">VLOOKUP("*"&amp;$Q$2&amp;"*",OFFSET(Sheet6!$B$2:$F$199,R9,0),1,FALSE)</f>
        <v>#N/A</v>
      </c>
      <c r="R10" s="223" t="e">
        <f ca="1">VLOOKUP("*"&amp;$Q$2&amp;"*",OFFSET(Sheet6!$B$2:$F$199,R9,0),5,FALSE)</f>
        <v>#N/A</v>
      </c>
    </row>
    <row r="11" spans="1:18" ht="28.5" customHeight="1" thickBot="1">
      <c r="A11" s="143"/>
      <c r="B11" s="318" t="s">
        <v>133</v>
      </c>
      <c r="C11" s="319"/>
      <c r="D11" s="319"/>
      <c r="E11" s="319"/>
      <c r="F11" s="319"/>
      <c r="G11" s="319"/>
      <c r="H11" s="319"/>
      <c r="I11" s="319"/>
      <c r="J11" s="312" t="s">
        <v>522</v>
      </c>
      <c r="K11" s="307"/>
      <c r="L11" s="304"/>
      <c r="M11" s="305"/>
      <c r="N11" s="305"/>
      <c r="O11" s="306"/>
      <c r="P11" s="223">
        <v>9</v>
      </c>
      <c r="Q11" s="223" t="e">
        <f ca="1">VLOOKUP("*"&amp;$Q$2&amp;"*",OFFSET(Sheet6!$B$2:$F$199,R10,0),1,FALSE)</f>
        <v>#N/A</v>
      </c>
      <c r="R11" s="223" t="e">
        <f ca="1">VLOOKUP("*"&amp;$Q$2&amp;"*",OFFSET(Sheet6!$B$2:$F$199,R10,0),5,FALSE)</f>
        <v>#N/A</v>
      </c>
    </row>
    <row r="12" spans="1:18" ht="28.5" customHeight="1" thickBot="1">
      <c r="A12" s="143"/>
      <c r="B12" s="313"/>
      <c r="C12" s="314"/>
      <c r="D12" s="314"/>
      <c r="E12" s="315"/>
      <c r="F12" s="314"/>
      <c r="G12" s="314"/>
      <c r="H12" s="314"/>
      <c r="I12" s="314"/>
      <c r="J12" s="312" t="s">
        <v>130</v>
      </c>
      <c r="K12" s="307"/>
      <c r="L12" s="304"/>
      <c r="M12" s="305"/>
      <c r="N12" s="305"/>
      <c r="O12" s="306"/>
      <c r="P12" s="223">
        <v>10</v>
      </c>
      <c r="Q12" s="223" t="e">
        <f ca="1">VLOOKUP("*"&amp;$Q$2&amp;"*",OFFSET(Sheet6!$B$2:$F$199,R11,0),1,FALSE)</f>
        <v>#N/A</v>
      </c>
      <c r="R12" s="223" t="e">
        <f ca="1">VLOOKUP("*"&amp;$Q$2&amp;"*",OFFSET(Sheet6!$B$2:$F$199,R11,0),5,FALSE)</f>
        <v>#N/A</v>
      </c>
    </row>
    <row r="13" spans="1:18" ht="28.5" customHeight="1" thickBot="1">
      <c r="A13" s="143"/>
      <c r="B13" s="313"/>
      <c r="C13" s="314"/>
      <c r="D13" s="314"/>
      <c r="E13" s="315"/>
      <c r="F13" s="314"/>
      <c r="G13" s="314"/>
      <c r="H13" s="314"/>
      <c r="I13" s="314"/>
      <c r="J13" s="325" t="s">
        <v>131</v>
      </c>
      <c r="K13" s="326"/>
      <c r="L13" s="309"/>
      <c r="M13" s="310"/>
      <c r="N13" s="310"/>
      <c r="O13" s="311"/>
      <c r="P13" s="223">
        <v>11</v>
      </c>
      <c r="Q13" s="223" t="e">
        <f ca="1">VLOOKUP("*"&amp;$Q$2&amp;"*",OFFSET(Sheet6!$B$2:$F$199,R12,0),1,FALSE)</f>
        <v>#N/A</v>
      </c>
      <c r="R13" s="223" t="e">
        <f ca="1">VLOOKUP("*"&amp;$Q$2&amp;"*",OFFSET(Sheet6!$B$2:$F$199,R12,0),5,FALSE)</f>
        <v>#N/A</v>
      </c>
    </row>
    <row r="14" spans="1:18">
      <c r="A14" s="143"/>
      <c r="B14" s="50"/>
      <c r="C14" s="143"/>
      <c r="D14" s="50"/>
      <c r="E14" s="143"/>
      <c r="F14" s="50"/>
      <c r="G14" s="143"/>
      <c r="H14" s="50"/>
      <c r="M14"/>
      <c r="N14"/>
      <c r="O14"/>
      <c r="P14" s="223">
        <v>12</v>
      </c>
      <c r="Q14" s="223" t="e">
        <f ca="1">VLOOKUP("*"&amp;$Q$2&amp;"*",OFFSET(Sheet6!$B$2:$F$199,R13,0),1,FALSE)</f>
        <v>#N/A</v>
      </c>
      <c r="R14" s="223" t="e">
        <f ca="1">VLOOKUP("*"&amp;$Q$2&amp;"*",OFFSET(Sheet6!$B$2:$F$199,R13,0),5,FALSE)</f>
        <v>#N/A</v>
      </c>
    </row>
    <row r="15" spans="1:18">
      <c r="A15" s="143"/>
      <c r="B15" s="50"/>
      <c r="C15" s="143"/>
      <c r="D15" s="50"/>
      <c r="E15" s="143"/>
      <c r="F15" s="50"/>
      <c r="G15" s="143"/>
      <c r="H15" s="50"/>
      <c r="M15"/>
      <c r="N15"/>
      <c r="O15"/>
      <c r="P15" s="223">
        <v>13</v>
      </c>
      <c r="Q15" s="223" t="e">
        <f ca="1">VLOOKUP("*"&amp;$Q$2&amp;"*",OFFSET(Sheet6!$B$2:$F$199,R14,0),1,FALSE)</f>
        <v>#N/A</v>
      </c>
      <c r="R15" s="223" t="e">
        <f ca="1">VLOOKUP("*"&amp;$Q$2&amp;"*",OFFSET(Sheet6!$B$2:$F$199,R14,0),5,FALSE)</f>
        <v>#N/A</v>
      </c>
    </row>
    <row r="16" spans="1:18">
      <c r="A16" s="143"/>
      <c r="B16" s="50"/>
      <c r="C16" s="143"/>
      <c r="D16" s="50"/>
      <c r="E16" s="143"/>
      <c r="F16" s="50"/>
      <c r="G16" s="143"/>
      <c r="H16" s="50"/>
      <c r="M16"/>
      <c r="N16"/>
      <c r="O16"/>
      <c r="P16" s="223">
        <v>14</v>
      </c>
      <c r="Q16" s="223" t="e">
        <f ca="1">VLOOKUP("*"&amp;$Q$2&amp;"*",OFFSET(Sheet6!$B$2:$F$199,R15,0),1,FALSE)</f>
        <v>#N/A</v>
      </c>
      <c r="R16" s="223" t="e">
        <f ca="1">VLOOKUP("*"&amp;$Q$2&amp;"*",OFFSET(Sheet6!$B$2:$F$199,R15,0),5,FALSE)</f>
        <v>#N/A</v>
      </c>
    </row>
    <row r="17" spans="1:18">
      <c r="A17" s="143"/>
      <c r="B17" s="50"/>
      <c r="C17" s="143"/>
      <c r="D17" s="50"/>
      <c r="E17" s="143"/>
      <c r="F17" s="50"/>
      <c r="G17" s="143"/>
      <c r="H17" s="50"/>
      <c r="M17"/>
      <c r="N17"/>
      <c r="O17"/>
      <c r="P17" s="2">
        <v>15</v>
      </c>
      <c r="Q17" s="213" t="e">
        <f ca="1">VLOOKUP("*"&amp;$Q$2&amp;"*",OFFSET(Sheet6!$B$2:$F$199,R16,0),1,FALSE)</f>
        <v>#N/A</v>
      </c>
      <c r="R17" s="213" t="e">
        <f ca="1">VLOOKUP("*"&amp;$Q$2&amp;"*",OFFSET(Sheet6!$B$2:$F$199,R16,0),5,FALSE)</f>
        <v>#N/A</v>
      </c>
    </row>
    <row r="18" spans="1:18">
      <c r="A18" s="143"/>
      <c r="B18" s="50"/>
      <c r="C18" s="143"/>
      <c r="D18" s="50"/>
      <c r="E18" s="143"/>
      <c r="F18" s="50"/>
      <c r="G18" s="143"/>
      <c r="H18" s="50"/>
      <c r="M18"/>
      <c r="N18"/>
      <c r="O18"/>
      <c r="P18" s="2">
        <v>16</v>
      </c>
      <c r="Q18" s="213" t="e">
        <f ca="1">VLOOKUP("*"&amp;$Q$2&amp;"*",OFFSET(Sheet6!$B$2:$F$199,R17,0),1,FALSE)</f>
        <v>#N/A</v>
      </c>
      <c r="R18" s="213" t="e">
        <f ca="1">VLOOKUP("*"&amp;$Q$2&amp;"*",OFFSET(Sheet6!$B$2:$F$199,R17,0),5,FALSE)</f>
        <v>#N/A</v>
      </c>
    </row>
    <row r="19" spans="1:18">
      <c r="A19" s="143"/>
      <c r="B19" s="50"/>
      <c r="C19" s="143"/>
      <c r="D19" s="50"/>
      <c r="E19" s="143"/>
      <c r="F19" s="50"/>
      <c r="G19" s="143"/>
      <c r="H19" s="50"/>
      <c r="M19"/>
      <c r="N19"/>
      <c r="O19"/>
      <c r="P19" s="2">
        <v>17</v>
      </c>
      <c r="Q19" s="213" t="e">
        <f ca="1">VLOOKUP("*"&amp;$Q$2&amp;"*",OFFSET(Sheet6!$B$2:$F$199,R18,0),1,FALSE)</f>
        <v>#N/A</v>
      </c>
      <c r="R19" s="213" t="e">
        <f ca="1">VLOOKUP("*"&amp;$Q$2&amp;"*",OFFSET(Sheet6!$B$2:$F$199,R18,0),5,FALSE)</f>
        <v>#N/A</v>
      </c>
    </row>
    <row r="20" spans="1:18">
      <c r="A20" s="143"/>
      <c r="B20" s="50"/>
      <c r="C20" s="143"/>
      <c r="D20" s="50"/>
      <c r="E20" s="143"/>
      <c r="F20" s="50"/>
      <c r="G20" s="143"/>
      <c r="H20" s="50"/>
      <c r="M20"/>
      <c r="N20"/>
      <c r="O20"/>
      <c r="P20" s="213">
        <v>18</v>
      </c>
      <c r="Q20" s="213" t="e">
        <f ca="1">VLOOKUP("*"&amp;$Q$2&amp;"*",OFFSET(Sheet6!$B$2:$F$199,R19,0),1,FALSE)</f>
        <v>#N/A</v>
      </c>
      <c r="R20" s="213" t="e">
        <f ca="1">VLOOKUP("*"&amp;$Q$2&amp;"*",OFFSET(Sheet6!$B$2:$F$199,R19,0),5,FALSE)</f>
        <v>#N/A</v>
      </c>
    </row>
    <row r="21" spans="1:18">
      <c r="A21" s="143"/>
      <c r="B21" s="50"/>
      <c r="C21" s="143"/>
      <c r="D21" s="50"/>
      <c r="E21" s="143"/>
      <c r="F21" s="50"/>
      <c r="G21" s="143"/>
      <c r="H21" s="50"/>
      <c r="M21"/>
      <c r="N21"/>
      <c r="O21"/>
      <c r="P21" s="213">
        <v>19</v>
      </c>
      <c r="Q21" s="213" t="e">
        <f ca="1">VLOOKUP("*"&amp;$Q$2&amp;"*",OFFSET(Sheet6!$B$2:$F$199,R20,0),1,FALSE)</f>
        <v>#N/A</v>
      </c>
      <c r="R21" s="213" t="e">
        <f ca="1">VLOOKUP("*"&amp;$Q$2&amp;"*",OFFSET(Sheet6!$B$2:$F$199,R20,0),5,FALSE)</f>
        <v>#N/A</v>
      </c>
    </row>
    <row r="22" spans="1:18">
      <c r="A22" s="143"/>
      <c r="B22" s="50"/>
      <c r="C22" s="143"/>
      <c r="D22" s="50"/>
      <c r="E22" s="143"/>
      <c r="F22" s="50"/>
      <c r="G22" s="143"/>
      <c r="H22" s="50"/>
      <c r="M22"/>
      <c r="N22"/>
      <c r="O22"/>
      <c r="P22" s="213">
        <v>20</v>
      </c>
      <c r="Q22" s="213" t="e">
        <f ca="1">VLOOKUP("*"&amp;$Q$2&amp;"*",OFFSET(Sheet6!$B$2:$F$199,R21,0),1,FALSE)</f>
        <v>#N/A</v>
      </c>
      <c r="R22" s="213" t="e">
        <f ca="1">VLOOKUP("*"&amp;$Q$2&amp;"*",OFFSET(Sheet6!$B$2:$F$199,R21,0),5,FALSE)</f>
        <v>#N/A</v>
      </c>
    </row>
    <row r="23" spans="1:18">
      <c r="A23" s="143"/>
      <c r="B23" s="50"/>
      <c r="C23" s="143"/>
      <c r="D23" s="50"/>
      <c r="E23" s="143"/>
      <c r="F23" s="50"/>
      <c r="G23" s="143"/>
      <c r="H23" s="50"/>
      <c r="M23"/>
      <c r="N23"/>
      <c r="O23"/>
      <c r="P23" s="213">
        <v>21</v>
      </c>
      <c r="Q23" s="213" t="e">
        <f ca="1">VLOOKUP("*"&amp;$Q$2&amp;"*",OFFSET(Sheet6!$B$2:$F$199,R22,0),1,FALSE)</f>
        <v>#N/A</v>
      </c>
      <c r="R23" s="213" t="e">
        <f ca="1">VLOOKUP("*"&amp;$Q$2&amp;"*",OFFSET(Sheet6!$B$2:$F$199,R22,0),5,FALSE)</f>
        <v>#N/A</v>
      </c>
    </row>
    <row r="24" spans="1:18">
      <c r="A24" s="143"/>
      <c r="B24" s="50"/>
      <c r="C24" s="143"/>
      <c r="D24" s="50"/>
      <c r="E24" s="143"/>
      <c r="F24" s="50"/>
      <c r="G24" s="143"/>
      <c r="H24" s="50"/>
      <c r="M24"/>
      <c r="N24"/>
      <c r="O24"/>
      <c r="P24" s="213">
        <v>22</v>
      </c>
      <c r="Q24" s="213" t="e">
        <f ca="1">VLOOKUP("*"&amp;$Q$2&amp;"*",OFFSET(Sheet6!$B$2:$F$199,R23,0),1,FALSE)</f>
        <v>#N/A</v>
      </c>
      <c r="R24" s="213" t="e">
        <f ca="1">VLOOKUP("*"&amp;$Q$2&amp;"*",OFFSET(Sheet6!$B$2:$F$199,R23,0),5,FALSE)</f>
        <v>#N/A</v>
      </c>
    </row>
    <row r="25" spans="1:18">
      <c r="A25" s="143"/>
      <c r="B25" s="50"/>
      <c r="C25" s="143"/>
      <c r="D25" s="50"/>
      <c r="E25" s="143"/>
      <c r="F25" s="50"/>
      <c r="G25" s="143"/>
      <c r="H25" s="50"/>
      <c r="M25"/>
      <c r="N25"/>
      <c r="O25"/>
      <c r="P25" s="213">
        <v>23</v>
      </c>
      <c r="Q25" s="213" t="e">
        <f ca="1">VLOOKUP("*"&amp;$Q$2&amp;"*",OFFSET(Sheet6!$B$2:$F$199,R24,0),1,FALSE)</f>
        <v>#N/A</v>
      </c>
      <c r="R25" s="213" t="e">
        <f ca="1">VLOOKUP("*"&amp;$Q$2&amp;"*",OFFSET(Sheet6!$B$2:$F$199,R24,0),5,FALSE)</f>
        <v>#N/A</v>
      </c>
    </row>
    <row r="26" spans="1:18">
      <c r="A26" s="143"/>
      <c r="B26" s="50"/>
      <c r="C26" s="143"/>
      <c r="D26" s="50"/>
      <c r="E26" s="143"/>
      <c r="F26" s="50"/>
      <c r="G26" s="143"/>
      <c r="H26" s="50"/>
      <c r="M26"/>
      <c r="N26"/>
      <c r="O26"/>
      <c r="P26" s="213">
        <v>24</v>
      </c>
      <c r="Q26" s="213" t="e">
        <f ca="1">VLOOKUP("*"&amp;$Q$2&amp;"*",OFFSET(Sheet6!$B$2:$F$199,R25,0),1,FALSE)</f>
        <v>#N/A</v>
      </c>
      <c r="R26" s="213" t="e">
        <f ca="1">VLOOKUP("*"&amp;$Q$2&amp;"*",OFFSET(Sheet6!$B$2:$F$199,R25,0),5,FALSE)</f>
        <v>#N/A</v>
      </c>
    </row>
    <row r="27" spans="1:18">
      <c r="A27" s="143"/>
      <c r="B27" s="50"/>
      <c r="C27" s="143"/>
      <c r="D27" s="50"/>
      <c r="E27" s="143"/>
      <c r="F27" s="50"/>
      <c r="G27" s="143"/>
      <c r="H27" s="50"/>
      <c r="M27"/>
      <c r="N27"/>
      <c r="O27"/>
      <c r="P27" s="213">
        <v>25</v>
      </c>
      <c r="Q27" s="213" t="e">
        <f ca="1">VLOOKUP("*"&amp;$Q$2&amp;"*",OFFSET(Sheet6!$B$2:$F$199,R26,0),1,FALSE)</f>
        <v>#N/A</v>
      </c>
      <c r="R27" s="213" t="e">
        <f ca="1">VLOOKUP("*"&amp;$Q$2&amp;"*",OFFSET(Sheet6!$B$2:$F$199,R26,0),5,FALSE)</f>
        <v>#N/A</v>
      </c>
    </row>
    <row r="28" spans="1:18">
      <c r="A28" s="143"/>
      <c r="B28" s="50"/>
      <c r="C28" s="143"/>
      <c r="D28" s="50"/>
      <c r="E28" s="143"/>
      <c r="F28" s="50"/>
      <c r="G28" s="143"/>
      <c r="H28" s="50"/>
      <c r="M28"/>
      <c r="N28"/>
      <c r="O28"/>
      <c r="P28" s="213">
        <v>26</v>
      </c>
    </row>
    <row r="29" spans="1:18">
      <c r="A29" s="143"/>
      <c r="B29" s="50"/>
      <c r="C29" s="143"/>
      <c r="D29" s="50"/>
      <c r="E29" s="143"/>
      <c r="F29" s="50"/>
      <c r="G29" s="143"/>
      <c r="H29" s="50"/>
      <c r="M29"/>
      <c r="N29"/>
      <c r="O29"/>
      <c r="P29" s="213">
        <v>27</v>
      </c>
    </row>
    <row r="30" spans="1:18">
      <c r="A30" s="143"/>
      <c r="B30" s="50"/>
      <c r="C30" s="143"/>
      <c r="D30" s="50"/>
      <c r="E30" s="143"/>
      <c r="F30" s="50"/>
      <c r="G30" s="143"/>
      <c r="H30" s="50"/>
      <c r="M30"/>
      <c r="N30"/>
      <c r="O30"/>
      <c r="P30" s="213">
        <v>28</v>
      </c>
    </row>
    <row r="31" spans="1:18">
      <c r="A31" s="143"/>
      <c r="B31" s="50"/>
      <c r="C31" s="143"/>
      <c r="D31" s="50"/>
      <c r="E31" s="143"/>
      <c r="F31" s="50"/>
      <c r="G31" s="143"/>
      <c r="H31" s="50"/>
      <c r="M31"/>
      <c r="N31"/>
      <c r="O31"/>
      <c r="P31" s="213">
        <v>29</v>
      </c>
    </row>
    <row r="32" spans="1:18">
      <c r="A32" s="143"/>
      <c r="B32" s="50"/>
      <c r="C32" s="143"/>
      <c r="D32" s="50"/>
      <c r="E32" s="143"/>
      <c r="F32" s="50"/>
      <c r="G32" s="143"/>
      <c r="H32" s="50"/>
      <c r="M32"/>
      <c r="N32"/>
      <c r="O32"/>
      <c r="P32" s="213">
        <v>30</v>
      </c>
    </row>
    <row r="33" spans="1:16">
      <c r="A33" s="143"/>
      <c r="B33" s="50"/>
      <c r="C33" s="143"/>
      <c r="D33" s="50"/>
      <c r="E33" s="143"/>
      <c r="F33" s="50"/>
      <c r="G33" s="143"/>
      <c r="H33" s="50"/>
      <c r="M33"/>
      <c r="N33"/>
      <c r="O33"/>
      <c r="P33" s="213">
        <v>31</v>
      </c>
    </row>
    <row r="34" spans="1:16">
      <c r="A34" s="143"/>
      <c r="B34" s="50"/>
      <c r="C34" s="143"/>
      <c r="D34" s="50"/>
      <c r="E34" s="143"/>
      <c r="F34" s="50"/>
      <c r="G34" s="50"/>
      <c r="H34" s="50"/>
      <c r="M34"/>
      <c r="N34"/>
      <c r="O34"/>
      <c r="P34" s="213">
        <v>32</v>
      </c>
    </row>
    <row r="35" spans="1:16">
      <c r="A35" s="143"/>
      <c r="B35" s="50"/>
      <c r="C35" s="143"/>
      <c r="D35" s="50"/>
      <c r="E35" s="143"/>
      <c r="F35" s="50"/>
      <c r="G35" s="50"/>
      <c r="H35" s="50"/>
      <c r="M35"/>
      <c r="N35"/>
      <c r="O35"/>
      <c r="P35" s="213">
        <v>33</v>
      </c>
    </row>
    <row r="36" spans="1:16">
      <c r="A36" s="143"/>
      <c r="B36" s="50"/>
      <c r="C36" s="143"/>
      <c r="D36" s="50"/>
      <c r="E36" s="143"/>
      <c r="F36" s="50"/>
      <c r="G36" s="50"/>
      <c r="H36" s="50"/>
      <c r="M36"/>
      <c r="N36"/>
      <c r="O36"/>
      <c r="P36" s="213">
        <v>34</v>
      </c>
    </row>
    <row r="37" spans="1:16">
      <c r="A37" s="143"/>
      <c r="B37" s="50"/>
      <c r="C37" s="143"/>
      <c r="D37" s="50"/>
      <c r="E37" s="143"/>
      <c r="F37" s="50"/>
      <c r="G37" s="50"/>
      <c r="H37" s="50"/>
      <c r="M37"/>
      <c r="N37"/>
      <c r="O37"/>
      <c r="P37" s="213">
        <v>35</v>
      </c>
    </row>
    <row r="38" spans="1:16">
      <c r="A38" s="143"/>
      <c r="B38" s="50"/>
      <c r="C38" s="143"/>
      <c r="D38" s="50"/>
      <c r="E38" s="143"/>
      <c r="F38" s="50"/>
      <c r="G38" s="50"/>
      <c r="H38" s="50"/>
      <c r="M38"/>
      <c r="N38"/>
      <c r="O38"/>
      <c r="P38" s="213">
        <v>36</v>
      </c>
    </row>
    <row r="39" spans="1:16">
      <c r="A39" s="143"/>
      <c r="B39" s="50"/>
      <c r="C39" s="143"/>
      <c r="D39" s="50"/>
      <c r="E39" s="143"/>
      <c r="F39" s="50"/>
      <c r="G39" s="50"/>
      <c r="H39" s="50"/>
      <c r="M39"/>
      <c r="N39"/>
      <c r="O39"/>
      <c r="P39" s="213">
        <v>37</v>
      </c>
    </row>
    <row r="40" spans="1:16">
      <c r="A40" s="143"/>
      <c r="B40" s="50"/>
      <c r="C40" s="143"/>
      <c r="D40" s="50"/>
      <c r="E40" s="143"/>
      <c r="F40" s="50"/>
      <c r="G40" s="50"/>
      <c r="H40" s="50"/>
      <c r="M40"/>
      <c r="N40"/>
      <c r="O40"/>
      <c r="P40" s="213">
        <v>38</v>
      </c>
    </row>
    <row r="41" spans="1:16">
      <c r="A41" s="143"/>
      <c r="B41" s="50"/>
      <c r="C41" s="143"/>
      <c r="D41" s="50"/>
      <c r="E41" s="143"/>
      <c r="F41" s="50"/>
      <c r="G41" s="50"/>
      <c r="H41" s="50"/>
      <c r="M41"/>
      <c r="N41"/>
      <c r="O41"/>
      <c r="P41" s="213">
        <v>39</v>
      </c>
    </row>
    <row r="42" spans="1:16">
      <c r="A42" s="143"/>
      <c r="B42" s="50"/>
      <c r="C42" s="143"/>
      <c r="D42" s="50"/>
      <c r="E42" s="143"/>
      <c r="F42" s="50"/>
      <c r="G42" s="50"/>
      <c r="H42" s="50"/>
      <c r="M42"/>
      <c r="N42"/>
      <c r="O42"/>
      <c r="P42" s="213">
        <v>40</v>
      </c>
    </row>
    <row r="43" spans="1:16">
      <c r="A43" s="143"/>
      <c r="B43" s="50"/>
      <c r="C43" s="143"/>
      <c r="D43" s="50"/>
      <c r="E43" s="143"/>
      <c r="F43" s="50"/>
      <c r="G43" s="50"/>
      <c r="H43" s="50"/>
      <c r="M43"/>
      <c r="N43"/>
      <c r="O43"/>
      <c r="P43" s="213">
        <v>41</v>
      </c>
    </row>
    <row r="44" spans="1:16">
      <c r="A44" s="143"/>
      <c r="B44" s="50"/>
      <c r="C44" s="143"/>
      <c r="D44" s="50"/>
      <c r="E44" s="143"/>
      <c r="F44" s="50"/>
      <c r="M44"/>
      <c r="N44"/>
      <c r="O44"/>
    </row>
    <row r="45" spans="1:16">
      <c r="M45"/>
      <c r="N45"/>
      <c r="O45"/>
    </row>
    <row r="46" spans="1:16">
      <c r="M46"/>
      <c r="N46"/>
      <c r="O46"/>
    </row>
    <row r="47" spans="1:16">
      <c r="M47"/>
      <c r="N47"/>
      <c r="O47"/>
    </row>
    <row r="48" spans="1:16">
      <c r="M48"/>
      <c r="N48"/>
      <c r="O48"/>
    </row>
    <row r="49" spans="13:15">
      <c r="M49"/>
      <c r="N49"/>
      <c r="O49"/>
    </row>
    <row r="50" spans="13:15">
      <c r="M50"/>
      <c r="N50"/>
      <c r="O50"/>
    </row>
    <row r="51" spans="13:15">
      <c r="M51"/>
      <c r="N51"/>
      <c r="O51"/>
    </row>
    <row r="52" spans="13:15">
      <c r="M52"/>
      <c r="N52"/>
      <c r="O52"/>
    </row>
    <row r="53" spans="13:15">
      <c r="M53"/>
      <c r="N53"/>
      <c r="O53"/>
    </row>
    <row r="54" spans="13:15">
      <c r="M54"/>
      <c r="N54"/>
      <c r="O54"/>
    </row>
    <row r="55" spans="13:15">
      <c r="M55"/>
      <c r="N55"/>
      <c r="O55"/>
    </row>
    <row r="56" spans="13:15">
      <c r="M56"/>
      <c r="N56"/>
      <c r="O56"/>
    </row>
    <row r="57" spans="13:15">
      <c r="M57"/>
      <c r="N57"/>
      <c r="O57"/>
    </row>
    <row r="58" spans="13:15">
      <c r="M58"/>
      <c r="N58"/>
      <c r="O58"/>
    </row>
    <row r="59" spans="13:15">
      <c r="M59"/>
      <c r="N59"/>
      <c r="O59"/>
    </row>
  </sheetData>
  <sheetProtection sheet="1" objects="1" scenarios="1" selectLockedCells="1"/>
  <mergeCells count="32">
    <mergeCell ref="G2:M2"/>
    <mergeCell ref="G3:M3"/>
    <mergeCell ref="D8:F8"/>
    <mergeCell ref="B7:C7"/>
    <mergeCell ref="B8:C8"/>
    <mergeCell ref="B4:C4"/>
    <mergeCell ref="G4:K6"/>
    <mergeCell ref="D7:F7"/>
    <mergeCell ref="D5:F5"/>
    <mergeCell ref="D2:F2"/>
    <mergeCell ref="D3:F3"/>
    <mergeCell ref="B5:C5"/>
    <mergeCell ref="D6:F6"/>
    <mergeCell ref="D4:F4"/>
    <mergeCell ref="B3:C3"/>
    <mergeCell ref="B2:C2"/>
    <mergeCell ref="L11:O11"/>
    <mergeCell ref="B6:C6"/>
    <mergeCell ref="L13:O13"/>
    <mergeCell ref="J12:K12"/>
    <mergeCell ref="L12:O12"/>
    <mergeCell ref="B13:E13"/>
    <mergeCell ref="F13:I13"/>
    <mergeCell ref="B10:C10"/>
    <mergeCell ref="B11:I11"/>
    <mergeCell ref="B12:E12"/>
    <mergeCell ref="F12:I12"/>
    <mergeCell ref="D9:F9"/>
    <mergeCell ref="B9:C9"/>
    <mergeCell ref="J11:K11"/>
    <mergeCell ref="J13:K13"/>
    <mergeCell ref="J10:O10"/>
  </mergeCells>
  <phoneticPr fontId="6"/>
  <dataValidations count="5">
    <dataValidation imeMode="on"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C65540 IQ65540 SM65540 ACI65540 AME65540 AWA65540 BFW65540 BPS65540 BZO65540 CJK65540 CTG65540 DDC65540 DMY65540 DWU65540 EGQ65540 EQM65540 FAI65540 FKE65540 FUA65540 GDW65540 GNS65540 GXO65540 HHK65540 HRG65540 IBC65540 IKY65540 IUU65540 JEQ65540 JOM65540 JYI65540 KIE65540 KSA65540 LBW65540 LLS65540 LVO65540 MFK65540 MPG65540 MZC65540 NIY65540 NSU65540 OCQ65540 OMM65540 OWI65540 PGE65540 PQA65540 PZW65540 QJS65540 QTO65540 RDK65540 RNG65540 RXC65540 SGY65540 SQU65540 TAQ65540 TKM65540 TUI65540 UEE65540 UOA65540 UXW65540 VHS65540 VRO65540 WBK65540 WLG65540 WVC65540 C131076 IQ131076 SM131076 ACI131076 AME131076 AWA131076 BFW131076 BPS131076 BZO131076 CJK131076 CTG131076 DDC131076 DMY131076 DWU131076 EGQ131076 EQM131076 FAI131076 FKE131076 FUA131076 GDW131076 GNS131076 GXO131076 HHK131076 HRG131076 IBC131076 IKY131076 IUU131076 JEQ131076 JOM131076 JYI131076 KIE131076 KSA131076 LBW131076 LLS131076 LVO131076 MFK131076 MPG131076 MZC131076 NIY131076 NSU131076 OCQ131076 OMM131076 OWI131076 PGE131076 PQA131076 PZW131076 QJS131076 QTO131076 RDK131076 RNG131076 RXC131076 SGY131076 SQU131076 TAQ131076 TKM131076 TUI131076 UEE131076 UOA131076 UXW131076 VHS131076 VRO131076 WBK131076 WLG131076 WVC131076 C196612 IQ196612 SM196612 ACI196612 AME196612 AWA196612 BFW196612 BPS196612 BZO196612 CJK196612 CTG196612 DDC196612 DMY196612 DWU196612 EGQ196612 EQM196612 FAI196612 FKE196612 FUA196612 GDW196612 GNS196612 GXO196612 HHK196612 HRG196612 IBC196612 IKY196612 IUU196612 JEQ196612 JOM196612 JYI196612 KIE196612 KSA196612 LBW196612 LLS196612 LVO196612 MFK196612 MPG196612 MZC196612 NIY196612 NSU196612 OCQ196612 OMM196612 OWI196612 PGE196612 PQA196612 PZW196612 QJS196612 QTO196612 RDK196612 RNG196612 RXC196612 SGY196612 SQU196612 TAQ196612 TKM196612 TUI196612 UEE196612 UOA196612 UXW196612 VHS196612 VRO196612 WBK196612 WLG196612 WVC196612 C262148 IQ262148 SM262148 ACI262148 AME262148 AWA262148 BFW262148 BPS262148 BZO262148 CJK262148 CTG262148 DDC262148 DMY262148 DWU262148 EGQ262148 EQM262148 FAI262148 FKE262148 FUA262148 GDW262148 GNS262148 GXO262148 HHK262148 HRG262148 IBC262148 IKY262148 IUU262148 JEQ262148 JOM262148 JYI262148 KIE262148 KSA262148 LBW262148 LLS262148 LVO262148 MFK262148 MPG262148 MZC262148 NIY262148 NSU262148 OCQ262148 OMM262148 OWI262148 PGE262148 PQA262148 PZW262148 QJS262148 QTO262148 RDK262148 RNG262148 RXC262148 SGY262148 SQU262148 TAQ262148 TKM262148 TUI262148 UEE262148 UOA262148 UXW262148 VHS262148 VRO262148 WBK262148 WLG262148 WVC262148 C327684 IQ327684 SM327684 ACI327684 AME327684 AWA327684 BFW327684 BPS327684 BZO327684 CJK327684 CTG327684 DDC327684 DMY327684 DWU327684 EGQ327684 EQM327684 FAI327684 FKE327684 FUA327684 GDW327684 GNS327684 GXO327684 HHK327684 HRG327684 IBC327684 IKY327684 IUU327684 JEQ327684 JOM327684 JYI327684 KIE327684 KSA327684 LBW327684 LLS327684 LVO327684 MFK327684 MPG327684 MZC327684 NIY327684 NSU327684 OCQ327684 OMM327684 OWI327684 PGE327684 PQA327684 PZW327684 QJS327684 QTO327684 RDK327684 RNG327684 RXC327684 SGY327684 SQU327684 TAQ327684 TKM327684 TUI327684 UEE327684 UOA327684 UXW327684 VHS327684 VRO327684 WBK327684 WLG327684 WVC327684 C393220 IQ393220 SM393220 ACI393220 AME393220 AWA393220 BFW393220 BPS393220 BZO393220 CJK393220 CTG393220 DDC393220 DMY393220 DWU393220 EGQ393220 EQM393220 FAI393220 FKE393220 FUA393220 GDW393220 GNS393220 GXO393220 HHK393220 HRG393220 IBC393220 IKY393220 IUU393220 JEQ393220 JOM393220 JYI393220 KIE393220 KSA393220 LBW393220 LLS393220 LVO393220 MFK393220 MPG393220 MZC393220 NIY393220 NSU393220 OCQ393220 OMM393220 OWI393220 PGE393220 PQA393220 PZW393220 QJS393220 QTO393220 RDK393220 RNG393220 RXC393220 SGY393220 SQU393220 TAQ393220 TKM393220 TUI393220 UEE393220 UOA393220 UXW393220 VHS393220 VRO393220 WBK393220 WLG393220 WVC393220 C458756 IQ458756 SM458756 ACI458756 AME458756 AWA458756 BFW458756 BPS458756 BZO458756 CJK458756 CTG458756 DDC458756 DMY458756 DWU458756 EGQ458756 EQM458756 FAI458756 FKE458756 FUA458756 GDW458756 GNS458756 GXO458756 HHK458756 HRG458756 IBC458756 IKY458756 IUU458756 JEQ458756 JOM458756 JYI458756 KIE458756 KSA458756 LBW458756 LLS458756 LVO458756 MFK458756 MPG458756 MZC458756 NIY458756 NSU458756 OCQ458756 OMM458756 OWI458756 PGE458756 PQA458756 PZW458756 QJS458756 QTO458756 RDK458756 RNG458756 RXC458756 SGY458756 SQU458756 TAQ458756 TKM458756 TUI458756 UEE458756 UOA458756 UXW458756 VHS458756 VRO458756 WBK458756 WLG458756 WVC458756 C524292 IQ524292 SM524292 ACI524292 AME524292 AWA524292 BFW524292 BPS524292 BZO524292 CJK524292 CTG524292 DDC524292 DMY524292 DWU524292 EGQ524292 EQM524292 FAI524292 FKE524292 FUA524292 GDW524292 GNS524292 GXO524292 HHK524292 HRG524292 IBC524292 IKY524292 IUU524292 JEQ524292 JOM524292 JYI524292 KIE524292 KSA524292 LBW524292 LLS524292 LVO524292 MFK524292 MPG524292 MZC524292 NIY524292 NSU524292 OCQ524292 OMM524292 OWI524292 PGE524292 PQA524292 PZW524292 QJS524292 QTO524292 RDK524292 RNG524292 RXC524292 SGY524292 SQU524292 TAQ524292 TKM524292 TUI524292 UEE524292 UOA524292 UXW524292 VHS524292 VRO524292 WBK524292 WLG524292 WVC524292 C589828 IQ589828 SM589828 ACI589828 AME589828 AWA589828 BFW589828 BPS589828 BZO589828 CJK589828 CTG589828 DDC589828 DMY589828 DWU589828 EGQ589828 EQM589828 FAI589828 FKE589828 FUA589828 GDW589828 GNS589828 GXO589828 HHK589828 HRG589828 IBC589828 IKY589828 IUU589828 JEQ589828 JOM589828 JYI589828 KIE589828 KSA589828 LBW589828 LLS589828 LVO589828 MFK589828 MPG589828 MZC589828 NIY589828 NSU589828 OCQ589828 OMM589828 OWI589828 PGE589828 PQA589828 PZW589828 QJS589828 QTO589828 RDK589828 RNG589828 RXC589828 SGY589828 SQU589828 TAQ589828 TKM589828 TUI589828 UEE589828 UOA589828 UXW589828 VHS589828 VRO589828 WBK589828 WLG589828 WVC589828 C655364 IQ655364 SM655364 ACI655364 AME655364 AWA655364 BFW655364 BPS655364 BZO655364 CJK655364 CTG655364 DDC655364 DMY655364 DWU655364 EGQ655364 EQM655364 FAI655364 FKE655364 FUA655364 GDW655364 GNS655364 GXO655364 HHK655364 HRG655364 IBC655364 IKY655364 IUU655364 JEQ655364 JOM655364 JYI655364 KIE655364 KSA655364 LBW655364 LLS655364 LVO655364 MFK655364 MPG655364 MZC655364 NIY655364 NSU655364 OCQ655364 OMM655364 OWI655364 PGE655364 PQA655364 PZW655364 QJS655364 QTO655364 RDK655364 RNG655364 RXC655364 SGY655364 SQU655364 TAQ655364 TKM655364 TUI655364 UEE655364 UOA655364 UXW655364 VHS655364 VRO655364 WBK655364 WLG655364 WVC655364 C720900 IQ720900 SM720900 ACI720900 AME720900 AWA720900 BFW720900 BPS720900 BZO720900 CJK720900 CTG720900 DDC720900 DMY720900 DWU720900 EGQ720900 EQM720900 FAI720900 FKE720900 FUA720900 GDW720900 GNS720900 GXO720900 HHK720900 HRG720900 IBC720900 IKY720900 IUU720900 JEQ720900 JOM720900 JYI720900 KIE720900 KSA720900 LBW720900 LLS720900 LVO720900 MFK720900 MPG720900 MZC720900 NIY720900 NSU720900 OCQ720900 OMM720900 OWI720900 PGE720900 PQA720900 PZW720900 QJS720900 QTO720900 RDK720900 RNG720900 RXC720900 SGY720900 SQU720900 TAQ720900 TKM720900 TUI720900 UEE720900 UOA720900 UXW720900 VHS720900 VRO720900 WBK720900 WLG720900 WVC720900 C786436 IQ786436 SM786436 ACI786436 AME786436 AWA786436 BFW786436 BPS786436 BZO786436 CJK786436 CTG786436 DDC786436 DMY786436 DWU786436 EGQ786436 EQM786436 FAI786436 FKE786436 FUA786436 GDW786436 GNS786436 GXO786436 HHK786436 HRG786436 IBC786436 IKY786436 IUU786436 JEQ786436 JOM786436 JYI786436 KIE786436 KSA786436 LBW786436 LLS786436 LVO786436 MFK786436 MPG786436 MZC786436 NIY786436 NSU786436 OCQ786436 OMM786436 OWI786436 PGE786436 PQA786436 PZW786436 QJS786436 QTO786436 RDK786436 RNG786436 RXC786436 SGY786436 SQU786436 TAQ786436 TKM786436 TUI786436 UEE786436 UOA786436 UXW786436 VHS786436 VRO786436 WBK786436 WLG786436 WVC786436 C851972 IQ851972 SM851972 ACI851972 AME851972 AWA851972 BFW851972 BPS851972 BZO851972 CJK851972 CTG851972 DDC851972 DMY851972 DWU851972 EGQ851972 EQM851972 FAI851972 FKE851972 FUA851972 GDW851972 GNS851972 GXO851972 HHK851972 HRG851972 IBC851972 IKY851972 IUU851972 JEQ851972 JOM851972 JYI851972 KIE851972 KSA851972 LBW851972 LLS851972 LVO851972 MFK851972 MPG851972 MZC851972 NIY851972 NSU851972 OCQ851972 OMM851972 OWI851972 PGE851972 PQA851972 PZW851972 QJS851972 QTO851972 RDK851972 RNG851972 RXC851972 SGY851972 SQU851972 TAQ851972 TKM851972 TUI851972 UEE851972 UOA851972 UXW851972 VHS851972 VRO851972 WBK851972 WLG851972 WVC851972 C917508 IQ917508 SM917508 ACI917508 AME917508 AWA917508 BFW917508 BPS917508 BZO917508 CJK917508 CTG917508 DDC917508 DMY917508 DWU917508 EGQ917508 EQM917508 FAI917508 FKE917508 FUA917508 GDW917508 GNS917508 GXO917508 HHK917508 HRG917508 IBC917508 IKY917508 IUU917508 JEQ917508 JOM917508 JYI917508 KIE917508 KSA917508 LBW917508 LLS917508 LVO917508 MFK917508 MPG917508 MZC917508 NIY917508 NSU917508 OCQ917508 OMM917508 OWI917508 PGE917508 PQA917508 PZW917508 QJS917508 QTO917508 RDK917508 RNG917508 RXC917508 SGY917508 SQU917508 TAQ917508 TKM917508 TUI917508 UEE917508 UOA917508 UXW917508 VHS917508 VRO917508 WBK917508 WLG917508 WVC917508 C983044 IQ983044 SM983044 ACI983044 AME983044 AWA983044 BFW983044 BPS983044 BZO983044 CJK983044 CTG983044 DDC983044 DMY983044 DWU983044 EGQ983044 EQM983044 FAI983044 FKE983044 FUA983044 GDW983044 GNS983044 GXO983044 HHK983044 HRG983044 IBC983044 IKY983044 IUU983044 JEQ983044 JOM983044 JYI983044 KIE983044 KSA983044 LBW983044 LLS983044 LVO983044 MFK983044 MPG983044 MZC983044 NIY983044 NSU983044 OCQ983044 OMM983044 OWI983044 PGE983044 PQA983044 PZW983044 QJS983044 QTO983044 RDK983044 RNG983044 RXC983044 SGY983044 SQU983044 TAQ983044 TKM983044 TUI983044 UEE983044 UOA983044 UXW983044 VHS983044 VRO983044 WBK983044 WLG983044 WVC983044 C4 C65543:C65545 IQ65543:IQ65545 SM65543:SM65545 ACI65543:ACI65545 AME65543:AME65545 AWA65543:AWA65545 BFW65543:BFW65545 BPS65543:BPS65545 BZO65543:BZO65545 CJK65543:CJK65545 CTG65543:CTG65545 DDC65543:DDC65545 DMY65543:DMY65545 DWU65543:DWU65545 EGQ65543:EGQ65545 EQM65543:EQM65545 FAI65543:FAI65545 FKE65543:FKE65545 FUA65543:FUA65545 GDW65543:GDW65545 GNS65543:GNS65545 GXO65543:GXO65545 HHK65543:HHK65545 HRG65543:HRG65545 IBC65543:IBC65545 IKY65543:IKY65545 IUU65543:IUU65545 JEQ65543:JEQ65545 JOM65543:JOM65545 JYI65543:JYI65545 KIE65543:KIE65545 KSA65543:KSA65545 LBW65543:LBW65545 LLS65543:LLS65545 LVO65543:LVO65545 MFK65543:MFK65545 MPG65543:MPG65545 MZC65543:MZC65545 NIY65543:NIY65545 NSU65543:NSU65545 OCQ65543:OCQ65545 OMM65543:OMM65545 OWI65543:OWI65545 PGE65543:PGE65545 PQA65543:PQA65545 PZW65543:PZW65545 QJS65543:QJS65545 QTO65543:QTO65545 RDK65543:RDK65545 RNG65543:RNG65545 RXC65543:RXC65545 SGY65543:SGY65545 SQU65543:SQU65545 TAQ65543:TAQ65545 TKM65543:TKM65545 TUI65543:TUI65545 UEE65543:UEE65545 UOA65543:UOA65545 UXW65543:UXW65545 VHS65543:VHS65545 VRO65543:VRO65545 WBK65543:WBK65545 WLG65543:WLG65545 WVC65543:WVC65545 C131079:C131081 IQ131079:IQ131081 SM131079:SM131081 ACI131079:ACI131081 AME131079:AME131081 AWA131079:AWA131081 BFW131079:BFW131081 BPS131079:BPS131081 BZO131079:BZO131081 CJK131079:CJK131081 CTG131079:CTG131081 DDC131079:DDC131081 DMY131079:DMY131081 DWU131079:DWU131081 EGQ131079:EGQ131081 EQM131079:EQM131081 FAI131079:FAI131081 FKE131079:FKE131081 FUA131079:FUA131081 GDW131079:GDW131081 GNS131079:GNS131081 GXO131079:GXO131081 HHK131079:HHK131081 HRG131079:HRG131081 IBC131079:IBC131081 IKY131079:IKY131081 IUU131079:IUU131081 JEQ131079:JEQ131081 JOM131079:JOM131081 JYI131079:JYI131081 KIE131079:KIE131081 KSA131079:KSA131081 LBW131079:LBW131081 LLS131079:LLS131081 LVO131079:LVO131081 MFK131079:MFK131081 MPG131079:MPG131081 MZC131079:MZC131081 NIY131079:NIY131081 NSU131079:NSU131081 OCQ131079:OCQ131081 OMM131079:OMM131081 OWI131079:OWI131081 PGE131079:PGE131081 PQA131079:PQA131081 PZW131079:PZW131081 QJS131079:QJS131081 QTO131079:QTO131081 RDK131079:RDK131081 RNG131079:RNG131081 RXC131079:RXC131081 SGY131079:SGY131081 SQU131079:SQU131081 TAQ131079:TAQ131081 TKM131079:TKM131081 TUI131079:TUI131081 UEE131079:UEE131081 UOA131079:UOA131081 UXW131079:UXW131081 VHS131079:VHS131081 VRO131079:VRO131081 WBK131079:WBK131081 WLG131079:WLG131081 WVC131079:WVC131081 C196615:C196617 IQ196615:IQ196617 SM196615:SM196617 ACI196615:ACI196617 AME196615:AME196617 AWA196615:AWA196617 BFW196615:BFW196617 BPS196615:BPS196617 BZO196615:BZO196617 CJK196615:CJK196617 CTG196615:CTG196617 DDC196615:DDC196617 DMY196615:DMY196617 DWU196615:DWU196617 EGQ196615:EGQ196617 EQM196615:EQM196617 FAI196615:FAI196617 FKE196615:FKE196617 FUA196615:FUA196617 GDW196615:GDW196617 GNS196615:GNS196617 GXO196615:GXO196617 HHK196615:HHK196617 HRG196615:HRG196617 IBC196615:IBC196617 IKY196615:IKY196617 IUU196615:IUU196617 JEQ196615:JEQ196617 JOM196615:JOM196617 JYI196615:JYI196617 KIE196615:KIE196617 KSA196615:KSA196617 LBW196615:LBW196617 LLS196615:LLS196617 LVO196615:LVO196617 MFK196615:MFK196617 MPG196615:MPG196617 MZC196615:MZC196617 NIY196615:NIY196617 NSU196615:NSU196617 OCQ196615:OCQ196617 OMM196615:OMM196617 OWI196615:OWI196617 PGE196615:PGE196617 PQA196615:PQA196617 PZW196615:PZW196617 QJS196615:QJS196617 QTO196615:QTO196617 RDK196615:RDK196617 RNG196615:RNG196617 RXC196615:RXC196617 SGY196615:SGY196617 SQU196615:SQU196617 TAQ196615:TAQ196617 TKM196615:TKM196617 TUI196615:TUI196617 UEE196615:UEE196617 UOA196615:UOA196617 UXW196615:UXW196617 VHS196615:VHS196617 VRO196615:VRO196617 WBK196615:WBK196617 WLG196615:WLG196617 WVC196615:WVC196617 C262151:C262153 IQ262151:IQ262153 SM262151:SM262153 ACI262151:ACI262153 AME262151:AME262153 AWA262151:AWA262153 BFW262151:BFW262153 BPS262151:BPS262153 BZO262151:BZO262153 CJK262151:CJK262153 CTG262151:CTG262153 DDC262151:DDC262153 DMY262151:DMY262153 DWU262151:DWU262153 EGQ262151:EGQ262153 EQM262151:EQM262153 FAI262151:FAI262153 FKE262151:FKE262153 FUA262151:FUA262153 GDW262151:GDW262153 GNS262151:GNS262153 GXO262151:GXO262153 HHK262151:HHK262153 HRG262151:HRG262153 IBC262151:IBC262153 IKY262151:IKY262153 IUU262151:IUU262153 JEQ262151:JEQ262153 JOM262151:JOM262153 JYI262151:JYI262153 KIE262151:KIE262153 KSA262151:KSA262153 LBW262151:LBW262153 LLS262151:LLS262153 LVO262151:LVO262153 MFK262151:MFK262153 MPG262151:MPG262153 MZC262151:MZC262153 NIY262151:NIY262153 NSU262151:NSU262153 OCQ262151:OCQ262153 OMM262151:OMM262153 OWI262151:OWI262153 PGE262151:PGE262153 PQA262151:PQA262153 PZW262151:PZW262153 QJS262151:QJS262153 QTO262151:QTO262153 RDK262151:RDK262153 RNG262151:RNG262153 RXC262151:RXC262153 SGY262151:SGY262153 SQU262151:SQU262153 TAQ262151:TAQ262153 TKM262151:TKM262153 TUI262151:TUI262153 UEE262151:UEE262153 UOA262151:UOA262153 UXW262151:UXW262153 VHS262151:VHS262153 VRO262151:VRO262153 WBK262151:WBK262153 WLG262151:WLG262153 WVC262151:WVC262153 C327687:C327689 IQ327687:IQ327689 SM327687:SM327689 ACI327687:ACI327689 AME327687:AME327689 AWA327687:AWA327689 BFW327687:BFW327689 BPS327687:BPS327689 BZO327687:BZO327689 CJK327687:CJK327689 CTG327687:CTG327689 DDC327687:DDC327689 DMY327687:DMY327689 DWU327687:DWU327689 EGQ327687:EGQ327689 EQM327687:EQM327689 FAI327687:FAI327689 FKE327687:FKE327689 FUA327687:FUA327689 GDW327687:GDW327689 GNS327687:GNS327689 GXO327687:GXO327689 HHK327687:HHK327689 HRG327687:HRG327689 IBC327687:IBC327689 IKY327687:IKY327689 IUU327687:IUU327689 JEQ327687:JEQ327689 JOM327687:JOM327689 JYI327687:JYI327689 KIE327687:KIE327689 KSA327687:KSA327689 LBW327687:LBW327689 LLS327687:LLS327689 LVO327687:LVO327689 MFK327687:MFK327689 MPG327687:MPG327689 MZC327687:MZC327689 NIY327687:NIY327689 NSU327687:NSU327689 OCQ327687:OCQ327689 OMM327687:OMM327689 OWI327687:OWI327689 PGE327687:PGE327689 PQA327687:PQA327689 PZW327687:PZW327689 QJS327687:QJS327689 QTO327687:QTO327689 RDK327687:RDK327689 RNG327687:RNG327689 RXC327687:RXC327689 SGY327687:SGY327689 SQU327687:SQU327689 TAQ327687:TAQ327689 TKM327687:TKM327689 TUI327687:TUI327689 UEE327687:UEE327689 UOA327687:UOA327689 UXW327687:UXW327689 VHS327687:VHS327689 VRO327687:VRO327689 WBK327687:WBK327689 WLG327687:WLG327689 WVC327687:WVC327689 C393223:C393225 IQ393223:IQ393225 SM393223:SM393225 ACI393223:ACI393225 AME393223:AME393225 AWA393223:AWA393225 BFW393223:BFW393225 BPS393223:BPS393225 BZO393223:BZO393225 CJK393223:CJK393225 CTG393223:CTG393225 DDC393223:DDC393225 DMY393223:DMY393225 DWU393223:DWU393225 EGQ393223:EGQ393225 EQM393223:EQM393225 FAI393223:FAI393225 FKE393223:FKE393225 FUA393223:FUA393225 GDW393223:GDW393225 GNS393223:GNS393225 GXO393223:GXO393225 HHK393223:HHK393225 HRG393223:HRG393225 IBC393223:IBC393225 IKY393223:IKY393225 IUU393223:IUU393225 JEQ393223:JEQ393225 JOM393223:JOM393225 JYI393223:JYI393225 KIE393223:KIE393225 KSA393223:KSA393225 LBW393223:LBW393225 LLS393223:LLS393225 LVO393223:LVO393225 MFK393223:MFK393225 MPG393223:MPG393225 MZC393223:MZC393225 NIY393223:NIY393225 NSU393223:NSU393225 OCQ393223:OCQ393225 OMM393223:OMM393225 OWI393223:OWI393225 PGE393223:PGE393225 PQA393223:PQA393225 PZW393223:PZW393225 QJS393223:QJS393225 QTO393223:QTO393225 RDK393223:RDK393225 RNG393223:RNG393225 RXC393223:RXC393225 SGY393223:SGY393225 SQU393223:SQU393225 TAQ393223:TAQ393225 TKM393223:TKM393225 TUI393223:TUI393225 UEE393223:UEE393225 UOA393223:UOA393225 UXW393223:UXW393225 VHS393223:VHS393225 VRO393223:VRO393225 WBK393223:WBK393225 WLG393223:WLG393225 WVC393223:WVC393225 C458759:C458761 IQ458759:IQ458761 SM458759:SM458761 ACI458759:ACI458761 AME458759:AME458761 AWA458759:AWA458761 BFW458759:BFW458761 BPS458759:BPS458761 BZO458759:BZO458761 CJK458759:CJK458761 CTG458759:CTG458761 DDC458759:DDC458761 DMY458759:DMY458761 DWU458759:DWU458761 EGQ458759:EGQ458761 EQM458759:EQM458761 FAI458759:FAI458761 FKE458759:FKE458761 FUA458759:FUA458761 GDW458759:GDW458761 GNS458759:GNS458761 GXO458759:GXO458761 HHK458759:HHK458761 HRG458759:HRG458761 IBC458759:IBC458761 IKY458759:IKY458761 IUU458759:IUU458761 JEQ458759:JEQ458761 JOM458759:JOM458761 JYI458759:JYI458761 KIE458759:KIE458761 KSA458759:KSA458761 LBW458759:LBW458761 LLS458759:LLS458761 LVO458759:LVO458761 MFK458759:MFK458761 MPG458759:MPG458761 MZC458759:MZC458761 NIY458759:NIY458761 NSU458759:NSU458761 OCQ458759:OCQ458761 OMM458759:OMM458761 OWI458759:OWI458761 PGE458759:PGE458761 PQA458759:PQA458761 PZW458759:PZW458761 QJS458759:QJS458761 QTO458759:QTO458761 RDK458759:RDK458761 RNG458759:RNG458761 RXC458759:RXC458761 SGY458759:SGY458761 SQU458759:SQU458761 TAQ458759:TAQ458761 TKM458759:TKM458761 TUI458759:TUI458761 UEE458759:UEE458761 UOA458759:UOA458761 UXW458759:UXW458761 VHS458759:VHS458761 VRO458759:VRO458761 WBK458759:WBK458761 WLG458759:WLG458761 WVC458759:WVC458761 C524295:C524297 IQ524295:IQ524297 SM524295:SM524297 ACI524295:ACI524297 AME524295:AME524297 AWA524295:AWA524297 BFW524295:BFW524297 BPS524295:BPS524297 BZO524295:BZO524297 CJK524295:CJK524297 CTG524295:CTG524297 DDC524295:DDC524297 DMY524295:DMY524297 DWU524295:DWU524297 EGQ524295:EGQ524297 EQM524295:EQM524297 FAI524295:FAI524297 FKE524295:FKE524297 FUA524295:FUA524297 GDW524295:GDW524297 GNS524295:GNS524297 GXO524295:GXO524297 HHK524295:HHK524297 HRG524295:HRG524297 IBC524295:IBC524297 IKY524295:IKY524297 IUU524295:IUU524297 JEQ524295:JEQ524297 JOM524295:JOM524297 JYI524295:JYI524297 KIE524295:KIE524297 KSA524295:KSA524297 LBW524295:LBW524297 LLS524295:LLS524297 LVO524295:LVO524297 MFK524295:MFK524297 MPG524295:MPG524297 MZC524295:MZC524297 NIY524295:NIY524297 NSU524295:NSU524297 OCQ524295:OCQ524297 OMM524295:OMM524297 OWI524295:OWI524297 PGE524295:PGE524297 PQA524295:PQA524297 PZW524295:PZW524297 QJS524295:QJS524297 QTO524295:QTO524297 RDK524295:RDK524297 RNG524295:RNG524297 RXC524295:RXC524297 SGY524295:SGY524297 SQU524295:SQU524297 TAQ524295:TAQ524297 TKM524295:TKM524297 TUI524295:TUI524297 UEE524295:UEE524297 UOA524295:UOA524297 UXW524295:UXW524297 VHS524295:VHS524297 VRO524295:VRO524297 WBK524295:WBK524297 WLG524295:WLG524297 WVC524295:WVC524297 C589831:C589833 IQ589831:IQ589833 SM589831:SM589833 ACI589831:ACI589833 AME589831:AME589833 AWA589831:AWA589833 BFW589831:BFW589833 BPS589831:BPS589833 BZO589831:BZO589833 CJK589831:CJK589833 CTG589831:CTG589833 DDC589831:DDC589833 DMY589831:DMY589833 DWU589831:DWU589833 EGQ589831:EGQ589833 EQM589831:EQM589833 FAI589831:FAI589833 FKE589831:FKE589833 FUA589831:FUA589833 GDW589831:GDW589833 GNS589831:GNS589833 GXO589831:GXO589833 HHK589831:HHK589833 HRG589831:HRG589833 IBC589831:IBC589833 IKY589831:IKY589833 IUU589831:IUU589833 JEQ589831:JEQ589833 JOM589831:JOM589833 JYI589831:JYI589833 KIE589831:KIE589833 KSA589831:KSA589833 LBW589831:LBW589833 LLS589831:LLS589833 LVO589831:LVO589833 MFK589831:MFK589833 MPG589831:MPG589833 MZC589831:MZC589833 NIY589831:NIY589833 NSU589831:NSU589833 OCQ589831:OCQ589833 OMM589831:OMM589833 OWI589831:OWI589833 PGE589831:PGE589833 PQA589831:PQA589833 PZW589831:PZW589833 QJS589831:QJS589833 QTO589831:QTO589833 RDK589831:RDK589833 RNG589831:RNG589833 RXC589831:RXC589833 SGY589831:SGY589833 SQU589831:SQU589833 TAQ589831:TAQ589833 TKM589831:TKM589833 TUI589831:TUI589833 UEE589831:UEE589833 UOA589831:UOA589833 UXW589831:UXW589833 VHS589831:VHS589833 VRO589831:VRO589833 WBK589831:WBK589833 WLG589831:WLG589833 WVC589831:WVC589833 C655367:C655369 IQ655367:IQ655369 SM655367:SM655369 ACI655367:ACI655369 AME655367:AME655369 AWA655367:AWA655369 BFW655367:BFW655369 BPS655367:BPS655369 BZO655367:BZO655369 CJK655367:CJK655369 CTG655367:CTG655369 DDC655367:DDC655369 DMY655367:DMY655369 DWU655367:DWU655369 EGQ655367:EGQ655369 EQM655367:EQM655369 FAI655367:FAI655369 FKE655367:FKE655369 FUA655367:FUA655369 GDW655367:GDW655369 GNS655367:GNS655369 GXO655367:GXO655369 HHK655367:HHK655369 HRG655367:HRG655369 IBC655367:IBC655369 IKY655367:IKY655369 IUU655367:IUU655369 JEQ655367:JEQ655369 JOM655367:JOM655369 JYI655367:JYI655369 KIE655367:KIE655369 KSA655367:KSA655369 LBW655367:LBW655369 LLS655367:LLS655369 LVO655367:LVO655369 MFK655367:MFK655369 MPG655367:MPG655369 MZC655367:MZC655369 NIY655367:NIY655369 NSU655367:NSU655369 OCQ655367:OCQ655369 OMM655367:OMM655369 OWI655367:OWI655369 PGE655367:PGE655369 PQA655367:PQA655369 PZW655367:PZW655369 QJS655367:QJS655369 QTO655367:QTO655369 RDK655367:RDK655369 RNG655367:RNG655369 RXC655367:RXC655369 SGY655367:SGY655369 SQU655367:SQU655369 TAQ655367:TAQ655369 TKM655367:TKM655369 TUI655367:TUI655369 UEE655367:UEE655369 UOA655367:UOA655369 UXW655367:UXW655369 VHS655367:VHS655369 VRO655367:VRO655369 WBK655367:WBK655369 WLG655367:WLG655369 WVC655367:WVC655369 C720903:C720905 IQ720903:IQ720905 SM720903:SM720905 ACI720903:ACI720905 AME720903:AME720905 AWA720903:AWA720905 BFW720903:BFW720905 BPS720903:BPS720905 BZO720903:BZO720905 CJK720903:CJK720905 CTG720903:CTG720905 DDC720903:DDC720905 DMY720903:DMY720905 DWU720903:DWU720905 EGQ720903:EGQ720905 EQM720903:EQM720905 FAI720903:FAI720905 FKE720903:FKE720905 FUA720903:FUA720905 GDW720903:GDW720905 GNS720903:GNS720905 GXO720903:GXO720905 HHK720903:HHK720905 HRG720903:HRG720905 IBC720903:IBC720905 IKY720903:IKY720905 IUU720903:IUU720905 JEQ720903:JEQ720905 JOM720903:JOM720905 JYI720903:JYI720905 KIE720903:KIE720905 KSA720903:KSA720905 LBW720903:LBW720905 LLS720903:LLS720905 LVO720903:LVO720905 MFK720903:MFK720905 MPG720903:MPG720905 MZC720903:MZC720905 NIY720903:NIY720905 NSU720903:NSU720905 OCQ720903:OCQ720905 OMM720903:OMM720905 OWI720903:OWI720905 PGE720903:PGE720905 PQA720903:PQA720905 PZW720903:PZW720905 QJS720903:QJS720905 QTO720903:QTO720905 RDK720903:RDK720905 RNG720903:RNG720905 RXC720903:RXC720905 SGY720903:SGY720905 SQU720903:SQU720905 TAQ720903:TAQ720905 TKM720903:TKM720905 TUI720903:TUI720905 UEE720903:UEE720905 UOA720903:UOA720905 UXW720903:UXW720905 VHS720903:VHS720905 VRO720903:VRO720905 WBK720903:WBK720905 WLG720903:WLG720905 WVC720903:WVC720905 C786439:C786441 IQ786439:IQ786441 SM786439:SM786441 ACI786439:ACI786441 AME786439:AME786441 AWA786439:AWA786441 BFW786439:BFW786441 BPS786439:BPS786441 BZO786439:BZO786441 CJK786439:CJK786441 CTG786439:CTG786441 DDC786439:DDC786441 DMY786439:DMY786441 DWU786439:DWU786441 EGQ786439:EGQ786441 EQM786439:EQM786441 FAI786439:FAI786441 FKE786439:FKE786441 FUA786439:FUA786441 GDW786439:GDW786441 GNS786439:GNS786441 GXO786439:GXO786441 HHK786439:HHK786441 HRG786439:HRG786441 IBC786439:IBC786441 IKY786439:IKY786441 IUU786439:IUU786441 JEQ786439:JEQ786441 JOM786439:JOM786441 JYI786439:JYI786441 KIE786439:KIE786441 KSA786439:KSA786441 LBW786439:LBW786441 LLS786439:LLS786441 LVO786439:LVO786441 MFK786439:MFK786441 MPG786439:MPG786441 MZC786439:MZC786441 NIY786439:NIY786441 NSU786439:NSU786441 OCQ786439:OCQ786441 OMM786439:OMM786441 OWI786439:OWI786441 PGE786439:PGE786441 PQA786439:PQA786441 PZW786439:PZW786441 QJS786439:QJS786441 QTO786439:QTO786441 RDK786439:RDK786441 RNG786439:RNG786441 RXC786439:RXC786441 SGY786439:SGY786441 SQU786439:SQU786441 TAQ786439:TAQ786441 TKM786439:TKM786441 TUI786439:TUI786441 UEE786439:UEE786441 UOA786439:UOA786441 UXW786439:UXW786441 VHS786439:VHS786441 VRO786439:VRO786441 WBK786439:WBK786441 WLG786439:WLG786441 WVC786439:WVC786441 C851975:C851977 IQ851975:IQ851977 SM851975:SM851977 ACI851975:ACI851977 AME851975:AME851977 AWA851975:AWA851977 BFW851975:BFW851977 BPS851975:BPS851977 BZO851975:BZO851977 CJK851975:CJK851977 CTG851975:CTG851977 DDC851975:DDC851977 DMY851975:DMY851977 DWU851975:DWU851977 EGQ851975:EGQ851977 EQM851975:EQM851977 FAI851975:FAI851977 FKE851975:FKE851977 FUA851975:FUA851977 GDW851975:GDW851977 GNS851975:GNS851977 GXO851975:GXO851977 HHK851975:HHK851977 HRG851975:HRG851977 IBC851975:IBC851977 IKY851975:IKY851977 IUU851975:IUU851977 JEQ851975:JEQ851977 JOM851975:JOM851977 JYI851975:JYI851977 KIE851975:KIE851977 KSA851975:KSA851977 LBW851975:LBW851977 LLS851975:LLS851977 LVO851975:LVO851977 MFK851975:MFK851977 MPG851975:MPG851977 MZC851975:MZC851977 NIY851975:NIY851977 NSU851975:NSU851977 OCQ851975:OCQ851977 OMM851975:OMM851977 OWI851975:OWI851977 PGE851975:PGE851977 PQA851975:PQA851977 PZW851975:PZW851977 QJS851975:QJS851977 QTO851975:QTO851977 RDK851975:RDK851977 RNG851975:RNG851977 RXC851975:RXC851977 SGY851975:SGY851977 SQU851975:SQU851977 TAQ851975:TAQ851977 TKM851975:TKM851977 TUI851975:TUI851977 UEE851975:UEE851977 UOA851975:UOA851977 UXW851975:UXW851977 VHS851975:VHS851977 VRO851975:VRO851977 WBK851975:WBK851977 WLG851975:WLG851977 WVC851975:WVC851977 C917511:C917513 IQ917511:IQ917513 SM917511:SM917513 ACI917511:ACI917513 AME917511:AME917513 AWA917511:AWA917513 BFW917511:BFW917513 BPS917511:BPS917513 BZO917511:BZO917513 CJK917511:CJK917513 CTG917511:CTG917513 DDC917511:DDC917513 DMY917511:DMY917513 DWU917511:DWU917513 EGQ917511:EGQ917513 EQM917511:EQM917513 FAI917511:FAI917513 FKE917511:FKE917513 FUA917511:FUA917513 GDW917511:GDW917513 GNS917511:GNS917513 GXO917511:GXO917513 HHK917511:HHK917513 HRG917511:HRG917513 IBC917511:IBC917513 IKY917511:IKY917513 IUU917511:IUU917513 JEQ917511:JEQ917513 JOM917511:JOM917513 JYI917511:JYI917513 KIE917511:KIE917513 KSA917511:KSA917513 LBW917511:LBW917513 LLS917511:LLS917513 LVO917511:LVO917513 MFK917511:MFK917513 MPG917511:MPG917513 MZC917511:MZC917513 NIY917511:NIY917513 NSU917511:NSU917513 OCQ917511:OCQ917513 OMM917511:OMM917513 OWI917511:OWI917513 PGE917511:PGE917513 PQA917511:PQA917513 PZW917511:PZW917513 QJS917511:QJS917513 QTO917511:QTO917513 RDK917511:RDK917513 RNG917511:RNG917513 RXC917511:RXC917513 SGY917511:SGY917513 SQU917511:SQU917513 TAQ917511:TAQ917513 TKM917511:TKM917513 TUI917511:TUI917513 UEE917511:UEE917513 UOA917511:UOA917513 UXW917511:UXW917513 VHS917511:VHS917513 VRO917511:VRO917513 WBK917511:WBK917513 WLG917511:WLG917513 WVC917511:WVC917513 C983047:C983049 IQ983047:IQ983049 SM983047:SM983049 ACI983047:ACI983049 AME983047:AME983049 AWA983047:AWA983049 BFW983047:BFW983049 BPS983047:BPS983049 BZO983047:BZO983049 CJK983047:CJK983049 CTG983047:CTG983049 DDC983047:DDC983049 DMY983047:DMY983049 DWU983047:DWU983049 EGQ983047:EGQ983049 EQM983047:EQM983049 FAI983047:FAI983049 FKE983047:FKE983049 FUA983047:FUA983049 GDW983047:GDW983049 GNS983047:GNS983049 GXO983047:GXO983049 HHK983047:HHK983049 HRG983047:HRG983049 IBC983047:IBC983049 IKY983047:IKY983049 IUU983047:IUU983049 JEQ983047:JEQ983049 JOM983047:JOM983049 JYI983047:JYI983049 KIE983047:KIE983049 KSA983047:KSA983049 LBW983047:LBW983049 LLS983047:LLS983049 LVO983047:LVO983049 MFK983047:MFK983049 MPG983047:MPG983049 MZC983047:MZC983049 NIY983047:NIY983049 NSU983047:NSU983049 OCQ983047:OCQ983049 OMM983047:OMM983049 OWI983047:OWI983049 PGE983047:PGE983049 PQA983047:PQA983049 PZW983047:PZW983049 QJS983047:QJS983049 QTO983047:QTO983049 RDK983047:RDK983049 RNG983047:RNG983049 RXC983047:RXC983049 SGY983047:SGY983049 SQU983047:SQU983049 TAQ983047:TAQ983049 TKM983047:TKM983049 TUI983047:TUI983049 UEE983047:UEE983049 UOA983047:UOA983049 UXW983047:UXW983049 VHS983047:VHS983049 VRO983047:VRO983049 WBK983047:WBK983049 WLG983047:WLG983049 WVC983047:WVC983049 C6:C9 K13 WVA9 WVC6:WVC8 WLE9 WLG6:WLG8 WBI9 WBK6:WBK8 VRM9 VRO6:VRO8 VHQ9 VHS6:VHS8 UXU9 UXW6:UXW8 UNY9 UOA6:UOA8 UEC9 UEE6:UEE8 TUG9 TUI6:TUI8 TKK9 TKM6:TKM8 TAO9 TAQ6:TAQ8 SQS9 SQU6:SQU8 SGW9 SGY6:SGY8 RXA9 RXC6:RXC8 RNE9 RNG6:RNG8 RDI9 RDK6:RDK8 QTM9 QTO6:QTO8 QJQ9 QJS6:QJS8 PZU9 PZW6:PZW8 PPY9 PQA6:PQA8 PGC9 PGE6:PGE8 OWG9 OWI6:OWI8 OMK9 OMM6:OMM8 OCO9 OCQ6:OCQ8 NSS9 NSU6:NSU8 NIW9 NIY6:NIY8 MZA9 MZC6:MZC8 MPE9 MPG6:MPG8 MFI9 MFK6:MFK8 LVM9 LVO6:LVO8 LLQ9 LLS6:LLS8 LBU9 LBW6:LBW8 KRY9 KSA6:KSA8 KIC9 KIE6:KIE8 JYG9 JYI6:JYI8 JOK9 JOM6:JOM8 JEO9 JEQ6:JEQ8 IUS9 IUU6:IUU8 IKW9 IKY6:IKY8 IBA9 IBC6:IBC8 HRE9 HRG6:HRG8 HHI9 HHK6:HHK8 GXM9 GXO6:GXO8 GNQ9 GNS6:GNS8 GDU9 GDW6:GDW8 FTY9 FUA6:FUA8 FKC9 FKE6:FKE8 FAG9 FAI6:FAI8 EQK9 EQM6:EQM8 EGO9 EGQ6:EGQ8 DWS9 DWU6:DWU8 DMW9 DMY6:DMY8 DDA9 DDC6:DDC8 CTE9 CTG6:CTG8 CJI9 CJK6:CJK8 BZM9 BZO6:BZO8 BPQ9 BPS6:BPS8 BFU9 BFW6:BFW8 AVY9 AWA6:AWA8 AMC9 AME6:AME8 ACG9 ACI6:ACI8 SK9 SM6:SM8 IO9 IQ6:IQ8"/>
    <dataValidation imeMode="off" allowBlank="1" showInputMessage="1" showErrorMessage="1" sqref="WVD983049:WVF983049 D65545:F65545 IR65545:IT65545 SN65545:SP65545 ACJ65545:ACL65545 AMF65545:AMH65545 AWB65545:AWD65545 BFX65545:BFZ65545 BPT65545:BPV65545 BZP65545:BZR65545 CJL65545:CJN65545 CTH65545:CTJ65545 DDD65545:DDF65545 DMZ65545:DNB65545 DWV65545:DWX65545 EGR65545:EGT65545 EQN65545:EQP65545 FAJ65545:FAL65545 FKF65545:FKH65545 FUB65545:FUD65545 GDX65545:GDZ65545 GNT65545:GNV65545 GXP65545:GXR65545 HHL65545:HHN65545 HRH65545:HRJ65545 IBD65545:IBF65545 IKZ65545:ILB65545 IUV65545:IUX65545 JER65545:JET65545 JON65545:JOP65545 JYJ65545:JYL65545 KIF65545:KIH65545 KSB65545:KSD65545 LBX65545:LBZ65545 LLT65545:LLV65545 LVP65545:LVR65545 MFL65545:MFN65545 MPH65545:MPJ65545 MZD65545:MZF65545 NIZ65545:NJB65545 NSV65545:NSX65545 OCR65545:OCT65545 OMN65545:OMP65545 OWJ65545:OWL65545 PGF65545:PGH65545 PQB65545:PQD65545 PZX65545:PZZ65545 QJT65545:QJV65545 QTP65545:QTR65545 RDL65545:RDN65545 RNH65545:RNJ65545 RXD65545:RXF65545 SGZ65545:SHB65545 SQV65545:SQX65545 TAR65545:TAT65545 TKN65545:TKP65545 TUJ65545:TUL65545 UEF65545:UEH65545 UOB65545:UOD65545 UXX65545:UXZ65545 VHT65545:VHV65545 VRP65545:VRR65545 WBL65545:WBN65545 WLH65545:WLJ65545 WVD65545:WVF65545 D131081:F131081 IR131081:IT131081 SN131081:SP131081 ACJ131081:ACL131081 AMF131081:AMH131081 AWB131081:AWD131081 BFX131081:BFZ131081 BPT131081:BPV131081 BZP131081:BZR131081 CJL131081:CJN131081 CTH131081:CTJ131081 DDD131081:DDF131081 DMZ131081:DNB131081 DWV131081:DWX131081 EGR131081:EGT131081 EQN131081:EQP131081 FAJ131081:FAL131081 FKF131081:FKH131081 FUB131081:FUD131081 GDX131081:GDZ131081 GNT131081:GNV131081 GXP131081:GXR131081 HHL131081:HHN131081 HRH131081:HRJ131081 IBD131081:IBF131081 IKZ131081:ILB131081 IUV131081:IUX131081 JER131081:JET131081 JON131081:JOP131081 JYJ131081:JYL131081 KIF131081:KIH131081 KSB131081:KSD131081 LBX131081:LBZ131081 LLT131081:LLV131081 LVP131081:LVR131081 MFL131081:MFN131081 MPH131081:MPJ131081 MZD131081:MZF131081 NIZ131081:NJB131081 NSV131081:NSX131081 OCR131081:OCT131081 OMN131081:OMP131081 OWJ131081:OWL131081 PGF131081:PGH131081 PQB131081:PQD131081 PZX131081:PZZ131081 QJT131081:QJV131081 QTP131081:QTR131081 RDL131081:RDN131081 RNH131081:RNJ131081 RXD131081:RXF131081 SGZ131081:SHB131081 SQV131081:SQX131081 TAR131081:TAT131081 TKN131081:TKP131081 TUJ131081:TUL131081 UEF131081:UEH131081 UOB131081:UOD131081 UXX131081:UXZ131081 VHT131081:VHV131081 VRP131081:VRR131081 WBL131081:WBN131081 WLH131081:WLJ131081 WVD131081:WVF131081 D196617:F196617 IR196617:IT196617 SN196617:SP196617 ACJ196617:ACL196617 AMF196617:AMH196617 AWB196617:AWD196617 BFX196617:BFZ196617 BPT196617:BPV196617 BZP196617:BZR196617 CJL196617:CJN196617 CTH196617:CTJ196617 DDD196617:DDF196617 DMZ196617:DNB196617 DWV196617:DWX196617 EGR196617:EGT196617 EQN196617:EQP196617 FAJ196617:FAL196617 FKF196617:FKH196617 FUB196617:FUD196617 GDX196617:GDZ196617 GNT196617:GNV196617 GXP196617:GXR196617 HHL196617:HHN196617 HRH196617:HRJ196617 IBD196617:IBF196617 IKZ196617:ILB196617 IUV196617:IUX196617 JER196617:JET196617 JON196617:JOP196617 JYJ196617:JYL196617 KIF196617:KIH196617 KSB196617:KSD196617 LBX196617:LBZ196617 LLT196617:LLV196617 LVP196617:LVR196617 MFL196617:MFN196617 MPH196617:MPJ196617 MZD196617:MZF196617 NIZ196617:NJB196617 NSV196617:NSX196617 OCR196617:OCT196617 OMN196617:OMP196617 OWJ196617:OWL196617 PGF196617:PGH196617 PQB196617:PQD196617 PZX196617:PZZ196617 QJT196617:QJV196617 QTP196617:QTR196617 RDL196617:RDN196617 RNH196617:RNJ196617 RXD196617:RXF196617 SGZ196617:SHB196617 SQV196617:SQX196617 TAR196617:TAT196617 TKN196617:TKP196617 TUJ196617:TUL196617 UEF196617:UEH196617 UOB196617:UOD196617 UXX196617:UXZ196617 VHT196617:VHV196617 VRP196617:VRR196617 WBL196617:WBN196617 WLH196617:WLJ196617 WVD196617:WVF196617 D262153:F262153 IR262153:IT262153 SN262153:SP262153 ACJ262153:ACL262153 AMF262153:AMH262153 AWB262153:AWD262153 BFX262153:BFZ262153 BPT262153:BPV262153 BZP262153:BZR262153 CJL262153:CJN262153 CTH262153:CTJ262153 DDD262153:DDF262153 DMZ262153:DNB262153 DWV262153:DWX262153 EGR262153:EGT262153 EQN262153:EQP262153 FAJ262153:FAL262153 FKF262153:FKH262153 FUB262153:FUD262153 GDX262153:GDZ262153 GNT262153:GNV262153 GXP262153:GXR262153 HHL262153:HHN262153 HRH262153:HRJ262153 IBD262153:IBF262153 IKZ262153:ILB262153 IUV262153:IUX262153 JER262153:JET262153 JON262153:JOP262153 JYJ262153:JYL262153 KIF262153:KIH262153 KSB262153:KSD262153 LBX262153:LBZ262153 LLT262153:LLV262153 LVP262153:LVR262153 MFL262153:MFN262153 MPH262153:MPJ262153 MZD262153:MZF262153 NIZ262153:NJB262153 NSV262153:NSX262153 OCR262153:OCT262153 OMN262153:OMP262153 OWJ262153:OWL262153 PGF262153:PGH262153 PQB262153:PQD262153 PZX262153:PZZ262153 QJT262153:QJV262153 QTP262153:QTR262153 RDL262153:RDN262153 RNH262153:RNJ262153 RXD262153:RXF262153 SGZ262153:SHB262153 SQV262153:SQX262153 TAR262153:TAT262153 TKN262153:TKP262153 TUJ262153:TUL262153 UEF262153:UEH262153 UOB262153:UOD262153 UXX262153:UXZ262153 VHT262153:VHV262153 VRP262153:VRR262153 WBL262153:WBN262153 WLH262153:WLJ262153 WVD262153:WVF262153 D327689:F327689 IR327689:IT327689 SN327689:SP327689 ACJ327689:ACL327689 AMF327689:AMH327689 AWB327689:AWD327689 BFX327689:BFZ327689 BPT327689:BPV327689 BZP327689:BZR327689 CJL327689:CJN327689 CTH327689:CTJ327689 DDD327689:DDF327689 DMZ327689:DNB327689 DWV327689:DWX327689 EGR327689:EGT327689 EQN327689:EQP327689 FAJ327689:FAL327689 FKF327689:FKH327689 FUB327689:FUD327689 GDX327689:GDZ327689 GNT327689:GNV327689 GXP327689:GXR327689 HHL327689:HHN327689 HRH327689:HRJ327689 IBD327689:IBF327689 IKZ327689:ILB327689 IUV327689:IUX327689 JER327689:JET327689 JON327689:JOP327689 JYJ327689:JYL327689 KIF327689:KIH327689 KSB327689:KSD327689 LBX327689:LBZ327689 LLT327689:LLV327689 LVP327689:LVR327689 MFL327689:MFN327689 MPH327689:MPJ327689 MZD327689:MZF327689 NIZ327689:NJB327689 NSV327689:NSX327689 OCR327689:OCT327689 OMN327689:OMP327689 OWJ327689:OWL327689 PGF327689:PGH327689 PQB327689:PQD327689 PZX327689:PZZ327689 QJT327689:QJV327689 QTP327689:QTR327689 RDL327689:RDN327689 RNH327689:RNJ327689 RXD327689:RXF327689 SGZ327689:SHB327689 SQV327689:SQX327689 TAR327689:TAT327689 TKN327689:TKP327689 TUJ327689:TUL327689 UEF327689:UEH327689 UOB327689:UOD327689 UXX327689:UXZ327689 VHT327689:VHV327689 VRP327689:VRR327689 WBL327689:WBN327689 WLH327689:WLJ327689 WVD327689:WVF327689 D393225:F393225 IR393225:IT393225 SN393225:SP393225 ACJ393225:ACL393225 AMF393225:AMH393225 AWB393225:AWD393225 BFX393225:BFZ393225 BPT393225:BPV393225 BZP393225:BZR393225 CJL393225:CJN393225 CTH393225:CTJ393225 DDD393225:DDF393225 DMZ393225:DNB393225 DWV393225:DWX393225 EGR393225:EGT393225 EQN393225:EQP393225 FAJ393225:FAL393225 FKF393225:FKH393225 FUB393225:FUD393225 GDX393225:GDZ393225 GNT393225:GNV393225 GXP393225:GXR393225 HHL393225:HHN393225 HRH393225:HRJ393225 IBD393225:IBF393225 IKZ393225:ILB393225 IUV393225:IUX393225 JER393225:JET393225 JON393225:JOP393225 JYJ393225:JYL393225 KIF393225:KIH393225 KSB393225:KSD393225 LBX393225:LBZ393225 LLT393225:LLV393225 LVP393225:LVR393225 MFL393225:MFN393225 MPH393225:MPJ393225 MZD393225:MZF393225 NIZ393225:NJB393225 NSV393225:NSX393225 OCR393225:OCT393225 OMN393225:OMP393225 OWJ393225:OWL393225 PGF393225:PGH393225 PQB393225:PQD393225 PZX393225:PZZ393225 QJT393225:QJV393225 QTP393225:QTR393225 RDL393225:RDN393225 RNH393225:RNJ393225 RXD393225:RXF393225 SGZ393225:SHB393225 SQV393225:SQX393225 TAR393225:TAT393225 TKN393225:TKP393225 TUJ393225:TUL393225 UEF393225:UEH393225 UOB393225:UOD393225 UXX393225:UXZ393225 VHT393225:VHV393225 VRP393225:VRR393225 WBL393225:WBN393225 WLH393225:WLJ393225 WVD393225:WVF393225 D458761:F458761 IR458761:IT458761 SN458761:SP458761 ACJ458761:ACL458761 AMF458761:AMH458761 AWB458761:AWD458761 BFX458761:BFZ458761 BPT458761:BPV458761 BZP458761:BZR458761 CJL458761:CJN458761 CTH458761:CTJ458761 DDD458761:DDF458761 DMZ458761:DNB458761 DWV458761:DWX458761 EGR458761:EGT458761 EQN458761:EQP458761 FAJ458761:FAL458761 FKF458761:FKH458761 FUB458761:FUD458761 GDX458761:GDZ458761 GNT458761:GNV458761 GXP458761:GXR458761 HHL458761:HHN458761 HRH458761:HRJ458761 IBD458761:IBF458761 IKZ458761:ILB458761 IUV458761:IUX458761 JER458761:JET458761 JON458761:JOP458761 JYJ458761:JYL458761 KIF458761:KIH458761 KSB458761:KSD458761 LBX458761:LBZ458761 LLT458761:LLV458761 LVP458761:LVR458761 MFL458761:MFN458761 MPH458761:MPJ458761 MZD458761:MZF458761 NIZ458761:NJB458761 NSV458761:NSX458761 OCR458761:OCT458761 OMN458761:OMP458761 OWJ458761:OWL458761 PGF458761:PGH458761 PQB458761:PQD458761 PZX458761:PZZ458761 QJT458761:QJV458761 QTP458761:QTR458761 RDL458761:RDN458761 RNH458761:RNJ458761 RXD458761:RXF458761 SGZ458761:SHB458761 SQV458761:SQX458761 TAR458761:TAT458761 TKN458761:TKP458761 TUJ458761:TUL458761 UEF458761:UEH458761 UOB458761:UOD458761 UXX458761:UXZ458761 VHT458761:VHV458761 VRP458761:VRR458761 WBL458761:WBN458761 WLH458761:WLJ458761 WVD458761:WVF458761 D524297:F524297 IR524297:IT524297 SN524297:SP524297 ACJ524297:ACL524297 AMF524297:AMH524297 AWB524297:AWD524297 BFX524297:BFZ524297 BPT524297:BPV524297 BZP524297:BZR524297 CJL524297:CJN524297 CTH524297:CTJ524297 DDD524297:DDF524297 DMZ524297:DNB524297 DWV524297:DWX524297 EGR524297:EGT524297 EQN524297:EQP524297 FAJ524297:FAL524297 FKF524297:FKH524297 FUB524297:FUD524297 GDX524297:GDZ524297 GNT524297:GNV524297 GXP524297:GXR524297 HHL524297:HHN524297 HRH524297:HRJ524297 IBD524297:IBF524297 IKZ524297:ILB524297 IUV524297:IUX524297 JER524297:JET524297 JON524297:JOP524297 JYJ524297:JYL524297 KIF524297:KIH524297 KSB524297:KSD524297 LBX524297:LBZ524297 LLT524297:LLV524297 LVP524297:LVR524297 MFL524297:MFN524297 MPH524297:MPJ524297 MZD524297:MZF524297 NIZ524297:NJB524297 NSV524297:NSX524297 OCR524297:OCT524297 OMN524297:OMP524297 OWJ524297:OWL524297 PGF524297:PGH524297 PQB524297:PQD524297 PZX524297:PZZ524297 QJT524297:QJV524297 QTP524297:QTR524297 RDL524297:RDN524297 RNH524297:RNJ524297 RXD524297:RXF524297 SGZ524297:SHB524297 SQV524297:SQX524297 TAR524297:TAT524297 TKN524297:TKP524297 TUJ524297:TUL524297 UEF524297:UEH524297 UOB524297:UOD524297 UXX524297:UXZ524297 VHT524297:VHV524297 VRP524297:VRR524297 WBL524297:WBN524297 WLH524297:WLJ524297 WVD524297:WVF524297 D589833:F589833 IR589833:IT589833 SN589833:SP589833 ACJ589833:ACL589833 AMF589833:AMH589833 AWB589833:AWD589833 BFX589833:BFZ589833 BPT589833:BPV589833 BZP589833:BZR589833 CJL589833:CJN589833 CTH589833:CTJ589833 DDD589833:DDF589833 DMZ589833:DNB589833 DWV589833:DWX589833 EGR589833:EGT589833 EQN589833:EQP589833 FAJ589833:FAL589833 FKF589833:FKH589833 FUB589833:FUD589833 GDX589833:GDZ589833 GNT589833:GNV589833 GXP589833:GXR589833 HHL589833:HHN589833 HRH589833:HRJ589833 IBD589833:IBF589833 IKZ589833:ILB589833 IUV589833:IUX589833 JER589833:JET589833 JON589833:JOP589833 JYJ589833:JYL589833 KIF589833:KIH589833 KSB589833:KSD589833 LBX589833:LBZ589833 LLT589833:LLV589833 LVP589833:LVR589833 MFL589833:MFN589833 MPH589833:MPJ589833 MZD589833:MZF589833 NIZ589833:NJB589833 NSV589833:NSX589833 OCR589833:OCT589833 OMN589833:OMP589833 OWJ589833:OWL589833 PGF589833:PGH589833 PQB589833:PQD589833 PZX589833:PZZ589833 QJT589833:QJV589833 QTP589833:QTR589833 RDL589833:RDN589833 RNH589833:RNJ589833 RXD589833:RXF589833 SGZ589833:SHB589833 SQV589833:SQX589833 TAR589833:TAT589833 TKN589833:TKP589833 TUJ589833:TUL589833 UEF589833:UEH589833 UOB589833:UOD589833 UXX589833:UXZ589833 VHT589833:VHV589833 VRP589833:VRR589833 WBL589833:WBN589833 WLH589833:WLJ589833 WVD589833:WVF589833 D655369:F655369 IR655369:IT655369 SN655369:SP655369 ACJ655369:ACL655369 AMF655369:AMH655369 AWB655369:AWD655369 BFX655369:BFZ655369 BPT655369:BPV655369 BZP655369:BZR655369 CJL655369:CJN655369 CTH655369:CTJ655369 DDD655369:DDF655369 DMZ655369:DNB655369 DWV655369:DWX655369 EGR655369:EGT655369 EQN655369:EQP655369 FAJ655369:FAL655369 FKF655369:FKH655369 FUB655369:FUD655369 GDX655369:GDZ655369 GNT655369:GNV655369 GXP655369:GXR655369 HHL655369:HHN655369 HRH655369:HRJ655369 IBD655369:IBF655369 IKZ655369:ILB655369 IUV655369:IUX655369 JER655369:JET655369 JON655369:JOP655369 JYJ655369:JYL655369 KIF655369:KIH655369 KSB655369:KSD655369 LBX655369:LBZ655369 LLT655369:LLV655369 LVP655369:LVR655369 MFL655369:MFN655369 MPH655369:MPJ655369 MZD655369:MZF655369 NIZ655369:NJB655369 NSV655369:NSX655369 OCR655369:OCT655369 OMN655369:OMP655369 OWJ655369:OWL655369 PGF655369:PGH655369 PQB655369:PQD655369 PZX655369:PZZ655369 QJT655369:QJV655369 QTP655369:QTR655369 RDL655369:RDN655369 RNH655369:RNJ655369 RXD655369:RXF655369 SGZ655369:SHB655369 SQV655369:SQX655369 TAR655369:TAT655369 TKN655369:TKP655369 TUJ655369:TUL655369 UEF655369:UEH655369 UOB655369:UOD655369 UXX655369:UXZ655369 VHT655369:VHV655369 VRP655369:VRR655369 WBL655369:WBN655369 WLH655369:WLJ655369 WVD655369:WVF655369 D720905:F720905 IR720905:IT720905 SN720905:SP720905 ACJ720905:ACL720905 AMF720905:AMH720905 AWB720905:AWD720905 BFX720905:BFZ720905 BPT720905:BPV720905 BZP720905:BZR720905 CJL720905:CJN720905 CTH720905:CTJ720905 DDD720905:DDF720905 DMZ720905:DNB720905 DWV720905:DWX720905 EGR720905:EGT720905 EQN720905:EQP720905 FAJ720905:FAL720905 FKF720905:FKH720905 FUB720905:FUD720905 GDX720905:GDZ720905 GNT720905:GNV720905 GXP720905:GXR720905 HHL720905:HHN720905 HRH720905:HRJ720905 IBD720905:IBF720905 IKZ720905:ILB720905 IUV720905:IUX720905 JER720905:JET720905 JON720905:JOP720905 JYJ720905:JYL720905 KIF720905:KIH720905 KSB720905:KSD720905 LBX720905:LBZ720905 LLT720905:LLV720905 LVP720905:LVR720905 MFL720905:MFN720905 MPH720905:MPJ720905 MZD720905:MZF720905 NIZ720905:NJB720905 NSV720905:NSX720905 OCR720905:OCT720905 OMN720905:OMP720905 OWJ720905:OWL720905 PGF720905:PGH720905 PQB720905:PQD720905 PZX720905:PZZ720905 QJT720905:QJV720905 QTP720905:QTR720905 RDL720905:RDN720905 RNH720905:RNJ720905 RXD720905:RXF720905 SGZ720905:SHB720905 SQV720905:SQX720905 TAR720905:TAT720905 TKN720905:TKP720905 TUJ720905:TUL720905 UEF720905:UEH720905 UOB720905:UOD720905 UXX720905:UXZ720905 VHT720905:VHV720905 VRP720905:VRR720905 WBL720905:WBN720905 WLH720905:WLJ720905 WVD720905:WVF720905 D786441:F786441 IR786441:IT786441 SN786441:SP786441 ACJ786441:ACL786441 AMF786441:AMH786441 AWB786441:AWD786441 BFX786441:BFZ786441 BPT786441:BPV786441 BZP786441:BZR786441 CJL786441:CJN786441 CTH786441:CTJ786441 DDD786441:DDF786441 DMZ786441:DNB786441 DWV786441:DWX786441 EGR786441:EGT786441 EQN786441:EQP786441 FAJ786441:FAL786441 FKF786441:FKH786441 FUB786441:FUD786441 GDX786441:GDZ786441 GNT786441:GNV786441 GXP786441:GXR786441 HHL786441:HHN786441 HRH786441:HRJ786441 IBD786441:IBF786441 IKZ786441:ILB786441 IUV786441:IUX786441 JER786441:JET786441 JON786441:JOP786441 JYJ786441:JYL786441 KIF786441:KIH786441 KSB786441:KSD786441 LBX786441:LBZ786441 LLT786441:LLV786441 LVP786441:LVR786441 MFL786441:MFN786441 MPH786441:MPJ786441 MZD786441:MZF786441 NIZ786441:NJB786441 NSV786441:NSX786441 OCR786441:OCT786441 OMN786441:OMP786441 OWJ786441:OWL786441 PGF786441:PGH786441 PQB786441:PQD786441 PZX786441:PZZ786441 QJT786441:QJV786441 QTP786441:QTR786441 RDL786441:RDN786441 RNH786441:RNJ786441 RXD786441:RXF786441 SGZ786441:SHB786441 SQV786441:SQX786441 TAR786441:TAT786441 TKN786441:TKP786441 TUJ786441:TUL786441 UEF786441:UEH786441 UOB786441:UOD786441 UXX786441:UXZ786441 VHT786441:VHV786441 VRP786441:VRR786441 WBL786441:WBN786441 WLH786441:WLJ786441 WVD786441:WVF786441 D851977:F851977 IR851977:IT851977 SN851977:SP851977 ACJ851977:ACL851977 AMF851977:AMH851977 AWB851977:AWD851977 BFX851977:BFZ851977 BPT851977:BPV851977 BZP851977:BZR851977 CJL851977:CJN851977 CTH851977:CTJ851977 DDD851977:DDF851977 DMZ851977:DNB851977 DWV851977:DWX851977 EGR851977:EGT851977 EQN851977:EQP851977 FAJ851977:FAL851977 FKF851977:FKH851977 FUB851977:FUD851977 GDX851977:GDZ851977 GNT851977:GNV851977 GXP851977:GXR851977 HHL851977:HHN851977 HRH851977:HRJ851977 IBD851977:IBF851977 IKZ851977:ILB851977 IUV851977:IUX851977 JER851977:JET851977 JON851977:JOP851977 JYJ851977:JYL851977 KIF851977:KIH851977 KSB851977:KSD851977 LBX851977:LBZ851977 LLT851977:LLV851977 LVP851977:LVR851977 MFL851977:MFN851977 MPH851977:MPJ851977 MZD851977:MZF851977 NIZ851977:NJB851977 NSV851977:NSX851977 OCR851977:OCT851977 OMN851977:OMP851977 OWJ851977:OWL851977 PGF851977:PGH851977 PQB851977:PQD851977 PZX851977:PZZ851977 QJT851977:QJV851977 QTP851977:QTR851977 RDL851977:RDN851977 RNH851977:RNJ851977 RXD851977:RXF851977 SGZ851977:SHB851977 SQV851977:SQX851977 TAR851977:TAT851977 TKN851977:TKP851977 TUJ851977:TUL851977 UEF851977:UEH851977 UOB851977:UOD851977 UXX851977:UXZ851977 VHT851977:VHV851977 VRP851977:VRR851977 WBL851977:WBN851977 WLH851977:WLJ851977 WVD851977:WVF851977 D917513:F917513 IR917513:IT917513 SN917513:SP917513 ACJ917513:ACL917513 AMF917513:AMH917513 AWB917513:AWD917513 BFX917513:BFZ917513 BPT917513:BPV917513 BZP917513:BZR917513 CJL917513:CJN917513 CTH917513:CTJ917513 DDD917513:DDF917513 DMZ917513:DNB917513 DWV917513:DWX917513 EGR917513:EGT917513 EQN917513:EQP917513 FAJ917513:FAL917513 FKF917513:FKH917513 FUB917513:FUD917513 GDX917513:GDZ917513 GNT917513:GNV917513 GXP917513:GXR917513 HHL917513:HHN917513 HRH917513:HRJ917513 IBD917513:IBF917513 IKZ917513:ILB917513 IUV917513:IUX917513 JER917513:JET917513 JON917513:JOP917513 JYJ917513:JYL917513 KIF917513:KIH917513 KSB917513:KSD917513 LBX917513:LBZ917513 LLT917513:LLV917513 LVP917513:LVR917513 MFL917513:MFN917513 MPH917513:MPJ917513 MZD917513:MZF917513 NIZ917513:NJB917513 NSV917513:NSX917513 OCR917513:OCT917513 OMN917513:OMP917513 OWJ917513:OWL917513 PGF917513:PGH917513 PQB917513:PQD917513 PZX917513:PZZ917513 QJT917513:QJV917513 QTP917513:QTR917513 RDL917513:RDN917513 RNH917513:RNJ917513 RXD917513:RXF917513 SGZ917513:SHB917513 SQV917513:SQX917513 TAR917513:TAT917513 TKN917513:TKP917513 TUJ917513:TUL917513 UEF917513:UEH917513 UOB917513:UOD917513 UXX917513:UXZ917513 VHT917513:VHV917513 VRP917513:VRR917513 WBL917513:WBN917513 WLH917513:WLJ917513 WVD917513:WVF917513 D983049:F983049 IR983049:IT983049 SN983049:SP983049 ACJ983049:ACL983049 AMF983049:AMH983049 AWB983049:AWD983049 BFX983049:BFZ983049 BPT983049:BPV983049 BZP983049:BZR983049 CJL983049:CJN983049 CTH983049:CTJ983049 DDD983049:DDF983049 DMZ983049:DNB983049 DWV983049:DWX983049 EGR983049:EGT983049 EQN983049:EQP983049 FAJ983049:FAL983049 FKF983049:FKH983049 FUB983049:FUD983049 GDX983049:GDZ983049 GNT983049:GNV983049 GXP983049:GXR983049 HHL983049:HHN983049 HRH983049:HRJ983049 IBD983049:IBF983049 IKZ983049:ILB983049 IUV983049:IUX983049 JER983049:JET983049 JON983049:JOP983049 JYJ983049:JYL983049 KIF983049:KIH983049 KSB983049:KSD983049 LBX983049:LBZ983049 LLT983049:LLV983049 LVP983049:LVR983049 MFL983049:MFN983049 MPH983049:MPJ983049 MZD983049:MZF983049 NIZ983049:NJB983049 NSV983049:NSX983049 OCR983049:OCT983049 OMN983049:OMP983049 OWJ983049:OWL983049 PGF983049:PGH983049 PQB983049:PQD983049 PZX983049:PZZ983049 QJT983049:QJV983049 QTP983049:QTR983049 RDL983049:RDN983049 RNH983049:RNJ983049 RXD983049:RXF983049 SGZ983049:SHB983049 SQV983049:SQX983049 TAR983049:TAT983049 TKN983049:TKP983049 TUJ983049:TUL983049 UEF983049:UEH983049 UOB983049:UOD983049 UXX983049:UXZ983049 VHT983049:VHV983049 VRP983049:VRR983049 WBL983049:WBN983049 WLH983049:WLJ983049 D8:F9 WVB9:WVD9 WVD8:WVF8 WLF9:WLH9 WLH8:WLJ8 WBJ9:WBL9 WBL8:WBN8 VRN9:VRP9 VRP8:VRR8 VHR9:VHT9 VHT8:VHV8 UXV9:UXX9 UXX8:UXZ8 UNZ9:UOB9 UOB8:UOD8 UED9:UEF9 UEF8:UEH8 TUH9:TUJ9 TUJ8:TUL8 TKL9:TKN9 TKN8:TKP8 TAP9:TAR9 TAR8:TAT8 SQT9:SQV9 SQV8:SQX8 SGX9:SGZ9 SGZ8:SHB8 RXB9:RXD9 RXD8:RXF8 RNF9:RNH9 RNH8:RNJ8 RDJ9:RDL9 RDL8:RDN8 QTN9:QTP9 QTP8:QTR8 QJR9:QJT9 QJT8:QJV8 PZV9:PZX9 PZX8:PZZ8 PPZ9:PQB9 PQB8:PQD8 PGD9:PGF9 PGF8:PGH8 OWH9:OWJ9 OWJ8:OWL8 OML9:OMN9 OMN8:OMP8 OCP9:OCR9 OCR8:OCT8 NST9:NSV9 NSV8:NSX8 NIX9:NIZ9 NIZ8:NJB8 MZB9:MZD9 MZD8:MZF8 MPF9:MPH9 MPH8:MPJ8 MFJ9:MFL9 MFL8:MFN8 LVN9:LVP9 LVP8:LVR8 LLR9:LLT9 LLT8:LLV8 LBV9:LBX9 LBX8:LBZ8 KRZ9:KSB9 KSB8:KSD8 KID9:KIF9 KIF8:KIH8 JYH9:JYJ9 JYJ8:JYL8 JOL9:JON9 JON8:JOP8 JEP9:JER9 JER8:JET8 IUT9:IUV9 IUV8:IUX8 IKX9:IKZ9 IKZ8:ILB8 IBB9:IBD9 IBD8:IBF8 HRF9:HRH9 HRH8:HRJ8 HHJ9:HHL9 HHL8:HHN8 GXN9:GXP9 GXP8:GXR8 GNR9:GNT9 GNT8:GNV8 GDV9:GDX9 GDX8:GDZ8 FTZ9:FUB9 FUB8:FUD8 FKD9:FKF9 FKF8:FKH8 FAH9:FAJ9 FAJ8:FAL8 EQL9:EQN9 EQN8:EQP8 EGP9:EGR9 EGR8:EGT8 DWT9:DWV9 DWV8:DWX8 DMX9:DMZ9 DMZ8:DNB8 DDB9:DDD9 DDD8:DDF8 CTF9:CTH9 CTH8:CTJ8 CJJ9:CJL9 CJL8:CJN8 BZN9:BZP9 BZP8:BZR8 BPR9:BPT9 BPT8:BPV8 BFV9:BFX9 BFX8:BFZ8 AVZ9:AWB9 AWB8:AWD8 AMD9:AMF9 AMF8:AMH8 ACH9:ACJ9 ACJ8:ACL8 SL9:SN9 SN8:SP8 IP9:IR9 IR8:IT8"/>
    <dataValidation imeMode="hiragana" allowBlank="1" showInputMessage="1" showErrorMessage="1" sqref="D7:F7 IR7:IT7 SN7:SP7 ACJ7:ACL7 AMF7:AMH7 AWB7:AWD7 BFX7:BFZ7 BPT7:BPV7 BZP7:BZR7 CJL7:CJN7 CTH7:CTJ7 DDD7:DDF7 DMZ7:DNB7 DWV7:DWX7 EGR7:EGT7 EQN7:EQP7 FAJ7:FAL7 FKF7:FKH7 FUB7:FUD7 GDX7:GDZ7 GNT7:GNV7 GXP7:GXR7 HHL7:HHN7 HRH7:HRJ7 IBD7:IBF7 IKZ7:ILB7 IUV7:IUX7 JER7:JET7 JON7:JOP7 JYJ7:JYL7 KIF7:KIH7 KSB7:KSD7 LBX7:LBZ7 LLT7:LLV7 LVP7:LVR7 MFL7:MFN7 MPH7:MPJ7 MZD7:MZF7 NIZ7:NJB7 NSV7:NSX7 OCR7:OCT7 OMN7:OMP7 OWJ7:OWL7 PGF7:PGH7 PQB7:PQD7 PZX7:PZZ7 QJT7:QJV7 QTP7:QTR7 RDL7:RDN7 RNH7:RNJ7 RXD7:RXF7 SGZ7:SHB7 SQV7:SQX7 TAR7:TAT7 TKN7:TKP7 TUJ7:TUL7 UEF7:UEH7 UOB7:UOD7 UXX7:UXZ7 VHT7:VHV7 VRP7:VRR7 WBL7:WBN7 WLH7:WLJ7 WVD7:WVF7 D65544:F65544 IR65544:IT65544 SN65544:SP65544 ACJ65544:ACL65544 AMF65544:AMH65544 AWB65544:AWD65544 BFX65544:BFZ65544 BPT65544:BPV65544 BZP65544:BZR65544 CJL65544:CJN65544 CTH65544:CTJ65544 DDD65544:DDF65544 DMZ65544:DNB65544 DWV65544:DWX65544 EGR65544:EGT65544 EQN65544:EQP65544 FAJ65544:FAL65544 FKF65544:FKH65544 FUB65544:FUD65544 GDX65544:GDZ65544 GNT65544:GNV65544 GXP65544:GXR65544 HHL65544:HHN65544 HRH65544:HRJ65544 IBD65544:IBF65544 IKZ65544:ILB65544 IUV65544:IUX65544 JER65544:JET65544 JON65544:JOP65544 JYJ65544:JYL65544 KIF65544:KIH65544 KSB65544:KSD65544 LBX65544:LBZ65544 LLT65544:LLV65544 LVP65544:LVR65544 MFL65544:MFN65544 MPH65544:MPJ65544 MZD65544:MZF65544 NIZ65544:NJB65544 NSV65544:NSX65544 OCR65544:OCT65544 OMN65544:OMP65544 OWJ65544:OWL65544 PGF65544:PGH65544 PQB65544:PQD65544 PZX65544:PZZ65544 QJT65544:QJV65544 QTP65544:QTR65544 RDL65544:RDN65544 RNH65544:RNJ65544 RXD65544:RXF65544 SGZ65544:SHB65544 SQV65544:SQX65544 TAR65544:TAT65544 TKN65544:TKP65544 TUJ65544:TUL65544 UEF65544:UEH65544 UOB65544:UOD65544 UXX65544:UXZ65544 VHT65544:VHV65544 VRP65544:VRR65544 WBL65544:WBN65544 WLH65544:WLJ65544 WVD65544:WVF65544 D131080:F131080 IR131080:IT131080 SN131080:SP131080 ACJ131080:ACL131080 AMF131080:AMH131080 AWB131080:AWD131080 BFX131080:BFZ131080 BPT131080:BPV131080 BZP131080:BZR131080 CJL131080:CJN131080 CTH131080:CTJ131080 DDD131080:DDF131080 DMZ131080:DNB131080 DWV131080:DWX131080 EGR131080:EGT131080 EQN131080:EQP131080 FAJ131080:FAL131080 FKF131080:FKH131080 FUB131080:FUD131080 GDX131080:GDZ131080 GNT131080:GNV131080 GXP131080:GXR131080 HHL131080:HHN131080 HRH131080:HRJ131080 IBD131080:IBF131080 IKZ131080:ILB131080 IUV131080:IUX131080 JER131080:JET131080 JON131080:JOP131080 JYJ131080:JYL131080 KIF131080:KIH131080 KSB131080:KSD131080 LBX131080:LBZ131080 LLT131080:LLV131080 LVP131080:LVR131080 MFL131080:MFN131080 MPH131080:MPJ131080 MZD131080:MZF131080 NIZ131080:NJB131080 NSV131080:NSX131080 OCR131080:OCT131080 OMN131080:OMP131080 OWJ131080:OWL131080 PGF131080:PGH131080 PQB131080:PQD131080 PZX131080:PZZ131080 QJT131080:QJV131080 QTP131080:QTR131080 RDL131080:RDN131080 RNH131080:RNJ131080 RXD131080:RXF131080 SGZ131080:SHB131080 SQV131080:SQX131080 TAR131080:TAT131080 TKN131080:TKP131080 TUJ131080:TUL131080 UEF131080:UEH131080 UOB131080:UOD131080 UXX131080:UXZ131080 VHT131080:VHV131080 VRP131080:VRR131080 WBL131080:WBN131080 WLH131080:WLJ131080 WVD131080:WVF131080 D196616:F196616 IR196616:IT196616 SN196616:SP196616 ACJ196616:ACL196616 AMF196616:AMH196616 AWB196616:AWD196616 BFX196616:BFZ196616 BPT196616:BPV196616 BZP196616:BZR196616 CJL196616:CJN196616 CTH196616:CTJ196616 DDD196616:DDF196616 DMZ196616:DNB196616 DWV196616:DWX196616 EGR196616:EGT196616 EQN196616:EQP196616 FAJ196616:FAL196616 FKF196616:FKH196616 FUB196616:FUD196616 GDX196616:GDZ196616 GNT196616:GNV196616 GXP196616:GXR196616 HHL196616:HHN196616 HRH196616:HRJ196616 IBD196616:IBF196616 IKZ196616:ILB196616 IUV196616:IUX196616 JER196616:JET196616 JON196616:JOP196616 JYJ196616:JYL196616 KIF196616:KIH196616 KSB196616:KSD196616 LBX196616:LBZ196616 LLT196616:LLV196616 LVP196616:LVR196616 MFL196616:MFN196616 MPH196616:MPJ196616 MZD196616:MZF196616 NIZ196616:NJB196616 NSV196616:NSX196616 OCR196616:OCT196616 OMN196616:OMP196616 OWJ196616:OWL196616 PGF196616:PGH196616 PQB196616:PQD196616 PZX196616:PZZ196616 QJT196616:QJV196616 QTP196616:QTR196616 RDL196616:RDN196616 RNH196616:RNJ196616 RXD196616:RXF196616 SGZ196616:SHB196616 SQV196616:SQX196616 TAR196616:TAT196616 TKN196616:TKP196616 TUJ196616:TUL196616 UEF196616:UEH196616 UOB196616:UOD196616 UXX196616:UXZ196616 VHT196616:VHV196616 VRP196616:VRR196616 WBL196616:WBN196616 WLH196616:WLJ196616 WVD196616:WVF196616 D262152:F262152 IR262152:IT262152 SN262152:SP262152 ACJ262152:ACL262152 AMF262152:AMH262152 AWB262152:AWD262152 BFX262152:BFZ262152 BPT262152:BPV262152 BZP262152:BZR262152 CJL262152:CJN262152 CTH262152:CTJ262152 DDD262152:DDF262152 DMZ262152:DNB262152 DWV262152:DWX262152 EGR262152:EGT262152 EQN262152:EQP262152 FAJ262152:FAL262152 FKF262152:FKH262152 FUB262152:FUD262152 GDX262152:GDZ262152 GNT262152:GNV262152 GXP262152:GXR262152 HHL262152:HHN262152 HRH262152:HRJ262152 IBD262152:IBF262152 IKZ262152:ILB262152 IUV262152:IUX262152 JER262152:JET262152 JON262152:JOP262152 JYJ262152:JYL262152 KIF262152:KIH262152 KSB262152:KSD262152 LBX262152:LBZ262152 LLT262152:LLV262152 LVP262152:LVR262152 MFL262152:MFN262152 MPH262152:MPJ262152 MZD262152:MZF262152 NIZ262152:NJB262152 NSV262152:NSX262152 OCR262152:OCT262152 OMN262152:OMP262152 OWJ262152:OWL262152 PGF262152:PGH262152 PQB262152:PQD262152 PZX262152:PZZ262152 QJT262152:QJV262152 QTP262152:QTR262152 RDL262152:RDN262152 RNH262152:RNJ262152 RXD262152:RXF262152 SGZ262152:SHB262152 SQV262152:SQX262152 TAR262152:TAT262152 TKN262152:TKP262152 TUJ262152:TUL262152 UEF262152:UEH262152 UOB262152:UOD262152 UXX262152:UXZ262152 VHT262152:VHV262152 VRP262152:VRR262152 WBL262152:WBN262152 WLH262152:WLJ262152 WVD262152:WVF262152 D327688:F327688 IR327688:IT327688 SN327688:SP327688 ACJ327688:ACL327688 AMF327688:AMH327688 AWB327688:AWD327688 BFX327688:BFZ327688 BPT327688:BPV327688 BZP327688:BZR327688 CJL327688:CJN327688 CTH327688:CTJ327688 DDD327688:DDF327688 DMZ327688:DNB327688 DWV327688:DWX327688 EGR327688:EGT327688 EQN327688:EQP327688 FAJ327688:FAL327688 FKF327688:FKH327688 FUB327688:FUD327688 GDX327688:GDZ327688 GNT327688:GNV327688 GXP327688:GXR327688 HHL327688:HHN327688 HRH327688:HRJ327688 IBD327688:IBF327688 IKZ327688:ILB327688 IUV327688:IUX327688 JER327688:JET327688 JON327688:JOP327688 JYJ327688:JYL327688 KIF327688:KIH327688 KSB327688:KSD327688 LBX327688:LBZ327688 LLT327688:LLV327688 LVP327688:LVR327688 MFL327688:MFN327688 MPH327688:MPJ327688 MZD327688:MZF327688 NIZ327688:NJB327688 NSV327688:NSX327688 OCR327688:OCT327688 OMN327688:OMP327688 OWJ327688:OWL327688 PGF327688:PGH327688 PQB327688:PQD327688 PZX327688:PZZ327688 QJT327688:QJV327688 QTP327688:QTR327688 RDL327688:RDN327688 RNH327688:RNJ327688 RXD327688:RXF327688 SGZ327688:SHB327688 SQV327688:SQX327688 TAR327688:TAT327688 TKN327688:TKP327688 TUJ327688:TUL327688 UEF327688:UEH327688 UOB327688:UOD327688 UXX327688:UXZ327688 VHT327688:VHV327688 VRP327688:VRR327688 WBL327688:WBN327688 WLH327688:WLJ327688 WVD327688:WVF327688 D393224:F393224 IR393224:IT393224 SN393224:SP393224 ACJ393224:ACL393224 AMF393224:AMH393224 AWB393224:AWD393224 BFX393224:BFZ393224 BPT393224:BPV393224 BZP393224:BZR393224 CJL393224:CJN393224 CTH393224:CTJ393224 DDD393224:DDF393224 DMZ393224:DNB393224 DWV393224:DWX393224 EGR393224:EGT393224 EQN393224:EQP393224 FAJ393224:FAL393224 FKF393224:FKH393224 FUB393224:FUD393224 GDX393224:GDZ393224 GNT393224:GNV393224 GXP393224:GXR393224 HHL393224:HHN393224 HRH393224:HRJ393224 IBD393224:IBF393224 IKZ393224:ILB393224 IUV393224:IUX393224 JER393224:JET393224 JON393224:JOP393224 JYJ393224:JYL393224 KIF393224:KIH393224 KSB393224:KSD393224 LBX393224:LBZ393224 LLT393224:LLV393224 LVP393224:LVR393224 MFL393224:MFN393224 MPH393224:MPJ393224 MZD393224:MZF393224 NIZ393224:NJB393224 NSV393224:NSX393224 OCR393224:OCT393224 OMN393224:OMP393224 OWJ393224:OWL393224 PGF393224:PGH393224 PQB393224:PQD393224 PZX393224:PZZ393224 QJT393224:QJV393224 QTP393224:QTR393224 RDL393224:RDN393224 RNH393224:RNJ393224 RXD393224:RXF393224 SGZ393224:SHB393224 SQV393224:SQX393224 TAR393224:TAT393224 TKN393224:TKP393224 TUJ393224:TUL393224 UEF393224:UEH393224 UOB393224:UOD393224 UXX393224:UXZ393224 VHT393224:VHV393224 VRP393224:VRR393224 WBL393224:WBN393224 WLH393224:WLJ393224 WVD393224:WVF393224 D458760:F458760 IR458760:IT458760 SN458760:SP458760 ACJ458760:ACL458760 AMF458760:AMH458760 AWB458760:AWD458760 BFX458760:BFZ458760 BPT458760:BPV458760 BZP458760:BZR458760 CJL458760:CJN458760 CTH458760:CTJ458760 DDD458760:DDF458760 DMZ458760:DNB458760 DWV458760:DWX458760 EGR458760:EGT458760 EQN458760:EQP458760 FAJ458760:FAL458760 FKF458760:FKH458760 FUB458760:FUD458760 GDX458760:GDZ458760 GNT458760:GNV458760 GXP458760:GXR458760 HHL458760:HHN458760 HRH458760:HRJ458760 IBD458760:IBF458760 IKZ458760:ILB458760 IUV458760:IUX458760 JER458760:JET458760 JON458760:JOP458760 JYJ458760:JYL458760 KIF458760:KIH458760 KSB458760:KSD458760 LBX458760:LBZ458760 LLT458760:LLV458760 LVP458760:LVR458760 MFL458760:MFN458760 MPH458760:MPJ458760 MZD458760:MZF458760 NIZ458760:NJB458760 NSV458760:NSX458760 OCR458760:OCT458760 OMN458760:OMP458760 OWJ458760:OWL458760 PGF458760:PGH458760 PQB458760:PQD458760 PZX458760:PZZ458760 QJT458760:QJV458760 QTP458760:QTR458760 RDL458760:RDN458760 RNH458760:RNJ458760 RXD458760:RXF458760 SGZ458760:SHB458760 SQV458760:SQX458760 TAR458760:TAT458760 TKN458760:TKP458760 TUJ458760:TUL458760 UEF458760:UEH458760 UOB458760:UOD458760 UXX458760:UXZ458760 VHT458760:VHV458760 VRP458760:VRR458760 WBL458760:WBN458760 WLH458760:WLJ458760 WVD458760:WVF458760 D524296:F524296 IR524296:IT524296 SN524296:SP524296 ACJ524296:ACL524296 AMF524296:AMH524296 AWB524296:AWD524296 BFX524296:BFZ524296 BPT524296:BPV524296 BZP524296:BZR524296 CJL524296:CJN524296 CTH524296:CTJ524296 DDD524296:DDF524296 DMZ524296:DNB524296 DWV524296:DWX524296 EGR524296:EGT524296 EQN524296:EQP524296 FAJ524296:FAL524296 FKF524296:FKH524296 FUB524296:FUD524296 GDX524296:GDZ524296 GNT524296:GNV524296 GXP524296:GXR524296 HHL524296:HHN524296 HRH524296:HRJ524296 IBD524296:IBF524296 IKZ524296:ILB524296 IUV524296:IUX524296 JER524296:JET524296 JON524296:JOP524296 JYJ524296:JYL524296 KIF524296:KIH524296 KSB524296:KSD524296 LBX524296:LBZ524296 LLT524296:LLV524296 LVP524296:LVR524296 MFL524296:MFN524296 MPH524296:MPJ524296 MZD524296:MZF524296 NIZ524296:NJB524296 NSV524296:NSX524296 OCR524296:OCT524296 OMN524296:OMP524296 OWJ524296:OWL524296 PGF524296:PGH524296 PQB524296:PQD524296 PZX524296:PZZ524296 QJT524296:QJV524296 QTP524296:QTR524296 RDL524296:RDN524296 RNH524296:RNJ524296 RXD524296:RXF524296 SGZ524296:SHB524296 SQV524296:SQX524296 TAR524296:TAT524296 TKN524296:TKP524296 TUJ524296:TUL524296 UEF524296:UEH524296 UOB524296:UOD524296 UXX524296:UXZ524296 VHT524296:VHV524296 VRP524296:VRR524296 WBL524296:WBN524296 WLH524296:WLJ524296 WVD524296:WVF524296 D589832:F589832 IR589832:IT589832 SN589832:SP589832 ACJ589832:ACL589832 AMF589832:AMH589832 AWB589832:AWD589832 BFX589832:BFZ589832 BPT589832:BPV589832 BZP589832:BZR589832 CJL589832:CJN589832 CTH589832:CTJ589832 DDD589832:DDF589832 DMZ589832:DNB589832 DWV589832:DWX589832 EGR589832:EGT589832 EQN589832:EQP589832 FAJ589832:FAL589832 FKF589832:FKH589832 FUB589832:FUD589832 GDX589832:GDZ589832 GNT589832:GNV589832 GXP589832:GXR589832 HHL589832:HHN589832 HRH589832:HRJ589832 IBD589832:IBF589832 IKZ589832:ILB589832 IUV589832:IUX589832 JER589832:JET589832 JON589832:JOP589832 JYJ589832:JYL589832 KIF589832:KIH589832 KSB589832:KSD589832 LBX589832:LBZ589832 LLT589832:LLV589832 LVP589832:LVR589832 MFL589832:MFN589832 MPH589832:MPJ589832 MZD589832:MZF589832 NIZ589832:NJB589832 NSV589832:NSX589832 OCR589832:OCT589832 OMN589832:OMP589832 OWJ589832:OWL589832 PGF589832:PGH589832 PQB589832:PQD589832 PZX589832:PZZ589832 QJT589832:QJV589832 QTP589832:QTR589832 RDL589832:RDN589832 RNH589832:RNJ589832 RXD589832:RXF589832 SGZ589832:SHB589832 SQV589832:SQX589832 TAR589832:TAT589832 TKN589832:TKP589832 TUJ589832:TUL589832 UEF589832:UEH589832 UOB589832:UOD589832 UXX589832:UXZ589832 VHT589832:VHV589832 VRP589832:VRR589832 WBL589832:WBN589832 WLH589832:WLJ589832 WVD589832:WVF589832 D655368:F655368 IR655368:IT655368 SN655368:SP655368 ACJ655368:ACL655368 AMF655368:AMH655368 AWB655368:AWD655368 BFX655368:BFZ655368 BPT655368:BPV655368 BZP655368:BZR655368 CJL655368:CJN655368 CTH655368:CTJ655368 DDD655368:DDF655368 DMZ655368:DNB655368 DWV655368:DWX655368 EGR655368:EGT655368 EQN655368:EQP655368 FAJ655368:FAL655368 FKF655368:FKH655368 FUB655368:FUD655368 GDX655368:GDZ655368 GNT655368:GNV655368 GXP655368:GXR655368 HHL655368:HHN655368 HRH655368:HRJ655368 IBD655368:IBF655368 IKZ655368:ILB655368 IUV655368:IUX655368 JER655368:JET655368 JON655368:JOP655368 JYJ655368:JYL655368 KIF655368:KIH655368 KSB655368:KSD655368 LBX655368:LBZ655368 LLT655368:LLV655368 LVP655368:LVR655368 MFL655368:MFN655368 MPH655368:MPJ655368 MZD655368:MZF655368 NIZ655368:NJB655368 NSV655368:NSX655368 OCR655368:OCT655368 OMN655368:OMP655368 OWJ655368:OWL655368 PGF655368:PGH655368 PQB655368:PQD655368 PZX655368:PZZ655368 QJT655368:QJV655368 QTP655368:QTR655368 RDL655368:RDN655368 RNH655368:RNJ655368 RXD655368:RXF655368 SGZ655368:SHB655368 SQV655368:SQX655368 TAR655368:TAT655368 TKN655368:TKP655368 TUJ655368:TUL655368 UEF655368:UEH655368 UOB655368:UOD655368 UXX655368:UXZ655368 VHT655368:VHV655368 VRP655368:VRR655368 WBL655368:WBN655368 WLH655368:WLJ655368 WVD655368:WVF655368 D720904:F720904 IR720904:IT720904 SN720904:SP720904 ACJ720904:ACL720904 AMF720904:AMH720904 AWB720904:AWD720904 BFX720904:BFZ720904 BPT720904:BPV720904 BZP720904:BZR720904 CJL720904:CJN720904 CTH720904:CTJ720904 DDD720904:DDF720904 DMZ720904:DNB720904 DWV720904:DWX720904 EGR720904:EGT720904 EQN720904:EQP720904 FAJ720904:FAL720904 FKF720904:FKH720904 FUB720904:FUD720904 GDX720904:GDZ720904 GNT720904:GNV720904 GXP720904:GXR720904 HHL720904:HHN720904 HRH720904:HRJ720904 IBD720904:IBF720904 IKZ720904:ILB720904 IUV720904:IUX720904 JER720904:JET720904 JON720904:JOP720904 JYJ720904:JYL720904 KIF720904:KIH720904 KSB720904:KSD720904 LBX720904:LBZ720904 LLT720904:LLV720904 LVP720904:LVR720904 MFL720904:MFN720904 MPH720904:MPJ720904 MZD720904:MZF720904 NIZ720904:NJB720904 NSV720904:NSX720904 OCR720904:OCT720904 OMN720904:OMP720904 OWJ720904:OWL720904 PGF720904:PGH720904 PQB720904:PQD720904 PZX720904:PZZ720904 QJT720904:QJV720904 QTP720904:QTR720904 RDL720904:RDN720904 RNH720904:RNJ720904 RXD720904:RXF720904 SGZ720904:SHB720904 SQV720904:SQX720904 TAR720904:TAT720904 TKN720904:TKP720904 TUJ720904:TUL720904 UEF720904:UEH720904 UOB720904:UOD720904 UXX720904:UXZ720904 VHT720904:VHV720904 VRP720904:VRR720904 WBL720904:WBN720904 WLH720904:WLJ720904 WVD720904:WVF720904 D786440:F786440 IR786440:IT786440 SN786440:SP786440 ACJ786440:ACL786440 AMF786440:AMH786440 AWB786440:AWD786440 BFX786440:BFZ786440 BPT786440:BPV786440 BZP786440:BZR786440 CJL786440:CJN786440 CTH786440:CTJ786440 DDD786440:DDF786440 DMZ786440:DNB786440 DWV786440:DWX786440 EGR786440:EGT786440 EQN786440:EQP786440 FAJ786440:FAL786440 FKF786440:FKH786440 FUB786440:FUD786440 GDX786440:GDZ786440 GNT786440:GNV786440 GXP786440:GXR786440 HHL786440:HHN786440 HRH786440:HRJ786440 IBD786440:IBF786440 IKZ786440:ILB786440 IUV786440:IUX786440 JER786440:JET786440 JON786440:JOP786440 JYJ786440:JYL786440 KIF786440:KIH786440 KSB786440:KSD786440 LBX786440:LBZ786440 LLT786440:LLV786440 LVP786440:LVR786440 MFL786440:MFN786440 MPH786440:MPJ786440 MZD786440:MZF786440 NIZ786440:NJB786440 NSV786440:NSX786440 OCR786440:OCT786440 OMN786440:OMP786440 OWJ786440:OWL786440 PGF786440:PGH786440 PQB786440:PQD786440 PZX786440:PZZ786440 QJT786440:QJV786440 QTP786440:QTR786440 RDL786440:RDN786440 RNH786440:RNJ786440 RXD786440:RXF786440 SGZ786440:SHB786440 SQV786440:SQX786440 TAR786440:TAT786440 TKN786440:TKP786440 TUJ786440:TUL786440 UEF786440:UEH786440 UOB786440:UOD786440 UXX786440:UXZ786440 VHT786440:VHV786440 VRP786440:VRR786440 WBL786440:WBN786440 WLH786440:WLJ786440 WVD786440:WVF786440 D851976:F851976 IR851976:IT851976 SN851976:SP851976 ACJ851976:ACL851976 AMF851976:AMH851976 AWB851976:AWD851976 BFX851976:BFZ851976 BPT851976:BPV851976 BZP851976:BZR851976 CJL851976:CJN851976 CTH851976:CTJ851976 DDD851976:DDF851976 DMZ851976:DNB851976 DWV851976:DWX851976 EGR851976:EGT851976 EQN851976:EQP851976 FAJ851976:FAL851976 FKF851976:FKH851976 FUB851976:FUD851976 GDX851976:GDZ851976 GNT851976:GNV851976 GXP851976:GXR851976 HHL851976:HHN851976 HRH851976:HRJ851976 IBD851976:IBF851976 IKZ851976:ILB851976 IUV851976:IUX851976 JER851976:JET851976 JON851976:JOP851976 JYJ851976:JYL851976 KIF851976:KIH851976 KSB851976:KSD851976 LBX851976:LBZ851976 LLT851976:LLV851976 LVP851976:LVR851976 MFL851976:MFN851976 MPH851976:MPJ851976 MZD851976:MZF851976 NIZ851976:NJB851976 NSV851976:NSX851976 OCR851976:OCT851976 OMN851976:OMP851976 OWJ851976:OWL851976 PGF851976:PGH851976 PQB851976:PQD851976 PZX851976:PZZ851976 QJT851976:QJV851976 QTP851976:QTR851976 RDL851976:RDN851976 RNH851976:RNJ851976 RXD851976:RXF851976 SGZ851976:SHB851976 SQV851976:SQX851976 TAR851976:TAT851976 TKN851976:TKP851976 TUJ851976:TUL851976 UEF851976:UEH851976 UOB851976:UOD851976 UXX851976:UXZ851976 VHT851976:VHV851976 VRP851976:VRR851976 WBL851976:WBN851976 WLH851976:WLJ851976 WVD851976:WVF851976 D917512:F917512 IR917512:IT917512 SN917512:SP917512 ACJ917512:ACL917512 AMF917512:AMH917512 AWB917512:AWD917512 BFX917512:BFZ917512 BPT917512:BPV917512 BZP917512:BZR917512 CJL917512:CJN917512 CTH917512:CTJ917512 DDD917512:DDF917512 DMZ917512:DNB917512 DWV917512:DWX917512 EGR917512:EGT917512 EQN917512:EQP917512 FAJ917512:FAL917512 FKF917512:FKH917512 FUB917512:FUD917512 GDX917512:GDZ917512 GNT917512:GNV917512 GXP917512:GXR917512 HHL917512:HHN917512 HRH917512:HRJ917512 IBD917512:IBF917512 IKZ917512:ILB917512 IUV917512:IUX917512 JER917512:JET917512 JON917512:JOP917512 JYJ917512:JYL917512 KIF917512:KIH917512 KSB917512:KSD917512 LBX917512:LBZ917512 LLT917512:LLV917512 LVP917512:LVR917512 MFL917512:MFN917512 MPH917512:MPJ917512 MZD917512:MZF917512 NIZ917512:NJB917512 NSV917512:NSX917512 OCR917512:OCT917512 OMN917512:OMP917512 OWJ917512:OWL917512 PGF917512:PGH917512 PQB917512:PQD917512 PZX917512:PZZ917512 QJT917512:QJV917512 QTP917512:QTR917512 RDL917512:RDN917512 RNH917512:RNJ917512 RXD917512:RXF917512 SGZ917512:SHB917512 SQV917512:SQX917512 TAR917512:TAT917512 TKN917512:TKP917512 TUJ917512:TUL917512 UEF917512:UEH917512 UOB917512:UOD917512 UXX917512:UXZ917512 VHT917512:VHV917512 VRP917512:VRR917512 WBL917512:WBN917512 WLH917512:WLJ917512 WVD917512:WVF917512 D983048:F983048 IR983048:IT983048 SN983048:SP983048 ACJ983048:ACL983048 AMF983048:AMH983048 AWB983048:AWD983048 BFX983048:BFZ983048 BPT983048:BPV983048 BZP983048:BZR983048 CJL983048:CJN983048 CTH983048:CTJ983048 DDD983048:DDF983048 DMZ983048:DNB983048 DWV983048:DWX983048 EGR983048:EGT983048 EQN983048:EQP983048 FAJ983048:FAL983048 FKF983048:FKH983048 FUB983048:FUD983048 GDX983048:GDZ983048 GNT983048:GNV983048 GXP983048:GXR983048 HHL983048:HHN983048 HRH983048:HRJ983048 IBD983048:IBF983048 IKZ983048:ILB983048 IUV983048:IUX983048 JER983048:JET983048 JON983048:JOP983048 JYJ983048:JYL983048 KIF983048:KIH983048 KSB983048:KSD983048 LBX983048:LBZ983048 LLT983048:LLV983048 LVP983048:LVR983048 MFL983048:MFN983048 MPH983048:MPJ983048 MZD983048:MZF983048 NIZ983048:NJB983048 NSV983048:NSX983048 OCR983048:OCT983048 OMN983048:OMP983048 OWJ983048:OWL983048 PGF983048:PGH983048 PQB983048:PQD983048 PZX983048:PZZ983048 QJT983048:QJV983048 QTP983048:QTR983048 RDL983048:RDN983048 RNH983048:RNJ983048 RXD983048:RXF983048 SGZ983048:SHB983048 SQV983048:SQX983048 TAR983048:TAT983048 TKN983048:TKP983048 TUJ983048:TUL983048 UEF983048:UEH983048 UOB983048:UOD983048 UXX983048:UXZ983048 VHT983048:VHV983048 VRP983048:VRR983048 WBL983048:WBN983048 WLH983048:WLJ983048 WVD983048:WVF983048 D2:F2"/>
    <dataValidation imeMode="halfKatakana" allowBlank="1" showInputMessage="1" showErrorMessage="1" sqref="D6:F6 IR6:IT6 SN6:SP6 ACJ6:ACL6 AMF6:AMH6 AWB6:AWD6 BFX6:BFZ6 BPT6:BPV6 BZP6:BZR6 CJL6:CJN6 CTH6:CTJ6 DDD6:DDF6 DMZ6:DNB6 DWV6:DWX6 EGR6:EGT6 EQN6:EQP6 FAJ6:FAL6 FKF6:FKH6 FUB6:FUD6 GDX6:GDZ6 GNT6:GNV6 GXP6:GXR6 HHL6:HHN6 HRH6:HRJ6 IBD6:IBF6 IKZ6:ILB6 IUV6:IUX6 JER6:JET6 JON6:JOP6 JYJ6:JYL6 KIF6:KIH6 KSB6:KSD6 LBX6:LBZ6 LLT6:LLV6 LVP6:LVR6 MFL6:MFN6 MPH6:MPJ6 MZD6:MZF6 NIZ6:NJB6 NSV6:NSX6 OCR6:OCT6 OMN6:OMP6 OWJ6:OWL6 PGF6:PGH6 PQB6:PQD6 PZX6:PZZ6 QJT6:QJV6 QTP6:QTR6 RDL6:RDN6 RNH6:RNJ6 RXD6:RXF6 SGZ6:SHB6 SQV6:SQX6 TAR6:TAT6 TKN6:TKP6 TUJ6:TUL6 UEF6:UEH6 UOB6:UOD6 UXX6:UXZ6 VHT6:VHV6 VRP6:VRR6 WBL6:WBN6 WLH6:WLJ6 WVD6:WVF6 D65543:F65543 IR65543:IT65543 SN65543:SP65543 ACJ65543:ACL65543 AMF65543:AMH65543 AWB65543:AWD65543 BFX65543:BFZ65543 BPT65543:BPV65543 BZP65543:BZR65543 CJL65543:CJN65543 CTH65543:CTJ65543 DDD65543:DDF65543 DMZ65543:DNB65543 DWV65543:DWX65543 EGR65543:EGT65543 EQN65543:EQP65543 FAJ65543:FAL65543 FKF65543:FKH65543 FUB65543:FUD65543 GDX65543:GDZ65543 GNT65543:GNV65543 GXP65543:GXR65543 HHL65543:HHN65543 HRH65543:HRJ65543 IBD65543:IBF65543 IKZ65543:ILB65543 IUV65543:IUX65543 JER65543:JET65543 JON65543:JOP65543 JYJ65543:JYL65543 KIF65543:KIH65543 KSB65543:KSD65543 LBX65543:LBZ65543 LLT65543:LLV65543 LVP65543:LVR65543 MFL65543:MFN65543 MPH65543:MPJ65543 MZD65543:MZF65543 NIZ65543:NJB65543 NSV65543:NSX65543 OCR65543:OCT65543 OMN65543:OMP65543 OWJ65543:OWL65543 PGF65543:PGH65543 PQB65543:PQD65543 PZX65543:PZZ65543 QJT65543:QJV65543 QTP65543:QTR65543 RDL65543:RDN65543 RNH65543:RNJ65543 RXD65543:RXF65543 SGZ65543:SHB65543 SQV65543:SQX65543 TAR65543:TAT65543 TKN65543:TKP65543 TUJ65543:TUL65543 UEF65543:UEH65543 UOB65543:UOD65543 UXX65543:UXZ65543 VHT65543:VHV65543 VRP65543:VRR65543 WBL65543:WBN65543 WLH65543:WLJ65543 WVD65543:WVF65543 D131079:F131079 IR131079:IT131079 SN131079:SP131079 ACJ131079:ACL131079 AMF131079:AMH131079 AWB131079:AWD131079 BFX131079:BFZ131079 BPT131079:BPV131079 BZP131079:BZR131079 CJL131079:CJN131079 CTH131079:CTJ131079 DDD131079:DDF131079 DMZ131079:DNB131079 DWV131079:DWX131079 EGR131079:EGT131079 EQN131079:EQP131079 FAJ131079:FAL131079 FKF131079:FKH131079 FUB131079:FUD131079 GDX131079:GDZ131079 GNT131079:GNV131079 GXP131079:GXR131079 HHL131079:HHN131079 HRH131079:HRJ131079 IBD131079:IBF131079 IKZ131079:ILB131079 IUV131079:IUX131079 JER131079:JET131079 JON131079:JOP131079 JYJ131079:JYL131079 KIF131079:KIH131079 KSB131079:KSD131079 LBX131079:LBZ131079 LLT131079:LLV131079 LVP131079:LVR131079 MFL131079:MFN131079 MPH131079:MPJ131079 MZD131079:MZF131079 NIZ131079:NJB131079 NSV131079:NSX131079 OCR131079:OCT131079 OMN131079:OMP131079 OWJ131079:OWL131079 PGF131079:PGH131079 PQB131079:PQD131079 PZX131079:PZZ131079 QJT131079:QJV131079 QTP131079:QTR131079 RDL131079:RDN131079 RNH131079:RNJ131079 RXD131079:RXF131079 SGZ131079:SHB131079 SQV131079:SQX131079 TAR131079:TAT131079 TKN131079:TKP131079 TUJ131079:TUL131079 UEF131079:UEH131079 UOB131079:UOD131079 UXX131079:UXZ131079 VHT131079:VHV131079 VRP131079:VRR131079 WBL131079:WBN131079 WLH131079:WLJ131079 WVD131079:WVF131079 D196615:F196615 IR196615:IT196615 SN196615:SP196615 ACJ196615:ACL196615 AMF196615:AMH196615 AWB196615:AWD196615 BFX196615:BFZ196615 BPT196615:BPV196615 BZP196615:BZR196615 CJL196615:CJN196615 CTH196615:CTJ196615 DDD196615:DDF196615 DMZ196615:DNB196615 DWV196615:DWX196615 EGR196615:EGT196615 EQN196615:EQP196615 FAJ196615:FAL196615 FKF196615:FKH196615 FUB196615:FUD196615 GDX196615:GDZ196615 GNT196615:GNV196615 GXP196615:GXR196615 HHL196615:HHN196615 HRH196615:HRJ196615 IBD196615:IBF196615 IKZ196615:ILB196615 IUV196615:IUX196615 JER196615:JET196615 JON196615:JOP196615 JYJ196615:JYL196615 KIF196615:KIH196615 KSB196615:KSD196615 LBX196615:LBZ196615 LLT196615:LLV196615 LVP196615:LVR196615 MFL196615:MFN196615 MPH196615:MPJ196615 MZD196615:MZF196615 NIZ196615:NJB196615 NSV196615:NSX196615 OCR196615:OCT196615 OMN196615:OMP196615 OWJ196615:OWL196615 PGF196615:PGH196615 PQB196615:PQD196615 PZX196615:PZZ196615 QJT196615:QJV196615 QTP196615:QTR196615 RDL196615:RDN196615 RNH196615:RNJ196615 RXD196615:RXF196615 SGZ196615:SHB196615 SQV196615:SQX196615 TAR196615:TAT196615 TKN196615:TKP196615 TUJ196615:TUL196615 UEF196615:UEH196615 UOB196615:UOD196615 UXX196615:UXZ196615 VHT196615:VHV196615 VRP196615:VRR196615 WBL196615:WBN196615 WLH196615:WLJ196615 WVD196615:WVF196615 D262151:F262151 IR262151:IT262151 SN262151:SP262151 ACJ262151:ACL262151 AMF262151:AMH262151 AWB262151:AWD262151 BFX262151:BFZ262151 BPT262151:BPV262151 BZP262151:BZR262151 CJL262151:CJN262151 CTH262151:CTJ262151 DDD262151:DDF262151 DMZ262151:DNB262151 DWV262151:DWX262151 EGR262151:EGT262151 EQN262151:EQP262151 FAJ262151:FAL262151 FKF262151:FKH262151 FUB262151:FUD262151 GDX262151:GDZ262151 GNT262151:GNV262151 GXP262151:GXR262151 HHL262151:HHN262151 HRH262151:HRJ262151 IBD262151:IBF262151 IKZ262151:ILB262151 IUV262151:IUX262151 JER262151:JET262151 JON262151:JOP262151 JYJ262151:JYL262151 KIF262151:KIH262151 KSB262151:KSD262151 LBX262151:LBZ262151 LLT262151:LLV262151 LVP262151:LVR262151 MFL262151:MFN262151 MPH262151:MPJ262151 MZD262151:MZF262151 NIZ262151:NJB262151 NSV262151:NSX262151 OCR262151:OCT262151 OMN262151:OMP262151 OWJ262151:OWL262151 PGF262151:PGH262151 PQB262151:PQD262151 PZX262151:PZZ262151 QJT262151:QJV262151 QTP262151:QTR262151 RDL262151:RDN262151 RNH262151:RNJ262151 RXD262151:RXF262151 SGZ262151:SHB262151 SQV262151:SQX262151 TAR262151:TAT262151 TKN262151:TKP262151 TUJ262151:TUL262151 UEF262151:UEH262151 UOB262151:UOD262151 UXX262151:UXZ262151 VHT262151:VHV262151 VRP262151:VRR262151 WBL262151:WBN262151 WLH262151:WLJ262151 WVD262151:WVF262151 D327687:F327687 IR327687:IT327687 SN327687:SP327687 ACJ327687:ACL327687 AMF327687:AMH327687 AWB327687:AWD327687 BFX327687:BFZ327687 BPT327687:BPV327687 BZP327687:BZR327687 CJL327687:CJN327687 CTH327687:CTJ327687 DDD327687:DDF327687 DMZ327687:DNB327687 DWV327687:DWX327687 EGR327687:EGT327687 EQN327687:EQP327687 FAJ327687:FAL327687 FKF327687:FKH327687 FUB327687:FUD327687 GDX327687:GDZ327687 GNT327687:GNV327687 GXP327687:GXR327687 HHL327687:HHN327687 HRH327687:HRJ327687 IBD327687:IBF327687 IKZ327687:ILB327687 IUV327687:IUX327687 JER327687:JET327687 JON327687:JOP327687 JYJ327687:JYL327687 KIF327687:KIH327687 KSB327687:KSD327687 LBX327687:LBZ327687 LLT327687:LLV327687 LVP327687:LVR327687 MFL327687:MFN327687 MPH327687:MPJ327687 MZD327687:MZF327687 NIZ327687:NJB327687 NSV327687:NSX327687 OCR327687:OCT327687 OMN327687:OMP327687 OWJ327687:OWL327687 PGF327687:PGH327687 PQB327687:PQD327687 PZX327687:PZZ327687 QJT327687:QJV327687 QTP327687:QTR327687 RDL327687:RDN327687 RNH327687:RNJ327687 RXD327687:RXF327687 SGZ327687:SHB327687 SQV327687:SQX327687 TAR327687:TAT327687 TKN327687:TKP327687 TUJ327687:TUL327687 UEF327687:UEH327687 UOB327687:UOD327687 UXX327687:UXZ327687 VHT327687:VHV327687 VRP327687:VRR327687 WBL327687:WBN327687 WLH327687:WLJ327687 WVD327687:WVF327687 D393223:F393223 IR393223:IT393223 SN393223:SP393223 ACJ393223:ACL393223 AMF393223:AMH393223 AWB393223:AWD393223 BFX393223:BFZ393223 BPT393223:BPV393223 BZP393223:BZR393223 CJL393223:CJN393223 CTH393223:CTJ393223 DDD393223:DDF393223 DMZ393223:DNB393223 DWV393223:DWX393223 EGR393223:EGT393223 EQN393223:EQP393223 FAJ393223:FAL393223 FKF393223:FKH393223 FUB393223:FUD393223 GDX393223:GDZ393223 GNT393223:GNV393223 GXP393223:GXR393223 HHL393223:HHN393223 HRH393223:HRJ393223 IBD393223:IBF393223 IKZ393223:ILB393223 IUV393223:IUX393223 JER393223:JET393223 JON393223:JOP393223 JYJ393223:JYL393223 KIF393223:KIH393223 KSB393223:KSD393223 LBX393223:LBZ393223 LLT393223:LLV393223 LVP393223:LVR393223 MFL393223:MFN393223 MPH393223:MPJ393223 MZD393223:MZF393223 NIZ393223:NJB393223 NSV393223:NSX393223 OCR393223:OCT393223 OMN393223:OMP393223 OWJ393223:OWL393223 PGF393223:PGH393223 PQB393223:PQD393223 PZX393223:PZZ393223 QJT393223:QJV393223 QTP393223:QTR393223 RDL393223:RDN393223 RNH393223:RNJ393223 RXD393223:RXF393223 SGZ393223:SHB393223 SQV393223:SQX393223 TAR393223:TAT393223 TKN393223:TKP393223 TUJ393223:TUL393223 UEF393223:UEH393223 UOB393223:UOD393223 UXX393223:UXZ393223 VHT393223:VHV393223 VRP393223:VRR393223 WBL393223:WBN393223 WLH393223:WLJ393223 WVD393223:WVF393223 D458759:F458759 IR458759:IT458759 SN458759:SP458759 ACJ458759:ACL458759 AMF458759:AMH458759 AWB458759:AWD458759 BFX458759:BFZ458759 BPT458759:BPV458759 BZP458759:BZR458759 CJL458759:CJN458759 CTH458759:CTJ458759 DDD458759:DDF458759 DMZ458759:DNB458759 DWV458759:DWX458759 EGR458759:EGT458759 EQN458759:EQP458759 FAJ458759:FAL458759 FKF458759:FKH458759 FUB458759:FUD458759 GDX458759:GDZ458759 GNT458759:GNV458759 GXP458759:GXR458759 HHL458759:HHN458759 HRH458759:HRJ458759 IBD458759:IBF458759 IKZ458759:ILB458759 IUV458759:IUX458759 JER458759:JET458759 JON458759:JOP458759 JYJ458759:JYL458759 KIF458759:KIH458759 KSB458759:KSD458759 LBX458759:LBZ458759 LLT458759:LLV458759 LVP458759:LVR458759 MFL458759:MFN458759 MPH458759:MPJ458759 MZD458759:MZF458759 NIZ458759:NJB458759 NSV458759:NSX458759 OCR458759:OCT458759 OMN458759:OMP458759 OWJ458759:OWL458759 PGF458759:PGH458759 PQB458759:PQD458759 PZX458759:PZZ458759 QJT458759:QJV458759 QTP458759:QTR458759 RDL458759:RDN458759 RNH458759:RNJ458759 RXD458759:RXF458759 SGZ458759:SHB458759 SQV458759:SQX458759 TAR458759:TAT458759 TKN458759:TKP458759 TUJ458759:TUL458759 UEF458759:UEH458759 UOB458759:UOD458759 UXX458759:UXZ458759 VHT458759:VHV458759 VRP458759:VRR458759 WBL458759:WBN458759 WLH458759:WLJ458759 WVD458759:WVF458759 D524295:F524295 IR524295:IT524295 SN524295:SP524295 ACJ524295:ACL524295 AMF524295:AMH524295 AWB524295:AWD524295 BFX524295:BFZ524295 BPT524295:BPV524295 BZP524295:BZR524295 CJL524295:CJN524295 CTH524295:CTJ524295 DDD524295:DDF524295 DMZ524295:DNB524295 DWV524295:DWX524295 EGR524295:EGT524295 EQN524295:EQP524295 FAJ524295:FAL524295 FKF524295:FKH524295 FUB524295:FUD524295 GDX524295:GDZ524295 GNT524295:GNV524295 GXP524295:GXR524295 HHL524295:HHN524295 HRH524295:HRJ524295 IBD524295:IBF524295 IKZ524295:ILB524295 IUV524295:IUX524295 JER524295:JET524295 JON524295:JOP524295 JYJ524295:JYL524295 KIF524295:KIH524295 KSB524295:KSD524295 LBX524295:LBZ524295 LLT524295:LLV524295 LVP524295:LVR524295 MFL524295:MFN524295 MPH524295:MPJ524295 MZD524295:MZF524295 NIZ524295:NJB524295 NSV524295:NSX524295 OCR524295:OCT524295 OMN524295:OMP524295 OWJ524295:OWL524295 PGF524295:PGH524295 PQB524295:PQD524295 PZX524295:PZZ524295 QJT524295:QJV524295 QTP524295:QTR524295 RDL524295:RDN524295 RNH524295:RNJ524295 RXD524295:RXF524295 SGZ524295:SHB524295 SQV524295:SQX524295 TAR524295:TAT524295 TKN524295:TKP524295 TUJ524295:TUL524295 UEF524295:UEH524295 UOB524295:UOD524295 UXX524295:UXZ524295 VHT524295:VHV524295 VRP524295:VRR524295 WBL524295:WBN524295 WLH524295:WLJ524295 WVD524295:WVF524295 D589831:F589831 IR589831:IT589831 SN589831:SP589831 ACJ589831:ACL589831 AMF589831:AMH589831 AWB589831:AWD589831 BFX589831:BFZ589831 BPT589831:BPV589831 BZP589831:BZR589831 CJL589831:CJN589831 CTH589831:CTJ589831 DDD589831:DDF589831 DMZ589831:DNB589831 DWV589831:DWX589831 EGR589831:EGT589831 EQN589831:EQP589831 FAJ589831:FAL589831 FKF589831:FKH589831 FUB589831:FUD589831 GDX589831:GDZ589831 GNT589831:GNV589831 GXP589831:GXR589831 HHL589831:HHN589831 HRH589831:HRJ589831 IBD589831:IBF589831 IKZ589831:ILB589831 IUV589831:IUX589831 JER589831:JET589831 JON589831:JOP589831 JYJ589831:JYL589831 KIF589831:KIH589831 KSB589831:KSD589831 LBX589831:LBZ589831 LLT589831:LLV589831 LVP589831:LVR589831 MFL589831:MFN589831 MPH589831:MPJ589831 MZD589831:MZF589831 NIZ589831:NJB589831 NSV589831:NSX589831 OCR589831:OCT589831 OMN589831:OMP589831 OWJ589831:OWL589831 PGF589831:PGH589831 PQB589831:PQD589831 PZX589831:PZZ589831 QJT589831:QJV589831 QTP589831:QTR589831 RDL589831:RDN589831 RNH589831:RNJ589831 RXD589831:RXF589831 SGZ589831:SHB589831 SQV589831:SQX589831 TAR589831:TAT589831 TKN589831:TKP589831 TUJ589831:TUL589831 UEF589831:UEH589831 UOB589831:UOD589831 UXX589831:UXZ589831 VHT589831:VHV589831 VRP589831:VRR589831 WBL589831:WBN589831 WLH589831:WLJ589831 WVD589831:WVF589831 D655367:F655367 IR655367:IT655367 SN655367:SP655367 ACJ655367:ACL655367 AMF655367:AMH655367 AWB655367:AWD655367 BFX655367:BFZ655367 BPT655367:BPV655367 BZP655367:BZR655367 CJL655367:CJN655367 CTH655367:CTJ655367 DDD655367:DDF655367 DMZ655367:DNB655367 DWV655367:DWX655367 EGR655367:EGT655367 EQN655367:EQP655367 FAJ655367:FAL655367 FKF655367:FKH655367 FUB655367:FUD655367 GDX655367:GDZ655367 GNT655367:GNV655367 GXP655367:GXR655367 HHL655367:HHN655367 HRH655367:HRJ655367 IBD655367:IBF655367 IKZ655367:ILB655367 IUV655367:IUX655367 JER655367:JET655367 JON655367:JOP655367 JYJ655367:JYL655367 KIF655367:KIH655367 KSB655367:KSD655367 LBX655367:LBZ655367 LLT655367:LLV655367 LVP655367:LVR655367 MFL655367:MFN655367 MPH655367:MPJ655367 MZD655367:MZF655367 NIZ655367:NJB655367 NSV655367:NSX655367 OCR655367:OCT655367 OMN655367:OMP655367 OWJ655367:OWL655367 PGF655367:PGH655367 PQB655367:PQD655367 PZX655367:PZZ655367 QJT655367:QJV655367 QTP655367:QTR655367 RDL655367:RDN655367 RNH655367:RNJ655367 RXD655367:RXF655367 SGZ655367:SHB655367 SQV655367:SQX655367 TAR655367:TAT655367 TKN655367:TKP655367 TUJ655367:TUL655367 UEF655367:UEH655367 UOB655367:UOD655367 UXX655367:UXZ655367 VHT655367:VHV655367 VRP655367:VRR655367 WBL655367:WBN655367 WLH655367:WLJ655367 WVD655367:WVF655367 D720903:F720903 IR720903:IT720903 SN720903:SP720903 ACJ720903:ACL720903 AMF720903:AMH720903 AWB720903:AWD720903 BFX720903:BFZ720903 BPT720903:BPV720903 BZP720903:BZR720903 CJL720903:CJN720903 CTH720903:CTJ720903 DDD720903:DDF720903 DMZ720903:DNB720903 DWV720903:DWX720903 EGR720903:EGT720903 EQN720903:EQP720903 FAJ720903:FAL720903 FKF720903:FKH720903 FUB720903:FUD720903 GDX720903:GDZ720903 GNT720903:GNV720903 GXP720903:GXR720903 HHL720903:HHN720903 HRH720903:HRJ720903 IBD720903:IBF720903 IKZ720903:ILB720903 IUV720903:IUX720903 JER720903:JET720903 JON720903:JOP720903 JYJ720903:JYL720903 KIF720903:KIH720903 KSB720903:KSD720903 LBX720903:LBZ720903 LLT720903:LLV720903 LVP720903:LVR720903 MFL720903:MFN720903 MPH720903:MPJ720903 MZD720903:MZF720903 NIZ720903:NJB720903 NSV720903:NSX720903 OCR720903:OCT720903 OMN720903:OMP720903 OWJ720903:OWL720903 PGF720903:PGH720903 PQB720903:PQD720903 PZX720903:PZZ720903 QJT720903:QJV720903 QTP720903:QTR720903 RDL720903:RDN720903 RNH720903:RNJ720903 RXD720903:RXF720903 SGZ720903:SHB720903 SQV720903:SQX720903 TAR720903:TAT720903 TKN720903:TKP720903 TUJ720903:TUL720903 UEF720903:UEH720903 UOB720903:UOD720903 UXX720903:UXZ720903 VHT720903:VHV720903 VRP720903:VRR720903 WBL720903:WBN720903 WLH720903:WLJ720903 WVD720903:WVF720903 D786439:F786439 IR786439:IT786439 SN786439:SP786439 ACJ786439:ACL786439 AMF786439:AMH786439 AWB786439:AWD786439 BFX786439:BFZ786439 BPT786439:BPV786439 BZP786439:BZR786439 CJL786439:CJN786439 CTH786439:CTJ786439 DDD786439:DDF786439 DMZ786439:DNB786439 DWV786439:DWX786439 EGR786439:EGT786439 EQN786439:EQP786439 FAJ786439:FAL786439 FKF786439:FKH786439 FUB786439:FUD786439 GDX786439:GDZ786439 GNT786439:GNV786439 GXP786439:GXR786439 HHL786439:HHN786439 HRH786439:HRJ786439 IBD786439:IBF786439 IKZ786439:ILB786439 IUV786439:IUX786439 JER786439:JET786439 JON786439:JOP786439 JYJ786439:JYL786439 KIF786439:KIH786439 KSB786439:KSD786439 LBX786439:LBZ786439 LLT786439:LLV786439 LVP786439:LVR786439 MFL786439:MFN786439 MPH786439:MPJ786439 MZD786439:MZF786439 NIZ786439:NJB786439 NSV786439:NSX786439 OCR786439:OCT786439 OMN786439:OMP786439 OWJ786439:OWL786439 PGF786439:PGH786439 PQB786439:PQD786439 PZX786439:PZZ786439 QJT786439:QJV786439 QTP786439:QTR786439 RDL786439:RDN786439 RNH786439:RNJ786439 RXD786439:RXF786439 SGZ786439:SHB786439 SQV786439:SQX786439 TAR786439:TAT786439 TKN786439:TKP786439 TUJ786439:TUL786439 UEF786439:UEH786439 UOB786439:UOD786439 UXX786439:UXZ786439 VHT786439:VHV786439 VRP786439:VRR786439 WBL786439:WBN786439 WLH786439:WLJ786439 WVD786439:WVF786439 D851975:F851975 IR851975:IT851975 SN851975:SP851975 ACJ851975:ACL851975 AMF851975:AMH851975 AWB851975:AWD851975 BFX851975:BFZ851975 BPT851975:BPV851975 BZP851975:BZR851975 CJL851975:CJN851975 CTH851975:CTJ851975 DDD851975:DDF851975 DMZ851975:DNB851975 DWV851975:DWX851975 EGR851975:EGT851975 EQN851975:EQP851975 FAJ851975:FAL851975 FKF851975:FKH851975 FUB851975:FUD851975 GDX851975:GDZ851975 GNT851975:GNV851975 GXP851975:GXR851975 HHL851975:HHN851975 HRH851975:HRJ851975 IBD851975:IBF851975 IKZ851975:ILB851975 IUV851975:IUX851975 JER851975:JET851975 JON851975:JOP851975 JYJ851975:JYL851975 KIF851975:KIH851975 KSB851975:KSD851975 LBX851975:LBZ851975 LLT851975:LLV851975 LVP851975:LVR851975 MFL851975:MFN851975 MPH851975:MPJ851975 MZD851975:MZF851975 NIZ851975:NJB851975 NSV851975:NSX851975 OCR851975:OCT851975 OMN851975:OMP851975 OWJ851975:OWL851975 PGF851975:PGH851975 PQB851975:PQD851975 PZX851975:PZZ851975 QJT851975:QJV851975 QTP851975:QTR851975 RDL851975:RDN851975 RNH851975:RNJ851975 RXD851975:RXF851975 SGZ851975:SHB851975 SQV851975:SQX851975 TAR851975:TAT851975 TKN851975:TKP851975 TUJ851975:TUL851975 UEF851975:UEH851975 UOB851975:UOD851975 UXX851975:UXZ851975 VHT851975:VHV851975 VRP851975:VRR851975 WBL851975:WBN851975 WLH851975:WLJ851975 WVD851975:WVF851975 D917511:F917511 IR917511:IT917511 SN917511:SP917511 ACJ917511:ACL917511 AMF917511:AMH917511 AWB917511:AWD917511 BFX917511:BFZ917511 BPT917511:BPV917511 BZP917511:BZR917511 CJL917511:CJN917511 CTH917511:CTJ917511 DDD917511:DDF917511 DMZ917511:DNB917511 DWV917511:DWX917511 EGR917511:EGT917511 EQN917511:EQP917511 FAJ917511:FAL917511 FKF917511:FKH917511 FUB917511:FUD917511 GDX917511:GDZ917511 GNT917511:GNV917511 GXP917511:GXR917511 HHL917511:HHN917511 HRH917511:HRJ917511 IBD917511:IBF917511 IKZ917511:ILB917511 IUV917511:IUX917511 JER917511:JET917511 JON917511:JOP917511 JYJ917511:JYL917511 KIF917511:KIH917511 KSB917511:KSD917511 LBX917511:LBZ917511 LLT917511:LLV917511 LVP917511:LVR917511 MFL917511:MFN917511 MPH917511:MPJ917511 MZD917511:MZF917511 NIZ917511:NJB917511 NSV917511:NSX917511 OCR917511:OCT917511 OMN917511:OMP917511 OWJ917511:OWL917511 PGF917511:PGH917511 PQB917511:PQD917511 PZX917511:PZZ917511 QJT917511:QJV917511 QTP917511:QTR917511 RDL917511:RDN917511 RNH917511:RNJ917511 RXD917511:RXF917511 SGZ917511:SHB917511 SQV917511:SQX917511 TAR917511:TAT917511 TKN917511:TKP917511 TUJ917511:TUL917511 UEF917511:UEH917511 UOB917511:UOD917511 UXX917511:UXZ917511 VHT917511:VHV917511 VRP917511:VRR917511 WBL917511:WBN917511 WLH917511:WLJ917511 WVD917511:WVF917511 D983047:F983047 IR983047:IT983047 SN983047:SP983047 ACJ983047:ACL983047 AMF983047:AMH983047 AWB983047:AWD983047 BFX983047:BFZ983047 BPT983047:BPV983047 BZP983047:BZR983047 CJL983047:CJN983047 CTH983047:CTJ983047 DDD983047:DDF983047 DMZ983047:DNB983047 DWV983047:DWX983047 EGR983047:EGT983047 EQN983047:EQP983047 FAJ983047:FAL983047 FKF983047:FKH983047 FUB983047:FUD983047 GDX983047:GDZ983047 GNT983047:GNV983047 GXP983047:GXR983047 HHL983047:HHN983047 HRH983047:HRJ983047 IBD983047:IBF983047 IKZ983047:ILB983047 IUV983047:IUX983047 JER983047:JET983047 JON983047:JOP983047 JYJ983047:JYL983047 KIF983047:KIH983047 KSB983047:KSD983047 LBX983047:LBZ983047 LLT983047:LLV983047 LVP983047:LVR983047 MFL983047:MFN983047 MPH983047:MPJ983047 MZD983047:MZF983047 NIZ983047:NJB983047 NSV983047:NSX983047 OCR983047:OCT983047 OMN983047:OMP983047 OWJ983047:OWL983047 PGF983047:PGH983047 PQB983047:PQD983047 PZX983047:PZZ983047 QJT983047:QJV983047 QTP983047:QTR983047 RDL983047:RDN983047 RNH983047:RNJ983047 RXD983047:RXF983047 SGZ983047:SHB983047 SQV983047:SQX983047 TAR983047:TAT983047 TKN983047:TKP983047 TUJ983047:TUL983047 UEF983047:UEH983047 UOB983047:UOD983047 UXX983047:UXZ983047 VHT983047:VHV983047 VRP983047:VRR983047 WBL983047:WBN983047 WLH983047:WLJ983047 WVD983047:WVF983047"/>
    <dataValidation type="list" imeMode="hiragana" allowBlank="1" showInputMessage="1" showErrorMessage="1" sqref="D3:F3">
      <formula1>$Q$3:$Q$19</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P104"/>
  <sheetViews>
    <sheetView zoomScaleNormal="100" workbookViewId="0">
      <pane ySplit="9" topLeftCell="A10" activePane="bottomLeft" state="frozen"/>
      <selection activeCell="A2" sqref="A2"/>
      <selection pane="bottomLeft" activeCell="G21" sqref="G21"/>
    </sheetView>
  </sheetViews>
  <sheetFormatPr defaultRowHeight="13.5"/>
  <cols>
    <col min="1" max="1" width="4.5" style="1" bestFit="1" customWidth="1"/>
    <col min="2" max="2" width="4.5" style="1" customWidth="1"/>
    <col min="3" max="3" width="9" style="1"/>
    <col min="4" max="5" width="17.5" style="1" customWidth="1"/>
    <col min="6" max="6" width="12.5" style="1" hidden="1" customWidth="1"/>
    <col min="7" max="8" width="5.5" style="1" bestFit="1" customWidth="1"/>
    <col min="9" max="9" width="12.375" style="1" customWidth="1"/>
    <col min="10" max="10" width="12.375" style="200" customWidth="1"/>
    <col min="11" max="14" width="12.375" style="1" customWidth="1"/>
    <col min="15" max="15" width="10.5" style="1" customWidth="1"/>
    <col min="16" max="16" width="10.125" style="1" customWidth="1"/>
    <col min="17" max="17" width="9" style="1"/>
    <col min="18" max="18" width="9" style="1" customWidth="1"/>
    <col min="19" max="19" width="9" style="1" hidden="1" customWidth="1"/>
    <col min="20" max="20" width="13.875" style="2" hidden="1" customWidth="1"/>
    <col min="21" max="21" width="13.875" style="1" hidden="1" customWidth="1"/>
    <col min="22" max="22" width="9" style="1" hidden="1" customWidth="1"/>
    <col min="23" max="23" width="6.5" style="1" hidden="1" customWidth="1"/>
    <col min="24" max="25" width="16.125" style="1" hidden="1" customWidth="1"/>
    <col min="26" max="27" width="5.5" style="1" hidden="1" customWidth="1"/>
    <col min="28" max="28" width="9.5" style="5" hidden="1" customWidth="1"/>
    <col min="29" max="29" width="6.5" style="1" hidden="1" customWidth="1"/>
    <col min="30" max="31" width="16.125" style="1" hidden="1" customWidth="1"/>
    <col min="32" max="33" width="5.5" style="1" hidden="1" customWidth="1"/>
    <col min="34" max="34" width="9.5" style="1" hidden="1" customWidth="1"/>
    <col min="35" max="41" width="9" style="1" hidden="1" customWidth="1"/>
    <col min="42" max="42" width="34.75" style="1" hidden="1" customWidth="1"/>
    <col min="43" max="59" width="9" style="1" customWidth="1"/>
    <col min="60" max="16384" width="9" style="1"/>
  </cols>
  <sheetData>
    <row r="1" spans="1:42" ht="17.25">
      <c r="A1" s="6" t="s">
        <v>35</v>
      </c>
      <c r="B1" s="6"/>
    </row>
    <row r="2" spans="1:42">
      <c r="A2" s="3"/>
      <c r="B2" s="3"/>
    </row>
    <row r="3" spans="1:42" ht="14.25" thickBot="1">
      <c r="A3" s="3"/>
      <c r="B3" s="3"/>
      <c r="C3" s="93" t="s">
        <v>93</v>
      </c>
      <c r="D3" s="19"/>
      <c r="E3" s="19"/>
      <c r="F3" s="19"/>
      <c r="G3" s="19"/>
      <c r="H3" s="19"/>
      <c r="I3" s="19"/>
      <c r="J3" s="201"/>
      <c r="K3" s="19"/>
      <c r="L3" s="19"/>
      <c r="N3" s="355" t="s">
        <v>85</v>
      </c>
      <c r="O3" s="355"/>
      <c r="P3" s="355"/>
    </row>
    <row r="4" spans="1:42" ht="14.25" thickBot="1">
      <c r="A4" s="3"/>
      <c r="B4" s="3"/>
      <c r="C4" s="93" t="s">
        <v>94</v>
      </c>
      <c r="D4" s="19"/>
      <c r="E4" s="19"/>
      <c r="F4" s="19"/>
      <c r="G4" s="19"/>
      <c r="H4" s="19"/>
      <c r="I4" s="19"/>
      <c r="J4" s="201"/>
      <c r="K4" s="19"/>
      <c r="L4" s="19"/>
      <c r="M4" s="77"/>
      <c r="N4" s="95"/>
      <c r="O4" s="95" t="s">
        <v>86</v>
      </c>
      <c r="P4" s="177" t="s">
        <v>87</v>
      </c>
    </row>
    <row r="5" spans="1:42">
      <c r="A5" s="3"/>
      <c r="B5" s="3"/>
      <c r="C5" s="39" t="s">
        <v>77</v>
      </c>
      <c r="D5" s="19"/>
      <c r="E5" s="19"/>
      <c r="F5" s="19"/>
      <c r="G5" s="19"/>
      <c r="H5" s="19"/>
      <c r="I5" s="19"/>
      <c r="J5" s="201"/>
      <c r="K5" s="19"/>
      <c r="L5" s="19"/>
      <c r="N5" s="96" t="s">
        <v>88</v>
      </c>
      <c r="O5" s="210"/>
      <c r="P5" s="178"/>
    </row>
    <row r="6" spans="1:42" ht="14.25" thickBot="1">
      <c r="A6" s="3"/>
      <c r="B6" s="3"/>
      <c r="C6" s="39" t="s">
        <v>82</v>
      </c>
      <c r="D6" s="19"/>
      <c r="E6" s="19"/>
      <c r="F6" s="19"/>
      <c r="G6" s="19"/>
      <c r="H6" s="19"/>
      <c r="I6" s="19"/>
      <c r="J6" s="201"/>
      <c r="K6" s="19"/>
      <c r="L6" s="19"/>
      <c r="N6" s="97" t="s">
        <v>89</v>
      </c>
      <c r="O6" s="211"/>
      <c r="P6" s="179"/>
    </row>
    <row r="7" spans="1:42" ht="14.25" thickBot="1"/>
    <row r="8" spans="1:42" ht="36.75" customHeight="1">
      <c r="A8" s="21"/>
      <c r="B8" s="190" t="s">
        <v>180</v>
      </c>
      <c r="C8" s="29" t="s">
        <v>181</v>
      </c>
      <c r="D8" s="29" t="s">
        <v>70</v>
      </c>
      <c r="E8" s="29" t="s">
        <v>71</v>
      </c>
      <c r="F8" s="151"/>
      <c r="G8" s="22" t="s">
        <v>6</v>
      </c>
      <c r="H8" s="24" t="s">
        <v>7</v>
      </c>
      <c r="I8" s="21" t="s">
        <v>9</v>
      </c>
      <c r="J8" s="202" t="s">
        <v>10</v>
      </c>
      <c r="K8" s="21" t="s">
        <v>135</v>
      </c>
      <c r="L8" s="202" t="s">
        <v>136</v>
      </c>
      <c r="M8" s="21" t="s">
        <v>523</v>
      </c>
      <c r="N8" s="202" t="s">
        <v>524</v>
      </c>
      <c r="O8" s="27" t="s">
        <v>13</v>
      </c>
      <c r="P8" s="27" t="s">
        <v>14</v>
      </c>
    </row>
    <row r="9" spans="1:42" ht="14.25" thickBot="1">
      <c r="A9" s="30" t="s">
        <v>11</v>
      </c>
      <c r="B9" s="189" t="s">
        <v>179</v>
      </c>
      <c r="C9" s="16">
        <v>1001</v>
      </c>
      <c r="D9" s="16" t="s">
        <v>12</v>
      </c>
      <c r="E9" s="16" t="s">
        <v>66</v>
      </c>
      <c r="F9" s="152"/>
      <c r="G9" s="16" t="s">
        <v>2</v>
      </c>
      <c r="H9" s="26">
        <v>2</v>
      </c>
      <c r="I9" s="25" t="s">
        <v>526</v>
      </c>
      <c r="J9" s="203">
        <v>1200</v>
      </c>
      <c r="K9" s="25" t="s">
        <v>527</v>
      </c>
      <c r="L9" s="26">
        <v>699</v>
      </c>
      <c r="M9" s="25" t="s">
        <v>528</v>
      </c>
      <c r="N9" s="244">
        <v>40000</v>
      </c>
      <c r="O9" s="28" t="s">
        <v>20</v>
      </c>
      <c r="P9" s="28" t="s">
        <v>52</v>
      </c>
      <c r="W9" s="5" t="s">
        <v>33</v>
      </c>
      <c r="X9" s="5" t="s">
        <v>15</v>
      </c>
      <c r="Y9" s="5" t="s">
        <v>67</v>
      </c>
      <c r="Z9" s="5" t="s">
        <v>6</v>
      </c>
      <c r="AA9" s="5" t="s">
        <v>1</v>
      </c>
      <c r="AB9" s="7" t="s">
        <v>83</v>
      </c>
      <c r="AC9" s="5" t="s">
        <v>33</v>
      </c>
      <c r="AD9" s="5" t="s">
        <v>15</v>
      </c>
      <c r="AE9" s="5" t="s">
        <v>67</v>
      </c>
      <c r="AF9" s="5" t="s">
        <v>6</v>
      </c>
      <c r="AG9" s="5" t="s">
        <v>1</v>
      </c>
      <c r="AH9" s="5" t="s">
        <v>83</v>
      </c>
      <c r="AI9" s="1" t="s">
        <v>84</v>
      </c>
      <c r="AJ9" s="1">
        <f>COUNT(AJ10:AJ99)</f>
        <v>0</v>
      </c>
      <c r="AK9" s="1" t="s">
        <v>90</v>
      </c>
      <c r="AL9" s="1">
        <f>COUNT(AL10:AL99)</f>
        <v>0</v>
      </c>
      <c r="AM9" s="1" t="s">
        <v>91</v>
      </c>
      <c r="AN9" s="1">
        <f>COUNT(AN10:AN99)</f>
        <v>0</v>
      </c>
      <c r="AO9" s="1" t="s">
        <v>92</v>
      </c>
      <c r="AP9" s="1">
        <f>COUNT(AP10:AP99)</f>
        <v>0</v>
      </c>
    </row>
    <row r="10" spans="1:42">
      <c r="A10" s="31">
        <v>1</v>
      </c>
      <c r="B10" s="250"/>
      <c r="C10" s="42"/>
      <c r="D10" s="42"/>
      <c r="E10" s="42"/>
      <c r="F10" s="153"/>
      <c r="G10" s="42"/>
      <c r="H10" s="43"/>
      <c r="I10" s="44"/>
      <c r="J10" s="204"/>
      <c r="K10" s="44"/>
      <c r="L10" s="139"/>
      <c r="M10" s="44"/>
      <c r="N10" s="254"/>
      <c r="O10" s="45"/>
      <c r="P10" s="45"/>
      <c r="T10" s="52"/>
      <c r="U10" s="53"/>
      <c r="W10" s="5" t="str">
        <f t="shared" ref="W10:W41" si="0">IF(G10="男",C10,"")</f>
        <v/>
      </c>
      <c r="X10" s="5" t="str">
        <f t="shared" ref="X10:X41" si="1">IF(G10="男",D10,"")</f>
        <v/>
      </c>
      <c r="Y10" s="5" t="str">
        <f t="shared" ref="Y10:Y41" si="2">IF(G10="男",E10,"")</f>
        <v/>
      </c>
      <c r="Z10" s="5" t="str">
        <f t="shared" ref="Z10:Z41" si="3">IF(G10="男",G10,"")</f>
        <v/>
      </c>
      <c r="AA10" s="5" t="str">
        <f t="shared" ref="AA10:AA41" si="4">IF(G10="男",IF(H10="","",H10),"")</f>
        <v/>
      </c>
      <c r="AB10" s="7" t="str">
        <f>IF(G10="男",data_kyogisha!A2,"")</f>
        <v/>
      </c>
      <c r="AC10" s="5" t="str">
        <f t="shared" ref="AC10:AC41" si="5">IF(G10="女",C10,"")</f>
        <v/>
      </c>
      <c r="AD10" s="5" t="str">
        <f t="shared" ref="AD10:AD41" si="6">IF(G10="女",D10,"")</f>
        <v/>
      </c>
      <c r="AE10" s="5" t="str">
        <f t="shared" ref="AE10:AE41" si="7">IF(G10="女",E10,"")</f>
        <v/>
      </c>
      <c r="AF10" s="5" t="str">
        <f t="shared" ref="AF10:AF41" si="8">IF(G10="女",G10,"")</f>
        <v/>
      </c>
      <c r="AG10" s="5" t="str">
        <f t="shared" ref="AG10:AG41" si="9">IF(G10="女",IF(H10="","",H10),"")</f>
        <v/>
      </c>
      <c r="AH10" s="1" t="str">
        <f>IF(G10="女",data_kyogisha!A2,"")</f>
        <v/>
      </c>
      <c r="AI10" s="1">
        <f>IF(AND(G10="男",O10="○"),1,0)</f>
        <v>0</v>
      </c>
      <c r="AJ10" s="1" t="str">
        <f>IF(AND(G10="男",O10="○"),C10,"")</f>
        <v/>
      </c>
      <c r="AK10" s="1">
        <f>IF(AND(G10="男",P10="○"),1,0)</f>
        <v>0</v>
      </c>
      <c r="AL10" s="1" t="str">
        <f>IF(AND(G10="男",P10="○"),C10,"")</f>
        <v/>
      </c>
      <c r="AM10" s="1">
        <f>IF(AND(G10="女",O10="○"),1,0)</f>
        <v>0</v>
      </c>
      <c r="AN10" s="1" t="str">
        <f>IF(AND(G10="女",O10="○"),C10,"")</f>
        <v/>
      </c>
      <c r="AO10" s="1">
        <f>IF(AND(G10="女",P10="○"),1,0)</f>
        <v>0</v>
      </c>
      <c r="AP10" s="1" t="str">
        <f>IF(AND(G10="女",P10="○"),C10,"")</f>
        <v/>
      </c>
    </row>
    <row r="11" spans="1:42">
      <c r="A11" s="31">
        <v>2</v>
      </c>
      <c r="B11" s="250"/>
      <c r="C11" s="42"/>
      <c r="D11" s="42"/>
      <c r="E11" s="42"/>
      <c r="F11" s="153"/>
      <c r="G11" s="42"/>
      <c r="H11" s="43"/>
      <c r="I11" s="44"/>
      <c r="J11" s="204"/>
      <c r="K11" s="44"/>
      <c r="L11" s="139"/>
      <c r="M11" s="44"/>
      <c r="N11" s="254"/>
      <c r="O11" s="45"/>
      <c r="P11" s="45"/>
      <c r="S11" s="1" t="s">
        <v>19</v>
      </c>
      <c r="T11" s="54" t="str">
        <f>IF(種目情報!A3="","",種目情報!A3)</f>
        <v>男100m</v>
      </c>
      <c r="U11" s="55" t="str">
        <f>IF(種目情報!E3="","",種目情報!E3)</f>
        <v>女100m</v>
      </c>
      <c r="V11" s="1" t="s">
        <v>20</v>
      </c>
      <c r="W11" s="5" t="str">
        <f t="shared" si="0"/>
        <v/>
      </c>
      <c r="X11" s="5" t="str">
        <f t="shared" si="1"/>
        <v/>
      </c>
      <c r="Y11" s="5" t="str">
        <f t="shared" si="2"/>
        <v/>
      </c>
      <c r="Z11" s="5" t="str">
        <f t="shared" si="3"/>
        <v/>
      </c>
      <c r="AA11" s="5" t="str">
        <f t="shared" si="4"/>
        <v/>
      </c>
      <c r="AB11" s="7" t="str">
        <f>IF(G11="男",data_kyogisha!A3,"")</f>
        <v/>
      </c>
      <c r="AC11" s="5" t="str">
        <f t="shared" si="5"/>
        <v/>
      </c>
      <c r="AD11" s="5" t="str">
        <f t="shared" si="6"/>
        <v/>
      </c>
      <c r="AE11" s="5" t="str">
        <f t="shared" si="7"/>
        <v/>
      </c>
      <c r="AF11" s="5" t="str">
        <f t="shared" si="8"/>
        <v/>
      </c>
      <c r="AG11" s="5" t="str">
        <f t="shared" si="9"/>
        <v/>
      </c>
      <c r="AH11" s="5" t="str">
        <f>IF(G11="女",data_kyogisha!A3,"")</f>
        <v/>
      </c>
      <c r="AI11" s="1">
        <f>IF(AND(G11="男",O11="○"),AI10+1,AI10)</f>
        <v>0</v>
      </c>
      <c r="AJ11" s="1" t="str">
        <f t="shared" ref="AJ11:AJ73" si="10">IF(AND(G11="男",O11="○"),C11,"")</f>
        <v/>
      </c>
      <c r="AK11" s="1">
        <f>IF(AND(G11="男",P11="○"),AK10+1,AK10)</f>
        <v>0</v>
      </c>
      <c r="AL11" s="1" t="str">
        <f>IF(AND(G11="男",P11="○"),C11,"")</f>
        <v/>
      </c>
      <c r="AM11" s="1">
        <f>IF(AND(G11="女",O11="○"),AM10+1,AM10)</f>
        <v>0</v>
      </c>
      <c r="AN11" s="1" t="str">
        <f>IF(AND(G11="女",O11="○"),C11,"")</f>
        <v/>
      </c>
      <c r="AO11" s="1">
        <f>IF(AND(G11="女",P11="○"),AO10+1,AO10)</f>
        <v>0</v>
      </c>
      <c r="AP11" s="1" t="str">
        <f>IF(AND(G11="女",P11="○"),C11,"")</f>
        <v/>
      </c>
    </row>
    <row r="12" spans="1:42">
      <c r="A12" s="31">
        <v>3</v>
      </c>
      <c r="B12" s="250"/>
      <c r="C12" s="42"/>
      <c r="D12" s="42"/>
      <c r="E12" s="42"/>
      <c r="F12" s="153"/>
      <c r="G12" s="42"/>
      <c r="H12" s="43"/>
      <c r="I12" s="44"/>
      <c r="J12" s="204"/>
      <c r="K12" s="44"/>
      <c r="L12" s="139"/>
      <c r="M12" s="44"/>
      <c r="N12" s="254"/>
      <c r="O12" s="45"/>
      <c r="P12" s="45"/>
      <c r="S12" s="1" t="s">
        <v>18</v>
      </c>
      <c r="T12" s="221" t="str">
        <f>IF(種目情報!A4="","",種目情報!A4)</f>
        <v>男200m</v>
      </c>
      <c r="U12" s="55" t="str">
        <f>IF(種目情報!E4="","",種目情報!E4)</f>
        <v>女200m</v>
      </c>
      <c r="W12" s="5" t="str">
        <f t="shared" si="0"/>
        <v/>
      </c>
      <c r="X12" s="5" t="str">
        <f t="shared" si="1"/>
        <v/>
      </c>
      <c r="Y12" s="5" t="str">
        <f t="shared" si="2"/>
        <v/>
      </c>
      <c r="Z12" s="5" t="str">
        <f t="shared" si="3"/>
        <v/>
      </c>
      <c r="AA12" s="5" t="str">
        <f t="shared" si="4"/>
        <v/>
      </c>
      <c r="AB12" s="7" t="str">
        <f>IF(G12="男",data_kyogisha!A4,"")</f>
        <v/>
      </c>
      <c r="AC12" s="5" t="str">
        <f t="shared" si="5"/>
        <v/>
      </c>
      <c r="AD12" s="5" t="str">
        <f t="shared" si="6"/>
        <v/>
      </c>
      <c r="AE12" s="5" t="str">
        <f t="shared" si="7"/>
        <v/>
      </c>
      <c r="AF12" s="5" t="str">
        <f t="shared" si="8"/>
        <v/>
      </c>
      <c r="AG12" s="5" t="str">
        <f t="shared" si="9"/>
        <v/>
      </c>
      <c r="AH12" s="5" t="str">
        <f>IF(G12="女",data_kyogisha!A4,"")</f>
        <v/>
      </c>
      <c r="AI12" s="1">
        <f t="shared" ref="AI12:AI74" si="11">IF(AND(G12="男",O12="○"),AI11+1,AI11)</f>
        <v>0</v>
      </c>
      <c r="AJ12" s="1" t="str">
        <f t="shared" si="10"/>
        <v/>
      </c>
      <c r="AK12" s="1">
        <f t="shared" ref="AK12:AK75" si="12">IF(AND(G12="男",P12="○"),AK11+1,AK11)</f>
        <v>0</v>
      </c>
      <c r="AL12" s="1" t="str">
        <f t="shared" ref="AL12:AL74" si="13">IF(AND(G12="男",P12="○"),C12,"")</f>
        <v/>
      </c>
      <c r="AM12" s="1">
        <f t="shared" ref="AM12:AM19" si="14">IF(AND(G12="女",O12="○"),AM11+1,AM11)</f>
        <v>0</v>
      </c>
      <c r="AN12" s="1" t="str">
        <f t="shared" ref="AN12:AN19" si="15">IF(AND(G12="女",O12="○"),C12,"")</f>
        <v/>
      </c>
      <c r="AO12" s="1">
        <f t="shared" ref="AO12:AO75" si="16">IF(AND(G12="女",P12="○"),AO11+1,AO11)</f>
        <v>0</v>
      </c>
      <c r="AP12" s="1" t="str">
        <f t="shared" ref="AP12:AP75" si="17">IF(AND(G12="女",P12="○"),C12,"")</f>
        <v/>
      </c>
    </row>
    <row r="13" spans="1:42">
      <c r="A13" s="31">
        <v>4</v>
      </c>
      <c r="B13" s="250"/>
      <c r="C13" s="42"/>
      <c r="D13" s="42"/>
      <c r="E13" s="42"/>
      <c r="F13" s="153"/>
      <c r="G13" s="42"/>
      <c r="H13" s="43"/>
      <c r="I13" s="44"/>
      <c r="J13" s="204"/>
      <c r="K13" s="44"/>
      <c r="L13" s="139"/>
      <c r="M13" s="44"/>
      <c r="N13" s="254"/>
      <c r="O13" s="45"/>
      <c r="P13" s="45"/>
      <c r="T13" s="221" t="str">
        <f>IF(種目情報!A5="","",種目情報!A5)</f>
        <v>男400m</v>
      </c>
      <c r="U13" s="55" t="str">
        <f>IF(種目情報!E5="","",種目情報!E5)</f>
        <v>女400m</v>
      </c>
      <c r="W13" s="5" t="str">
        <f t="shared" si="0"/>
        <v/>
      </c>
      <c r="X13" s="5" t="str">
        <f t="shared" si="1"/>
        <v/>
      </c>
      <c r="Y13" s="5" t="str">
        <f t="shared" si="2"/>
        <v/>
      </c>
      <c r="Z13" s="5" t="str">
        <f t="shared" si="3"/>
        <v/>
      </c>
      <c r="AA13" s="5" t="str">
        <f t="shared" si="4"/>
        <v/>
      </c>
      <c r="AB13" s="7" t="str">
        <f>IF(G13="男",data_kyogisha!A5,"")</f>
        <v/>
      </c>
      <c r="AC13" s="5" t="str">
        <f t="shared" si="5"/>
        <v/>
      </c>
      <c r="AD13" s="5" t="str">
        <f t="shared" si="6"/>
        <v/>
      </c>
      <c r="AE13" s="5" t="str">
        <f t="shared" si="7"/>
        <v/>
      </c>
      <c r="AF13" s="5" t="str">
        <f t="shared" si="8"/>
        <v/>
      </c>
      <c r="AG13" s="5" t="str">
        <f t="shared" si="9"/>
        <v/>
      </c>
      <c r="AH13" s="5" t="str">
        <f>IF(G13="女",data_kyogisha!A5,"")</f>
        <v/>
      </c>
      <c r="AI13" s="1">
        <f t="shared" si="11"/>
        <v>0</v>
      </c>
      <c r="AJ13" s="1" t="str">
        <f t="shared" si="10"/>
        <v/>
      </c>
      <c r="AK13" s="1">
        <f t="shared" si="12"/>
        <v>0</v>
      </c>
      <c r="AL13" s="1" t="str">
        <f t="shared" si="13"/>
        <v/>
      </c>
      <c r="AM13" s="1">
        <f t="shared" si="14"/>
        <v>0</v>
      </c>
      <c r="AN13" s="1" t="str">
        <f t="shared" si="15"/>
        <v/>
      </c>
      <c r="AO13" s="1">
        <f t="shared" si="16"/>
        <v>0</v>
      </c>
      <c r="AP13" s="1" t="str">
        <f t="shared" si="17"/>
        <v/>
      </c>
    </row>
    <row r="14" spans="1:42">
      <c r="A14" s="31">
        <v>5</v>
      </c>
      <c r="B14" s="250"/>
      <c r="C14" s="42"/>
      <c r="D14" s="42"/>
      <c r="E14" s="42"/>
      <c r="F14" s="153"/>
      <c r="G14" s="42"/>
      <c r="H14" s="43"/>
      <c r="I14" s="44"/>
      <c r="J14" s="204"/>
      <c r="K14" s="44"/>
      <c r="L14" s="139"/>
      <c r="M14" s="44"/>
      <c r="N14" s="254"/>
      <c r="O14" s="45"/>
      <c r="P14" s="45"/>
      <c r="T14" s="221" t="str">
        <f>IF(種目情報!A6="","",種目情報!A6)</f>
        <v>男800m</v>
      </c>
      <c r="U14" s="55" t="str">
        <f>IF(種目情報!E6="","",種目情報!E6)</f>
        <v>女800m</v>
      </c>
      <c r="W14" s="5" t="str">
        <f t="shared" si="0"/>
        <v/>
      </c>
      <c r="X14" s="5" t="str">
        <f t="shared" si="1"/>
        <v/>
      </c>
      <c r="Y14" s="5" t="str">
        <f t="shared" si="2"/>
        <v/>
      </c>
      <c r="Z14" s="5" t="str">
        <f t="shared" si="3"/>
        <v/>
      </c>
      <c r="AA14" s="5" t="str">
        <f t="shared" si="4"/>
        <v/>
      </c>
      <c r="AB14" s="7" t="str">
        <f>IF(G14="男",data_kyogisha!A6,"")</f>
        <v/>
      </c>
      <c r="AC14" s="5" t="str">
        <f t="shared" si="5"/>
        <v/>
      </c>
      <c r="AD14" s="5" t="str">
        <f t="shared" si="6"/>
        <v/>
      </c>
      <c r="AE14" s="5" t="str">
        <f t="shared" si="7"/>
        <v/>
      </c>
      <c r="AF14" s="5" t="str">
        <f t="shared" si="8"/>
        <v/>
      </c>
      <c r="AG14" s="5" t="str">
        <f t="shared" si="9"/>
        <v/>
      </c>
      <c r="AH14" s="5" t="str">
        <f>IF(G14="女",data_kyogisha!A6,"")</f>
        <v/>
      </c>
      <c r="AI14" s="1">
        <f t="shared" si="11"/>
        <v>0</v>
      </c>
      <c r="AJ14" s="1" t="str">
        <f t="shared" si="10"/>
        <v/>
      </c>
      <c r="AK14" s="1">
        <f t="shared" si="12"/>
        <v>0</v>
      </c>
      <c r="AL14" s="1" t="str">
        <f t="shared" si="13"/>
        <v/>
      </c>
      <c r="AM14" s="1">
        <f t="shared" si="14"/>
        <v>0</v>
      </c>
      <c r="AN14" s="1" t="str">
        <f t="shared" si="15"/>
        <v/>
      </c>
      <c r="AO14" s="1">
        <f t="shared" si="16"/>
        <v>0</v>
      </c>
      <c r="AP14" s="1" t="str">
        <f t="shared" si="17"/>
        <v/>
      </c>
    </row>
    <row r="15" spans="1:42">
      <c r="A15" s="31">
        <v>6</v>
      </c>
      <c r="B15" s="250"/>
      <c r="C15" s="42"/>
      <c r="D15" s="42"/>
      <c r="E15" s="42"/>
      <c r="F15" s="153"/>
      <c r="G15" s="42"/>
      <c r="H15" s="43"/>
      <c r="I15" s="44"/>
      <c r="J15" s="204"/>
      <c r="K15" s="44"/>
      <c r="L15" s="139"/>
      <c r="M15" s="44"/>
      <c r="N15" s="254"/>
      <c r="O15" s="45"/>
      <c r="P15" s="45"/>
      <c r="T15" s="221" t="str">
        <f>IF(種目情報!A7="","",種目情報!A7)</f>
        <v>男1500m</v>
      </c>
      <c r="U15" s="55" t="str">
        <f>IF(種目情報!E7="","",種目情報!E7)</f>
        <v>女1500m</v>
      </c>
      <c r="W15" s="5" t="str">
        <f t="shared" si="0"/>
        <v/>
      </c>
      <c r="X15" s="5" t="str">
        <f t="shared" si="1"/>
        <v/>
      </c>
      <c r="Y15" s="5" t="str">
        <f t="shared" si="2"/>
        <v/>
      </c>
      <c r="Z15" s="5" t="str">
        <f t="shared" si="3"/>
        <v/>
      </c>
      <c r="AA15" s="5" t="str">
        <f t="shared" si="4"/>
        <v/>
      </c>
      <c r="AB15" s="7" t="str">
        <f>IF(G15="男",data_kyogisha!A7,"")</f>
        <v/>
      </c>
      <c r="AC15" s="5" t="str">
        <f t="shared" si="5"/>
        <v/>
      </c>
      <c r="AD15" s="5" t="str">
        <f t="shared" si="6"/>
        <v/>
      </c>
      <c r="AE15" s="5" t="str">
        <f t="shared" si="7"/>
        <v/>
      </c>
      <c r="AF15" s="5" t="str">
        <f t="shared" si="8"/>
        <v/>
      </c>
      <c r="AG15" s="5" t="str">
        <f t="shared" si="9"/>
        <v/>
      </c>
      <c r="AH15" s="5" t="str">
        <f>IF(G15="女",data_kyogisha!A7,"")</f>
        <v/>
      </c>
      <c r="AI15" s="1">
        <f t="shared" si="11"/>
        <v>0</v>
      </c>
      <c r="AJ15" s="1" t="str">
        <f t="shared" si="10"/>
        <v/>
      </c>
      <c r="AK15" s="1">
        <f t="shared" si="12"/>
        <v>0</v>
      </c>
      <c r="AL15" s="1" t="str">
        <f t="shared" si="13"/>
        <v/>
      </c>
      <c r="AM15" s="1">
        <f t="shared" si="14"/>
        <v>0</v>
      </c>
      <c r="AN15" s="1" t="str">
        <f t="shared" si="15"/>
        <v/>
      </c>
      <c r="AO15" s="1">
        <f t="shared" si="16"/>
        <v>0</v>
      </c>
      <c r="AP15" s="1" t="str">
        <f t="shared" si="17"/>
        <v/>
      </c>
    </row>
    <row r="16" spans="1:42">
      <c r="A16" s="31">
        <v>7</v>
      </c>
      <c r="B16" s="250"/>
      <c r="C16" s="42"/>
      <c r="D16" s="42"/>
      <c r="E16" s="42"/>
      <c r="F16" s="153"/>
      <c r="G16" s="42"/>
      <c r="H16" s="43"/>
      <c r="I16" s="44"/>
      <c r="J16" s="204"/>
      <c r="K16" s="44"/>
      <c r="L16" s="139"/>
      <c r="M16" s="44"/>
      <c r="N16" s="254"/>
      <c r="O16" s="45"/>
      <c r="P16" s="45"/>
      <c r="T16" s="221" t="str">
        <f>IF(種目情報!A8="","",種目情報!A8)</f>
        <v>男中学3000m</v>
      </c>
      <c r="U16" s="55" t="str">
        <f>IF(種目情報!E8="","",種目情報!E8)</f>
        <v>女3000m</v>
      </c>
      <c r="W16" s="5" t="str">
        <f t="shared" si="0"/>
        <v/>
      </c>
      <c r="X16" s="5" t="str">
        <f t="shared" si="1"/>
        <v/>
      </c>
      <c r="Y16" s="5" t="str">
        <f t="shared" si="2"/>
        <v/>
      </c>
      <c r="Z16" s="5" t="str">
        <f t="shared" si="3"/>
        <v/>
      </c>
      <c r="AA16" s="5" t="str">
        <f t="shared" si="4"/>
        <v/>
      </c>
      <c r="AB16" s="7" t="str">
        <f>IF(G16="男",data_kyogisha!A8,"")</f>
        <v/>
      </c>
      <c r="AC16" s="5" t="str">
        <f t="shared" si="5"/>
        <v/>
      </c>
      <c r="AD16" s="5" t="str">
        <f t="shared" si="6"/>
        <v/>
      </c>
      <c r="AE16" s="5" t="str">
        <f t="shared" si="7"/>
        <v/>
      </c>
      <c r="AF16" s="5" t="str">
        <f t="shared" si="8"/>
        <v/>
      </c>
      <c r="AG16" s="5" t="str">
        <f t="shared" si="9"/>
        <v/>
      </c>
      <c r="AH16" s="5" t="str">
        <f>IF(G16="女",data_kyogisha!A8,"")</f>
        <v/>
      </c>
      <c r="AI16" s="1">
        <f t="shared" si="11"/>
        <v>0</v>
      </c>
      <c r="AJ16" s="1" t="str">
        <f t="shared" si="10"/>
        <v/>
      </c>
      <c r="AK16" s="1">
        <f t="shared" si="12"/>
        <v>0</v>
      </c>
      <c r="AL16" s="1" t="str">
        <f t="shared" si="13"/>
        <v/>
      </c>
      <c r="AM16" s="1">
        <f t="shared" si="14"/>
        <v>0</v>
      </c>
      <c r="AN16" s="1" t="str">
        <f t="shared" si="15"/>
        <v/>
      </c>
      <c r="AO16" s="1">
        <f t="shared" si="16"/>
        <v>0</v>
      </c>
      <c r="AP16" s="1" t="str">
        <f t="shared" si="17"/>
        <v/>
      </c>
    </row>
    <row r="17" spans="1:42">
      <c r="A17" s="31">
        <v>8</v>
      </c>
      <c r="B17" s="250"/>
      <c r="C17" s="42"/>
      <c r="D17" s="42"/>
      <c r="E17" s="42"/>
      <c r="F17" s="153"/>
      <c r="G17" s="42"/>
      <c r="H17" s="43"/>
      <c r="I17" s="44"/>
      <c r="J17" s="204"/>
      <c r="K17" s="44"/>
      <c r="L17" s="139"/>
      <c r="M17" s="44"/>
      <c r="N17" s="254"/>
      <c r="O17" s="45"/>
      <c r="P17" s="45"/>
      <c r="T17" s="221" t="str">
        <f>IF(種目情報!A9="","",種目情報!A9)</f>
        <v>男110mJH</v>
      </c>
      <c r="U17" s="55" t="str">
        <f>IF(種目情報!E9="","",種目情報!E9)</f>
        <v>女100mYH</v>
      </c>
      <c r="W17" s="5" t="str">
        <f t="shared" si="0"/>
        <v/>
      </c>
      <c r="X17" s="5" t="str">
        <f t="shared" si="1"/>
        <v/>
      </c>
      <c r="Y17" s="5" t="str">
        <f t="shared" si="2"/>
        <v/>
      </c>
      <c r="Z17" s="5" t="str">
        <f t="shared" si="3"/>
        <v/>
      </c>
      <c r="AA17" s="5" t="str">
        <f t="shared" si="4"/>
        <v/>
      </c>
      <c r="AB17" s="7" t="str">
        <f>IF(G17="男",data_kyogisha!A9,"")</f>
        <v/>
      </c>
      <c r="AC17" s="5" t="str">
        <f t="shared" si="5"/>
        <v/>
      </c>
      <c r="AD17" s="5" t="str">
        <f t="shared" si="6"/>
        <v/>
      </c>
      <c r="AE17" s="5" t="str">
        <f t="shared" si="7"/>
        <v/>
      </c>
      <c r="AF17" s="5" t="str">
        <f t="shared" si="8"/>
        <v/>
      </c>
      <c r="AG17" s="5" t="str">
        <f t="shared" si="9"/>
        <v/>
      </c>
      <c r="AH17" s="5" t="str">
        <f>IF(G17="女",data_kyogisha!A9,"")</f>
        <v/>
      </c>
      <c r="AI17" s="1">
        <f t="shared" si="11"/>
        <v>0</v>
      </c>
      <c r="AJ17" s="1" t="str">
        <f t="shared" si="10"/>
        <v/>
      </c>
      <c r="AK17" s="1">
        <f t="shared" si="12"/>
        <v>0</v>
      </c>
      <c r="AL17" s="1" t="str">
        <f t="shared" si="13"/>
        <v/>
      </c>
      <c r="AM17" s="1">
        <f t="shared" si="14"/>
        <v>0</v>
      </c>
      <c r="AN17" s="1" t="str">
        <f t="shared" si="15"/>
        <v/>
      </c>
      <c r="AO17" s="1">
        <f t="shared" si="16"/>
        <v>0</v>
      </c>
      <c r="AP17" s="1" t="str">
        <f t="shared" si="17"/>
        <v/>
      </c>
    </row>
    <row r="18" spans="1:42">
      <c r="A18" s="31">
        <v>9</v>
      </c>
      <c r="B18" s="250"/>
      <c r="C18" s="42"/>
      <c r="D18" s="42"/>
      <c r="E18" s="42"/>
      <c r="F18" s="153"/>
      <c r="G18" s="42"/>
      <c r="H18" s="43"/>
      <c r="I18" s="44"/>
      <c r="J18" s="204"/>
      <c r="K18" s="44"/>
      <c r="L18" s="139"/>
      <c r="M18" s="44"/>
      <c r="N18" s="254"/>
      <c r="O18" s="45"/>
      <c r="P18" s="45"/>
      <c r="T18" s="221" t="str">
        <f>IF(種目情報!A10="","",種目情報!A10)</f>
        <v>男中学110mH</v>
      </c>
      <c r="U18" s="55" t="str">
        <f>IF(種目情報!E10="","",種目情報!E10)</f>
        <v>女中学100mH</v>
      </c>
      <c r="W18" s="5" t="str">
        <f t="shared" si="0"/>
        <v/>
      </c>
      <c r="X18" s="5" t="str">
        <f t="shared" si="1"/>
        <v/>
      </c>
      <c r="Y18" s="5" t="str">
        <f t="shared" si="2"/>
        <v/>
      </c>
      <c r="Z18" s="5" t="str">
        <f t="shared" si="3"/>
        <v/>
      </c>
      <c r="AA18" s="5" t="str">
        <f t="shared" si="4"/>
        <v/>
      </c>
      <c r="AB18" s="7" t="str">
        <f>IF(G18="男",data_kyogisha!A10,"")</f>
        <v/>
      </c>
      <c r="AC18" s="5" t="str">
        <f t="shared" si="5"/>
        <v/>
      </c>
      <c r="AD18" s="5" t="str">
        <f t="shared" si="6"/>
        <v/>
      </c>
      <c r="AE18" s="5" t="str">
        <f t="shared" si="7"/>
        <v/>
      </c>
      <c r="AF18" s="5" t="str">
        <f t="shared" si="8"/>
        <v/>
      </c>
      <c r="AG18" s="5" t="str">
        <f t="shared" si="9"/>
        <v/>
      </c>
      <c r="AH18" s="5" t="str">
        <f>IF(G18="女",data_kyogisha!A10,"")</f>
        <v/>
      </c>
      <c r="AI18" s="1">
        <f t="shared" si="11"/>
        <v>0</v>
      </c>
      <c r="AJ18" s="1" t="str">
        <f t="shared" si="10"/>
        <v/>
      </c>
      <c r="AK18" s="1">
        <f t="shared" si="12"/>
        <v>0</v>
      </c>
      <c r="AL18" s="1" t="str">
        <f t="shared" si="13"/>
        <v/>
      </c>
      <c r="AM18" s="1">
        <f t="shared" si="14"/>
        <v>0</v>
      </c>
      <c r="AN18" s="1" t="str">
        <f t="shared" si="15"/>
        <v/>
      </c>
      <c r="AO18" s="1">
        <f t="shared" si="16"/>
        <v>0</v>
      </c>
      <c r="AP18" s="1" t="str">
        <f t="shared" si="17"/>
        <v/>
      </c>
    </row>
    <row r="19" spans="1:42">
      <c r="A19" s="31">
        <v>10</v>
      </c>
      <c r="B19" s="250"/>
      <c r="C19" s="42"/>
      <c r="D19" s="42"/>
      <c r="E19" s="42"/>
      <c r="F19" s="153"/>
      <c r="G19" s="42"/>
      <c r="H19" s="43"/>
      <c r="I19" s="44"/>
      <c r="J19" s="204"/>
      <c r="K19" s="44"/>
      <c r="L19" s="139"/>
      <c r="M19" s="44"/>
      <c r="N19" s="254"/>
      <c r="O19" s="45"/>
      <c r="P19" s="45"/>
      <c r="T19" s="221" t="str">
        <f>IF(種目情報!A11="","",種目情報!A11)</f>
        <v>男走高跳</v>
      </c>
      <c r="U19" s="55" t="str">
        <f>IF(種目情報!E11="","",種目情報!E11)</f>
        <v>女走高跳</v>
      </c>
      <c r="W19" s="5" t="str">
        <f t="shared" si="0"/>
        <v/>
      </c>
      <c r="X19" s="5" t="str">
        <f t="shared" si="1"/>
        <v/>
      </c>
      <c r="Y19" s="5" t="str">
        <f t="shared" si="2"/>
        <v/>
      </c>
      <c r="Z19" s="5" t="str">
        <f t="shared" si="3"/>
        <v/>
      </c>
      <c r="AA19" s="5" t="str">
        <f t="shared" si="4"/>
        <v/>
      </c>
      <c r="AB19" s="7" t="str">
        <f>IF(G19="男",data_kyogisha!A11,"")</f>
        <v/>
      </c>
      <c r="AC19" s="5" t="str">
        <f t="shared" si="5"/>
        <v/>
      </c>
      <c r="AD19" s="5" t="str">
        <f t="shared" si="6"/>
        <v/>
      </c>
      <c r="AE19" s="5" t="str">
        <f t="shared" si="7"/>
        <v/>
      </c>
      <c r="AF19" s="5" t="str">
        <f t="shared" si="8"/>
        <v/>
      </c>
      <c r="AG19" s="5" t="str">
        <f t="shared" si="9"/>
        <v/>
      </c>
      <c r="AH19" s="5" t="str">
        <f>IF(G19="女",data_kyogisha!A11,"")</f>
        <v/>
      </c>
      <c r="AI19" s="1">
        <f t="shared" si="11"/>
        <v>0</v>
      </c>
      <c r="AJ19" s="1" t="str">
        <f t="shared" si="10"/>
        <v/>
      </c>
      <c r="AK19" s="1">
        <f t="shared" si="12"/>
        <v>0</v>
      </c>
      <c r="AL19" s="1" t="str">
        <f t="shared" si="13"/>
        <v/>
      </c>
      <c r="AM19" s="1">
        <f t="shared" si="14"/>
        <v>0</v>
      </c>
      <c r="AN19" s="1" t="str">
        <f t="shared" si="15"/>
        <v/>
      </c>
      <c r="AO19" s="1">
        <f t="shared" si="16"/>
        <v>0</v>
      </c>
      <c r="AP19" s="1" t="str">
        <f t="shared" si="17"/>
        <v/>
      </c>
    </row>
    <row r="20" spans="1:42">
      <c r="A20" s="31">
        <v>11</v>
      </c>
      <c r="B20" s="250"/>
      <c r="C20" s="42"/>
      <c r="D20" s="42"/>
      <c r="E20" s="42"/>
      <c r="F20" s="153"/>
      <c r="G20" s="42"/>
      <c r="H20" s="43"/>
      <c r="I20" s="44"/>
      <c r="J20" s="204"/>
      <c r="K20" s="44"/>
      <c r="L20" s="139"/>
      <c r="M20" s="44"/>
      <c r="N20" s="254"/>
      <c r="O20" s="45"/>
      <c r="P20" s="45"/>
      <c r="T20" s="221" t="str">
        <f>IF(種目情報!A12="","",種目情報!A12)</f>
        <v>男棒高跳</v>
      </c>
      <c r="U20" s="55" t="str">
        <f>IF(種目情報!E12="","",種目情報!E12)</f>
        <v>女棒高跳</v>
      </c>
      <c r="W20" s="5" t="str">
        <f t="shared" si="0"/>
        <v/>
      </c>
      <c r="X20" s="5" t="str">
        <f t="shared" si="1"/>
        <v/>
      </c>
      <c r="Y20" s="5" t="str">
        <f t="shared" si="2"/>
        <v/>
      </c>
      <c r="Z20" s="5" t="str">
        <f t="shared" si="3"/>
        <v/>
      </c>
      <c r="AA20" s="5" t="str">
        <f t="shared" si="4"/>
        <v/>
      </c>
      <c r="AB20" s="7" t="str">
        <f>IF(G20="男",data_kyogisha!A12,"")</f>
        <v/>
      </c>
      <c r="AC20" s="5" t="str">
        <f t="shared" si="5"/>
        <v/>
      </c>
      <c r="AD20" s="5" t="str">
        <f t="shared" si="6"/>
        <v/>
      </c>
      <c r="AE20" s="5" t="str">
        <f t="shared" si="7"/>
        <v/>
      </c>
      <c r="AF20" s="5" t="str">
        <f t="shared" si="8"/>
        <v/>
      </c>
      <c r="AG20" s="5" t="str">
        <f t="shared" si="9"/>
        <v/>
      </c>
      <c r="AH20" s="5" t="str">
        <f>IF(G20="女",data_kyogisha!A12,"")</f>
        <v/>
      </c>
      <c r="AI20" s="1">
        <f t="shared" si="11"/>
        <v>0</v>
      </c>
      <c r="AJ20" s="1" t="str">
        <f t="shared" si="10"/>
        <v/>
      </c>
      <c r="AK20" s="1">
        <f t="shared" si="12"/>
        <v>0</v>
      </c>
      <c r="AL20" s="1" t="str">
        <f t="shared" si="13"/>
        <v/>
      </c>
      <c r="AM20" s="1">
        <f t="shared" ref="AM20:AM83" si="18">IF(AND(G20="女",O20="○"),AM19+1,AM19)</f>
        <v>0</v>
      </c>
      <c r="AN20" s="1" t="str">
        <f t="shared" ref="AN20:AN83" si="19">IF(AND(G20="女",O20="○"),C20,"")</f>
        <v/>
      </c>
      <c r="AO20" s="1">
        <f t="shared" si="16"/>
        <v>0</v>
      </c>
      <c r="AP20" s="1" t="str">
        <f t="shared" si="17"/>
        <v/>
      </c>
    </row>
    <row r="21" spans="1:42">
      <c r="A21" s="31">
        <v>12</v>
      </c>
      <c r="B21" s="250"/>
      <c r="C21" s="42"/>
      <c r="D21" s="42"/>
      <c r="E21" s="42"/>
      <c r="F21" s="153"/>
      <c r="G21" s="42"/>
      <c r="H21" s="43"/>
      <c r="I21" s="44"/>
      <c r="J21" s="204"/>
      <c r="K21" s="44"/>
      <c r="L21" s="139"/>
      <c r="M21" s="44"/>
      <c r="N21" s="254"/>
      <c r="O21" s="45"/>
      <c r="P21" s="45"/>
      <c r="T21" s="221" t="str">
        <f>IF(種目情報!A13="","",種目情報!A13)</f>
        <v>男中学走幅跳</v>
      </c>
      <c r="U21" s="55" t="str">
        <f>IF(種目情報!E13="","",種目情報!E13)</f>
        <v>女中学走幅跳</v>
      </c>
      <c r="W21" s="5" t="str">
        <f t="shared" si="0"/>
        <v/>
      </c>
      <c r="X21" s="5" t="str">
        <f t="shared" si="1"/>
        <v/>
      </c>
      <c r="Y21" s="5" t="str">
        <f t="shared" si="2"/>
        <v/>
      </c>
      <c r="Z21" s="5" t="str">
        <f t="shared" si="3"/>
        <v/>
      </c>
      <c r="AA21" s="5" t="str">
        <f t="shared" si="4"/>
        <v/>
      </c>
      <c r="AB21" s="7" t="str">
        <f>IF(G21="男",data_kyogisha!A13,"")</f>
        <v/>
      </c>
      <c r="AC21" s="5" t="str">
        <f t="shared" si="5"/>
        <v/>
      </c>
      <c r="AD21" s="5" t="str">
        <f t="shared" si="6"/>
        <v/>
      </c>
      <c r="AE21" s="5" t="str">
        <f t="shared" si="7"/>
        <v/>
      </c>
      <c r="AF21" s="5" t="str">
        <f t="shared" si="8"/>
        <v/>
      </c>
      <c r="AG21" s="5" t="str">
        <f t="shared" si="9"/>
        <v/>
      </c>
      <c r="AH21" s="5" t="str">
        <f>IF(G21="女",data_kyogisha!A13,"")</f>
        <v/>
      </c>
      <c r="AI21" s="1">
        <f t="shared" si="11"/>
        <v>0</v>
      </c>
      <c r="AJ21" s="1" t="str">
        <f t="shared" si="10"/>
        <v/>
      </c>
      <c r="AK21" s="1">
        <f t="shared" si="12"/>
        <v>0</v>
      </c>
      <c r="AL21" s="1" t="str">
        <f t="shared" si="13"/>
        <v/>
      </c>
      <c r="AM21" s="1">
        <f t="shared" si="18"/>
        <v>0</v>
      </c>
      <c r="AN21" s="1" t="str">
        <f t="shared" si="19"/>
        <v/>
      </c>
      <c r="AO21" s="1">
        <f t="shared" si="16"/>
        <v>0</v>
      </c>
      <c r="AP21" s="1" t="str">
        <f t="shared" si="17"/>
        <v/>
      </c>
    </row>
    <row r="22" spans="1:42">
      <c r="A22" s="31">
        <v>13</v>
      </c>
      <c r="B22" s="250"/>
      <c r="C22" s="42"/>
      <c r="D22" s="42"/>
      <c r="E22" s="42"/>
      <c r="F22" s="153"/>
      <c r="G22" s="42"/>
      <c r="H22" s="43"/>
      <c r="I22" s="44"/>
      <c r="J22" s="204"/>
      <c r="K22" s="44"/>
      <c r="L22" s="139"/>
      <c r="M22" s="44"/>
      <c r="N22" s="254"/>
      <c r="O22" s="45"/>
      <c r="P22" s="45"/>
      <c r="T22" s="221" t="str">
        <f>IF(種目情報!A14="","",種目情報!A14)</f>
        <v>男中学砲丸投</v>
      </c>
      <c r="U22" s="55" t="str">
        <f>IF(種目情報!E14="","",種目情報!E14)</f>
        <v>女中学砲丸投</v>
      </c>
      <c r="W22" s="5" t="str">
        <f t="shared" si="0"/>
        <v/>
      </c>
      <c r="X22" s="5" t="str">
        <f t="shared" si="1"/>
        <v/>
      </c>
      <c r="Y22" s="5" t="str">
        <f t="shared" si="2"/>
        <v/>
      </c>
      <c r="Z22" s="5" t="str">
        <f t="shared" si="3"/>
        <v/>
      </c>
      <c r="AA22" s="5" t="str">
        <f t="shared" si="4"/>
        <v/>
      </c>
      <c r="AB22" s="7" t="str">
        <f>IF(G22="男",data_kyogisha!A14,"")</f>
        <v/>
      </c>
      <c r="AC22" s="5" t="str">
        <f t="shared" si="5"/>
        <v/>
      </c>
      <c r="AD22" s="5" t="str">
        <f t="shared" si="6"/>
        <v/>
      </c>
      <c r="AE22" s="5" t="str">
        <f t="shared" si="7"/>
        <v/>
      </c>
      <c r="AF22" s="5" t="str">
        <f t="shared" si="8"/>
        <v/>
      </c>
      <c r="AG22" s="5" t="str">
        <f t="shared" si="9"/>
        <v/>
      </c>
      <c r="AH22" s="5" t="str">
        <f>IF(G22="女",data_kyogisha!A14,"")</f>
        <v/>
      </c>
      <c r="AI22" s="1">
        <f t="shared" si="11"/>
        <v>0</v>
      </c>
      <c r="AJ22" s="1" t="str">
        <f t="shared" si="10"/>
        <v/>
      </c>
      <c r="AK22" s="1">
        <f t="shared" si="12"/>
        <v>0</v>
      </c>
      <c r="AL22" s="1" t="str">
        <f t="shared" si="13"/>
        <v/>
      </c>
      <c r="AM22" s="1">
        <f t="shared" si="18"/>
        <v>0</v>
      </c>
      <c r="AN22" s="1" t="str">
        <f t="shared" si="19"/>
        <v/>
      </c>
      <c r="AO22" s="1">
        <f t="shared" si="16"/>
        <v>0</v>
      </c>
      <c r="AP22" s="1" t="str">
        <f t="shared" si="17"/>
        <v/>
      </c>
    </row>
    <row r="23" spans="1:42">
      <c r="A23" s="31">
        <v>14</v>
      </c>
      <c r="B23" s="250"/>
      <c r="C23" s="42"/>
      <c r="D23" s="42"/>
      <c r="E23" s="42"/>
      <c r="F23" s="153"/>
      <c r="G23" s="42"/>
      <c r="H23" s="43"/>
      <c r="I23" s="44"/>
      <c r="J23" s="204"/>
      <c r="K23" s="44"/>
      <c r="L23" s="139"/>
      <c r="M23" s="44"/>
      <c r="N23" s="254"/>
      <c r="O23" s="45"/>
      <c r="P23" s="45"/>
      <c r="T23" s="221" t="str">
        <f>IF(種目情報!A15="","",種目情報!A15)</f>
        <v>男中学円盤投</v>
      </c>
      <c r="U23" s="55" t="str">
        <f>IF(種目情報!E15="","",種目情報!E15)</f>
        <v>女円盤投</v>
      </c>
      <c r="W23" s="5" t="str">
        <f t="shared" si="0"/>
        <v/>
      </c>
      <c r="X23" s="5" t="str">
        <f t="shared" si="1"/>
        <v/>
      </c>
      <c r="Y23" s="5" t="str">
        <f t="shared" si="2"/>
        <v/>
      </c>
      <c r="Z23" s="5" t="str">
        <f t="shared" si="3"/>
        <v/>
      </c>
      <c r="AA23" s="5" t="str">
        <f t="shared" si="4"/>
        <v/>
      </c>
      <c r="AB23" s="7" t="str">
        <f>IF(G23="男",data_kyogisha!A15,"")</f>
        <v/>
      </c>
      <c r="AC23" s="5" t="str">
        <f t="shared" si="5"/>
        <v/>
      </c>
      <c r="AD23" s="5" t="str">
        <f t="shared" si="6"/>
        <v/>
      </c>
      <c r="AE23" s="5" t="str">
        <f t="shared" si="7"/>
        <v/>
      </c>
      <c r="AF23" s="5" t="str">
        <f t="shared" si="8"/>
        <v/>
      </c>
      <c r="AG23" s="5" t="str">
        <f t="shared" si="9"/>
        <v/>
      </c>
      <c r="AH23" s="5" t="str">
        <f>IF(G23="女",data_kyogisha!A15,"")</f>
        <v/>
      </c>
      <c r="AI23" s="1">
        <f t="shared" si="11"/>
        <v>0</v>
      </c>
      <c r="AJ23" s="1" t="str">
        <f t="shared" si="10"/>
        <v/>
      </c>
      <c r="AK23" s="1">
        <f t="shared" si="12"/>
        <v>0</v>
      </c>
      <c r="AL23" s="1" t="str">
        <f t="shared" si="13"/>
        <v/>
      </c>
      <c r="AM23" s="1">
        <f t="shared" si="18"/>
        <v>0</v>
      </c>
      <c r="AN23" s="1" t="str">
        <f t="shared" si="19"/>
        <v/>
      </c>
      <c r="AO23" s="1">
        <f t="shared" si="16"/>
        <v>0</v>
      </c>
      <c r="AP23" s="1" t="str">
        <f t="shared" si="17"/>
        <v/>
      </c>
    </row>
    <row r="24" spans="1:42">
      <c r="A24" s="31">
        <v>15</v>
      </c>
      <c r="B24" s="250"/>
      <c r="C24" s="42"/>
      <c r="D24" s="42"/>
      <c r="E24" s="42"/>
      <c r="F24" s="153"/>
      <c r="G24" s="42"/>
      <c r="H24" s="43"/>
      <c r="I24" s="44"/>
      <c r="J24" s="204"/>
      <c r="K24" s="44"/>
      <c r="L24" s="139"/>
      <c r="M24" s="44"/>
      <c r="N24" s="254"/>
      <c r="O24" s="45"/>
      <c r="P24" s="45"/>
      <c r="T24" s="221" t="str">
        <f>IF(種目情報!A16="","",種目情報!A16)</f>
        <v/>
      </c>
      <c r="U24" s="55" t="str">
        <f>IF(種目情報!E16="","",種目情報!E16)</f>
        <v/>
      </c>
      <c r="W24" s="5" t="str">
        <f t="shared" si="0"/>
        <v/>
      </c>
      <c r="X24" s="5" t="str">
        <f t="shared" si="1"/>
        <v/>
      </c>
      <c r="Y24" s="5" t="str">
        <f t="shared" si="2"/>
        <v/>
      </c>
      <c r="Z24" s="5" t="str">
        <f t="shared" si="3"/>
        <v/>
      </c>
      <c r="AA24" s="5" t="str">
        <f t="shared" si="4"/>
        <v/>
      </c>
      <c r="AB24" s="7" t="str">
        <f>IF(G24="男",data_kyogisha!A16,"")</f>
        <v/>
      </c>
      <c r="AC24" s="5" t="str">
        <f t="shared" si="5"/>
        <v/>
      </c>
      <c r="AD24" s="5" t="str">
        <f t="shared" si="6"/>
        <v/>
      </c>
      <c r="AE24" s="5" t="str">
        <f t="shared" si="7"/>
        <v/>
      </c>
      <c r="AF24" s="5" t="str">
        <f t="shared" si="8"/>
        <v/>
      </c>
      <c r="AG24" s="5" t="str">
        <f t="shared" si="9"/>
        <v/>
      </c>
      <c r="AH24" s="5" t="str">
        <f>IF(G24="女",data_kyogisha!A16,"")</f>
        <v/>
      </c>
      <c r="AI24" s="1">
        <f t="shared" si="11"/>
        <v>0</v>
      </c>
      <c r="AJ24" s="1" t="str">
        <f t="shared" si="10"/>
        <v/>
      </c>
      <c r="AK24" s="1">
        <f t="shared" si="12"/>
        <v>0</v>
      </c>
      <c r="AL24" s="1" t="str">
        <f t="shared" si="13"/>
        <v/>
      </c>
      <c r="AM24" s="1">
        <f t="shared" si="18"/>
        <v>0</v>
      </c>
      <c r="AN24" s="1" t="str">
        <f t="shared" si="19"/>
        <v/>
      </c>
      <c r="AO24" s="1">
        <f t="shared" si="16"/>
        <v>0</v>
      </c>
      <c r="AP24" s="1" t="str">
        <f t="shared" si="17"/>
        <v/>
      </c>
    </row>
    <row r="25" spans="1:42">
      <c r="A25" s="31">
        <v>16</v>
      </c>
      <c r="B25" s="250"/>
      <c r="C25" s="42"/>
      <c r="D25" s="42"/>
      <c r="E25" s="42"/>
      <c r="F25" s="153"/>
      <c r="G25" s="42"/>
      <c r="H25" s="43"/>
      <c r="I25" s="44"/>
      <c r="J25" s="204"/>
      <c r="K25" s="44"/>
      <c r="L25" s="139"/>
      <c r="M25" s="44"/>
      <c r="N25" s="254"/>
      <c r="O25" s="45"/>
      <c r="P25" s="45"/>
      <c r="T25" s="221" t="str">
        <f>IF(種目情報!A17="","",種目情報!A17)</f>
        <v/>
      </c>
      <c r="U25" s="55" t="str">
        <f>IF(種目情報!E17="","",種目情報!E17)</f>
        <v/>
      </c>
      <c r="W25" s="5" t="str">
        <f t="shared" si="0"/>
        <v/>
      </c>
      <c r="X25" s="5" t="str">
        <f t="shared" si="1"/>
        <v/>
      </c>
      <c r="Y25" s="5" t="str">
        <f t="shared" si="2"/>
        <v/>
      </c>
      <c r="Z25" s="5" t="str">
        <f t="shared" si="3"/>
        <v/>
      </c>
      <c r="AA25" s="5" t="str">
        <f t="shared" si="4"/>
        <v/>
      </c>
      <c r="AB25" s="7" t="str">
        <f>IF(G25="男",data_kyogisha!A17,"")</f>
        <v/>
      </c>
      <c r="AC25" s="5" t="str">
        <f t="shared" si="5"/>
        <v/>
      </c>
      <c r="AD25" s="5" t="str">
        <f t="shared" si="6"/>
        <v/>
      </c>
      <c r="AE25" s="5" t="str">
        <f t="shared" si="7"/>
        <v/>
      </c>
      <c r="AF25" s="5" t="str">
        <f t="shared" si="8"/>
        <v/>
      </c>
      <c r="AG25" s="5" t="str">
        <f t="shared" si="9"/>
        <v/>
      </c>
      <c r="AH25" s="5" t="str">
        <f>IF(G25="女",data_kyogisha!A17,"")</f>
        <v/>
      </c>
      <c r="AI25" s="1">
        <f t="shared" si="11"/>
        <v>0</v>
      </c>
      <c r="AJ25" s="1" t="str">
        <f t="shared" si="10"/>
        <v/>
      </c>
      <c r="AK25" s="1">
        <f t="shared" si="12"/>
        <v>0</v>
      </c>
      <c r="AL25" s="1" t="str">
        <f t="shared" si="13"/>
        <v/>
      </c>
      <c r="AM25" s="1">
        <f t="shared" si="18"/>
        <v>0</v>
      </c>
      <c r="AN25" s="1" t="str">
        <f t="shared" si="19"/>
        <v/>
      </c>
      <c r="AO25" s="1">
        <f t="shared" si="16"/>
        <v>0</v>
      </c>
      <c r="AP25" s="1" t="str">
        <f t="shared" si="17"/>
        <v/>
      </c>
    </row>
    <row r="26" spans="1:42">
      <c r="A26" s="31">
        <v>17</v>
      </c>
      <c r="B26" s="250"/>
      <c r="C26" s="42"/>
      <c r="D26" s="42"/>
      <c r="E26" s="42"/>
      <c r="F26" s="153"/>
      <c r="G26" s="42"/>
      <c r="H26" s="43"/>
      <c r="I26" s="44"/>
      <c r="J26" s="204"/>
      <c r="K26" s="44"/>
      <c r="L26" s="139"/>
      <c r="M26" s="44"/>
      <c r="N26" s="254"/>
      <c r="O26" s="45"/>
      <c r="P26" s="45"/>
      <c r="T26" s="221" t="str">
        <f>IF(種目情報!A18="","",種目情報!A18)</f>
        <v/>
      </c>
      <c r="U26" s="55" t="str">
        <f>IF(種目情報!E18="","",種目情報!E18)</f>
        <v/>
      </c>
      <c r="W26" s="5" t="str">
        <f t="shared" si="0"/>
        <v/>
      </c>
      <c r="X26" s="5" t="str">
        <f t="shared" si="1"/>
        <v/>
      </c>
      <c r="Y26" s="5" t="str">
        <f t="shared" si="2"/>
        <v/>
      </c>
      <c r="Z26" s="5" t="str">
        <f t="shared" si="3"/>
        <v/>
      </c>
      <c r="AA26" s="5" t="str">
        <f t="shared" si="4"/>
        <v/>
      </c>
      <c r="AB26" s="7" t="str">
        <f>IF(G26="男",data_kyogisha!A18,"")</f>
        <v/>
      </c>
      <c r="AC26" s="5" t="str">
        <f t="shared" si="5"/>
        <v/>
      </c>
      <c r="AD26" s="5" t="str">
        <f t="shared" si="6"/>
        <v/>
      </c>
      <c r="AE26" s="5" t="str">
        <f t="shared" si="7"/>
        <v/>
      </c>
      <c r="AF26" s="5" t="str">
        <f t="shared" si="8"/>
        <v/>
      </c>
      <c r="AG26" s="5" t="str">
        <f t="shared" si="9"/>
        <v/>
      </c>
      <c r="AH26" s="5" t="str">
        <f>IF(G26="女",data_kyogisha!A18,"")</f>
        <v/>
      </c>
      <c r="AI26" s="1">
        <f t="shared" si="11"/>
        <v>0</v>
      </c>
      <c r="AJ26" s="1" t="str">
        <f t="shared" si="10"/>
        <v/>
      </c>
      <c r="AK26" s="1">
        <f t="shared" si="12"/>
        <v>0</v>
      </c>
      <c r="AL26" s="1" t="str">
        <f t="shared" si="13"/>
        <v/>
      </c>
      <c r="AM26" s="1">
        <f t="shared" si="18"/>
        <v>0</v>
      </c>
      <c r="AN26" s="1" t="str">
        <f t="shared" si="19"/>
        <v/>
      </c>
      <c r="AO26" s="1">
        <f t="shared" si="16"/>
        <v>0</v>
      </c>
      <c r="AP26" s="1" t="str">
        <f t="shared" si="17"/>
        <v/>
      </c>
    </row>
    <row r="27" spans="1:42">
      <c r="A27" s="31">
        <v>18</v>
      </c>
      <c r="B27" s="250"/>
      <c r="C27" s="42"/>
      <c r="D27" s="42"/>
      <c r="E27" s="42"/>
      <c r="F27" s="153"/>
      <c r="G27" s="42"/>
      <c r="H27" s="43"/>
      <c r="I27" s="44"/>
      <c r="J27" s="204"/>
      <c r="K27" s="44"/>
      <c r="L27" s="139"/>
      <c r="M27" s="44"/>
      <c r="N27" s="254"/>
      <c r="O27" s="45"/>
      <c r="P27" s="45"/>
      <c r="T27" s="221" t="str">
        <f>IF(種目情報!A19="","",種目情報!A19)</f>
        <v/>
      </c>
      <c r="U27" s="55" t="str">
        <f>IF(種目情報!E19="","",種目情報!E19)</f>
        <v/>
      </c>
      <c r="W27" s="5" t="str">
        <f t="shared" si="0"/>
        <v/>
      </c>
      <c r="X27" s="5" t="str">
        <f t="shared" si="1"/>
        <v/>
      </c>
      <c r="Y27" s="5" t="str">
        <f t="shared" si="2"/>
        <v/>
      </c>
      <c r="Z27" s="5" t="str">
        <f t="shared" si="3"/>
        <v/>
      </c>
      <c r="AA27" s="5" t="str">
        <f t="shared" si="4"/>
        <v/>
      </c>
      <c r="AB27" s="7" t="str">
        <f>IF(G27="男",data_kyogisha!A19,"")</f>
        <v/>
      </c>
      <c r="AC27" s="5" t="str">
        <f t="shared" si="5"/>
        <v/>
      </c>
      <c r="AD27" s="5" t="str">
        <f t="shared" si="6"/>
        <v/>
      </c>
      <c r="AE27" s="5" t="str">
        <f t="shared" si="7"/>
        <v/>
      </c>
      <c r="AF27" s="5" t="str">
        <f t="shared" si="8"/>
        <v/>
      </c>
      <c r="AG27" s="5" t="str">
        <f t="shared" si="9"/>
        <v/>
      </c>
      <c r="AH27" s="5" t="str">
        <f>IF(G27="女",data_kyogisha!A19,"")</f>
        <v/>
      </c>
      <c r="AI27" s="1">
        <f t="shared" si="11"/>
        <v>0</v>
      </c>
      <c r="AJ27" s="1" t="str">
        <f t="shared" si="10"/>
        <v/>
      </c>
      <c r="AK27" s="1">
        <f t="shared" si="12"/>
        <v>0</v>
      </c>
      <c r="AL27" s="1" t="str">
        <f t="shared" si="13"/>
        <v/>
      </c>
      <c r="AM27" s="1">
        <f t="shared" si="18"/>
        <v>0</v>
      </c>
      <c r="AN27" s="1" t="str">
        <f t="shared" si="19"/>
        <v/>
      </c>
      <c r="AO27" s="1">
        <f t="shared" si="16"/>
        <v>0</v>
      </c>
      <c r="AP27" s="1" t="str">
        <f t="shared" si="17"/>
        <v/>
      </c>
    </row>
    <row r="28" spans="1:42">
      <c r="A28" s="31">
        <v>19</v>
      </c>
      <c r="B28" s="250"/>
      <c r="C28" s="42"/>
      <c r="D28" s="42"/>
      <c r="E28" s="42"/>
      <c r="F28" s="153"/>
      <c r="G28" s="42"/>
      <c r="H28" s="43"/>
      <c r="I28" s="44"/>
      <c r="J28" s="204"/>
      <c r="K28" s="44"/>
      <c r="L28" s="139"/>
      <c r="M28" s="44"/>
      <c r="N28" s="254"/>
      <c r="O28" s="45"/>
      <c r="P28" s="45"/>
      <c r="T28" s="221" t="str">
        <f>IF(種目情報!A20="","",種目情報!A20)</f>
        <v/>
      </c>
      <c r="U28" s="55" t="str">
        <f>IF(種目情報!E20="","",種目情報!E20)</f>
        <v/>
      </c>
      <c r="W28" s="5" t="str">
        <f t="shared" si="0"/>
        <v/>
      </c>
      <c r="X28" s="5" t="str">
        <f t="shared" si="1"/>
        <v/>
      </c>
      <c r="Y28" s="5" t="str">
        <f t="shared" si="2"/>
        <v/>
      </c>
      <c r="Z28" s="5" t="str">
        <f t="shared" si="3"/>
        <v/>
      </c>
      <c r="AA28" s="5" t="str">
        <f t="shared" si="4"/>
        <v/>
      </c>
      <c r="AB28" s="7" t="str">
        <f>IF(G28="男",data_kyogisha!A20,"")</f>
        <v/>
      </c>
      <c r="AC28" s="5" t="str">
        <f t="shared" si="5"/>
        <v/>
      </c>
      <c r="AD28" s="5" t="str">
        <f t="shared" si="6"/>
        <v/>
      </c>
      <c r="AE28" s="5" t="str">
        <f t="shared" si="7"/>
        <v/>
      </c>
      <c r="AF28" s="5" t="str">
        <f t="shared" si="8"/>
        <v/>
      </c>
      <c r="AG28" s="5" t="str">
        <f t="shared" si="9"/>
        <v/>
      </c>
      <c r="AH28" s="5" t="str">
        <f>IF(G28="女",data_kyogisha!A20,"")</f>
        <v/>
      </c>
      <c r="AI28" s="1">
        <f t="shared" si="11"/>
        <v>0</v>
      </c>
      <c r="AJ28" s="1" t="str">
        <f t="shared" si="10"/>
        <v/>
      </c>
      <c r="AK28" s="1">
        <f t="shared" si="12"/>
        <v>0</v>
      </c>
      <c r="AL28" s="1" t="str">
        <f t="shared" si="13"/>
        <v/>
      </c>
      <c r="AM28" s="1">
        <f t="shared" si="18"/>
        <v>0</v>
      </c>
      <c r="AN28" s="1" t="str">
        <f t="shared" si="19"/>
        <v/>
      </c>
      <c r="AO28" s="1">
        <f t="shared" si="16"/>
        <v>0</v>
      </c>
      <c r="AP28" s="1" t="str">
        <f t="shared" si="17"/>
        <v/>
      </c>
    </row>
    <row r="29" spans="1:42">
      <c r="A29" s="31">
        <v>20</v>
      </c>
      <c r="B29" s="250"/>
      <c r="C29" s="42"/>
      <c r="D29" s="42"/>
      <c r="E29" s="42"/>
      <c r="F29" s="153"/>
      <c r="G29" s="42"/>
      <c r="H29" s="43"/>
      <c r="I29" s="44"/>
      <c r="J29" s="204"/>
      <c r="K29" s="44"/>
      <c r="L29" s="139"/>
      <c r="M29" s="44"/>
      <c r="N29" s="254"/>
      <c r="O29" s="45"/>
      <c r="P29" s="45"/>
      <c r="T29" s="221" t="str">
        <f>IF(種目情報!A21="","",種目情報!A21)</f>
        <v/>
      </c>
      <c r="U29" s="55" t="str">
        <f>IF(種目情報!E21="","",種目情報!E21)</f>
        <v/>
      </c>
      <c r="W29" s="5" t="str">
        <f t="shared" si="0"/>
        <v/>
      </c>
      <c r="X29" s="5" t="str">
        <f t="shared" si="1"/>
        <v/>
      </c>
      <c r="Y29" s="5" t="str">
        <f t="shared" si="2"/>
        <v/>
      </c>
      <c r="Z29" s="5" t="str">
        <f t="shared" si="3"/>
        <v/>
      </c>
      <c r="AA29" s="5" t="str">
        <f t="shared" si="4"/>
        <v/>
      </c>
      <c r="AB29" s="7" t="str">
        <f>IF(G29="男",data_kyogisha!A21,"")</f>
        <v/>
      </c>
      <c r="AC29" s="5" t="str">
        <f t="shared" si="5"/>
        <v/>
      </c>
      <c r="AD29" s="5" t="str">
        <f t="shared" si="6"/>
        <v/>
      </c>
      <c r="AE29" s="5" t="str">
        <f t="shared" si="7"/>
        <v/>
      </c>
      <c r="AF29" s="5" t="str">
        <f t="shared" si="8"/>
        <v/>
      </c>
      <c r="AG29" s="5" t="str">
        <f t="shared" si="9"/>
        <v/>
      </c>
      <c r="AH29" s="5" t="str">
        <f>IF(G29="女",data_kyogisha!A21,"")</f>
        <v/>
      </c>
      <c r="AI29" s="1">
        <f t="shared" si="11"/>
        <v>0</v>
      </c>
      <c r="AJ29" s="1" t="str">
        <f t="shared" si="10"/>
        <v/>
      </c>
      <c r="AK29" s="1">
        <f t="shared" si="12"/>
        <v>0</v>
      </c>
      <c r="AL29" s="1" t="str">
        <f t="shared" si="13"/>
        <v/>
      </c>
      <c r="AM29" s="1">
        <f t="shared" si="18"/>
        <v>0</v>
      </c>
      <c r="AN29" s="1" t="str">
        <f t="shared" si="19"/>
        <v/>
      </c>
      <c r="AO29" s="1">
        <f t="shared" si="16"/>
        <v>0</v>
      </c>
      <c r="AP29" s="1" t="str">
        <f t="shared" si="17"/>
        <v/>
      </c>
    </row>
    <row r="30" spans="1:42">
      <c r="A30" s="31">
        <v>21</v>
      </c>
      <c r="B30" s="250"/>
      <c r="C30" s="42"/>
      <c r="D30" s="42"/>
      <c r="E30" s="42"/>
      <c r="F30" s="153"/>
      <c r="G30" s="42"/>
      <c r="H30" s="43"/>
      <c r="I30" s="44"/>
      <c r="J30" s="204"/>
      <c r="K30" s="44"/>
      <c r="L30" s="139"/>
      <c r="M30" s="44"/>
      <c r="N30" s="254"/>
      <c r="O30" s="45"/>
      <c r="P30" s="45"/>
      <c r="T30" s="221"/>
      <c r="U30" s="55" t="str">
        <f>IF(種目情報!E22="","",種目情報!E22)</f>
        <v/>
      </c>
      <c r="W30" s="5" t="str">
        <f t="shared" si="0"/>
        <v/>
      </c>
      <c r="X30" s="5" t="str">
        <f t="shared" si="1"/>
        <v/>
      </c>
      <c r="Y30" s="5" t="str">
        <f t="shared" si="2"/>
        <v/>
      </c>
      <c r="Z30" s="5" t="str">
        <f t="shared" si="3"/>
        <v/>
      </c>
      <c r="AA30" s="5" t="str">
        <f t="shared" si="4"/>
        <v/>
      </c>
      <c r="AB30" s="7" t="str">
        <f>IF(G30="男",data_kyogisha!A22,"")</f>
        <v/>
      </c>
      <c r="AC30" s="5" t="str">
        <f t="shared" si="5"/>
        <v/>
      </c>
      <c r="AD30" s="5" t="str">
        <f t="shared" si="6"/>
        <v/>
      </c>
      <c r="AE30" s="5" t="str">
        <f t="shared" si="7"/>
        <v/>
      </c>
      <c r="AF30" s="5" t="str">
        <f t="shared" si="8"/>
        <v/>
      </c>
      <c r="AG30" s="5" t="str">
        <f t="shared" si="9"/>
        <v/>
      </c>
      <c r="AH30" s="5" t="str">
        <f>IF(G30="女",data_kyogisha!A22,"")</f>
        <v/>
      </c>
      <c r="AI30" s="1">
        <f t="shared" si="11"/>
        <v>0</v>
      </c>
      <c r="AJ30" s="1" t="str">
        <f t="shared" si="10"/>
        <v/>
      </c>
      <c r="AK30" s="1">
        <f t="shared" si="12"/>
        <v>0</v>
      </c>
      <c r="AL30" s="1" t="str">
        <f t="shared" si="13"/>
        <v/>
      </c>
      <c r="AM30" s="1">
        <f t="shared" si="18"/>
        <v>0</v>
      </c>
      <c r="AN30" s="1" t="str">
        <f t="shared" si="19"/>
        <v/>
      </c>
      <c r="AO30" s="1">
        <f t="shared" si="16"/>
        <v>0</v>
      </c>
      <c r="AP30" s="1" t="str">
        <f t="shared" si="17"/>
        <v/>
      </c>
    </row>
    <row r="31" spans="1:42">
      <c r="A31" s="31">
        <v>22</v>
      </c>
      <c r="B31" s="250"/>
      <c r="C31" s="42"/>
      <c r="D31" s="42"/>
      <c r="E31" s="42"/>
      <c r="F31" s="153"/>
      <c r="G31" s="42"/>
      <c r="H31" s="43"/>
      <c r="I31" s="44"/>
      <c r="J31" s="204"/>
      <c r="K31" s="44"/>
      <c r="L31" s="139"/>
      <c r="M31" s="44"/>
      <c r="N31" s="254"/>
      <c r="O31" s="45"/>
      <c r="P31" s="45"/>
      <c r="T31" s="221"/>
      <c r="U31" s="55"/>
      <c r="W31" s="5" t="str">
        <f t="shared" si="0"/>
        <v/>
      </c>
      <c r="X31" s="5" t="str">
        <f t="shared" si="1"/>
        <v/>
      </c>
      <c r="Y31" s="5" t="str">
        <f t="shared" si="2"/>
        <v/>
      </c>
      <c r="Z31" s="5" t="str">
        <f t="shared" si="3"/>
        <v/>
      </c>
      <c r="AA31" s="5" t="str">
        <f t="shared" si="4"/>
        <v/>
      </c>
      <c r="AB31" s="7" t="str">
        <f>IF(G31="男",data_kyogisha!A23,"")</f>
        <v/>
      </c>
      <c r="AC31" s="5" t="str">
        <f t="shared" si="5"/>
        <v/>
      </c>
      <c r="AD31" s="5" t="str">
        <f t="shared" si="6"/>
        <v/>
      </c>
      <c r="AE31" s="5" t="str">
        <f t="shared" si="7"/>
        <v/>
      </c>
      <c r="AF31" s="5" t="str">
        <f t="shared" si="8"/>
        <v/>
      </c>
      <c r="AG31" s="5" t="str">
        <f t="shared" si="9"/>
        <v/>
      </c>
      <c r="AH31" s="5" t="str">
        <f>IF(G31="女",data_kyogisha!A23,"")</f>
        <v/>
      </c>
      <c r="AI31" s="1">
        <f t="shared" si="11"/>
        <v>0</v>
      </c>
      <c r="AJ31" s="1" t="str">
        <f t="shared" si="10"/>
        <v/>
      </c>
      <c r="AK31" s="1">
        <f t="shared" si="12"/>
        <v>0</v>
      </c>
      <c r="AL31" s="1" t="str">
        <f t="shared" si="13"/>
        <v/>
      </c>
      <c r="AM31" s="1">
        <f t="shared" si="18"/>
        <v>0</v>
      </c>
      <c r="AN31" s="1" t="str">
        <f t="shared" si="19"/>
        <v/>
      </c>
      <c r="AO31" s="1">
        <f t="shared" si="16"/>
        <v>0</v>
      </c>
      <c r="AP31" s="1" t="str">
        <f t="shared" si="17"/>
        <v/>
      </c>
    </row>
    <row r="32" spans="1:42">
      <c r="A32" s="31">
        <v>23</v>
      </c>
      <c r="B32" s="250"/>
      <c r="C32" s="42"/>
      <c r="D32" s="42"/>
      <c r="E32" s="42"/>
      <c r="F32" s="153"/>
      <c r="G32" s="42"/>
      <c r="H32" s="43"/>
      <c r="I32" s="44"/>
      <c r="J32" s="204"/>
      <c r="K32" s="44"/>
      <c r="L32" s="139"/>
      <c r="M32" s="44"/>
      <c r="N32" s="254"/>
      <c r="O32" s="45"/>
      <c r="P32" s="45"/>
      <c r="T32" s="221"/>
      <c r="U32" s="55"/>
      <c r="W32" s="5" t="str">
        <f t="shared" si="0"/>
        <v/>
      </c>
      <c r="X32" s="5" t="str">
        <f t="shared" si="1"/>
        <v/>
      </c>
      <c r="Y32" s="5" t="str">
        <f t="shared" si="2"/>
        <v/>
      </c>
      <c r="Z32" s="5" t="str">
        <f t="shared" si="3"/>
        <v/>
      </c>
      <c r="AA32" s="5" t="str">
        <f t="shared" si="4"/>
        <v/>
      </c>
      <c r="AB32" s="7" t="str">
        <f>IF(G32="男",data_kyogisha!A24,"")</f>
        <v/>
      </c>
      <c r="AC32" s="5" t="str">
        <f t="shared" si="5"/>
        <v/>
      </c>
      <c r="AD32" s="5" t="str">
        <f t="shared" si="6"/>
        <v/>
      </c>
      <c r="AE32" s="5" t="str">
        <f t="shared" si="7"/>
        <v/>
      </c>
      <c r="AF32" s="5" t="str">
        <f t="shared" si="8"/>
        <v/>
      </c>
      <c r="AG32" s="5" t="str">
        <f t="shared" si="9"/>
        <v/>
      </c>
      <c r="AH32" s="5" t="str">
        <f>IF(G32="女",data_kyogisha!A24,"")</f>
        <v/>
      </c>
      <c r="AI32" s="1">
        <f t="shared" si="11"/>
        <v>0</v>
      </c>
      <c r="AJ32" s="1" t="str">
        <f t="shared" si="10"/>
        <v/>
      </c>
      <c r="AK32" s="1">
        <f t="shared" si="12"/>
        <v>0</v>
      </c>
      <c r="AL32" s="1" t="str">
        <f t="shared" si="13"/>
        <v/>
      </c>
      <c r="AM32" s="1">
        <f t="shared" si="18"/>
        <v>0</v>
      </c>
      <c r="AN32" s="1" t="str">
        <f t="shared" si="19"/>
        <v/>
      </c>
      <c r="AO32" s="1">
        <f t="shared" si="16"/>
        <v>0</v>
      </c>
      <c r="AP32" s="1" t="str">
        <f t="shared" si="17"/>
        <v/>
      </c>
    </row>
    <row r="33" spans="1:42">
      <c r="A33" s="31">
        <v>24</v>
      </c>
      <c r="B33" s="250"/>
      <c r="C33" s="42"/>
      <c r="D33" s="42"/>
      <c r="E33" s="42"/>
      <c r="F33" s="153"/>
      <c r="G33" s="42"/>
      <c r="H33" s="43"/>
      <c r="I33" s="44"/>
      <c r="J33" s="204"/>
      <c r="K33" s="44"/>
      <c r="L33" s="139"/>
      <c r="M33" s="44"/>
      <c r="N33" s="254"/>
      <c r="O33" s="45"/>
      <c r="P33" s="45"/>
      <c r="T33" s="221"/>
      <c r="U33" s="55"/>
      <c r="W33" s="5" t="str">
        <f t="shared" si="0"/>
        <v/>
      </c>
      <c r="X33" s="5" t="str">
        <f t="shared" si="1"/>
        <v/>
      </c>
      <c r="Y33" s="5" t="str">
        <f t="shared" si="2"/>
        <v/>
      </c>
      <c r="Z33" s="5" t="str">
        <f t="shared" si="3"/>
        <v/>
      </c>
      <c r="AA33" s="5" t="str">
        <f t="shared" si="4"/>
        <v/>
      </c>
      <c r="AB33" s="7" t="str">
        <f>IF(G33="男",data_kyogisha!A25,"")</f>
        <v/>
      </c>
      <c r="AC33" s="5" t="str">
        <f t="shared" si="5"/>
        <v/>
      </c>
      <c r="AD33" s="5" t="str">
        <f t="shared" si="6"/>
        <v/>
      </c>
      <c r="AE33" s="5" t="str">
        <f t="shared" si="7"/>
        <v/>
      </c>
      <c r="AF33" s="5" t="str">
        <f t="shared" si="8"/>
        <v/>
      </c>
      <c r="AG33" s="5" t="str">
        <f t="shared" si="9"/>
        <v/>
      </c>
      <c r="AH33" s="5" t="str">
        <f>IF(G33="女",data_kyogisha!A25,"")</f>
        <v/>
      </c>
      <c r="AI33" s="1">
        <f t="shared" si="11"/>
        <v>0</v>
      </c>
      <c r="AJ33" s="1" t="str">
        <f t="shared" si="10"/>
        <v/>
      </c>
      <c r="AK33" s="1">
        <f t="shared" si="12"/>
        <v>0</v>
      </c>
      <c r="AL33" s="1" t="str">
        <f t="shared" si="13"/>
        <v/>
      </c>
      <c r="AM33" s="1">
        <f t="shared" si="18"/>
        <v>0</v>
      </c>
      <c r="AN33" s="1" t="str">
        <f t="shared" si="19"/>
        <v/>
      </c>
      <c r="AO33" s="1">
        <f t="shared" si="16"/>
        <v>0</v>
      </c>
      <c r="AP33" s="1" t="str">
        <f t="shared" si="17"/>
        <v/>
      </c>
    </row>
    <row r="34" spans="1:42">
      <c r="A34" s="31">
        <v>25</v>
      </c>
      <c r="B34" s="250"/>
      <c r="C34" s="42"/>
      <c r="D34" s="42"/>
      <c r="E34" s="42"/>
      <c r="F34" s="153"/>
      <c r="G34" s="42"/>
      <c r="H34" s="43"/>
      <c r="I34" s="44"/>
      <c r="J34" s="204"/>
      <c r="K34" s="44"/>
      <c r="L34" s="139"/>
      <c r="M34" s="44"/>
      <c r="N34" s="254"/>
      <c r="O34" s="45"/>
      <c r="P34" s="45"/>
      <c r="T34" s="221"/>
      <c r="U34" s="55"/>
      <c r="W34" s="5" t="str">
        <f t="shared" si="0"/>
        <v/>
      </c>
      <c r="X34" s="5" t="str">
        <f t="shared" si="1"/>
        <v/>
      </c>
      <c r="Y34" s="5" t="str">
        <f t="shared" si="2"/>
        <v/>
      </c>
      <c r="Z34" s="5" t="str">
        <f t="shared" si="3"/>
        <v/>
      </c>
      <c r="AA34" s="5" t="str">
        <f t="shared" si="4"/>
        <v/>
      </c>
      <c r="AB34" s="7" t="str">
        <f>IF(G34="男",data_kyogisha!A26,"")</f>
        <v/>
      </c>
      <c r="AC34" s="5" t="str">
        <f t="shared" si="5"/>
        <v/>
      </c>
      <c r="AD34" s="5" t="str">
        <f t="shared" si="6"/>
        <v/>
      </c>
      <c r="AE34" s="5" t="str">
        <f t="shared" si="7"/>
        <v/>
      </c>
      <c r="AF34" s="5" t="str">
        <f t="shared" si="8"/>
        <v/>
      </c>
      <c r="AG34" s="5" t="str">
        <f t="shared" si="9"/>
        <v/>
      </c>
      <c r="AH34" s="5" t="str">
        <f>IF(G34="女",data_kyogisha!A26,"")</f>
        <v/>
      </c>
      <c r="AI34" s="1">
        <f t="shared" si="11"/>
        <v>0</v>
      </c>
      <c r="AJ34" s="1" t="str">
        <f t="shared" si="10"/>
        <v/>
      </c>
      <c r="AK34" s="1">
        <f t="shared" si="12"/>
        <v>0</v>
      </c>
      <c r="AL34" s="1" t="str">
        <f t="shared" si="13"/>
        <v/>
      </c>
      <c r="AM34" s="1">
        <f t="shared" si="18"/>
        <v>0</v>
      </c>
      <c r="AN34" s="1" t="str">
        <f t="shared" si="19"/>
        <v/>
      </c>
      <c r="AO34" s="1">
        <f t="shared" si="16"/>
        <v>0</v>
      </c>
      <c r="AP34" s="1" t="str">
        <f t="shared" si="17"/>
        <v/>
      </c>
    </row>
    <row r="35" spans="1:42">
      <c r="A35" s="31">
        <v>26</v>
      </c>
      <c r="B35" s="250"/>
      <c r="C35" s="42"/>
      <c r="D35" s="42"/>
      <c r="E35" s="42"/>
      <c r="F35" s="153"/>
      <c r="G35" s="42"/>
      <c r="H35" s="43"/>
      <c r="I35" s="44"/>
      <c r="J35" s="204"/>
      <c r="K35" s="44"/>
      <c r="L35" s="139"/>
      <c r="M35" s="44"/>
      <c r="N35" s="254"/>
      <c r="O35" s="45"/>
      <c r="P35" s="45"/>
      <c r="T35" s="221"/>
      <c r="U35" s="55" t="str">
        <f>IF(種目情報!E23="","",種目情報!E23)</f>
        <v/>
      </c>
      <c r="W35" s="5" t="str">
        <f t="shared" si="0"/>
        <v/>
      </c>
      <c r="X35" s="5" t="str">
        <f t="shared" si="1"/>
        <v/>
      </c>
      <c r="Y35" s="5" t="str">
        <f t="shared" si="2"/>
        <v/>
      </c>
      <c r="Z35" s="5" t="str">
        <f t="shared" si="3"/>
        <v/>
      </c>
      <c r="AA35" s="5" t="str">
        <f t="shared" si="4"/>
        <v/>
      </c>
      <c r="AB35" s="7" t="str">
        <f>IF(G35="男",data_kyogisha!A27,"")</f>
        <v/>
      </c>
      <c r="AC35" s="5" t="str">
        <f t="shared" si="5"/>
        <v/>
      </c>
      <c r="AD35" s="5" t="str">
        <f t="shared" si="6"/>
        <v/>
      </c>
      <c r="AE35" s="5" t="str">
        <f t="shared" si="7"/>
        <v/>
      </c>
      <c r="AF35" s="5" t="str">
        <f t="shared" si="8"/>
        <v/>
      </c>
      <c r="AG35" s="5" t="str">
        <f t="shared" si="9"/>
        <v/>
      </c>
      <c r="AH35" s="5" t="str">
        <f>IF(G35="女",data_kyogisha!A27,"")</f>
        <v/>
      </c>
      <c r="AI35" s="1">
        <f t="shared" si="11"/>
        <v>0</v>
      </c>
      <c r="AJ35" s="1" t="str">
        <f t="shared" si="10"/>
        <v/>
      </c>
      <c r="AK35" s="1">
        <f t="shared" si="12"/>
        <v>0</v>
      </c>
      <c r="AL35" s="1" t="str">
        <f t="shared" si="13"/>
        <v/>
      </c>
      <c r="AM35" s="1">
        <f t="shared" si="18"/>
        <v>0</v>
      </c>
      <c r="AN35" s="1" t="str">
        <f t="shared" si="19"/>
        <v/>
      </c>
      <c r="AO35" s="1">
        <f t="shared" si="16"/>
        <v>0</v>
      </c>
      <c r="AP35" s="1" t="str">
        <f t="shared" si="17"/>
        <v/>
      </c>
    </row>
    <row r="36" spans="1:42">
      <c r="A36" s="31">
        <v>27</v>
      </c>
      <c r="B36" s="250"/>
      <c r="C36" s="42"/>
      <c r="D36" s="42"/>
      <c r="E36" s="42"/>
      <c r="F36" s="153"/>
      <c r="G36" s="42"/>
      <c r="H36" s="43"/>
      <c r="I36" s="44"/>
      <c r="J36" s="204"/>
      <c r="K36" s="44"/>
      <c r="L36" s="139"/>
      <c r="M36" s="44"/>
      <c r="N36" s="254"/>
      <c r="O36" s="45"/>
      <c r="P36" s="45"/>
      <c r="T36" s="221"/>
      <c r="U36" s="55" t="str">
        <f>IF(種目情報!E24="","",種目情報!E24)</f>
        <v/>
      </c>
      <c r="W36" s="5" t="str">
        <f t="shared" si="0"/>
        <v/>
      </c>
      <c r="X36" s="5" t="str">
        <f t="shared" si="1"/>
        <v/>
      </c>
      <c r="Y36" s="5" t="str">
        <f t="shared" si="2"/>
        <v/>
      </c>
      <c r="Z36" s="5" t="str">
        <f t="shared" si="3"/>
        <v/>
      </c>
      <c r="AA36" s="5" t="str">
        <f t="shared" si="4"/>
        <v/>
      </c>
      <c r="AB36" s="7" t="str">
        <f>IF(G36="男",data_kyogisha!A28,"")</f>
        <v/>
      </c>
      <c r="AC36" s="5" t="str">
        <f t="shared" si="5"/>
        <v/>
      </c>
      <c r="AD36" s="5" t="str">
        <f t="shared" si="6"/>
        <v/>
      </c>
      <c r="AE36" s="5" t="str">
        <f t="shared" si="7"/>
        <v/>
      </c>
      <c r="AF36" s="5" t="str">
        <f t="shared" si="8"/>
        <v/>
      </c>
      <c r="AG36" s="5" t="str">
        <f t="shared" si="9"/>
        <v/>
      </c>
      <c r="AH36" s="5" t="str">
        <f>IF(G36="女",data_kyogisha!A28,"")</f>
        <v/>
      </c>
      <c r="AI36" s="1">
        <f t="shared" si="11"/>
        <v>0</v>
      </c>
      <c r="AJ36" s="1" t="str">
        <f t="shared" si="10"/>
        <v/>
      </c>
      <c r="AK36" s="1">
        <f t="shared" si="12"/>
        <v>0</v>
      </c>
      <c r="AL36" s="1" t="str">
        <f t="shared" si="13"/>
        <v/>
      </c>
      <c r="AM36" s="1">
        <f t="shared" si="18"/>
        <v>0</v>
      </c>
      <c r="AN36" s="1" t="str">
        <f t="shared" si="19"/>
        <v/>
      </c>
      <c r="AO36" s="1">
        <f t="shared" si="16"/>
        <v>0</v>
      </c>
      <c r="AP36" s="1" t="str">
        <f t="shared" si="17"/>
        <v/>
      </c>
    </row>
    <row r="37" spans="1:42">
      <c r="A37" s="31">
        <v>28</v>
      </c>
      <c r="B37" s="250"/>
      <c r="C37" s="42"/>
      <c r="D37" s="42"/>
      <c r="E37" s="42"/>
      <c r="F37" s="153"/>
      <c r="G37" s="42"/>
      <c r="H37" s="43"/>
      <c r="I37" s="44"/>
      <c r="J37" s="204"/>
      <c r="K37" s="44"/>
      <c r="L37" s="139"/>
      <c r="M37" s="44"/>
      <c r="N37" s="254"/>
      <c r="O37" s="45"/>
      <c r="P37" s="45"/>
      <c r="T37" s="221"/>
      <c r="U37" s="55" t="str">
        <f>IF(種目情報!E25="","",種目情報!E25)</f>
        <v/>
      </c>
      <c r="W37" s="5" t="str">
        <f t="shared" si="0"/>
        <v/>
      </c>
      <c r="X37" s="5" t="str">
        <f t="shared" si="1"/>
        <v/>
      </c>
      <c r="Y37" s="5" t="str">
        <f t="shared" si="2"/>
        <v/>
      </c>
      <c r="Z37" s="5" t="str">
        <f t="shared" si="3"/>
        <v/>
      </c>
      <c r="AA37" s="5" t="str">
        <f t="shared" si="4"/>
        <v/>
      </c>
      <c r="AB37" s="7" t="str">
        <f>IF(G37="男",data_kyogisha!A29,"")</f>
        <v/>
      </c>
      <c r="AC37" s="5" t="str">
        <f t="shared" si="5"/>
        <v/>
      </c>
      <c r="AD37" s="5" t="str">
        <f t="shared" si="6"/>
        <v/>
      </c>
      <c r="AE37" s="5" t="str">
        <f t="shared" si="7"/>
        <v/>
      </c>
      <c r="AF37" s="5" t="str">
        <f t="shared" si="8"/>
        <v/>
      </c>
      <c r="AG37" s="5" t="str">
        <f t="shared" si="9"/>
        <v/>
      </c>
      <c r="AH37" s="5" t="str">
        <f>IF(G37="女",data_kyogisha!A29,"")</f>
        <v/>
      </c>
      <c r="AI37" s="1">
        <f t="shared" si="11"/>
        <v>0</v>
      </c>
      <c r="AJ37" s="1" t="str">
        <f t="shared" si="10"/>
        <v/>
      </c>
      <c r="AK37" s="1">
        <f t="shared" si="12"/>
        <v>0</v>
      </c>
      <c r="AL37" s="1" t="str">
        <f t="shared" si="13"/>
        <v/>
      </c>
      <c r="AM37" s="1">
        <f t="shared" si="18"/>
        <v>0</v>
      </c>
      <c r="AN37" s="1" t="str">
        <f t="shared" si="19"/>
        <v/>
      </c>
      <c r="AO37" s="1">
        <f t="shared" si="16"/>
        <v>0</v>
      </c>
      <c r="AP37" s="1" t="str">
        <f t="shared" si="17"/>
        <v/>
      </c>
    </row>
    <row r="38" spans="1:42">
      <c r="A38" s="31">
        <v>29</v>
      </c>
      <c r="B38" s="250"/>
      <c r="C38" s="42"/>
      <c r="D38" s="42"/>
      <c r="E38" s="42"/>
      <c r="F38" s="153"/>
      <c r="G38" s="42"/>
      <c r="H38" s="43"/>
      <c r="I38" s="44"/>
      <c r="J38" s="204"/>
      <c r="K38" s="44"/>
      <c r="L38" s="139"/>
      <c r="M38" s="44"/>
      <c r="N38" s="254"/>
      <c r="O38" s="45"/>
      <c r="P38" s="45"/>
      <c r="T38" s="221"/>
      <c r="U38" s="55" t="str">
        <f>IF(種目情報!E26="","",種目情報!E26)</f>
        <v/>
      </c>
      <c r="W38" s="5" t="str">
        <f t="shared" si="0"/>
        <v/>
      </c>
      <c r="X38" s="5" t="str">
        <f t="shared" si="1"/>
        <v/>
      </c>
      <c r="Y38" s="5" t="str">
        <f t="shared" si="2"/>
        <v/>
      </c>
      <c r="Z38" s="5" t="str">
        <f t="shared" si="3"/>
        <v/>
      </c>
      <c r="AA38" s="5" t="str">
        <f t="shared" si="4"/>
        <v/>
      </c>
      <c r="AB38" s="7" t="str">
        <f>IF(G38="男",data_kyogisha!A30,"")</f>
        <v/>
      </c>
      <c r="AC38" s="5" t="str">
        <f t="shared" si="5"/>
        <v/>
      </c>
      <c r="AD38" s="5" t="str">
        <f t="shared" si="6"/>
        <v/>
      </c>
      <c r="AE38" s="5" t="str">
        <f t="shared" si="7"/>
        <v/>
      </c>
      <c r="AF38" s="5" t="str">
        <f t="shared" si="8"/>
        <v/>
      </c>
      <c r="AG38" s="5" t="str">
        <f t="shared" si="9"/>
        <v/>
      </c>
      <c r="AH38" s="5" t="str">
        <f>IF(G38="女",data_kyogisha!A30,"")</f>
        <v/>
      </c>
      <c r="AI38" s="1">
        <f t="shared" si="11"/>
        <v>0</v>
      </c>
      <c r="AJ38" s="1" t="str">
        <f t="shared" si="10"/>
        <v/>
      </c>
      <c r="AK38" s="1">
        <f t="shared" si="12"/>
        <v>0</v>
      </c>
      <c r="AL38" s="1" t="str">
        <f t="shared" si="13"/>
        <v/>
      </c>
      <c r="AM38" s="1">
        <f t="shared" si="18"/>
        <v>0</v>
      </c>
      <c r="AN38" s="1" t="str">
        <f t="shared" si="19"/>
        <v/>
      </c>
      <c r="AO38" s="1">
        <f t="shared" si="16"/>
        <v>0</v>
      </c>
      <c r="AP38" s="1" t="str">
        <f t="shared" si="17"/>
        <v/>
      </c>
    </row>
    <row r="39" spans="1:42">
      <c r="A39" s="31">
        <v>30</v>
      </c>
      <c r="B39" s="250"/>
      <c r="C39" s="42"/>
      <c r="D39" s="42"/>
      <c r="E39" s="42"/>
      <c r="F39" s="153"/>
      <c r="G39" s="42"/>
      <c r="H39" s="43"/>
      <c r="I39" s="44"/>
      <c r="J39" s="204"/>
      <c r="K39" s="44"/>
      <c r="L39" s="139"/>
      <c r="M39" s="44"/>
      <c r="N39" s="254"/>
      <c r="O39" s="45"/>
      <c r="P39" s="45"/>
      <c r="T39" s="221"/>
      <c r="U39" s="55" t="str">
        <f>IF(種目情報!E27="","",種目情報!E27)</f>
        <v/>
      </c>
      <c r="W39" s="5" t="str">
        <f t="shared" si="0"/>
        <v/>
      </c>
      <c r="X39" s="5" t="str">
        <f t="shared" si="1"/>
        <v/>
      </c>
      <c r="Y39" s="5" t="str">
        <f t="shared" si="2"/>
        <v/>
      </c>
      <c r="Z39" s="5" t="str">
        <f t="shared" si="3"/>
        <v/>
      </c>
      <c r="AA39" s="5" t="str">
        <f t="shared" si="4"/>
        <v/>
      </c>
      <c r="AB39" s="7" t="str">
        <f>IF(G39="男",data_kyogisha!A31,"")</f>
        <v/>
      </c>
      <c r="AC39" s="5" t="str">
        <f t="shared" si="5"/>
        <v/>
      </c>
      <c r="AD39" s="5" t="str">
        <f t="shared" si="6"/>
        <v/>
      </c>
      <c r="AE39" s="5" t="str">
        <f t="shared" si="7"/>
        <v/>
      </c>
      <c r="AF39" s="5" t="str">
        <f t="shared" si="8"/>
        <v/>
      </c>
      <c r="AG39" s="5" t="str">
        <f t="shared" si="9"/>
        <v/>
      </c>
      <c r="AH39" s="5" t="str">
        <f>IF(G39="女",data_kyogisha!A31,"")</f>
        <v/>
      </c>
      <c r="AI39" s="1">
        <f t="shared" si="11"/>
        <v>0</v>
      </c>
      <c r="AJ39" s="1" t="str">
        <f t="shared" si="10"/>
        <v/>
      </c>
      <c r="AK39" s="1">
        <f t="shared" si="12"/>
        <v>0</v>
      </c>
      <c r="AL39" s="1" t="str">
        <f t="shared" si="13"/>
        <v/>
      </c>
      <c r="AM39" s="1">
        <f t="shared" si="18"/>
        <v>0</v>
      </c>
      <c r="AN39" s="1" t="str">
        <f t="shared" si="19"/>
        <v/>
      </c>
      <c r="AO39" s="1">
        <f t="shared" si="16"/>
        <v>0</v>
      </c>
      <c r="AP39" s="1" t="str">
        <f t="shared" si="17"/>
        <v/>
      </c>
    </row>
    <row r="40" spans="1:42">
      <c r="A40" s="31">
        <v>31</v>
      </c>
      <c r="B40" s="250"/>
      <c r="C40" s="42"/>
      <c r="D40" s="42"/>
      <c r="E40" s="42"/>
      <c r="F40" s="153"/>
      <c r="G40" s="42"/>
      <c r="H40" s="43"/>
      <c r="I40" s="44"/>
      <c r="J40" s="204"/>
      <c r="K40" s="44"/>
      <c r="L40" s="139"/>
      <c r="M40" s="44"/>
      <c r="N40" s="254"/>
      <c r="O40" s="45"/>
      <c r="P40" s="45"/>
      <c r="T40" s="54" t="str">
        <f>IF(種目情報!A24="","",種目情報!A24)</f>
        <v/>
      </c>
      <c r="U40" s="55" t="str">
        <f>IF(種目情報!E28="","",種目情報!E28)</f>
        <v/>
      </c>
      <c r="W40" s="5" t="str">
        <f t="shared" si="0"/>
        <v/>
      </c>
      <c r="X40" s="5" t="str">
        <f t="shared" si="1"/>
        <v/>
      </c>
      <c r="Y40" s="5" t="str">
        <f t="shared" si="2"/>
        <v/>
      </c>
      <c r="Z40" s="5" t="str">
        <f t="shared" si="3"/>
        <v/>
      </c>
      <c r="AA40" s="5" t="str">
        <f t="shared" si="4"/>
        <v/>
      </c>
      <c r="AB40" s="7" t="str">
        <f>IF(G40="男",data_kyogisha!A32,"")</f>
        <v/>
      </c>
      <c r="AC40" s="5" t="str">
        <f t="shared" si="5"/>
        <v/>
      </c>
      <c r="AD40" s="5" t="str">
        <f t="shared" si="6"/>
        <v/>
      </c>
      <c r="AE40" s="5" t="str">
        <f t="shared" si="7"/>
        <v/>
      </c>
      <c r="AF40" s="5" t="str">
        <f t="shared" si="8"/>
        <v/>
      </c>
      <c r="AG40" s="5" t="str">
        <f t="shared" si="9"/>
        <v/>
      </c>
      <c r="AH40" s="5" t="str">
        <f>IF(G40="女",data_kyogisha!A32,"")</f>
        <v/>
      </c>
      <c r="AI40" s="1">
        <f t="shared" si="11"/>
        <v>0</v>
      </c>
      <c r="AJ40" s="1" t="str">
        <f t="shared" si="10"/>
        <v/>
      </c>
      <c r="AK40" s="1">
        <f t="shared" si="12"/>
        <v>0</v>
      </c>
      <c r="AL40" s="1" t="str">
        <f t="shared" si="13"/>
        <v/>
      </c>
      <c r="AM40" s="1">
        <f t="shared" si="18"/>
        <v>0</v>
      </c>
      <c r="AN40" s="1" t="str">
        <f t="shared" si="19"/>
        <v/>
      </c>
      <c r="AO40" s="1">
        <f t="shared" si="16"/>
        <v>0</v>
      </c>
      <c r="AP40" s="1" t="str">
        <f t="shared" si="17"/>
        <v/>
      </c>
    </row>
    <row r="41" spans="1:42">
      <c r="A41" s="31">
        <v>32</v>
      </c>
      <c r="B41" s="250"/>
      <c r="C41" s="42"/>
      <c r="D41" s="42"/>
      <c r="E41" s="42"/>
      <c r="F41" s="153"/>
      <c r="G41" s="42"/>
      <c r="H41" s="43"/>
      <c r="I41" s="44"/>
      <c r="J41" s="204"/>
      <c r="K41" s="44"/>
      <c r="L41" s="139"/>
      <c r="M41" s="44"/>
      <c r="N41" s="254"/>
      <c r="O41" s="45"/>
      <c r="P41" s="45"/>
      <c r="T41" s="54" t="str">
        <f>IF(種目情報!A25="","",種目情報!A25)</f>
        <v/>
      </c>
      <c r="U41" s="55" t="str">
        <f>IF(種目情報!E29="","",種目情報!E29)</f>
        <v/>
      </c>
      <c r="W41" s="5" t="str">
        <f t="shared" si="0"/>
        <v/>
      </c>
      <c r="X41" s="5" t="str">
        <f t="shared" si="1"/>
        <v/>
      </c>
      <c r="Y41" s="5" t="str">
        <f t="shared" si="2"/>
        <v/>
      </c>
      <c r="Z41" s="5" t="str">
        <f t="shared" si="3"/>
        <v/>
      </c>
      <c r="AA41" s="5" t="str">
        <f t="shared" si="4"/>
        <v/>
      </c>
      <c r="AB41" s="7" t="str">
        <f>IF(G41="男",data_kyogisha!A33,"")</f>
        <v/>
      </c>
      <c r="AC41" s="5" t="str">
        <f t="shared" si="5"/>
        <v/>
      </c>
      <c r="AD41" s="5" t="str">
        <f t="shared" si="6"/>
        <v/>
      </c>
      <c r="AE41" s="5" t="str">
        <f t="shared" si="7"/>
        <v/>
      </c>
      <c r="AF41" s="5" t="str">
        <f t="shared" si="8"/>
        <v/>
      </c>
      <c r="AG41" s="5" t="str">
        <f t="shared" si="9"/>
        <v/>
      </c>
      <c r="AH41" s="5" t="str">
        <f>IF(G41="女",data_kyogisha!A33,"")</f>
        <v/>
      </c>
      <c r="AI41" s="1">
        <f t="shared" si="11"/>
        <v>0</v>
      </c>
      <c r="AJ41" s="1" t="str">
        <f t="shared" si="10"/>
        <v/>
      </c>
      <c r="AK41" s="1">
        <f t="shared" si="12"/>
        <v>0</v>
      </c>
      <c r="AL41" s="1" t="str">
        <f t="shared" si="13"/>
        <v/>
      </c>
      <c r="AM41" s="1">
        <f t="shared" si="18"/>
        <v>0</v>
      </c>
      <c r="AN41" s="1" t="str">
        <f t="shared" si="19"/>
        <v/>
      </c>
      <c r="AO41" s="1">
        <f t="shared" si="16"/>
        <v>0</v>
      </c>
      <c r="AP41" s="1" t="str">
        <f t="shared" si="17"/>
        <v/>
      </c>
    </row>
    <row r="42" spans="1:42">
      <c r="A42" s="31">
        <v>33</v>
      </c>
      <c r="B42" s="250"/>
      <c r="C42" s="42"/>
      <c r="D42" s="42"/>
      <c r="E42" s="42"/>
      <c r="F42" s="153"/>
      <c r="G42" s="42"/>
      <c r="H42" s="43"/>
      <c r="I42" s="44"/>
      <c r="J42" s="204"/>
      <c r="K42" s="44"/>
      <c r="L42" s="139"/>
      <c r="M42" s="44"/>
      <c r="N42" s="254"/>
      <c r="O42" s="45"/>
      <c r="P42" s="45"/>
      <c r="T42" s="54" t="str">
        <f>IF(種目情報!A26="","",種目情報!A26)</f>
        <v/>
      </c>
      <c r="U42" s="55" t="str">
        <f>IF(種目情報!E30="","",種目情報!E30)</f>
        <v/>
      </c>
      <c r="W42" s="5" t="str">
        <f t="shared" ref="W42:W74" si="20">IF(G42="男",C42,"")</f>
        <v/>
      </c>
      <c r="X42" s="5" t="str">
        <f t="shared" ref="X42:X74" si="21">IF(G42="男",D42,"")</f>
        <v/>
      </c>
      <c r="Y42" s="5" t="str">
        <f t="shared" ref="Y42:Y74" si="22">IF(G42="男",E42,"")</f>
        <v/>
      </c>
      <c r="Z42" s="5" t="str">
        <f t="shared" ref="Z42:Z74" si="23">IF(G42="男",G42,"")</f>
        <v/>
      </c>
      <c r="AA42" s="5" t="str">
        <f t="shared" ref="AA42:AA74" si="24">IF(G42="男",IF(H42="","",H42),"")</f>
        <v/>
      </c>
      <c r="AB42" s="7" t="str">
        <f>IF(G42="男",data_kyogisha!A34,"")</f>
        <v/>
      </c>
      <c r="AC42" s="5" t="str">
        <f t="shared" ref="AC42:AC73" si="25">IF(G42="女",C42,"")</f>
        <v/>
      </c>
      <c r="AD42" s="5" t="str">
        <f t="shared" ref="AD42:AD73" si="26">IF(G42="女",D42,"")</f>
        <v/>
      </c>
      <c r="AE42" s="5" t="str">
        <f t="shared" ref="AE42:AE74" si="27">IF(G42="女",E42,"")</f>
        <v/>
      </c>
      <c r="AF42" s="5" t="str">
        <f t="shared" ref="AF42:AF73" si="28">IF(G42="女",G42,"")</f>
        <v/>
      </c>
      <c r="AG42" s="5" t="str">
        <f t="shared" ref="AG42:AG74" si="29">IF(G42="女",IF(H42="","",H42),"")</f>
        <v/>
      </c>
      <c r="AH42" s="5" t="str">
        <f>IF(G42="女",data_kyogisha!A34,"")</f>
        <v/>
      </c>
      <c r="AI42" s="1">
        <f t="shared" si="11"/>
        <v>0</v>
      </c>
      <c r="AJ42" s="1" t="str">
        <f t="shared" si="10"/>
        <v/>
      </c>
      <c r="AK42" s="1">
        <f t="shared" si="12"/>
        <v>0</v>
      </c>
      <c r="AL42" s="1" t="str">
        <f t="shared" si="13"/>
        <v/>
      </c>
      <c r="AM42" s="1">
        <f t="shared" si="18"/>
        <v>0</v>
      </c>
      <c r="AN42" s="1" t="str">
        <f t="shared" si="19"/>
        <v/>
      </c>
      <c r="AO42" s="1">
        <f t="shared" si="16"/>
        <v>0</v>
      </c>
      <c r="AP42" s="1" t="str">
        <f t="shared" si="17"/>
        <v/>
      </c>
    </row>
    <row r="43" spans="1:42">
      <c r="A43" s="31">
        <v>34</v>
      </c>
      <c r="B43" s="250"/>
      <c r="C43" s="42"/>
      <c r="D43" s="42"/>
      <c r="E43" s="42"/>
      <c r="F43" s="153"/>
      <c r="G43" s="42"/>
      <c r="H43" s="43"/>
      <c r="I43" s="44"/>
      <c r="J43" s="204"/>
      <c r="K43" s="44"/>
      <c r="L43" s="139"/>
      <c r="M43" s="44"/>
      <c r="N43" s="254"/>
      <c r="O43" s="45"/>
      <c r="P43" s="45"/>
      <c r="T43" s="54" t="str">
        <f>IF(種目情報!A27="","",種目情報!A27)</f>
        <v/>
      </c>
      <c r="U43" s="55" t="str">
        <f>IF(種目情報!E31="","",種目情報!E31)</f>
        <v/>
      </c>
      <c r="W43" s="5" t="str">
        <f t="shared" si="20"/>
        <v/>
      </c>
      <c r="X43" s="5" t="str">
        <f t="shared" si="21"/>
        <v/>
      </c>
      <c r="Y43" s="5" t="str">
        <f t="shared" si="22"/>
        <v/>
      </c>
      <c r="Z43" s="5" t="str">
        <f t="shared" si="23"/>
        <v/>
      </c>
      <c r="AA43" s="5" t="str">
        <f t="shared" si="24"/>
        <v/>
      </c>
      <c r="AB43" s="7" t="str">
        <f>IF(G43="男",data_kyogisha!A35,"")</f>
        <v/>
      </c>
      <c r="AC43" s="5" t="str">
        <f t="shared" si="25"/>
        <v/>
      </c>
      <c r="AD43" s="5" t="str">
        <f t="shared" si="26"/>
        <v/>
      </c>
      <c r="AE43" s="5" t="str">
        <f t="shared" si="27"/>
        <v/>
      </c>
      <c r="AF43" s="5" t="str">
        <f t="shared" si="28"/>
        <v/>
      </c>
      <c r="AG43" s="5" t="str">
        <f t="shared" si="29"/>
        <v/>
      </c>
      <c r="AH43" s="5" t="str">
        <f>IF(G43="女",data_kyogisha!A35,"")</f>
        <v/>
      </c>
      <c r="AI43" s="1">
        <f t="shared" si="11"/>
        <v>0</v>
      </c>
      <c r="AJ43" s="1" t="str">
        <f t="shared" si="10"/>
        <v/>
      </c>
      <c r="AK43" s="1">
        <f t="shared" si="12"/>
        <v>0</v>
      </c>
      <c r="AL43" s="1" t="str">
        <f t="shared" si="13"/>
        <v/>
      </c>
      <c r="AM43" s="1">
        <f t="shared" si="18"/>
        <v>0</v>
      </c>
      <c r="AN43" s="1" t="str">
        <f t="shared" si="19"/>
        <v/>
      </c>
      <c r="AO43" s="1">
        <f t="shared" si="16"/>
        <v>0</v>
      </c>
      <c r="AP43" s="1" t="str">
        <f t="shared" si="17"/>
        <v/>
      </c>
    </row>
    <row r="44" spans="1:42">
      <c r="A44" s="31">
        <v>35</v>
      </c>
      <c r="B44" s="250"/>
      <c r="C44" s="42"/>
      <c r="D44" s="42"/>
      <c r="E44" s="42"/>
      <c r="F44" s="153"/>
      <c r="G44" s="42"/>
      <c r="H44" s="43"/>
      <c r="I44" s="44"/>
      <c r="J44" s="204"/>
      <c r="K44" s="44"/>
      <c r="L44" s="139"/>
      <c r="M44" s="44"/>
      <c r="N44" s="254"/>
      <c r="O44" s="45"/>
      <c r="P44" s="45"/>
      <c r="T44" s="54" t="str">
        <f>IF(種目情報!A28="","",種目情報!A28)</f>
        <v/>
      </c>
      <c r="U44" s="55" t="str">
        <f>IF(種目情報!E32="","",種目情報!E32)</f>
        <v/>
      </c>
      <c r="W44" s="5" t="str">
        <f t="shared" si="20"/>
        <v/>
      </c>
      <c r="X44" s="5" t="str">
        <f t="shared" si="21"/>
        <v/>
      </c>
      <c r="Y44" s="5" t="str">
        <f t="shared" si="22"/>
        <v/>
      </c>
      <c r="Z44" s="5" t="str">
        <f t="shared" si="23"/>
        <v/>
      </c>
      <c r="AA44" s="5" t="str">
        <f t="shared" si="24"/>
        <v/>
      </c>
      <c r="AB44" s="7" t="str">
        <f>IF(G44="男",data_kyogisha!A36,"")</f>
        <v/>
      </c>
      <c r="AC44" s="5" t="str">
        <f t="shared" si="25"/>
        <v/>
      </c>
      <c r="AD44" s="5" t="str">
        <f t="shared" si="26"/>
        <v/>
      </c>
      <c r="AE44" s="5" t="str">
        <f t="shared" si="27"/>
        <v/>
      </c>
      <c r="AF44" s="5" t="str">
        <f t="shared" si="28"/>
        <v/>
      </c>
      <c r="AG44" s="5" t="str">
        <f t="shared" si="29"/>
        <v/>
      </c>
      <c r="AH44" s="5" t="str">
        <f>IF(G44="女",data_kyogisha!A36,"")</f>
        <v/>
      </c>
      <c r="AI44" s="1">
        <f t="shared" si="11"/>
        <v>0</v>
      </c>
      <c r="AJ44" s="1" t="str">
        <f t="shared" si="10"/>
        <v/>
      </c>
      <c r="AK44" s="1">
        <f t="shared" si="12"/>
        <v>0</v>
      </c>
      <c r="AL44" s="1" t="str">
        <f t="shared" si="13"/>
        <v/>
      </c>
      <c r="AM44" s="1">
        <f t="shared" si="18"/>
        <v>0</v>
      </c>
      <c r="AN44" s="1" t="str">
        <f t="shared" si="19"/>
        <v/>
      </c>
      <c r="AO44" s="1">
        <f t="shared" si="16"/>
        <v>0</v>
      </c>
      <c r="AP44" s="1" t="str">
        <f t="shared" si="17"/>
        <v/>
      </c>
    </row>
    <row r="45" spans="1:42">
      <c r="A45" s="31">
        <v>36</v>
      </c>
      <c r="B45" s="250"/>
      <c r="C45" s="42"/>
      <c r="D45" s="42"/>
      <c r="E45" s="42"/>
      <c r="F45" s="153"/>
      <c r="G45" s="42"/>
      <c r="H45" s="43"/>
      <c r="I45" s="44"/>
      <c r="J45" s="204"/>
      <c r="K45" s="44"/>
      <c r="L45" s="139"/>
      <c r="M45" s="44"/>
      <c r="N45" s="254"/>
      <c r="O45" s="45"/>
      <c r="P45" s="45"/>
      <c r="T45" s="54" t="str">
        <f>IF(種目情報!A29="","",種目情報!A29)</f>
        <v/>
      </c>
      <c r="U45" s="55" t="str">
        <f>IF(種目情報!E33="","",種目情報!E33)</f>
        <v/>
      </c>
      <c r="W45" s="5" t="str">
        <f t="shared" si="20"/>
        <v/>
      </c>
      <c r="X45" s="5" t="str">
        <f t="shared" si="21"/>
        <v/>
      </c>
      <c r="Y45" s="5" t="str">
        <f t="shared" si="22"/>
        <v/>
      </c>
      <c r="Z45" s="5" t="str">
        <f t="shared" si="23"/>
        <v/>
      </c>
      <c r="AA45" s="5" t="str">
        <f t="shared" si="24"/>
        <v/>
      </c>
      <c r="AB45" s="7" t="str">
        <f>IF(G45="男",data_kyogisha!A37,"")</f>
        <v/>
      </c>
      <c r="AC45" s="5" t="str">
        <f t="shared" si="25"/>
        <v/>
      </c>
      <c r="AD45" s="5" t="str">
        <f t="shared" si="26"/>
        <v/>
      </c>
      <c r="AE45" s="5" t="str">
        <f t="shared" si="27"/>
        <v/>
      </c>
      <c r="AF45" s="5" t="str">
        <f t="shared" si="28"/>
        <v/>
      </c>
      <c r="AG45" s="5" t="str">
        <f t="shared" si="29"/>
        <v/>
      </c>
      <c r="AH45" s="5" t="str">
        <f>IF(G45="女",data_kyogisha!A37,"")</f>
        <v/>
      </c>
      <c r="AI45" s="1">
        <f t="shared" si="11"/>
        <v>0</v>
      </c>
      <c r="AJ45" s="1" t="str">
        <f t="shared" si="10"/>
        <v/>
      </c>
      <c r="AK45" s="1">
        <f t="shared" si="12"/>
        <v>0</v>
      </c>
      <c r="AL45" s="1" t="str">
        <f t="shared" si="13"/>
        <v/>
      </c>
      <c r="AM45" s="1">
        <f t="shared" si="18"/>
        <v>0</v>
      </c>
      <c r="AN45" s="1" t="str">
        <f t="shared" si="19"/>
        <v/>
      </c>
      <c r="AO45" s="1">
        <f t="shared" si="16"/>
        <v>0</v>
      </c>
      <c r="AP45" s="1" t="str">
        <f t="shared" si="17"/>
        <v/>
      </c>
    </row>
    <row r="46" spans="1:42">
      <c r="A46" s="31">
        <v>37</v>
      </c>
      <c r="B46" s="250"/>
      <c r="C46" s="42"/>
      <c r="D46" s="42"/>
      <c r="E46" s="42"/>
      <c r="F46" s="153"/>
      <c r="G46" s="42"/>
      <c r="H46" s="43"/>
      <c r="I46" s="44"/>
      <c r="J46" s="204"/>
      <c r="K46" s="44"/>
      <c r="L46" s="139"/>
      <c r="M46" s="44"/>
      <c r="N46" s="254"/>
      <c r="O46" s="45"/>
      <c r="P46" s="45"/>
      <c r="T46" s="54" t="str">
        <f>IF(種目情報!A30="","",種目情報!A30)</f>
        <v/>
      </c>
      <c r="U46" s="55" t="str">
        <f>IF(種目情報!E34="","",種目情報!E34)</f>
        <v/>
      </c>
      <c r="W46" s="5" t="str">
        <f t="shared" si="20"/>
        <v/>
      </c>
      <c r="X46" s="5" t="str">
        <f t="shared" si="21"/>
        <v/>
      </c>
      <c r="Y46" s="5" t="str">
        <f t="shared" si="22"/>
        <v/>
      </c>
      <c r="Z46" s="5" t="str">
        <f t="shared" si="23"/>
        <v/>
      </c>
      <c r="AA46" s="5" t="str">
        <f t="shared" si="24"/>
        <v/>
      </c>
      <c r="AB46" s="7" t="str">
        <f>IF(G46="男",data_kyogisha!A38,"")</f>
        <v/>
      </c>
      <c r="AC46" s="5" t="str">
        <f t="shared" si="25"/>
        <v/>
      </c>
      <c r="AD46" s="5" t="str">
        <f t="shared" si="26"/>
        <v/>
      </c>
      <c r="AE46" s="5" t="str">
        <f t="shared" si="27"/>
        <v/>
      </c>
      <c r="AF46" s="5" t="str">
        <f t="shared" si="28"/>
        <v/>
      </c>
      <c r="AG46" s="5" t="str">
        <f t="shared" si="29"/>
        <v/>
      </c>
      <c r="AH46" s="5" t="str">
        <f>IF(G46="女",data_kyogisha!A38,"")</f>
        <v/>
      </c>
      <c r="AI46" s="1">
        <f t="shared" si="11"/>
        <v>0</v>
      </c>
      <c r="AJ46" s="1" t="str">
        <f t="shared" si="10"/>
        <v/>
      </c>
      <c r="AK46" s="1">
        <f t="shared" si="12"/>
        <v>0</v>
      </c>
      <c r="AL46" s="1" t="str">
        <f t="shared" si="13"/>
        <v/>
      </c>
      <c r="AM46" s="1">
        <f t="shared" si="18"/>
        <v>0</v>
      </c>
      <c r="AN46" s="1" t="str">
        <f t="shared" si="19"/>
        <v/>
      </c>
      <c r="AO46" s="1">
        <f t="shared" si="16"/>
        <v>0</v>
      </c>
      <c r="AP46" s="1" t="str">
        <f t="shared" si="17"/>
        <v/>
      </c>
    </row>
    <row r="47" spans="1:42">
      <c r="A47" s="31">
        <v>38</v>
      </c>
      <c r="B47" s="250"/>
      <c r="C47" s="42"/>
      <c r="D47" s="42"/>
      <c r="E47" s="42"/>
      <c r="F47" s="153"/>
      <c r="G47" s="42"/>
      <c r="H47" s="43"/>
      <c r="I47" s="44"/>
      <c r="J47" s="204"/>
      <c r="K47" s="44"/>
      <c r="L47" s="139"/>
      <c r="M47" s="44"/>
      <c r="N47" s="254"/>
      <c r="O47" s="45"/>
      <c r="P47" s="45"/>
      <c r="T47" s="54" t="str">
        <f>IF(種目情報!A31="","",種目情報!A31)</f>
        <v/>
      </c>
      <c r="U47" s="55" t="str">
        <f>IF(種目情報!E35="","",種目情報!E35)</f>
        <v/>
      </c>
      <c r="W47" s="5" t="str">
        <f t="shared" si="20"/>
        <v/>
      </c>
      <c r="X47" s="5" t="str">
        <f t="shared" si="21"/>
        <v/>
      </c>
      <c r="Y47" s="5" t="str">
        <f t="shared" si="22"/>
        <v/>
      </c>
      <c r="Z47" s="5" t="str">
        <f t="shared" si="23"/>
        <v/>
      </c>
      <c r="AA47" s="5" t="str">
        <f t="shared" si="24"/>
        <v/>
      </c>
      <c r="AB47" s="7" t="str">
        <f>IF(G47="男",data_kyogisha!A39,"")</f>
        <v/>
      </c>
      <c r="AC47" s="5" t="str">
        <f t="shared" si="25"/>
        <v/>
      </c>
      <c r="AD47" s="5" t="str">
        <f t="shared" si="26"/>
        <v/>
      </c>
      <c r="AE47" s="5" t="str">
        <f t="shared" si="27"/>
        <v/>
      </c>
      <c r="AF47" s="5" t="str">
        <f t="shared" si="28"/>
        <v/>
      </c>
      <c r="AG47" s="5" t="str">
        <f t="shared" si="29"/>
        <v/>
      </c>
      <c r="AH47" s="5" t="str">
        <f>IF(G47="女",data_kyogisha!A39,"")</f>
        <v/>
      </c>
      <c r="AI47" s="1">
        <f t="shared" si="11"/>
        <v>0</v>
      </c>
      <c r="AJ47" s="1" t="str">
        <f t="shared" si="10"/>
        <v/>
      </c>
      <c r="AK47" s="1">
        <f t="shared" si="12"/>
        <v>0</v>
      </c>
      <c r="AL47" s="1" t="str">
        <f t="shared" si="13"/>
        <v/>
      </c>
      <c r="AM47" s="1">
        <f t="shared" si="18"/>
        <v>0</v>
      </c>
      <c r="AN47" s="1" t="str">
        <f t="shared" si="19"/>
        <v/>
      </c>
      <c r="AO47" s="1">
        <f t="shared" si="16"/>
        <v>0</v>
      </c>
      <c r="AP47" s="1" t="str">
        <f t="shared" si="17"/>
        <v/>
      </c>
    </row>
    <row r="48" spans="1:42">
      <c r="A48" s="31">
        <v>39</v>
      </c>
      <c r="B48" s="250"/>
      <c r="C48" s="42"/>
      <c r="D48" s="42"/>
      <c r="E48" s="42"/>
      <c r="F48" s="153"/>
      <c r="G48" s="42"/>
      <c r="H48" s="43"/>
      <c r="I48" s="44"/>
      <c r="J48" s="204"/>
      <c r="K48" s="44"/>
      <c r="L48" s="139"/>
      <c r="M48" s="44"/>
      <c r="N48" s="254"/>
      <c r="O48" s="45"/>
      <c r="P48" s="45"/>
      <c r="T48" s="54" t="str">
        <f>IF(種目情報!A32="","",種目情報!A32)</f>
        <v/>
      </c>
      <c r="U48" s="55" t="str">
        <f>IF(種目情報!E36="","",種目情報!E36)</f>
        <v/>
      </c>
      <c r="W48" s="5" t="str">
        <f t="shared" si="20"/>
        <v/>
      </c>
      <c r="X48" s="5" t="str">
        <f t="shared" si="21"/>
        <v/>
      </c>
      <c r="Y48" s="5" t="str">
        <f t="shared" si="22"/>
        <v/>
      </c>
      <c r="Z48" s="5" t="str">
        <f t="shared" si="23"/>
        <v/>
      </c>
      <c r="AA48" s="5" t="str">
        <f t="shared" si="24"/>
        <v/>
      </c>
      <c r="AB48" s="7" t="str">
        <f>IF(G48="男",data_kyogisha!A40,"")</f>
        <v/>
      </c>
      <c r="AC48" s="5" t="str">
        <f t="shared" si="25"/>
        <v/>
      </c>
      <c r="AD48" s="5" t="str">
        <f t="shared" si="26"/>
        <v/>
      </c>
      <c r="AE48" s="5" t="str">
        <f t="shared" si="27"/>
        <v/>
      </c>
      <c r="AF48" s="5" t="str">
        <f t="shared" si="28"/>
        <v/>
      </c>
      <c r="AG48" s="5" t="str">
        <f t="shared" si="29"/>
        <v/>
      </c>
      <c r="AH48" s="5" t="str">
        <f>IF(G48="女",data_kyogisha!A40,"")</f>
        <v/>
      </c>
      <c r="AI48" s="1">
        <f t="shared" si="11"/>
        <v>0</v>
      </c>
      <c r="AJ48" s="1" t="str">
        <f t="shared" si="10"/>
        <v/>
      </c>
      <c r="AK48" s="1">
        <f t="shared" si="12"/>
        <v>0</v>
      </c>
      <c r="AL48" s="1" t="str">
        <f t="shared" si="13"/>
        <v/>
      </c>
      <c r="AM48" s="1">
        <f t="shared" si="18"/>
        <v>0</v>
      </c>
      <c r="AN48" s="1" t="str">
        <f t="shared" si="19"/>
        <v/>
      </c>
      <c r="AO48" s="1">
        <f t="shared" si="16"/>
        <v>0</v>
      </c>
      <c r="AP48" s="1" t="str">
        <f t="shared" si="17"/>
        <v/>
      </c>
    </row>
    <row r="49" spans="1:42">
      <c r="A49" s="31">
        <v>40</v>
      </c>
      <c r="B49" s="250"/>
      <c r="C49" s="42"/>
      <c r="D49" s="42"/>
      <c r="E49" s="42"/>
      <c r="F49" s="153"/>
      <c r="G49" s="42"/>
      <c r="H49" s="43"/>
      <c r="I49" s="44"/>
      <c r="J49" s="204"/>
      <c r="K49" s="44"/>
      <c r="L49" s="139"/>
      <c r="M49" s="44"/>
      <c r="N49" s="254"/>
      <c r="O49" s="45"/>
      <c r="P49" s="45"/>
      <c r="T49" s="54" t="str">
        <f>IF(種目情報!A33="","",種目情報!A33)</f>
        <v/>
      </c>
      <c r="U49" s="55" t="str">
        <f>IF(種目情報!E37="","",種目情報!E37)</f>
        <v/>
      </c>
      <c r="W49" s="5" t="str">
        <f t="shared" si="20"/>
        <v/>
      </c>
      <c r="X49" s="5" t="str">
        <f t="shared" si="21"/>
        <v/>
      </c>
      <c r="Y49" s="5" t="str">
        <f t="shared" si="22"/>
        <v/>
      </c>
      <c r="Z49" s="5" t="str">
        <f t="shared" si="23"/>
        <v/>
      </c>
      <c r="AA49" s="5" t="str">
        <f t="shared" si="24"/>
        <v/>
      </c>
      <c r="AB49" s="7" t="str">
        <f>IF(G49="男",data_kyogisha!A41,"")</f>
        <v/>
      </c>
      <c r="AC49" s="5" t="str">
        <f t="shared" si="25"/>
        <v/>
      </c>
      <c r="AD49" s="5" t="str">
        <f t="shared" si="26"/>
        <v/>
      </c>
      <c r="AE49" s="5" t="str">
        <f t="shared" si="27"/>
        <v/>
      </c>
      <c r="AF49" s="5" t="str">
        <f t="shared" si="28"/>
        <v/>
      </c>
      <c r="AG49" s="5" t="str">
        <f t="shared" si="29"/>
        <v/>
      </c>
      <c r="AH49" s="5" t="str">
        <f>IF(G49="女",data_kyogisha!A41,"")</f>
        <v/>
      </c>
      <c r="AI49" s="1">
        <f t="shared" si="11"/>
        <v>0</v>
      </c>
      <c r="AJ49" s="1" t="str">
        <f t="shared" si="10"/>
        <v/>
      </c>
      <c r="AK49" s="1">
        <f t="shared" si="12"/>
        <v>0</v>
      </c>
      <c r="AL49" s="1" t="str">
        <f t="shared" si="13"/>
        <v/>
      </c>
      <c r="AM49" s="1">
        <f t="shared" si="18"/>
        <v>0</v>
      </c>
      <c r="AN49" s="1" t="str">
        <f t="shared" si="19"/>
        <v/>
      </c>
      <c r="AO49" s="1">
        <f t="shared" si="16"/>
        <v>0</v>
      </c>
      <c r="AP49" s="1" t="str">
        <f t="shared" si="17"/>
        <v/>
      </c>
    </row>
    <row r="50" spans="1:42">
      <c r="A50" s="31">
        <v>41</v>
      </c>
      <c r="B50" s="250"/>
      <c r="C50" s="42"/>
      <c r="D50" s="42"/>
      <c r="E50" s="42"/>
      <c r="F50" s="153"/>
      <c r="G50" s="42"/>
      <c r="H50" s="43"/>
      <c r="I50" s="44"/>
      <c r="J50" s="204"/>
      <c r="K50" s="44"/>
      <c r="L50" s="139"/>
      <c r="M50" s="44"/>
      <c r="N50" s="254"/>
      <c r="O50" s="45"/>
      <c r="P50" s="45"/>
      <c r="T50" s="54" t="str">
        <f>IF(種目情報!A34="","",種目情報!A34)</f>
        <v/>
      </c>
      <c r="U50" s="55" t="str">
        <f>IF(種目情報!E38="","",種目情報!E38)</f>
        <v/>
      </c>
      <c r="W50" s="5" t="str">
        <f t="shared" si="20"/>
        <v/>
      </c>
      <c r="X50" s="5" t="str">
        <f t="shared" si="21"/>
        <v/>
      </c>
      <c r="Y50" s="5" t="str">
        <f t="shared" si="22"/>
        <v/>
      </c>
      <c r="Z50" s="5" t="str">
        <f t="shared" si="23"/>
        <v/>
      </c>
      <c r="AA50" s="5" t="str">
        <f t="shared" si="24"/>
        <v/>
      </c>
      <c r="AB50" s="7" t="str">
        <f>IF(G50="男",data_kyogisha!A42,"")</f>
        <v/>
      </c>
      <c r="AC50" s="5" t="str">
        <f t="shared" si="25"/>
        <v/>
      </c>
      <c r="AD50" s="5" t="str">
        <f t="shared" si="26"/>
        <v/>
      </c>
      <c r="AE50" s="5" t="str">
        <f t="shared" si="27"/>
        <v/>
      </c>
      <c r="AF50" s="5" t="str">
        <f t="shared" si="28"/>
        <v/>
      </c>
      <c r="AG50" s="5" t="str">
        <f t="shared" si="29"/>
        <v/>
      </c>
      <c r="AH50" s="5" t="str">
        <f>IF(G50="女",data_kyogisha!A42,"")</f>
        <v/>
      </c>
      <c r="AI50" s="1">
        <f t="shared" si="11"/>
        <v>0</v>
      </c>
      <c r="AJ50" s="1" t="str">
        <f t="shared" si="10"/>
        <v/>
      </c>
      <c r="AK50" s="1">
        <f t="shared" si="12"/>
        <v>0</v>
      </c>
      <c r="AL50" s="1" t="str">
        <f t="shared" si="13"/>
        <v/>
      </c>
      <c r="AM50" s="1">
        <f t="shared" si="18"/>
        <v>0</v>
      </c>
      <c r="AN50" s="1" t="str">
        <f t="shared" si="19"/>
        <v/>
      </c>
      <c r="AO50" s="1">
        <f t="shared" si="16"/>
        <v>0</v>
      </c>
      <c r="AP50" s="1" t="str">
        <f t="shared" si="17"/>
        <v/>
      </c>
    </row>
    <row r="51" spans="1:42">
      <c r="A51" s="31">
        <v>42</v>
      </c>
      <c r="B51" s="250"/>
      <c r="C51" s="42"/>
      <c r="D51" s="42"/>
      <c r="E51" s="42"/>
      <c r="F51" s="153"/>
      <c r="G51" s="42"/>
      <c r="H51" s="43"/>
      <c r="I51" s="44"/>
      <c r="J51" s="204"/>
      <c r="K51" s="44"/>
      <c r="L51" s="139"/>
      <c r="M51" s="44"/>
      <c r="N51" s="254"/>
      <c r="O51" s="45"/>
      <c r="P51" s="45"/>
      <c r="T51" s="54" t="str">
        <f>IF(種目情報!A35="","",種目情報!A35)</f>
        <v/>
      </c>
      <c r="U51" s="55" t="str">
        <f>IF(種目情報!E39="","",種目情報!E39)</f>
        <v/>
      </c>
      <c r="W51" s="5" t="str">
        <f t="shared" si="20"/>
        <v/>
      </c>
      <c r="X51" s="5" t="str">
        <f t="shared" si="21"/>
        <v/>
      </c>
      <c r="Y51" s="5" t="str">
        <f t="shared" si="22"/>
        <v/>
      </c>
      <c r="Z51" s="5" t="str">
        <f t="shared" si="23"/>
        <v/>
      </c>
      <c r="AA51" s="5" t="str">
        <f t="shared" si="24"/>
        <v/>
      </c>
      <c r="AB51" s="7" t="str">
        <f>IF(G51="男",data_kyogisha!A43,"")</f>
        <v/>
      </c>
      <c r="AC51" s="5" t="str">
        <f t="shared" si="25"/>
        <v/>
      </c>
      <c r="AD51" s="5" t="str">
        <f t="shared" si="26"/>
        <v/>
      </c>
      <c r="AE51" s="5" t="str">
        <f t="shared" si="27"/>
        <v/>
      </c>
      <c r="AF51" s="5" t="str">
        <f t="shared" si="28"/>
        <v/>
      </c>
      <c r="AG51" s="5" t="str">
        <f t="shared" si="29"/>
        <v/>
      </c>
      <c r="AH51" s="5" t="str">
        <f>IF(G51="女",data_kyogisha!A43,"")</f>
        <v/>
      </c>
      <c r="AI51" s="1">
        <f t="shared" si="11"/>
        <v>0</v>
      </c>
      <c r="AJ51" s="1" t="str">
        <f t="shared" si="10"/>
        <v/>
      </c>
      <c r="AK51" s="1">
        <f t="shared" si="12"/>
        <v>0</v>
      </c>
      <c r="AL51" s="1" t="str">
        <f t="shared" si="13"/>
        <v/>
      </c>
      <c r="AM51" s="1">
        <f t="shared" si="18"/>
        <v>0</v>
      </c>
      <c r="AN51" s="1" t="str">
        <f t="shared" si="19"/>
        <v/>
      </c>
      <c r="AO51" s="1">
        <f t="shared" si="16"/>
        <v>0</v>
      </c>
      <c r="AP51" s="1" t="str">
        <f t="shared" si="17"/>
        <v/>
      </c>
    </row>
    <row r="52" spans="1:42">
      <c r="A52" s="31">
        <v>43</v>
      </c>
      <c r="B52" s="250"/>
      <c r="C52" s="42"/>
      <c r="D52" s="42"/>
      <c r="E52" s="42"/>
      <c r="F52" s="153"/>
      <c r="G52" s="42"/>
      <c r="H52" s="43"/>
      <c r="I52" s="44"/>
      <c r="J52" s="204"/>
      <c r="K52" s="44"/>
      <c r="L52" s="139"/>
      <c r="M52" s="44"/>
      <c r="N52" s="254"/>
      <c r="O52" s="45"/>
      <c r="P52" s="45"/>
      <c r="T52" s="54" t="str">
        <f>IF(種目情報!A36="","",種目情報!A36)</f>
        <v/>
      </c>
      <c r="U52" s="55" t="str">
        <f>IF(種目情報!E40="","",種目情報!E40)</f>
        <v/>
      </c>
      <c r="W52" s="5" t="str">
        <f t="shared" si="20"/>
        <v/>
      </c>
      <c r="X52" s="5" t="str">
        <f t="shared" si="21"/>
        <v/>
      </c>
      <c r="Y52" s="5" t="str">
        <f t="shared" si="22"/>
        <v/>
      </c>
      <c r="Z52" s="5" t="str">
        <f t="shared" si="23"/>
        <v/>
      </c>
      <c r="AA52" s="5" t="str">
        <f t="shared" si="24"/>
        <v/>
      </c>
      <c r="AB52" s="7" t="str">
        <f>IF(G52="男",data_kyogisha!A44,"")</f>
        <v/>
      </c>
      <c r="AC52" s="5" t="str">
        <f t="shared" si="25"/>
        <v/>
      </c>
      <c r="AD52" s="5" t="str">
        <f t="shared" si="26"/>
        <v/>
      </c>
      <c r="AE52" s="5" t="str">
        <f t="shared" si="27"/>
        <v/>
      </c>
      <c r="AF52" s="5" t="str">
        <f t="shared" si="28"/>
        <v/>
      </c>
      <c r="AG52" s="5" t="str">
        <f t="shared" si="29"/>
        <v/>
      </c>
      <c r="AH52" s="5" t="str">
        <f>IF(G52="女",data_kyogisha!A44,"")</f>
        <v/>
      </c>
      <c r="AI52" s="1">
        <f t="shared" si="11"/>
        <v>0</v>
      </c>
      <c r="AJ52" s="1" t="str">
        <f t="shared" si="10"/>
        <v/>
      </c>
      <c r="AK52" s="1">
        <f t="shared" si="12"/>
        <v>0</v>
      </c>
      <c r="AL52" s="1" t="str">
        <f t="shared" si="13"/>
        <v/>
      </c>
      <c r="AM52" s="1">
        <f t="shared" si="18"/>
        <v>0</v>
      </c>
      <c r="AN52" s="1" t="str">
        <f t="shared" si="19"/>
        <v/>
      </c>
      <c r="AO52" s="1">
        <f t="shared" si="16"/>
        <v>0</v>
      </c>
      <c r="AP52" s="1" t="str">
        <f t="shared" si="17"/>
        <v/>
      </c>
    </row>
    <row r="53" spans="1:42">
      <c r="A53" s="31">
        <v>44</v>
      </c>
      <c r="B53" s="250"/>
      <c r="C53" s="42"/>
      <c r="D53" s="42"/>
      <c r="E53" s="42"/>
      <c r="F53" s="153"/>
      <c r="G53" s="42"/>
      <c r="H53" s="43"/>
      <c r="I53" s="44"/>
      <c r="J53" s="204"/>
      <c r="K53" s="44"/>
      <c r="L53" s="139"/>
      <c r="M53" s="44"/>
      <c r="N53" s="254"/>
      <c r="O53" s="45"/>
      <c r="P53" s="45"/>
      <c r="T53" s="54" t="str">
        <f>IF(種目情報!A37="","",種目情報!A37)</f>
        <v/>
      </c>
      <c r="U53" s="55" t="str">
        <f>IF(種目情報!E41="","",種目情報!E41)</f>
        <v/>
      </c>
      <c r="W53" s="5" t="str">
        <f t="shared" si="20"/>
        <v/>
      </c>
      <c r="X53" s="5" t="str">
        <f t="shared" si="21"/>
        <v/>
      </c>
      <c r="Y53" s="5" t="str">
        <f t="shared" si="22"/>
        <v/>
      </c>
      <c r="Z53" s="5" t="str">
        <f t="shared" si="23"/>
        <v/>
      </c>
      <c r="AA53" s="5" t="str">
        <f t="shared" si="24"/>
        <v/>
      </c>
      <c r="AB53" s="7" t="str">
        <f>IF(G53="男",data_kyogisha!A45,"")</f>
        <v/>
      </c>
      <c r="AC53" s="5" t="str">
        <f t="shared" si="25"/>
        <v/>
      </c>
      <c r="AD53" s="5" t="str">
        <f t="shared" si="26"/>
        <v/>
      </c>
      <c r="AE53" s="5" t="str">
        <f t="shared" si="27"/>
        <v/>
      </c>
      <c r="AF53" s="5" t="str">
        <f t="shared" si="28"/>
        <v/>
      </c>
      <c r="AG53" s="5" t="str">
        <f t="shared" si="29"/>
        <v/>
      </c>
      <c r="AH53" s="5" t="str">
        <f>IF(G53="女",data_kyogisha!A45,"")</f>
        <v/>
      </c>
      <c r="AI53" s="1">
        <f t="shared" si="11"/>
        <v>0</v>
      </c>
      <c r="AJ53" s="1" t="str">
        <f t="shared" si="10"/>
        <v/>
      </c>
      <c r="AK53" s="1">
        <f t="shared" si="12"/>
        <v>0</v>
      </c>
      <c r="AL53" s="1" t="str">
        <f t="shared" si="13"/>
        <v/>
      </c>
      <c r="AM53" s="1">
        <f t="shared" si="18"/>
        <v>0</v>
      </c>
      <c r="AN53" s="1" t="str">
        <f t="shared" si="19"/>
        <v/>
      </c>
      <c r="AO53" s="1">
        <f t="shared" si="16"/>
        <v>0</v>
      </c>
      <c r="AP53" s="1" t="str">
        <f t="shared" si="17"/>
        <v/>
      </c>
    </row>
    <row r="54" spans="1:42">
      <c r="A54" s="31">
        <v>45</v>
      </c>
      <c r="B54" s="250"/>
      <c r="C54" s="42"/>
      <c r="D54" s="42"/>
      <c r="E54" s="42"/>
      <c r="F54" s="153"/>
      <c r="G54" s="42"/>
      <c r="H54" s="43"/>
      <c r="I54" s="44"/>
      <c r="J54" s="204"/>
      <c r="K54" s="44"/>
      <c r="L54" s="139"/>
      <c r="M54" s="44"/>
      <c r="N54" s="254"/>
      <c r="O54" s="45"/>
      <c r="P54" s="45"/>
      <c r="T54" s="54" t="str">
        <f>IF(種目情報!A38="","",種目情報!A38)</f>
        <v/>
      </c>
      <c r="U54" s="55" t="str">
        <f>IF(種目情報!E42="","",種目情報!E42)</f>
        <v/>
      </c>
      <c r="W54" s="5" t="str">
        <f t="shared" si="20"/>
        <v/>
      </c>
      <c r="X54" s="5" t="str">
        <f t="shared" si="21"/>
        <v/>
      </c>
      <c r="Y54" s="5" t="str">
        <f t="shared" si="22"/>
        <v/>
      </c>
      <c r="Z54" s="5" t="str">
        <f t="shared" si="23"/>
        <v/>
      </c>
      <c r="AA54" s="5" t="str">
        <f t="shared" si="24"/>
        <v/>
      </c>
      <c r="AB54" s="7" t="str">
        <f>IF(G54="男",data_kyogisha!A46,"")</f>
        <v/>
      </c>
      <c r="AC54" s="5" t="str">
        <f t="shared" si="25"/>
        <v/>
      </c>
      <c r="AD54" s="5" t="str">
        <f t="shared" si="26"/>
        <v/>
      </c>
      <c r="AE54" s="5" t="str">
        <f t="shared" si="27"/>
        <v/>
      </c>
      <c r="AF54" s="5" t="str">
        <f t="shared" si="28"/>
        <v/>
      </c>
      <c r="AG54" s="5" t="str">
        <f t="shared" si="29"/>
        <v/>
      </c>
      <c r="AH54" s="5" t="str">
        <f>IF(G54="女",data_kyogisha!A46,"")</f>
        <v/>
      </c>
      <c r="AI54" s="1">
        <f t="shared" si="11"/>
        <v>0</v>
      </c>
      <c r="AJ54" s="1" t="str">
        <f t="shared" si="10"/>
        <v/>
      </c>
      <c r="AK54" s="1">
        <f t="shared" si="12"/>
        <v>0</v>
      </c>
      <c r="AL54" s="1" t="str">
        <f t="shared" si="13"/>
        <v/>
      </c>
      <c r="AM54" s="1">
        <f t="shared" si="18"/>
        <v>0</v>
      </c>
      <c r="AN54" s="1" t="str">
        <f t="shared" si="19"/>
        <v/>
      </c>
      <c r="AO54" s="1">
        <f t="shared" si="16"/>
        <v>0</v>
      </c>
      <c r="AP54" s="1" t="str">
        <f t="shared" si="17"/>
        <v/>
      </c>
    </row>
    <row r="55" spans="1:42">
      <c r="A55" s="31">
        <v>46</v>
      </c>
      <c r="B55" s="250"/>
      <c r="C55" s="42"/>
      <c r="D55" s="42"/>
      <c r="E55" s="42"/>
      <c r="F55" s="153"/>
      <c r="G55" s="42"/>
      <c r="H55" s="43"/>
      <c r="I55" s="44"/>
      <c r="J55" s="204"/>
      <c r="K55" s="44"/>
      <c r="L55" s="139"/>
      <c r="M55" s="44"/>
      <c r="N55" s="254"/>
      <c r="O55" s="45"/>
      <c r="P55" s="45"/>
      <c r="T55" s="54" t="str">
        <f>IF(種目情報!A39="","",種目情報!A39)</f>
        <v/>
      </c>
      <c r="U55" s="55" t="str">
        <f>IF(種目情報!E43="","",種目情報!E43)</f>
        <v/>
      </c>
      <c r="W55" s="5" t="str">
        <f t="shared" si="20"/>
        <v/>
      </c>
      <c r="X55" s="5" t="str">
        <f t="shared" si="21"/>
        <v/>
      </c>
      <c r="Y55" s="5" t="str">
        <f t="shared" si="22"/>
        <v/>
      </c>
      <c r="Z55" s="5" t="str">
        <f t="shared" si="23"/>
        <v/>
      </c>
      <c r="AA55" s="5" t="str">
        <f t="shared" si="24"/>
        <v/>
      </c>
      <c r="AB55" s="7" t="str">
        <f>IF(G55="男",data_kyogisha!A47,"")</f>
        <v/>
      </c>
      <c r="AC55" s="5" t="str">
        <f t="shared" si="25"/>
        <v/>
      </c>
      <c r="AD55" s="5" t="str">
        <f t="shared" si="26"/>
        <v/>
      </c>
      <c r="AE55" s="5" t="str">
        <f t="shared" si="27"/>
        <v/>
      </c>
      <c r="AF55" s="5" t="str">
        <f t="shared" si="28"/>
        <v/>
      </c>
      <c r="AG55" s="5" t="str">
        <f t="shared" si="29"/>
        <v/>
      </c>
      <c r="AH55" s="5" t="str">
        <f>IF(G55="女",data_kyogisha!A47,"")</f>
        <v/>
      </c>
      <c r="AI55" s="1">
        <f t="shared" si="11"/>
        <v>0</v>
      </c>
      <c r="AJ55" s="1" t="str">
        <f t="shared" si="10"/>
        <v/>
      </c>
      <c r="AK55" s="1">
        <f t="shared" si="12"/>
        <v>0</v>
      </c>
      <c r="AL55" s="1" t="str">
        <f t="shared" si="13"/>
        <v/>
      </c>
      <c r="AM55" s="1">
        <f t="shared" si="18"/>
        <v>0</v>
      </c>
      <c r="AN55" s="1" t="str">
        <f t="shared" si="19"/>
        <v/>
      </c>
      <c r="AO55" s="1">
        <f t="shared" si="16"/>
        <v>0</v>
      </c>
      <c r="AP55" s="1" t="str">
        <f t="shared" si="17"/>
        <v/>
      </c>
    </row>
    <row r="56" spans="1:42">
      <c r="A56" s="31">
        <v>47</v>
      </c>
      <c r="B56" s="250"/>
      <c r="C56" s="42"/>
      <c r="D56" s="42"/>
      <c r="E56" s="42"/>
      <c r="F56" s="153"/>
      <c r="G56" s="42"/>
      <c r="H56" s="43"/>
      <c r="I56" s="44"/>
      <c r="J56" s="204"/>
      <c r="K56" s="44"/>
      <c r="L56" s="139"/>
      <c r="M56" s="44"/>
      <c r="N56" s="254"/>
      <c r="O56" s="45"/>
      <c r="P56" s="45"/>
      <c r="T56" s="54" t="str">
        <f>IF(種目情報!A40="","",種目情報!A40)</f>
        <v/>
      </c>
      <c r="U56" s="55" t="str">
        <f>IF(種目情報!E44="","",種目情報!E44)</f>
        <v/>
      </c>
      <c r="W56" s="5" t="str">
        <f t="shared" si="20"/>
        <v/>
      </c>
      <c r="X56" s="5" t="str">
        <f t="shared" si="21"/>
        <v/>
      </c>
      <c r="Y56" s="5" t="str">
        <f t="shared" si="22"/>
        <v/>
      </c>
      <c r="Z56" s="5" t="str">
        <f t="shared" si="23"/>
        <v/>
      </c>
      <c r="AA56" s="5" t="str">
        <f t="shared" si="24"/>
        <v/>
      </c>
      <c r="AB56" s="7" t="str">
        <f>IF(G56="男",data_kyogisha!A48,"")</f>
        <v/>
      </c>
      <c r="AC56" s="5" t="str">
        <f t="shared" si="25"/>
        <v/>
      </c>
      <c r="AD56" s="5" t="str">
        <f t="shared" si="26"/>
        <v/>
      </c>
      <c r="AE56" s="5" t="str">
        <f t="shared" si="27"/>
        <v/>
      </c>
      <c r="AF56" s="5" t="str">
        <f t="shared" si="28"/>
        <v/>
      </c>
      <c r="AG56" s="5" t="str">
        <f t="shared" si="29"/>
        <v/>
      </c>
      <c r="AH56" s="5" t="str">
        <f>IF(G56="女",data_kyogisha!A48,"")</f>
        <v/>
      </c>
      <c r="AI56" s="1">
        <f t="shared" si="11"/>
        <v>0</v>
      </c>
      <c r="AJ56" s="1" t="str">
        <f t="shared" si="10"/>
        <v/>
      </c>
      <c r="AK56" s="1">
        <f t="shared" si="12"/>
        <v>0</v>
      </c>
      <c r="AL56" s="1" t="str">
        <f t="shared" si="13"/>
        <v/>
      </c>
      <c r="AM56" s="1">
        <f t="shared" si="18"/>
        <v>0</v>
      </c>
      <c r="AN56" s="1" t="str">
        <f t="shared" si="19"/>
        <v/>
      </c>
      <c r="AO56" s="1">
        <f t="shared" si="16"/>
        <v>0</v>
      </c>
      <c r="AP56" s="1" t="str">
        <f t="shared" si="17"/>
        <v/>
      </c>
    </row>
    <row r="57" spans="1:42">
      <c r="A57" s="31">
        <v>48</v>
      </c>
      <c r="B57" s="250"/>
      <c r="C57" s="42"/>
      <c r="D57" s="42"/>
      <c r="E57" s="42"/>
      <c r="F57" s="153"/>
      <c r="G57" s="42"/>
      <c r="H57" s="43"/>
      <c r="I57" s="44"/>
      <c r="J57" s="204"/>
      <c r="K57" s="44"/>
      <c r="L57" s="139"/>
      <c r="M57" s="44"/>
      <c r="N57" s="254"/>
      <c r="O57" s="45"/>
      <c r="P57" s="45"/>
      <c r="T57" s="54" t="str">
        <f>IF(種目情報!A41="","",種目情報!A41)</f>
        <v/>
      </c>
      <c r="U57" s="55" t="str">
        <f>IF(種目情報!E45="","",種目情報!E45)</f>
        <v/>
      </c>
      <c r="W57" s="5" t="str">
        <f t="shared" si="20"/>
        <v/>
      </c>
      <c r="X57" s="5" t="str">
        <f t="shared" si="21"/>
        <v/>
      </c>
      <c r="Y57" s="5" t="str">
        <f t="shared" si="22"/>
        <v/>
      </c>
      <c r="Z57" s="5" t="str">
        <f t="shared" si="23"/>
        <v/>
      </c>
      <c r="AA57" s="5" t="str">
        <f t="shared" si="24"/>
        <v/>
      </c>
      <c r="AB57" s="7" t="str">
        <f>IF(G57="男",data_kyogisha!A49,"")</f>
        <v/>
      </c>
      <c r="AC57" s="5" t="str">
        <f t="shared" si="25"/>
        <v/>
      </c>
      <c r="AD57" s="5" t="str">
        <f t="shared" si="26"/>
        <v/>
      </c>
      <c r="AE57" s="5" t="str">
        <f t="shared" si="27"/>
        <v/>
      </c>
      <c r="AF57" s="5" t="str">
        <f t="shared" si="28"/>
        <v/>
      </c>
      <c r="AG57" s="5" t="str">
        <f t="shared" si="29"/>
        <v/>
      </c>
      <c r="AH57" s="5" t="str">
        <f>IF(G57="女",data_kyogisha!A49,"")</f>
        <v/>
      </c>
      <c r="AI57" s="1">
        <f t="shared" si="11"/>
        <v>0</v>
      </c>
      <c r="AJ57" s="1" t="str">
        <f t="shared" si="10"/>
        <v/>
      </c>
      <c r="AK57" s="1">
        <f t="shared" si="12"/>
        <v>0</v>
      </c>
      <c r="AL57" s="1" t="str">
        <f t="shared" si="13"/>
        <v/>
      </c>
      <c r="AM57" s="1">
        <f t="shared" si="18"/>
        <v>0</v>
      </c>
      <c r="AN57" s="1" t="str">
        <f t="shared" si="19"/>
        <v/>
      </c>
      <c r="AO57" s="1">
        <f t="shared" si="16"/>
        <v>0</v>
      </c>
      <c r="AP57" s="1" t="str">
        <f t="shared" si="17"/>
        <v/>
      </c>
    </row>
    <row r="58" spans="1:42">
      <c r="A58" s="31">
        <v>49</v>
      </c>
      <c r="B58" s="250"/>
      <c r="C58" s="42"/>
      <c r="D58" s="42"/>
      <c r="E58" s="42"/>
      <c r="F58" s="153"/>
      <c r="G58" s="42"/>
      <c r="H58" s="43"/>
      <c r="I58" s="44"/>
      <c r="J58" s="204"/>
      <c r="K58" s="44"/>
      <c r="L58" s="139"/>
      <c r="M58" s="44"/>
      <c r="N58" s="254"/>
      <c r="O58" s="45"/>
      <c r="P58" s="45"/>
      <c r="T58" s="54" t="str">
        <f>IF(種目情報!A42="","",種目情報!A42)</f>
        <v/>
      </c>
      <c r="U58" s="55" t="str">
        <f>IF(種目情報!E46="","",種目情報!E46)</f>
        <v/>
      </c>
      <c r="W58" s="5" t="str">
        <f t="shared" si="20"/>
        <v/>
      </c>
      <c r="X58" s="5" t="str">
        <f t="shared" si="21"/>
        <v/>
      </c>
      <c r="Y58" s="5" t="str">
        <f t="shared" si="22"/>
        <v/>
      </c>
      <c r="Z58" s="5" t="str">
        <f t="shared" si="23"/>
        <v/>
      </c>
      <c r="AA58" s="5" t="str">
        <f t="shared" si="24"/>
        <v/>
      </c>
      <c r="AB58" s="7" t="str">
        <f>IF(G58="男",data_kyogisha!A50,"")</f>
        <v/>
      </c>
      <c r="AC58" s="5" t="str">
        <f t="shared" si="25"/>
        <v/>
      </c>
      <c r="AD58" s="5" t="str">
        <f t="shared" si="26"/>
        <v/>
      </c>
      <c r="AE58" s="5" t="str">
        <f t="shared" si="27"/>
        <v/>
      </c>
      <c r="AF58" s="5" t="str">
        <f t="shared" si="28"/>
        <v/>
      </c>
      <c r="AG58" s="5" t="str">
        <f t="shared" si="29"/>
        <v/>
      </c>
      <c r="AH58" s="5" t="str">
        <f>IF(G58="女",data_kyogisha!A50,"")</f>
        <v/>
      </c>
      <c r="AI58" s="1">
        <f t="shared" si="11"/>
        <v>0</v>
      </c>
      <c r="AJ58" s="1" t="str">
        <f t="shared" si="10"/>
        <v/>
      </c>
      <c r="AK58" s="1">
        <f t="shared" si="12"/>
        <v>0</v>
      </c>
      <c r="AL58" s="1" t="str">
        <f t="shared" si="13"/>
        <v/>
      </c>
      <c r="AM58" s="1">
        <f t="shared" si="18"/>
        <v>0</v>
      </c>
      <c r="AN58" s="1" t="str">
        <f t="shared" si="19"/>
        <v/>
      </c>
      <c r="AO58" s="1">
        <f t="shared" si="16"/>
        <v>0</v>
      </c>
      <c r="AP58" s="1" t="str">
        <f t="shared" si="17"/>
        <v/>
      </c>
    </row>
    <row r="59" spans="1:42">
      <c r="A59" s="31">
        <v>50</v>
      </c>
      <c r="B59" s="250"/>
      <c r="C59" s="42"/>
      <c r="D59" s="42"/>
      <c r="E59" s="42"/>
      <c r="F59" s="153"/>
      <c r="G59" s="42"/>
      <c r="H59" s="43"/>
      <c r="I59" s="44"/>
      <c r="J59" s="204"/>
      <c r="K59" s="44"/>
      <c r="L59" s="139"/>
      <c r="M59" s="44"/>
      <c r="N59" s="254"/>
      <c r="O59" s="45"/>
      <c r="P59" s="45"/>
      <c r="T59" s="54" t="str">
        <f>IF(種目情報!A43="","",種目情報!A43)</f>
        <v/>
      </c>
      <c r="U59" s="55" t="str">
        <f>IF(種目情報!E47="","",種目情報!E47)</f>
        <v/>
      </c>
      <c r="W59" s="5" t="str">
        <f t="shared" si="20"/>
        <v/>
      </c>
      <c r="X59" s="5" t="str">
        <f t="shared" si="21"/>
        <v/>
      </c>
      <c r="Y59" s="5" t="str">
        <f t="shared" si="22"/>
        <v/>
      </c>
      <c r="Z59" s="5" t="str">
        <f t="shared" si="23"/>
        <v/>
      </c>
      <c r="AA59" s="5" t="str">
        <f t="shared" si="24"/>
        <v/>
      </c>
      <c r="AB59" s="7" t="str">
        <f>IF(G59="男",data_kyogisha!A51,"")</f>
        <v/>
      </c>
      <c r="AC59" s="5" t="str">
        <f t="shared" si="25"/>
        <v/>
      </c>
      <c r="AD59" s="5" t="str">
        <f t="shared" si="26"/>
        <v/>
      </c>
      <c r="AE59" s="5" t="str">
        <f t="shared" si="27"/>
        <v/>
      </c>
      <c r="AF59" s="5" t="str">
        <f t="shared" si="28"/>
        <v/>
      </c>
      <c r="AG59" s="5" t="str">
        <f t="shared" si="29"/>
        <v/>
      </c>
      <c r="AH59" s="5" t="str">
        <f>IF(G59="女",data_kyogisha!A51,"")</f>
        <v/>
      </c>
      <c r="AI59" s="1">
        <f t="shared" si="11"/>
        <v>0</v>
      </c>
      <c r="AJ59" s="1" t="str">
        <f t="shared" si="10"/>
        <v/>
      </c>
      <c r="AK59" s="1">
        <f t="shared" si="12"/>
        <v>0</v>
      </c>
      <c r="AL59" s="1" t="str">
        <f t="shared" si="13"/>
        <v/>
      </c>
      <c r="AM59" s="1">
        <f t="shared" si="18"/>
        <v>0</v>
      </c>
      <c r="AN59" s="1" t="str">
        <f t="shared" si="19"/>
        <v/>
      </c>
      <c r="AO59" s="1">
        <f t="shared" si="16"/>
        <v>0</v>
      </c>
      <c r="AP59" s="1" t="str">
        <f t="shared" si="17"/>
        <v/>
      </c>
    </row>
    <row r="60" spans="1:42">
      <c r="A60" s="31">
        <v>51</v>
      </c>
      <c r="B60" s="250"/>
      <c r="C60" s="42"/>
      <c r="D60" s="42"/>
      <c r="E60" s="42"/>
      <c r="F60" s="153"/>
      <c r="G60" s="42"/>
      <c r="H60" s="43"/>
      <c r="I60" s="44"/>
      <c r="J60" s="204"/>
      <c r="K60" s="44"/>
      <c r="L60" s="139"/>
      <c r="M60" s="44"/>
      <c r="N60" s="254"/>
      <c r="O60" s="45"/>
      <c r="P60" s="45"/>
      <c r="T60" s="54" t="str">
        <f>IF(種目情報!A44="","",種目情報!A44)</f>
        <v/>
      </c>
      <c r="U60" s="55" t="str">
        <f>IF(種目情報!E48="","",種目情報!E48)</f>
        <v/>
      </c>
      <c r="W60" s="5" t="str">
        <f t="shared" si="20"/>
        <v/>
      </c>
      <c r="X60" s="5" t="str">
        <f t="shared" si="21"/>
        <v/>
      </c>
      <c r="Y60" s="5" t="str">
        <f t="shared" si="22"/>
        <v/>
      </c>
      <c r="Z60" s="5" t="str">
        <f t="shared" si="23"/>
        <v/>
      </c>
      <c r="AA60" s="5" t="str">
        <f t="shared" si="24"/>
        <v/>
      </c>
      <c r="AB60" s="7" t="str">
        <f>IF(G60="男",data_kyogisha!A52,"")</f>
        <v/>
      </c>
      <c r="AC60" s="5" t="str">
        <f t="shared" si="25"/>
        <v/>
      </c>
      <c r="AD60" s="5" t="str">
        <f t="shared" si="26"/>
        <v/>
      </c>
      <c r="AE60" s="5" t="str">
        <f t="shared" si="27"/>
        <v/>
      </c>
      <c r="AF60" s="5" t="str">
        <f t="shared" si="28"/>
        <v/>
      </c>
      <c r="AG60" s="5" t="str">
        <f t="shared" si="29"/>
        <v/>
      </c>
      <c r="AH60" s="5" t="str">
        <f>IF(G60="女",data_kyogisha!A52,"")</f>
        <v/>
      </c>
      <c r="AI60" s="1">
        <f t="shared" si="11"/>
        <v>0</v>
      </c>
      <c r="AJ60" s="1" t="str">
        <f t="shared" si="10"/>
        <v/>
      </c>
      <c r="AK60" s="1">
        <f t="shared" si="12"/>
        <v>0</v>
      </c>
      <c r="AL60" s="1" t="str">
        <f t="shared" si="13"/>
        <v/>
      </c>
      <c r="AM60" s="1">
        <f t="shared" si="18"/>
        <v>0</v>
      </c>
      <c r="AN60" s="1" t="str">
        <f t="shared" si="19"/>
        <v/>
      </c>
      <c r="AO60" s="1">
        <f t="shared" si="16"/>
        <v>0</v>
      </c>
      <c r="AP60" s="1" t="str">
        <f t="shared" si="17"/>
        <v/>
      </c>
    </row>
    <row r="61" spans="1:42">
      <c r="A61" s="31">
        <v>52</v>
      </c>
      <c r="B61" s="250"/>
      <c r="C61" s="42"/>
      <c r="D61" s="42"/>
      <c r="E61" s="42"/>
      <c r="F61" s="153"/>
      <c r="G61" s="42"/>
      <c r="H61" s="43"/>
      <c r="I61" s="44"/>
      <c r="J61" s="204"/>
      <c r="K61" s="44"/>
      <c r="L61" s="139"/>
      <c r="M61" s="44"/>
      <c r="N61" s="254"/>
      <c r="O61" s="45"/>
      <c r="P61" s="45"/>
      <c r="T61" s="54" t="str">
        <f>IF(種目情報!A45="","",種目情報!A45)</f>
        <v/>
      </c>
      <c r="U61" s="55" t="str">
        <f>IF(種目情報!E49="","",種目情報!E49)</f>
        <v/>
      </c>
      <c r="W61" s="5" t="str">
        <f t="shared" si="20"/>
        <v/>
      </c>
      <c r="X61" s="5" t="str">
        <f t="shared" si="21"/>
        <v/>
      </c>
      <c r="Y61" s="5" t="str">
        <f t="shared" si="22"/>
        <v/>
      </c>
      <c r="Z61" s="5" t="str">
        <f t="shared" si="23"/>
        <v/>
      </c>
      <c r="AA61" s="5" t="str">
        <f t="shared" si="24"/>
        <v/>
      </c>
      <c r="AB61" s="7" t="str">
        <f>IF(G61="男",data_kyogisha!A53,"")</f>
        <v/>
      </c>
      <c r="AC61" s="5" t="str">
        <f t="shared" si="25"/>
        <v/>
      </c>
      <c r="AD61" s="5" t="str">
        <f t="shared" si="26"/>
        <v/>
      </c>
      <c r="AE61" s="5" t="str">
        <f t="shared" si="27"/>
        <v/>
      </c>
      <c r="AF61" s="5" t="str">
        <f t="shared" si="28"/>
        <v/>
      </c>
      <c r="AG61" s="5" t="str">
        <f t="shared" si="29"/>
        <v/>
      </c>
      <c r="AH61" s="5" t="str">
        <f>IF(G61="女",data_kyogisha!A53,"")</f>
        <v/>
      </c>
      <c r="AI61" s="1">
        <f t="shared" si="11"/>
        <v>0</v>
      </c>
      <c r="AJ61" s="1" t="str">
        <f t="shared" si="10"/>
        <v/>
      </c>
      <c r="AK61" s="1">
        <f t="shared" si="12"/>
        <v>0</v>
      </c>
      <c r="AL61" s="1" t="str">
        <f t="shared" si="13"/>
        <v/>
      </c>
      <c r="AM61" s="1">
        <f t="shared" si="18"/>
        <v>0</v>
      </c>
      <c r="AN61" s="1" t="str">
        <f t="shared" si="19"/>
        <v/>
      </c>
      <c r="AO61" s="1">
        <f t="shared" si="16"/>
        <v>0</v>
      </c>
      <c r="AP61" s="1" t="str">
        <f t="shared" si="17"/>
        <v/>
      </c>
    </row>
    <row r="62" spans="1:42">
      <c r="A62" s="31">
        <v>53</v>
      </c>
      <c r="B62" s="250"/>
      <c r="C62" s="42"/>
      <c r="D62" s="42"/>
      <c r="E62" s="42"/>
      <c r="F62" s="153"/>
      <c r="G62" s="42"/>
      <c r="H62" s="43"/>
      <c r="I62" s="44"/>
      <c r="J62" s="204"/>
      <c r="K62" s="44"/>
      <c r="L62" s="139"/>
      <c r="M62" s="44"/>
      <c r="N62" s="254"/>
      <c r="O62" s="45"/>
      <c r="P62" s="45"/>
      <c r="T62" s="54" t="str">
        <f>IF(種目情報!A46="","",種目情報!A46)</f>
        <v/>
      </c>
      <c r="U62" s="55" t="str">
        <f>IF(種目情報!E50="","",種目情報!E50)</f>
        <v/>
      </c>
      <c r="W62" s="5" t="str">
        <f t="shared" si="20"/>
        <v/>
      </c>
      <c r="X62" s="5" t="str">
        <f t="shared" si="21"/>
        <v/>
      </c>
      <c r="Y62" s="5" t="str">
        <f t="shared" si="22"/>
        <v/>
      </c>
      <c r="Z62" s="5" t="str">
        <f t="shared" si="23"/>
        <v/>
      </c>
      <c r="AA62" s="5" t="str">
        <f t="shared" si="24"/>
        <v/>
      </c>
      <c r="AB62" s="7" t="str">
        <f>IF(G62="男",data_kyogisha!A54,"")</f>
        <v/>
      </c>
      <c r="AC62" s="5" t="str">
        <f t="shared" si="25"/>
        <v/>
      </c>
      <c r="AD62" s="5" t="str">
        <f t="shared" si="26"/>
        <v/>
      </c>
      <c r="AE62" s="5" t="str">
        <f t="shared" si="27"/>
        <v/>
      </c>
      <c r="AF62" s="5" t="str">
        <f t="shared" si="28"/>
        <v/>
      </c>
      <c r="AG62" s="5" t="str">
        <f t="shared" si="29"/>
        <v/>
      </c>
      <c r="AH62" s="5" t="str">
        <f>IF(G62="女",data_kyogisha!A54,"")</f>
        <v/>
      </c>
      <c r="AI62" s="1">
        <f t="shared" si="11"/>
        <v>0</v>
      </c>
      <c r="AJ62" s="1" t="str">
        <f t="shared" si="10"/>
        <v/>
      </c>
      <c r="AK62" s="1">
        <f t="shared" si="12"/>
        <v>0</v>
      </c>
      <c r="AL62" s="1" t="str">
        <f t="shared" si="13"/>
        <v/>
      </c>
      <c r="AM62" s="1">
        <f t="shared" si="18"/>
        <v>0</v>
      </c>
      <c r="AN62" s="1" t="str">
        <f t="shared" si="19"/>
        <v/>
      </c>
      <c r="AO62" s="1">
        <f t="shared" si="16"/>
        <v>0</v>
      </c>
      <c r="AP62" s="1" t="str">
        <f t="shared" si="17"/>
        <v/>
      </c>
    </row>
    <row r="63" spans="1:42">
      <c r="A63" s="31">
        <v>54</v>
      </c>
      <c r="B63" s="250"/>
      <c r="C63" s="42"/>
      <c r="D63" s="42"/>
      <c r="E63" s="42"/>
      <c r="F63" s="153"/>
      <c r="G63" s="42"/>
      <c r="H63" s="43"/>
      <c r="I63" s="44"/>
      <c r="J63" s="204"/>
      <c r="K63" s="44"/>
      <c r="L63" s="139"/>
      <c r="M63" s="44"/>
      <c r="N63" s="254"/>
      <c r="O63" s="45"/>
      <c r="P63" s="45"/>
      <c r="T63" s="54" t="str">
        <f>IF(種目情報!A47="","",種目情報!A47)</f>
        <v/>
      </c>
      <c r="U63" s="55" t="str">
        <f>IF(種目情報!E51="","",種目情報!E51)</f>
        <v/>
      </c>
      <c r="W63" s="5" t="str">
        <f t="shared" si="20"/>
        <v/>
      </c>
      <c r="X63" s="5" t="str">
        <f t="shared" si="21"/>
        <v/>
      </c>
      <c r="Y63" s="5" t="str">
        <f t="shared" si="22"/>
        <v/>
      </c>
      <c r="Z63" s="5" t="str">
        <f t="shared" si="23"/>
        <v/>
      </c>
      <c r="AA63" s="5" t="str">
        <f t="shared" si="24"/>
        <v/>
      </c>
      <c r="AB63" s="7" t="str">
        <f>IF(G63="男",data_kyogisha!A55,"")</f>
        <v/>
      </c>
      <c r="AC63" s="5" t="str">
        <f t="shared" si="25"/>
        <v/>
      </c>
      <c r="AD63" s="5" t="str">
        <f t="shared" si="26"/>
        <v/>
      </c>
      <c r="AE63" s="5" t="str">
        <f t="shared" si="27"/>
        <v/>
      </c>
      <c r="AF63" s="5" t="str">
        <f t="shared" si="28"/>
        <v/>
      </c>
      <c r="AG63" s="5" t="str">
        <f t="shared" si="29"/>
        <v/>
      </c>
      <c r="AH63" s="5" t="str">
        <f>IF(G63="女",data_kyogisha!A55,"")</f>
        <v/>
      </c>
      <c r="AI63" s="1">
        <f t="shared" si="11"/>
        <v>0</v>
      </c>
      <c r="AJ63" s="1" t="str">
        <f t="shared" si="10"/>
        <v/>
      </c>
      <c r="AK63" s="1">
        <f t="shared" si="12"/>
        <v>0</v>
      </c>
      <c r="AL63" s="1" t="str">
        <f t="shared" si="13"/>
        <v/>
      </c>
      <c r="AM63" s="1">
        <f t="shared" si="18"/>
        <v>0</v>
      </c>
      <c r="AN63" s="1" t="str">
        <f t="shared" si="19"/>
        <v/>
      </c>
      <c r="AO63" s="1">
        <f t="shared" si="16"/>
        <v>0</v>
      </c>
      <c r="AP63" s="1" t="str">
        <f t="shared" si="17"/>
        <v/>
      </c>
    </row>
    <row r="64" spans="1:42">
      <c r="A64" s="31">
        <v>55</v>
      </c>
      <c r="B64" s="250"/>
      <c r="C64" s="42"/>
      <c r="D64" s="42"/>
      <c r="E64" s="42"/>
      <c r="F64" s="153"/>
      <c r="G64" s="42"/>
      <c r="H64" s="43"/>
      <c r="I64" s="44"/>
      <c r="J64" s="204"/>
      <c r="K64" s="44"/>
      <c r="L64" s="139"/>
      <c r="M64" s="44"/>
      <c r="N64" s="254"/>
      <c r="O64" s="45"/>
      <c r="P64" s="45"/>
      <c r="T64" s="54" t="str">
        <f>IF(種目情報!A48="","",種目情報!A48)</f>
        <v/>
      </c>
      <c r="U64" s="55" t="str">
        <f>IF(種目情報!E52="","",種目情報!E52)</f>
        <v/>
      </c>
      <c r="W64" s="5" t="str">
        <f t="shared" si="20"/>
        <v/>
      </c>
      <c r="X64" s="5" t="str">
        <f t="shared" si="21"/>
        <v/>
      </c>
      <c r="Y64" s="5" t="str">
        <f t="shared" si="22"/>
        <v/>
      </c>
      <c r="Z64" s="5" t="str">
        <f t="shared" si="23"/>
        <v/>
      </c>
      <c r="AA64" s="5" t="str">
        <f t="shared" si="24"/>
        <v/>
      </c>
      <c r="AB64" s="7" t="str">
        <f>IF(G64="男",data_kyogisha!A56,"")</f>
        <v/>
      </c>
      <c r="AC64" s="5" t="str">
        <f t="shared" si="25"/>
        <v/>
      </c>
      <c r="AD64" s="5" t="str">
        <f t="shared" si="26"/>
        <v/>
      </c>
      <c r="AE64" s="5" t="str">
        <f t="shared" si="27"/>
        <v/>
      </c>
      <c r="AF64" s="5" t="str">
        <f t="shared" si="28"/>
        <v/>
      </c>
      <c r="AG64" s="5" t="str">
        <f t="shared" si="29"/>
        <v/>
      </c>
      <c r="AH64" s="5" t="str">
        <f>IF(G64="女",data_kyogisha!A56,"")</f>
        <v/>
      </c>
      <c r="AI64" s="1">
        <f t="shared" si="11"/>
        <v>0</v>
      </c>
      <c r="AJ64" s="1" t="str">
        <f t="shared" si="10"/>
        <v/>
      </c>
      <c r="AK64" s="1">
        <f t="shared" si="12"/>
        <v>0</v>
      </c>
      <c r="AL64" s="1" t="str">
        <f t="shared" si="13"/>
        <v/>
      </c>
      <c r="AM64" s="1">
        <f t="shared" si="18"/>
        <v>0</v>
      </c>
      <c r="AN64" s="1" t="str">
        <f t="shared" si="19"/>
        <v/>
      </c>
      <c r="AO64" s="1">
        <f t="shared" si="16"/>
        <v>0</v>
      </c>
      <c r="AP64" s="1" t="str">
        <f t="shared" si="17"/>
        <v/>
      </c>
    </row>
    <row r="65" spans="1:42">
      <c r="A65" s="31">
        <v>56</v>
      </c>
      <c r="B65" s="250"/>
      <c r="C65" s="42"/>
      <c r="D65" s="42"/>
      <c r="E65" s="42"/>
      <c r="F65" s="153"/>
      <c r="G65" s="42"/>
      <c r="H65" s="43"/>
      <c r="I65" s="44"/>
      <c r="J65" s="204"/>
      <c r="K65" s="44"/>
      <c r="L65" s="139"/>
      <c r="M65" s="44"/>
      <c r="N65" s="254"/>
      <c r="O65" s="45"/>
      <c r="P65" s="45"/>
      <c r="T65" s="54" t="str">
        <f>IF(種目情報!A49="","",種目情報!A49)</f>
        <v/>
      </c>
      <c r="U65" s="55" t="str">
        <f>IF(種目情報!E53="","",種目情報!E53)</f>
        <v/>
      </c>
      <c r="W65" s="5" t="str">
        <f t="shared" si="20"/>
        <v/>
      </c>
      <c r="X65" s="5" t="str">
        <f t="shared" si="21"/>
        <v/>
      </c>
      <c r="Y65" s="5" t="str">
        <f t="shared" si="22"/>
        <v/>
      </c>
      <c r="Z65" s="5" t="str">
        <f t="shared" si="23"/>
        <v/>
      </c>
      <c r="AA65" s="5" t="str">
        <f t="shared" si="24"/>
        <v/>
      </c>
      <c r="AB65" s="7" t="str">
        <f>IF(G65="男",data_kyogisha!A57,"")</f>
        <v/>
      </c>
      <c r="AC65" s="5" t="str">
        <f t="shared" si="25"/>
        <v/>
      </c>
      <c r="AD65" s="5" t="str">
        <f t="shared" si="26"/>
        <v/>
      </c>
      <c r="AE65" s="5" t="str">
        <f t="shared" si="27"/>
        <v/>
      </c>
      <c r="AF65" s="5" t="str">
        <f t="shared" si="28"/>
        <v/>
      </c>
      <c r="AG65" s="5" t="str">
        <f t="shared" si="29"/>
        <v/>
      </c>
      <c r="AH65" s="5" t="str">
        <f>IF(G65="女",data_kyogisha!A57,"")</f>
        <v/>
      </c>
      <c r="AI65" s="1">
        <f t="shared" si="11"/>
        <v>0</v>
      </c>
      <c r="AJ65" s="1" t="str">
        <f t="shared" si="10"/>
        <v/>
      </c>
      <c r="AK65" s="1">
        <f t="shared" si="12"/>
        <v>0</v>
      </c>
      <c r="AL65" s="1" t="str">
        <f t="shared" si="13"/>
        <v/>
      </c>
      <c r="AM65" s="1">
        <f t="shared" si="18"/>
        <v>0</v>
      </c>
      <c r="AN65" s="1" t="str">
        <f t="shared" si="19"/>
        <v/>
      </c>
      <c r="AO65" s="1">
        <f t="shared" si="16"/>
        <v>0</v>
      </c>
      <c r="AP65" s="1" t="str">
        <f t="shared" si="17"/>
        <v/>
      </c>
    </row>
    <row r="66" spans="1:42">
      <c r="A66" s="31">
        <v>57</v>
      </c>
      <c r="B66" s="250"/>
      <c r="C66" s="42"/>
      <c r="D66" s="42"/>
      <c r="E66" s="42"/>
      <c r="F66" s="153"/>
      <c r="G66" s="42"/>
      <c r="H66" s="43"/>
      <c r="I66" s="44"/>
      <c r="J66" s="204"/>
      <c r="K66" s="44"/>
      <c r="L66" s="139"/>
      <c r="M66" s="44"/>
      <c r="N66" s="254"/>
      <c r="O66" s="45"/>
      <c r="P66" s="45"/>
      <c r="T66" s="54" t="str">
        <f>IF(種目情報!A50="","",種目情報!A50)</f>
        <v/>
      </c>
      <c r="U66" s="55" t="str">
        <f>IF(種目情報!E54="","",種目情報!E54)</f>
        <v/>
      </c>
      <c r="W66" s="5" t="str">
        <f t="shared" si="20"/>
        <v/>
      </c>
      <c r="X66" s="5" t="str">
        <f t="shared" si="21"/>
        <v/>
      </c>
      <c r="Y66" s="5" t="str">
        <f t="shared" si="22"/>
        <v/>
      </c>
      <c r="Z66" s="5" t="str">
        <f t="shared" si="23"/>
        <v/>
      </c>
      <c r="AA66" s="5" t="str">
        <f t="shared" si="24"/>
        <v/>
      </c>
      <c r="AB66" s="7" t="str">
        <f>IF(G66="男",data_kyogisha!A58,"")</f>
        <v/>
      </c>
      <c r="AC66" s="5" t="str">
        <f t="shared" si="25"/>
        <v/>
      </c>
      <c r="AD66" s="5" t="str">
        <f t="shared" si="26"/>
        <v/>
      </c>
      <c r="AE66" s="5" t="str">
        <f t="shared" si="27"/>
        <v/>
      </c>
      <c r="AF66" s="5" t="str">
        <f t="shared" si="28"/>
        <v/>
      </c>
      <c r="AG66" s="5" t="str">
        <f t="shared" si="29"/>
        <v/>
      </c>
      <c r="AH66" s="5" t="str">
        <f>IF(G66="女",data_kyogisha!A58,"")</f>
        <v/>
      </c>
      <c r="AI66" s="1">
        <f t="shared" si="11"/>
        <v>0</v>
      </c>
      <c r="AJ66" s="1" t="str">
        <f t="shared" si="10"/>
        <v/>
      </c>
      <c r="AK66" s="1">
        <f t="shared" si="12"/>
        <v>0</v>
      </c>
      <c r="AL66" s="1" t="str">
        <f t="shared" si="13"/>
        <v/>
      </c>
      <c r="AM66" s="1">
        <f t="shared" si="18"/>
        <v>0</v>
      </c>
      <c r="AN66" s="1" t="str">
        <f t="shared" si="19"/>
        <v/>
      </c>
      <c r="AO66" s="1">
        <f t="shared" si="16"/>
        <v>0</v>
      </c>
      <c r="AP66" s="1" t="str">
        <f t="shared" si="17"/>
        <v/>
      </c>
    </row>
    <row r="67" spans="1:42">
      <c r="A67" s="31">
        <v>58</v>
      </c>
      <c r="B67" s="250"/>
      <c r="C67" s="42"/>
      <c r="D67" s="42"/>
      <c r="E67" s="42"/>
      <c r="F67" s="153"/>
      <c r="G67" s="42"/>
      <c r="H67" s="43"/>
      <c r="I67" s="44"/>
      <c r="J67" s="204"/>
      <c r="K67" s="44"/>
      <c r="L67" s="139"/>
      <c r="M67" s="44"/>
      <c r="N67" s="254"/>
      <c r="O67" s="45"/>
      <c r="P67" s="45"/>
      <c r="T67" s="54" t="str">
        <f>IF(種目情報!A51="","",種目情報!A51)</f>
        <v/>
      </c>
      <c r="U67" s="55" t="str">
        <f>IF(種目情報!E55="","",種目情報!E55)</f>
        <v/>
      </c>
      <c r="W67" s="5" t="str">
        <f t="shared" si="20"/>
        <v/>
      </c>
      <c r="X67" s="5" t="str">
        <f t="shared" si="21"/>
        <v/>
      </c>
      <c r="Y67" s="5" t="str">
        <f t="shared" si="22"/>
        <v/>
      </c>
      <c r="Z67" s="5" t="str">
        <f t="shared" si="23"/>
        <v/>
      </c>
      <c r="AA67" s="5" t="str">
        <f t="shared" si="24"/>
        <v/>
      </c>
      <c r="AB67" s="7" t="str">
        <f>IF(G67="男",data_kyogisha!A59,"")</f>
        <v/>
      </c>
      <c r="AC67" s="5" t="str">
        <f t="shared" si="25"/>
        <v/>
      </c>
      <c r="AD67" s="5" t="str">
        <f t="shared" si="26"/>
        <v/>
      </c>
      <c r="AE67" s="5" t="str">
        <f t="shared" si="27"/>
        <v/>
      </c>
      <c r="AF67" s="5" t="str">
        <f t="shared" si="28"/>
        <v/>
      </c>
      <c r="AG67" s="5" t="str">
        <f t="shared" si="29"/>
        <v/>
      </c>
      <c r="AH67" s="5" t="str">
        <f>IF(G67="女",data_kyogisha!A59,"")</f>
        <v/>
      </c>
      <c r="AI67" s="1">
        <f t="shared" si="11"/>
        <v>0</v>
      </c>
      <c r="AJ67" s="1" t="str">
        <f t="shared" si="10"/>
        <v/>
      </c>
      <c r="AK67" s="1">
        <f t="shared" si="12"/>
        <v>0</v>
      </c>
      <c r="AL67" s="1" t="str">
        <f t="shared" si="13"/>
        <v/>
      </c>
      <c r="AM67" s="1">
        <f t="shared" si="18"/>
        <v>0</v>
      </c>
      <c r="AN67" s="1" t="str">
        <f t="shared" si="19"/>
        <v/>
      </c>
      <c r="AO67" s="1">
        <f t="shared" si="16"/>
        <v>0</v>
      </c>
      <c r="AP67" s="1" t="str">
        <f t="shared" si="17"/>
        <v/>
      </c>
    </row>
    <row r="68" spans="1:42">
      <c r="A68" s="31">
        <v>59</v>
      </c>
      <c r="B68" s="250"/>
      <c r="C68" s="42"/>
      <c r="D68" s="42"/>
      <c r="E68" s="42"/>
      <c r="F68" s="153"/>
      <c r="G68" s="42"/>
      <c r="H68" s="43"/>
      <c r="I68" s="44"/>
      <c r="J68" s="204"/>
      <c r="K68" s="44"/>
      <c r="L68" s="139"/>
      <c r="M68" s="44"/>
      <c r="N68" s="254"/>
      <c r="O68" s="45"/>
      <c r="P68" s="45"/>
      <c r="T68" s="54" t="str">
        <f>IF(種目情報!A52="","",種目情報!A52)</f>
        <v/>
      </c>
      <c r="U68" s="55" t="str">
        <f>IF(種目情報!E56="","",種目情報!E56)</f>
        <v/>
      </c>
      <c r="W68" s="5" t="str">
        <f t="shared" si="20"/>
        <v/>
      </c>
      <c r="X68" s="5" t="str">
        <f t="shared" si="21"/>
        <v/>
      </c>
      <c r="Y68" s="5" t="str">
        <f t="shared" si="22"/>
        <v/>
      </c>
      <c r="Z68" s="5" t="str">
        <f t="shared" si="23"/>
        <v/>
      </c>
      <c r="AA68" s="5" t="str">
        <f t="shared" si="24"/>
        <v/>
      </c>
      <c r="AB68" s="7" t="str">
        <f>IF(G68="男",data_kyogisha!A60,"")</f>
        <v/>
      </c>
      <c r="AC68" s="5" t="str">
        <f t="shared" si="25"/>
        <v/>
      </c>
      <c r="AD68" s="5" t="str">
        <f t="shared" si="26"/>
        <v/>
      </c>
      <c r="AE68" s="5" t="str">
        <f t="shared" si="27"/>
        <v/>
      </c>
      <c r="AF68" s="5" t="str">
        <f t="shared" si="28"/>
        <v/>
      </c>
      <c r="AG68" s="5" t="str">
        <f t="shared" si="29"/>
        <v/>
      </c>
      <c r="AH68" s="5" t="str">
        <f>IF(G68="女",data_kyogisha!A60,"")</f>
        <v/>
      </c>
      <c r="AI68" s="1">
        <f t="shared" si="11"/>
        <v>0</v>
      </c>
      <c r="AJ68" s="1" t="str">
        <f t="shared" si="10"/>
        <v/>
      </c>
      <c r="AK68" s="1">
        <f t="shared" si="12"/>
        <v>0</v>
      </c>
      <c r="AL68" s="1" t="str">
        <f t="shared" si="13"/>
        <v/>
      </c>
      <c r="AM68" s="1">
        <f t="shared" si="18"/>
        <v>0</v>
      </c>
      <c r="AN68" s="1" t="str">
        <f t="shared" si="19"/>
        <v/>
      </c>
      <c r="AO68" s="1">
        <f t="shared" si="16"/>
        <v>0</v>
      </c>
      <c r="AP68" s="1" t="str">
        <f t="shared" si="17"/>
        <v/>
      </c>
    </row>
    <row r="69" spans="1:42">
      <c r="A69" s="31">
        <v>60</v>
      </c>
      <c r="B69" s="250"/>
      <c r="C69" s="42"/>
      <c r="D69" s="42"/>
      <c r="E69" s="42"/>
      <c r="F69" s="153"/>
      <c r="G69" s="42"/>
      <c r="H69" s="43"/>
      <c r="I69" s="44"/>
      <c r="J69" s="204"/>
      <c r="K69" s="44"/>
      <c r="L69" s="139"/>
      <c r="M69" s="44"/>
      <c r="N69" s="254"/>
      <c r="O69" s="45"/>
      <c r="P69" s="45"/>
      <c r="T69" s="54" t="str">
        <f>IF(種目情報!A53="","",種目情報!A53)</f>
        <v/>
      </c>
      <c r="U69" s="55" t="str">
        <f>IF(種目情報!E57="","",種目情報!E57)</f>
        <v/>
      </c>
      <c r="W69" s="5" t="str">
        <f t="shared" si="20"/>
        <v/>
      </c>
      <c r="X69" s="5" t="str">
        <f t="shared" si="21"/>
        <v/>
      </c>
      <c r="Y69" s="5" t="str">
        <f t="shared" si="22"/>
        <v/>
      </c>
      <c r="Z69" s="5" t="str">
        <f t="shared" si="23"/>
        <v/>
      </c>
      <c r="AA69" s="5" t="str">
        <f t="shared" si="24"/>
        <v/>
      </c>
      <c r="AB69" s="7" t="str">
        <f>IF(G69="男",data_kyogisha!A61,"")</f>
        <v/>
      </c>
      <c r="AC69" s="5" t="str">
        <f t="shared" si="25"/>
        <v/>
      </c>
      <c r="AD69" s="5" t="str">
        <f t="shared" si="26"/>
        <v/>
      </c>
      <c r="AE69" s="5" t="str">
        <f t="shared" si="27"/>
        <v/>
      </c>
      <c r="AF69" s="5" t="str">
        <f t="shared" si="28"/>
        <v/>
      </c>
      <c r="AG69" s="5" t="str">
        <f t="shared" si="29"/>
        <v/>
      </c>
      <c r="AH69" s="5" t="str">
        <f>IF(G69="女",data_kyogisha!A61,"")</f>
        <v/>
      </c>
      <c r="AI69" s="1">
        <f t="shared" si="11"/>
        <v>0</v>
      </c>
      <c r="AJ69" s="1" t="str">
        <f t="shared" si="10"/>
        <v/>
      </c>
      <c r="AK69" s="1">
        <f t="shared" si="12"/>
        <v>0</v>
      </c>
      <c r="AL69" s="1" t="str">
        <f t="shared" si="13"/>
        <v/>
      </c>
      <c r="AM69" s="1">
        <f t="shared" si="18"/>
        <v>0</v>
      </c>
      <c r="AN69" s="1" t="str">
        <f t="shared" si="19"/>
        <v/>
      </c>
      <c r="AO69" s="1">
        <f t="shared" si="16"/>
        <v>0</v>
      </c>
      <c r="AP69" s="1" t="str">
        <f t="shared" si="17"/>
        <v/>
      </c>
    </row>
    <row r="70" spans="1:42">
      <c r="A70" s="31">
        <v>61</v>
      </c>
      <c r="B70" s="250"/>
      <c r="C70" s="42"/>
      <c r="D70" s="42"/>
      <c r="E70" s="42"/>
      <c r="F70" s="153"/>
      <c r="G70" s="42"/>
      <c r="H70" s="43"/>
      <c r="I70" s="44"/>
      <c r="J70" s="204"/>
      <c r="K70" s="44"/>
      <c r="L70" s="139"/>
      <c r="M70" s="44"/>
      <c r="N70" s="254"/>
      <c r="O70" s="45"/>
      <c r="P70" s="45"/>
      <c r="T70" s="54" t="str">
        <f>IF(種目情報!A54="","",種目情報!A54)</f>
        <v/>
      </c>
      <c r="U70" s="55" t="str">
        <f>IF(種目情報!E58="","",種目情報!E58)</f>
        <v/>
      </c>
      <c r="W70" s="5" t="str">
        <f t="shared" si="20"/>
        <v/>
      </c>
      <c r="X70" s="5" t="str">
        <f t="shared" si="21"/>
        <v/>
      </c>
      <c r="Y70" s="5" t="str">
        <f t="shared" si="22"/>
        <v/>
      </c>
      <c r="Z70" s="5" t="str">
        <f t="shared" si="23"/>
        <v/>
      </c>
      <c r="AA70" s="5" t="str">
        <f t="shared" si="24"/>
        <v/>
      </c>
      <c r="AB70" s="7" t="str">
        <f>IF(G70="男",data_kyogisha!A62,"")</f>
        <v/>
      </c>
      <c r="AC70" s="5" t="str">
        <f t="shared" si="25"/>
        <v/>
      </c>
      <c r="AD70" s="5" t="str">
        <f t="shared" si="26"/>
        <v/>
      </c>
      <c r="AE70" s="5" t="str">
        <f t="shared" si="27"/>
        <v/>
      </c>
      <c r="AF70" s="5" t="str">
        <f t="shared" si="28"/>
        <v/>
      </c>
      <c r="AG70" s="5" t="str">
        <f t="shared" si="29"/>
        <v/>
      </c>
      <c r="AH70" s="5" t="str">
        <f>IF(G70="女",data_kyogisha!A62,"")</f>
        <v/>
      </c>
      <c r="AI70" s="1">
        <f t="shared" si="11"/>
        <v>0</v>
      </c>
      <c r="AJ70" s="1" t="str">
        <f t="shared" si="10"/>
        <v/>
      </c>
      <c r="AK70" s="1">
        <f t="shared" si="12"/>
        <v>0</v>
      </c>
      <c r="AL70" s="1" t="str">
        <f t="shared" si="13"/>
        <v/>
      </c>
      <c r="AM70" s="1">
        <f t="shared" si="18"/>
        <v>0</v>
      </c>
      <c r="AN70" s="1" t="str">
        <f t="shared" si="19"/>
        <v/>
      </c>
      <c r="AO70" s="1">
        <f t="shared" si="16"/>
        <v>0</v>
      </c>
      <c r="AP70" s="1" t="str">
        <f t="shared" si="17"/>
        <v/>
      </c>
    </row>
    <row r="71" spans="1:42">
      <c r="A71" s="31">
        <v>62</v>
      </c>
      <c r="B71" s="250"/>
      <c r="C71" s="42"/>
      <c r="D71" s="42"/>
      <c r="E71" s="42"/>
      <c r="F71" s="153"/>
      <c r="G71" s="42"/>
      <c r="H71" s="43"/>
      <c r="I71" s="44"/>
      <c r="J71" s="204"/>
      <c r="K71" s="44"/>
      <c r="L71" s="139"/>
      <c r="M71" s="44"/>
      <c r="N71" s="254"/>
      <c r="O71" s="45"/>
      <c r="P71" s="45"/>
      <c r="T71" s="54" t="str">
        <f>IF(種目情報!A55="","",種目情報!A55)</f>
        <v/>
      </c>
      <c r="U71" s="55" t="str">
        <f>IF(種目情報!E59="","",種目情報!E59)</f>
        <v/>
      </c>
      <c r="W71" s="5" t="str">
        <f t="shared" si="20"/>
        <v/>
      </c>
      <c r="X71" s="5" t="str">
        <f t="shared" si="21"/>
        <v/>
      </c>
      <c r="Y71" s="5" t="str">
        <f t="shared" si="22"/>
        <v/>
      </c>
      <c r="Z71" s="5" t="str">
        <f t="shared" si="23"/>
        <v/>
      </c>
      <c r="AA71" s="5" t="str">
        <f t="shared" si="24"/>
        <v/>
      </c>
      <c r="AB71" s="7" t="str">
        <f>IF(G71="男",data_kyogisha!A63,"")</f>
        <v/>
      </c>
      <c r="AC71" s="5" t="str">
        <f t="shared" si="25"/>
        <v/>
      </c>
      <c r="AD71" s="5" t="str">
        <f t="shared" si="26"/>
        <v/>
      </c>
      <c r="AE71" s="5" t="str">
        <f t="shared" si="27"/>
        <v/>
      </c>
      <c r="AF71" s="5" t="str">
        <f t="shared" si="28"/>
        <v/>
      </c>
      <c r="AG71" s="5" t="str">
        <f t="shared" si="29"/>
        <v/>
      </c>
      <c r="AH71" s="5" t="str">
        <f>IF(G71="女",data_kyogisha!A63,"")</f>
        <v/>
      </c>
      <c r="AI71" s="1">
        <f t="shared" si="11"/>
        <v>0</v>
      </c>
      <c r="AJ71" s="1" t="str">
        <f t="shared" si="10"/>
        <v/>
      </c>
      <c r="AK71" s="1">
        <f t="shared" si="12"/>
        <v>0</v>
      </c>
      <c r="AL71" s="1" t="str">
        <f t="shared" si="13"/>
        <v/>
      </c>
      <c r="AM71" s="1">
        <f t="shared" si="18"/>
        <v>0</v>
      </c>
      <c r="AN71" s="1" t="str">
        <f t="shared" si="19"/>
        <v/>
      </c>
      <c r="AO71" s="1">
        <f t="shared" si="16"/>
        <v>0</v>
      </c>
      <c r="AP71" s="1" t="str">
        <f t="shared" si="17"/>
        <v/>
      </c>
    </row>
    <row r="72" spans="1:42">
      <c r="A72" s="31">
        <v>63</v>
      </c>
      <c r="B72" s="250"/>
      <c r="C72" s="42"/>
      <c r="D72" s="42"/>
      <c r="E72" s="42"/>
      <c r="F72" s="153"/>
      <c r="G72" s="42"/>
      <c r="H72" s="43"/>
      <c r="I72" s="44"/>
      <c r="J72" s="204"/>
      <c r="K72" s="44"/>
      <c r="L72" s="139"/>
      <c r="M72" s="44"/>
      <c r="N72" s="254"/>
      <c r="O72" s="45"/>
      <c r="P72" s="45"/>
      <c r="T72" s="54" t="str">
        <f>IF(種目情報!A56="","",種目情報!A56)</f>
        <v/>
      </c>
      <c r="U72" s="55" t="str">
        <f>IF(種目情報!E60="","",種目情報!E60)</f>
        <v/>
      </c>
      <c r="W72" s="5" t="str">
        <f t="shared" si="20"/>
        <v/>
      </c>
      <c r="X72" s="5" t="str">
        <f t="shared" si="21"/>
        <v/>
      </c>
      <c r="Y72" s="5" t="str">
        <f t="shared" si="22"/>
        <v/>
      </c>
      <c r="Z72" s="5" t="str">
        <f t="shared" si="23"/>
        <v/>
      </c>
      <c r="AA72" s="5" t="str">
        <f t="shared" si="24"/>
        <v/>
      </c>
      <c r="AB72" s="7" t="str">
        <f>IF(G72="男",data_kyogisha!A64,"")</f>
        <v/>
      </c>
      <c r="AC72" s="5" t="str">
        <f t="shared" si="25"/>
        <v/>
      </c>
      <c r="AD72" s="5" t="str">
        <f t="shared" si="26"/>
        <v/>
      </c>
      <c r="AE72" s="5" t="str">
        <f t="shared" si="27"/>
        <v/>
      </c>
      <c r="AF72" s="5" t="str">
        <f t="shared" si="28"/>
        <v/>
      </c>
      <c r="AG72" s="5" t="str">
        <f t="shared" si="29"/>
        <v/>
      </c>
      <c r="AH72" s="5" t="str">
        <f>IF(G72="女",data_kyogisha!A64,"")</f>
        <v/>
      </c>
      <c r="AI72" s="1">
        <f t="shared" si="11"/>
        <v>0</v>
      </c>
      <c r="AJ72" s="1" t="str">
        <f t="shared" si="10"/>
        <v/>
      </c>
      <c r="AK72" s="1">
        <f t="shared" si="12"/>
        <v>0</v>
      </c>
      <c r="AL72" s="1" t="str">
        <f t="shared" si="13"/>
        <v/>
      </c>
      <c r="AM72" s="1">
        <f t="shared" si="18"/>
        <v>0</v>
      </c>
      <c r="AN72" s="1" t="str">
        <f t="shared" si="19"/>
        <v/>
      </c>
      <c r="AO72" s="1">
        <f t="shared" si="16"/>
        <v>0</v>
      </c>
      <c r="AP72" s="1" t="str">
        <f t="shared" si="17"/>
        <v/>
      </c>
    </row>
    <row r="73" spans="1:42">
      <c r="A73" s="31">
        <v>64</v>
      </c>
      <c r="B73" s="250"/>
      <c r="C73" s="42"/>
      <c r="D73" s="42"/>
      <c r="E73" s="42"/>
      <c r="F73" s="153"/>
      <c r="G73" s="42"/>
      <c r="H73" s="43"/>
      <c r="I73" s="44"/>
      <c r="J73" s="204"/>
      <c r="K73" s="44"/>
      <c r="L73" s="139"/>
      <c r="M73" s="44"/>
      <c r="N73" s="254"/>
      <c r="O73" s="45"/>
      <c r="P73" s="45"/>
      <c r="T73" s="54" t="str">
        <f>IF(種目情報!A57="","",種目情報!A57)</f>
        <v/>
      </c>
      <c r="U73" s="55" t="str">
        <f>IF(種目情報!E61="","",種目情報!E61)</f>
        <v/>
      </c>
      <c r="W73" s="5" t="str">
        <f t="shared" si="20"/>
        <v/>
      </c>
      <c r="X73" s="5" t="str">
        <f t="shared" si="21"/>
        <v/>
      </c>
      <c r="Y73" s="5" t="str">
        <f t="shared" si="22"/>
        <v/>
      </c>
      <c r="Z73" s="5" t="str">
        <f t="shared" si="23"/>
        <v/>
      </c>
      <c r="AA73" s="5" t="str">
        <f t="shared" si="24"/>
        <v/>
      </c>
      <c r="AB73" s="7" t="str">
        <f>IF(G73="男",data_kyogisha!A65,"")</f>
        <v/>
      </c>
      <c r="AC73" s="5" t="str">
        <f t="shared" si="25"/>
        <v/>
      </c>
      <c r="AD73" s="5" t="str">
        <f t="shared" si="26"/>
        <v/>
      </c>
      <c r="AE73" s="5" t="str">
        <f t="shared" si="27"/>
        <v/>
      </c>
      <c r="AF73" s="5" t="str">
        <f t="shared" si="28"/>
        <v/>
      </c>
      <c r="AG73" s="5" t="str">
        <f t="shared" si="29"/>
        <v/>
      </c>
      <c r="AH73" s="5" t="str">
        <f>IF(G73="女",data_kyogisha!A65,"")</f>
        <v/>
      </c>
      <c r="AI73" s="1">
        <f t="shared" si="11"/>
        <v>0</v>
      </c>
      <c r="AJ73" s="1" t="str">
        <f t="shared" si="10"/>
        <v/>
      </c>
      <c r="AK73" s="1">
        <f t="shared" si="12"/>
        <v>0</v>
      </c>
      <c r="AL73" s="1" t="str">
        <f t="shared" si="13"/>
        <v/>
      </c>
      <c r="AM73" s="1">
        <f t="shared" si="18"/>
        <v>0</v>
      </c>
      <c r="AN73" s="1" t="str">
        <f t="shared" si="19"/>
        <v/>
      </c>
      <c r="AO73" s="1">
        <f t="shared" si="16"/>
        <v>0</v>
      </c>
      <c r="AP73" s="1" t="str">
        <f t="shared" si="17"/>
        <v/>
      </c>
    </row>
    <row r="74" spans="1:42">
      <c r="A74" s="31">
        <v>65</v>
      </c>
      <c r="B74" s="250"/>
      <c r="C74" s="42"/>
      <c r="D74" s="42"/>
      <c r="E74" s="42"/>
      <c r="F74" s="153"/>
      <c r="G74" s="42"/>
      <c r="H74" s="43"/>
      <c r="I74" s="44"/>
      <c r="J74" s="204"/>
      <c r="K74" s="44"/>
      <c r="L74" s="139"/>
      <c r="M74" s="44"/>
      <c r="N74" s="254"/>
      <c r="O74" s="45"/>
      <c r="P74" s="45"/>
      <c r="T74" s="54" t="str">
        <f>IF(種目情報!A58="","",種目情報!A58)</f>
        <v/>
      </c>
      <c r="U74" s="55" t="str">
        <f>IF(種目情報!E62="","",種目情報!E62)</f>
        <v/>
      </c>
      <c r="W74" s="5" t="str">
        <f t="shared" si="20"/>
        <v/>
      </c>
      <c r="X74" s="5" t="str">
        <f t="shared" si="21"/>
        <v/>
      </c>
      <c r="Y74" s="5" t="str">
        <f t="shared" si="22"/>
        <v/>
      </c>
      <c r="Z74" s="5" t="str">
        <f t="shared" si="23"/>
        <v/>
      </c>
      <c r="AA74" s="5" t="str">
        <f t="shared" si="24"/>
        <v/>
      </c>
      <c r="AB74" s="7" t="str">
        <f>IF(G74="男",data_kyogisha!A66,"")</f>
        <v/>
      </c>
      <c r="AC74" s="5" t="str">
        <f t="shared" ref="AC74:AC99" si="30">IF(G74="女",C74,"")</f>
        <v/>
      </c>
      <c r="AD74" s="5" t="str">
        <f t="shared" ref="AD74:AD99" si="31">IF(G74="女",D74,"")</f>
        <v/>
      </c>
      <c r="AE74" s="5" t="str">
        <f t="shared" si="27"/>
        <v/>
      </c>
      <c r="AF74" s="5" t="str">
        <f t="shared" ref="AF74:AF99" si="32">IF(G74="女",G74,"")</f>
        <v/>
      </c>
      <c r="AG74" s="5" t="str">
        <f t="shared" si="29"/>
        <v/>
      </c>
      <c r="AH74" s="5" t="str">
        <f>IF(G74="女",data_kyogisha!A66,"")</f>
        <v/>
      </c>
      <c r="AI74" s="1">
        <f t="shared" si="11"/>
        <v>0</v>
      </c>
      <c r="AJ74" s="1" t="str">
        <f t="shared" ref="AJ74:AJ99" si="33">IF(AND(G74="男",O74="○"),C74,"")</f>
        <v/>
      </c>
      <c r="AK74" s="1">
        <f t="shared" si="12"/>
        <v>0</v>
      </c>
      <c r="AL74" s="1" t="str">
        <f t="shared" si="13"/>
        <v/>
      </c>
      <c r="AM74" s="1">
        <f t="shared" si="18"/>
        <v>0</v>
      </c>
      <c r="AN74" s="1" t="str">
        <f t="shared" si="19"/>
        <v/>
      </c>
      <c r="AO74" s="1">
        <f t="shared" si="16"/>
        <v>0</v>
      </c>
      <c r="AP74" s="1" t="str">
        <f t="shared" si="17"/>
        <v/>
      </c>
    </row>
    <row r="75" spans="1:42">
      <c r="A75" s="31">
        <v>66</v>
      </c>
      <c r="B75" s="250"/>
      <c r="C75" s="42"/>
      <c r="D75" s="42"/>
      <c r="E75" s="42"/>
      <c r="F75" s="153"/>
      <c r="G75" s="42"/>
      <c r="H75" s="43"/>
      <c r="I75" s="44"/>
      <c r="J75" s="204"/>
      <c r="K75" s="44"/>
      <c r="L75" s="139"/>
      <c r="M75" s="44"/>
      <c r="N75" s="254"/>
      <c r="O75" s="45"/>
      <c r="P75" s="45"/>
      <c r="T75" s="54" t="str">
        <f>IF(種目情報!A59="","",種目情報!A59)</f>
        <v/>
      </c>
      <c r="U75" s="55" t="str">
        <f>IF(種目情報!E63="","",種目情報!E63)</f>
        <v/>
      </c>
      <c r="W75" s="5" t="str">
        <f t="shared" ref="W75:W99" si="34">IF(G75="男",C75,"")</f>
        <v/>
      </c>
      <c r="X75" s="5" t="str">
        <f t="shared" ref="X75:X99" si="35">IF(G75="男",D75,"")</f>
        <v/>
      </c>
      <c r="Y75" s="5" t="str">
        <f t="shared" ref="Y75:Y99" si="36">IF(G75="男",E75,"")</f>
        <v/>
      </c>
      <c r="Z75" s="5" t="str">
        <f t="shared" ref="Z75:Z99" si="37">IF(G75="男",G75,"")</f>
        <v/>
      </c>
      <c r="AA75" s="5" t="str">
        <f t="shared" ref="AA75:AA99" si="38">IF(G75="男",IF(H75="","",H75),"")</f>
        <v/>
      </c>
      <c r="AB75" s="7" t="str">
        <f>IF(G75="男",data_kyogisha!A67,"")</f>
        <v/>
      </c>
      <c r="AC75" s="5" t="str">
        <f t="shared" si="30"/>
        <v/>
      </c>
      <c r="AD75" s="5" t="str">
        <f t="shared" si="31"/>
        <v/>
      </c>
      <c r="AE75" s="5" t="str">
        <f t="shared" ref="AE75:AE99" si="39">IF(G75="女",E75,"")</f>
        <v/>
      </c>
      <c r="AF75" s="5" t="str">
        <f t="shared" si="32"/>
        <v/>
      </c>
      <c r="AG75" s="5" t="str">
        <f t="shared" ref="AG75:AG99" si="40">IF(G75="女",IF(H75="","",H75),"")</f>
        <v/>
      </c>
      <c r="AH75" s="5" t="str">
        <f>IF(G75="女",data_kyogisha!A67,"")</f>
        <v/>
      </c>
      <c r="AI75" s="1">
        <f t="shared" ref="AI75:AI99" si="41">IF(AND(G75="男",O75="○"),AI74+1,AI74)</f>
        <v>0</v>
      </c>
      <c r="AJ75" s="1" t="str">
        <f t="shared" si="33"/>
        <v/>
      </c>
      <c r="AK75" s="1">
        <f t="shared" si="12"/>
        <v>0</v>
      </c>
      <c r="AL75" s="1" t="str">
        <f t="shared" ref="AL75:AL99" si="42">IF(AND(G75="男",P75="○"),C75,"")</f>
        <v/>
      </c>
      <c r="AM75" s="1">
        <f t="shared" si="18"/>
        <v>0</v>
      </c>
      <c r="AN75" s="1" t="str">
        <f t="shared" si="19"/>
        <v/>
      </c>
      <c r="AO75" s="1">
        <f t="shared" si="16"/>
        <v>0</v>
      </c>
      <c r="AP75" s="1" t="str">
        <f t="shared" si="17"/>
        <v/>
      </c>
    </row>
    <row r="76" spans="1:42">
      <c r="A76" s="31">
        <v>67</v>
      </c>
      <c r="B76" s="250"/>
      <c r="C76" s="42"/>
      <c r="D76" s="42"/>
      <c r="E76" s="42"/>
      <c r="F76" s="153"/>
      <c r="G76" s="42"/>
      <c r="H76" s="43"/>
      <c r="I76" s="44"/>
      <c r="J76" s="204"/>
      <c r="K76" s="44"/>
      <c r="L76" s="139"/>
      <c r="M76" s="44"/>
      <c r="N76" s="254"/>
      <c r="O76" s="45"/>
      <c r="P76" s="45"/>
      <c r="T76" s="54" t="str">
        <f>IF(種目情報!A60="","",種目情報!A60)</f>
        <v/>
      </c>
      <c r="U76" s="55" t="str">
        <f>IF(種目情報!E64="","",種目情報!E64)</f>
        <v/>
      </c>
      <c r="W76" s="5" t="str">
        <f t="shared" si="34"/>
        <v/>
      </c>
      <c r="X76" s="5" t="str">
        <f t="shared" si="35"/>
        <v/>
      </c>
      <c r="Y76" s="5" t="str">
        <f t="shared" si="36"/>
        <v/>
      </c>
      <c r="Z76" s="5" t="str">
        <f t="shared" si="37"/>
        <v/>
      </c>
      <c r="AA76" s="5" t="str">
        <f t="shared" si="38"/>
        <v/>
      </c>
      <c r="AB76" s="7" t="str">
        <f>IF(G76="男",data_kyogisha!A68,"")</f>
        <v/>
      </c>
      <c r="AC76" s="5" t="str">
        <f t="shared" si="30"/>
        <v/>
      </c>
      <c r="AD76" s="5" t="str">
        <f t="shared" si="31"/>
        <v/>
      </c>
      <c r="AE76" s="5" t="str">
        <f t="shared" si="39"/>
        <v/>
      </c>
      <c r="AF76" s="5" t="str">
        <f t="shared" si="32"/>
        <v/>
      </c>
      <c r="AG76" s="5" t="str">
        <f t="shared" si="40"/>
        <v/>
      </c>
      <c r="AH76" s="5" t="str">
        <f>IF(G76="女",data_kyogisha!A68,"")</f>
        <v/>
      </c>
      <c r="AI76" s="1">
        <f t="shared" si="41"/>
        <v>0</v>
      </c>
      <c r="AJ76" s="1" t="str">
        <f t="shared" si="33"/>
        <v/>
      </c>
      <c r="AK76" s="1">
        <f t="shared" ref="AK76:AK99" si="43">IF(AND(G76="男",P76="○"),AK75+1,AK75)</f>
        <v>0</v>
      </c>
      <c r="AL76" s="1" t="str">
        <f t="shared" si="42"/>
        <v/>
      </c>
      <c r="AM76" s="1">
        <f t="shared" si="18"/>
        <v>0</v>
      </c>
      <c r="AN76" s="1" t="str">
        <f t="shared" si="19"/>
        <v/>
      </c>
      <c r="AO76" s="1">
        <f t="shared" ref="AO76:AO99" si="44">IF(AND(G76="女",P76="○"),AO75+1,AO75)</f>
        <v>0</v>
      </c>
      <c r="AP76" s="1" t="str">
        <f t="shared" ref="AP76:AP99" si="45">IF(AND(G76="女",P76="○"),C76,"")</f>
        <v/>
      </c>
    </row>
    <row r="77" spans="1:42">
      <c r="A77" s="31">
        <v>68</v>
      </c>
      <c r="B77" s="250"/>
      <c r="C77" s="42"/>
      <c r="D77" s="42"/>
      <c r="E77" s="42"/>
      <c r="F77" s="153"/>
      <c r="G77" s="42"/>
      <c r="H77" s="43"/>
      <c r="I77" s="44"/>
      <c r="J77" s="204"/>
      <c r="K77" s="44"/>
      <c r="L77" s="139"/>
      <c r="M77" s="44"/>
      <c r="N77" s="254"/>
      <c r="O77" s="45"/>
      <c r="P77" s="45"/>
      <c r="T77" s="54" t="str">
        <f>IF(種目情報!A61="","",種目情報!A61)</f>
        <v/>
      </c>
      <c r="U77" s="55" t="str">
        <f>IF(種目情報!E65="","",種目情報!E65)</f>
        <v/>
      </c>
      <c r="W77" s="5" t="str">
        <f t="shared" si="34"/>
        <v/>
      </c>
      <c r="X77" s="5" t="str">
        <f t="shared" si="35"/>
        <v/>
      </c>
      <c r="Y77" s="5" t="str">
        <f t="shared" si="36"/>
        <v/>
      </c>
      <c r="Z77" s="5" t="str">
        <f t="shared" si="37"/>
        <v/>
      </c>
      <c r="AA77" s="5" t="str">
        <f t="shared" si="38"/>
        <v/>
      </c>
      <c r="AB77" s="7" t="str">
        <f>IF(G77="男",data_kyogisha!A69,"")</f>
        <v/>
      </c>
      <c r="AC77" s="5" t="str">
        <f t="shared" si="30"/>
        <v/>
      </c>
      <c r="AD77" s="5" t="str">
        <f t="shared" si="31"/>
        <v/>
      </c>
      <c r="AE77" s="5" t="str">
        <f t="shared" si="39"/>
        <v/>
      </c>
      <c r="AF77" s="5" t="str">
        <f t="shared" si="32"/>
        <v/>
      </c>
      <c r="AG77" s="5" t="str">
        <f t="shared" si="40"/>
        <v/>
      </c>
      <c r="AH77" s="5" t="str">
        <f>IF(G77="女",data_kyogisha!A69,"")</f>
        <v/>
      </c>
      <c r="AI77" s="1">
        <f t="shared" si="41"/>
        <v>0</v>
      </c>
      <c r="AJ77" s="1" t="str">
        <f t="shared" si="33"/>
        <v/>
      </c>
      <c r="AK77" s="1">
        <f t="shared" si="43"/>
        <v>0</v>
      </c>
      <c r="AL77" s="1" t="str">
        <f t="shared" si="42"/>
        <v/>
      </c>
      <c r="AM77" s="1">
        <f t="shared" si="18"/>
        <v>0</v>
      </c>
      <c r="AN77" s="1" t="str">
        <f t="shared" si="19"/>
        <v/>
      </c>
      <c r="AO77" s="1">
        <f t="shared" si="44"/>
        <v>0</v>
      </c>
      <c r="AP77" s="1" t="str">
        <f t="shared" si="45"/>
        <v/>
      </c>
    </row>
    <row r="78" spans="1:42">
      <c r="A78" s="31">
        <v>69</v>
      </c>
      <c r="B78" s="250"/>
      <c r="C78" s="42"/>
      <c r="D78" s="42"/>
      <c r="E78" s="42"/>
      <c r="F78" s="153"/>
      <c r="G78" s="42"/>
      <c r="H78" s="43"/>
      <c r="I78" s="44"/>
      <c r="J78" s="204"/>
      <c r="K78" s="44"/>
      <c r="L78" s="139"/>
      <c r="M78" s="44"/>
      <c r="N78" s="254"/>
      <c r="O78" s="45"/>
      <c r="P78" s="45"/>
      <c r="T78" s="54" t="str">
        <f>IF(種目情報!A62="","",種目情報!A62)</f>
        <v/>
      </c>
      <c r="U78" s="55" t="str">
        <f>IF(種目情報!E66="","",種目情報!E66)</f>
        <v/>
      </c>
      <c r="W78" s="5" t="str">
        <f t="shared" si="34"/>
        <v/>
      </c>
      <c r="X78" s="5" t="str">
        <f t="shared" si="35"/>
        <v/>
      </c>
      <c r="Y78" s="5" t="str">
        <f t="shared" si="36"/>
        <v/>
      </c>
      <c r="Z78" s="5" t="str">
        <f t="shared" si="37"/>
        <v/>
      </c>
      <c r="AA78" s="5" t="str">
        <f t="shared" si="38"/>
        <v/>
      </c>
      <c r="AB78" s="7" t="str">
        <f>IF(G78="男",data_kyogisha!A70,"")</f>
        <v/>
      </c>
      <c r="AC78" s="5" t="str">
        <f t="shared" si="30"/>
        <v/>
      </c>
      <c r="AD78" s="5" t="str">
        <f t="shared" si="31"/>
        <v/>
      </c>
      <c r="AE78" s="5" t="str">
        <f t="shared" si="39"/>
        <v/>
      </c>
      <c r="AF78" s="5" t="str">
        <f t="shared" si="32"/>
        <v/>
      </c>
      <c r="AG78" s="5" t="str">
        <f t="shared" si="40"/>
        <v/>
      </c>
      <c r="AH78" s="5" t="str">
        <f>IF(G78="女",data_kyogisha!A70,"")</f>
        <v/>
      </c>
      <c r="AI78" s="1">
        <f t="shared" si="41"/>
        <v>0</v>
      </c>
      <c r="AJ78" s="1" t="str">
        <f t="shared" si="33"/>
        <v/>
      </c>
      <c r="AK78" s="1">
        <f t="shared" si="43"/>
        <v>0</v>
      </c>
      <c r="AL78" s="1" t="str">
        <f t="shared" si="42"/>
        <v/>
      </c>
      <c r="AM78" s="1">
        <f t="shared" si="18"/>
        <v>0</v>
      </c>
      <c r="AN78" s="1" t="str">
        <f t="shared" si="19"/>
        <v/>
      </c>
      <c r="AO78" s="1">
        <f t="shared" si="44"/>
        <v>0</v>
      </c>
      <c r="AP78" s="1" t="str">
        <f t="shared" si="45"/>
        <v/>
      </c>
    </row>
    <row r="79" spans="1:42">
      <c r="A79" s="31">
        <v>70</v>
      </c>
      <c r="B79" s="250"/>
      <c r="C79" s="42"/>
      <c r="D79" s="42"/>
      <c r="E79" s="42"/>
      <c r="F79" s="153"/>
      <c r="G79" s="42"/>
      <c r="H79" s="43"/>
      <c r="I79" s="44"/>
      <c r="J79" s="204"/>
      <c r="K79" s="44"/>
      <c r="L79" s="139"/>
      <c r="M79" s="44"/>
      <c r="N79" s="254"/>
      <c r="O79" s="45"/>
      <c r="P79" s="45"/>
      <c r="T79" s="54" t="str">
        <f>IF(種目情報!A63="","",種目情報!A63)</f>
        <v/>
      </c>
      <c r="U79" s="55" t="str">
        <f>IF(種目情報!E67="","",種目情報!E67)</f>
        <v/>
      </c>
      <c r="W79" s="5" t="str">
        <f t="shared" si="34"/>
        <v/>
      </c>
      <c r="X79" s="5" t="str">
        <f t="shared" si="35"/>
        <v/>
      </c>
      <c r="Y79" s="5" t="str">
        <f t="shared" si="36"/>
        <v/>
      </c>
      <c r="Z79" s="5" t="str">
        <f t="shared" si="37"/>
        <v/>
      </c>
      <c r="AA79" s="5" t="str">
        <f t="shared" si="38"/>
        <v/>
      </c>
      <c r="AB79" s="7" t="str">
        <f>IF(G79="男",data_kyogisha!A71,"")</f>
        <v/>
      </c>
      <c r="AC79" s="5" t="str">
        <f t="shared" si="30"/>
        <v/>
      </c>
      <c r="AD79" s="5" t="str">
        <f t="shared" si="31"/>
        <v/>
      </c>
      <c r="AE79" s="5" t="str">
        <f t="shared" si="39"/>
        <v/>
      </c>
      <c r="AF79" s="5" t="str">
        <f t="shared" si="32"/>
        <v/>
      </c>
      <c r="AG79" s="5" t="str">
        <f t="shared" si="40"/>
        <v/>
      </c>
      <c r="AH79" s="5" t="str">
        <f>IF(G79="女",data_kyogisha!A71,"")</f>
        <v/>
      </c>
      <c r="AI79" s="1">
        <f t="shared" si="41"/>
        <v>0</v>
      </c>
      <c r="AJ79" s="1" t="str">
        <f t="shared" si="33"/>
        <v/>
      </c>
      <c r="AK79" s="1">
        <f t="shared" si="43"/>
        <v>0</v>
      </c>
      <c r="AL79" s="1" t="str">
        <f t="shared" si="42"/>
        <v/>
      </c>
      <c r="AM79" s="1">
        <f t="shared" si="18"/>
        <v>0</v>
      </c>
      <c r="AN79" s="1" t="str">
        <f t="shared" si="19"/>
        <v/>
      </c>
      <c r="AO79" s="1">
        <f t="shared" si="44"/>
        <v>0</v>
      </c>
      <c r="AP79" s="1" t="str">
        <f t="shared" si="45"/>
        <v/>
      </c>
    </row>
    <row r="80" spans="1:42">
      <c r="A80" s="31">
        <v>71</v>
      </c>
      <c r="B80" s="250"/>
      <c r="C80" s="42"/>
      <c r="D80" s="42"/>
      <c r="E80" s="42"/>
      <c r="F80" s="153"/>
      <c r="G80" s="42"/>
      <c r="H80" s="43"/>
      <c r="I80" s="44"/>
      <c r="J80" s="204"/>
      <c r="K80" s="44"/>
      <c r="L80" s="139"/>
      <c r="M80" s="44"/>
      <c r="N80" s="254"/>
      <c r="O80" s="45"/>
      <c r="P80" s="45"/>
      <c r="T80" s="54" t="str">
        <f>IF(種目情報!A64="","",種目情報!A64)</f>
        <v/>
      </c>
      <c r="U80" s="55" t="str">
        <f>IF(種目情報!E68="","",種目情報!E68)</f>
        <v/>
      </c>
      <c r="W80" s="5" t="str">
        <f t="shared" si="34"/>
        <v/>
      </c>
      <c r="X80" s="5" t="str">
        <f t="shared" si="35"/>
        <v/>
      </c>
      <c r="Y80" s="5" t="str">
        <f t="shared" si="36"/>
        <v/>
      </c>
      <c r="Z80" s="5" t="str">
        <f t="shared" si="37"/>
        <v/>
      </c>
      <c r="AA80" s="5" t="str">
        <f t="shared" si="38"/>
        <v/>
      </c>
      <c r="AB80" s="7" t="str">
        <f>IF(G80="男",data_kyogisha!A72,"")</f>
        <v/>
      </c>
      <c r="AC80" s="5" t="str">
        <f t="shared" si="30"/>
        <v/>
      </c>
      <c r="AD80" s="5" t="str">
        <f t="shared" si="31"/>
        <v/>
      </c>
      <c r="AE80" s="5" t="str">
        <f t="shared" si="39"/>
        <v/>
      </c>
      <c r="AF80" s="5" t="str">
        <f t="shared" si="32"/>
        <v/>
      </c>
      <c r="AG80" s="5" t="str">
        <f t="shared" si="40"/>
        <v/>
      </c>
      <c r="AH80" s="5" t="str">
        <f>IF(G80="女",data_kyogisha!A72,"")</f>
        <v/>
      </c>
      <c r="AI80" s="1">
        <f t="shared" si="41"/>
        <v>0</v>
      </c>
      <c r="AJ80" s="1" t="str">
        <f t="shared" si="33"/>
        <v/>
      </c>
      <c r="AK80" s="1">
        <f t="shared" si="43"/>
        <v>0</v>
      </c>
      <c r="AL80" s="1" t="str">
        <f t="shared" si="42"/>
        <v/>
      </c>
      <c r="AM80" s="1">
        <f t="shared" si="18"/>
        <v>0</v>
      </c>
      <c r="AN80" s="1" t="str">
        <f t="shared" si="19"/>
        <v/>
      </c>
      <c r="AO80" s="1">
        <f t="shared" si="44"/>
        <v>0</v>
      </c>
      <c r="AP80" s="1" t="str">
        <f t="shared" si="45"/>
        <v/>
      </c>
    </row>
    <row r="81" spans="1:42">
      <c r="A81" s="31">
        <v>72</v>
      </c>
      <c r="B81" s="250"/>
      <c r="C81" s="42"/>
      <c r="D81" s="42"/>
      <c r="E81" s="42"/>
      <c r="F81" s="153"/>
      <c r="G81" s="42"/>
      <c r="H81" s="43"/>
      <c r="I81" s="44"/>
      <c r="J81" s="204"/>
      <c r="K81" s="44"/>
      <c r="L81" s="139"/>
      <c r="M81" s="44"/>
      <c r="N81" s="254"/>
      <c r="O81" s="45"/>
      <c r="P81" s="45"/>
      <c r="T81" s="54" t="str">
        <f>IF(種目情報!A65="","",種目情報!A65)</f>
        <v/>
      </c>
      <c r="U81" s="55" t="str">
        <f>IF(種目情報!E69="","",種目情報!E69)</f>
        <v/>
      </c>
      <c r="W81" s="5" t="str">
        <f t="shared" si="34"/>
        <v/>
      </c>
      <c r="X81" s="5" t="str">
        <f t="shared" si="35"/>
        <v/>
      </c>
      <c r="Y81" s="5" t="str">
        <f t="shared" si="36"/>
        <v/>
      </c>
      <c r="Z81" s="5" t="str">
        <f t="shared" si="37"/>
        <v/>
      </c>
      <c r="AA81" s="5" t="str">
        <f t="shared" si="38"/>
        <v/>
      </c>
      <c r="AB81" s="7" t="str">
        <f>IF(G81="男",data_kyogisha!A73,"")</f>
        <v/>
      </c>
      <c r="AC81" s="5" t="str">
        <f t="shared" si="30"/>
        <v/>
      </c>
      <c r="AD81" s="5" t="str">
        <f t="shared" si="31"/>
        <v/>
      </c>
      <c r="AE81" s="5" t="str">
        <f t="shared" si="39"/>
        <v/>
      </c>
      <c r="AF81" s="5" t="str">
        <f t="shared" si="32"/>
        <v/>
      </c>
      <c r="AG81" s="5" t="str">
        <f t="shared" si="40"/>
        <v/>
      </c>
      <c r="AH81" s="5" t="str">
        <f>IF(G81="女",data_kyogisha!A73,"")</f>
        <v/>
      </c>
      <c r="AI81" s="1">
        <f t="shared" si="41"/>
        <v>0</v>
      </c>
      <c r="AJ81" s="1" t="str">
        <f t="shared" si="33"/>
        <v/>
      </c>
      <c r="AK81" s="1">
        <f t="shared" si="43"/>
        <v>0</v>
      </c>
      <c r="AL81" s="1" t="str">
        <f t="shared" si="42"/>
        <v/>
      </c>
      <c r="AM81" s="1">
        <f t="shared" si="18"/>
        <v>0</v>
      </c>
      <c r="AN81" s="1" t="str">
        <f t="shared" si="19"/>
        <v/>
      </c>
      <c r="AO81" s="1">
        <f t="shared" si="44"/>
        <v>0</v>
      </c>
      <c r="AP81" s="1" t="str">
        <f t="shared" si="45"/>
        <v/>
      </c>
    </row>
    <row r="82" spans="1:42">
      <c r="A82" s="31">
        <v>73</v>
      </c>
      <c r="B82" s="250"/>
      <c r="C82" s="42"/>
      <c r="D82" s="42"/>
      <c r="E82" s="42"/>
      <c r="F82" s="153"/>
      <c r="G82" s="42"/>
      <c r="H82" s="43"/>
      <c r="I82" s="44"/>
      <c r="J82" s="204"/>
      <c r="K82" s="44"/>
      <c r="L82" s="139"/>
      <c r="M82" s="44"/>
      <c r="N82" s="254"/>
      <c r="O82" s="45"/>
      <c r="P82" s="45"/>
      <c r="T82" s="54" t="str">
        <f>IF(種目情報!A66="","",種目情報!A66)</f>
        <v/>
      </c>
      <c r="U82" s="55" t="str">
        <f>IF(種目情報!E70="","",種目情報!E70)</f>
        <v/>
      </c>
      <c r="W82" s="5" t="str">
        <f t="shared" si="34"/>
        <v/>
      </c>
      <c r="X82" s="5" t="str">
        <f t="shared" si="35"/>
        <v/>
      </c>
      <c r="Y82" s="5" t="str">
        <f t="shared" si="36"/>
        <v/>
      </c>
      <c r="Z82" s="5" t="str">
        <f t="shared" si="37"/>
        <v/>
      </c>
      <c r="AA82" s="5" t="str">
        <f t="shared" si="38"/>
        <v/>
      </c>
      <c r="AB82" s="7" t="str">
        <f>IF(G82="男",data_kyogisha!A74,"")</f>
        <v/>
      </c>
      <c r="AC82" s="5" t="str">
        <f t="shared" si="30"/>
        <v/>
      </c>
      <c r="AD82" s="5" t="str">
        <f t="shared" si="31"/>
        <v/>
      </c>
      <c r="AE82" s="5" t="str">
        <f t="shared" si="39"/>
        <v/>
      </c>
      <c r="AF82" s="5" t="str">
        <f t="shared" si="32"/>
        <v/>
      </c>
      <c r="AG82" s="5" t="str">
        <f t="shared" si="40"/>
        <v/>
      </c>
      <c r="AH82" s="5" t="str">
        <f>IF(G82="女",data_kyogisha!A74,"")</f>
        <v/>
      </c>
      <c r="AI82" s="1">
        <f t="shared" si="41"/>
        <v>0</v>
      </c>
      <c r="AJ82" s="1" t="str">
        <f t="shared" si="33"/>
        <v/>
      </c>
      <c r="AK82" s="1">
        <f t="shared" si="43"/>
        <v>0</v>
      </c>
      <c r="AL82" s="1" t="str">
        <f t="shared" si="42"/>
        <v/>
      </c>
      <c r="AM82" s="1">
        <f t="shared" si="18"/>
        <v>0</v>
      </c>
      <c r="AN82" s="1" t="str">
        <f t="shared" si="19"/>
        <v/>
      </c>
      <c r="AO82" s="1">
        <f t="shared" si="44"/>
        <v>0</v>
      </c>
      <c r="AP82" s="1" t="str">
        <f t="shared" si="45"/>
        <v/>
      </c>
    </row>
    <row r="83" spans="1:42">
      <c r="A83" s="31">
        <v>74</v>
      </c>
      <c r="B83" s="250"/>
      <c r="C83" s="42"/>
      <c r="D83" s="42"/>
      <c r="E83" s="42"/>
      <c r="F83" s="153"/>
      <c r="G83" s="42"/>
      <c r="H83" s="43"/>
      <c r="I83" s="44"/>
      <c r="J83" s="204"/>
      <c r="K83" s="44"/>
      <c r="L83" s="139"/>
      <c r="M83" s="44"/>
      <c r="N83" s="254"/>
      <c r="O83" s="45"/>
      <c r="P83" s="45"/>
      <c r="T83" s="54" t="str">
        <f>IF(種目情報!A67="","",種目情報!A67)</f>
        <v/>
      </c>
      <c r="U83" s="55" t="str">
        <f>IF(種目情報!E71="","",種目情報!E71)</f>
        <v/>
      </c>
      <c r="W83" s="5" t="str">
        <f t="shared" si="34"/>
        <v/>
      </c>
      <c r="X83" s="5" t="str">
        <f t="shared" si="35"/>
        <v/>
      </c>
      <c r="Y83" s="5" t="str">
        <f t="shared" si="36"/>
        <v/>
      </c>
      <c r="Z83" s="5" t="str">
        <f t="shared" si="37"/>
        <v/>
      </c>
      <c r="AA83" s="5" t="str">
        <f t="shared" si="38"/>
        <v/>
      </c>
      <c r="AB83" s="7" t="str">
        <f>IF(G83="男",data_kyogisha!A75,"")</f>
        <v/>
      </c>
      <c r="AC83" s="5" t="str">
        <f t="shared" si="30"/>
        <v/>
      </c>
      <c r="AD83" s="5" t="str">
        <f t="shared" si="31"/>
        <v/>
      </c>
      <c r="AE83" s="5" t="str">
        <f t="shared" si="39"/>
        <v/>
      </c>
      <c r="AF83" s="5" t="str">
        <f t="shared" si="32"/>
        <v/>
      </c>
      <c r="AG83" s="5" t="str">
        <f t="shared" si="40"/>
        <v/>
      </c>
      <c r="AH83" s="5" t="str">
        <f>IF(G83="女",data_kyogisha!A75,"")</f>
        <v/>
      </c>
      <c r="AI83" s="1">
        <f t="shared" si="41"/>
        <v>0</v>
      </c>
      <c r="AJ83" s="1" t="str">
        <f t="shared" si="33"/>
        <v/>
      </c>
      <c r="AK83" s="1">
        <f t="shared" si="43"/>
        <v>0</v>
      </c>
      <c r="AL83" s="1" t="str">
        <f t="shared" si="42"/>
        <v/>
      </c>
      <c r="AM83" s="1">
        <f t="shared" si="18"/>
        <v>0</v>
      </c>
      <c r="AN83" s="1" t="str">
        <f t="shared" si="19"/>
        <v/>
      </c>
      <c r="AO83" s="1">
        <f t="shared" si="44"/>
        <v>0</v>
      </c>
      <c r="AP83" s="1" t="str">
        <f t="shared" si="45"/>
        <v/>
      </c>
    </row>
    <row r="84" spans="1:42">
      <c r="A84" s="31">
        <v>75</v>
      </c>
      <c r="B84" s="250"/>
      <c r="C84" s="42"/>
      <c r="D84" s="42"/>
      <c r="E84" s="42"/>
      <c r="F84" s="153"/>
      <c r="G84" s="42"/>
      <c r="H84" s="43"/>
      <c r="I84" s="44"/>
      <c r="J84" s="204"/>
      <c r="K84" s="44"/>
      <c r="L84" s="139"/>
      <c r="M84" s="44"/>
      <c r="N84" s="254"/>
      <c r="O84" s="45"/>
      <c r="P84" s="45"/>
      <c r="T84" s="54" t="str">
        <f>IF(種目情報!A68="","",種目情報!A68)</f>
        <v/>
      </c>
      <c r="U84" s="55" t="str">
        <f>IF(種目情報!E72="","",種目情報!E72)</f>
        <v/>
      </c>
      <c r="W84" s="5" t="str">
        <f t="shared" si="34"/>
        <v/>
      </c>
      <c r="X84" s="5" t="str">
        <f t="shared" si="35"/>
        <v/>
      </c>
      <c r="Y84" s="5" t="str">
        <f t="shared" si="36"/>
        <v/>
      </c>
      <c r="Z84" s="5" t="str">
        <f t="shared" si="37"/>
        <v/>
      </c>
      <c r="AA84" s="5" t="str">
        <f t="shared" si="38"/>
        <v/>
      </c>
      <c r="AB84" s="7" t="str">
        <f>IF(G84="男",data_kyogisha!A76,"")</f>
        <v/>
      </c>
      <c r="AC84" s="5" t="str">
        <f t="shared" si="30"/>
        <v/>
      </c>
      <c r="AD84" s="5" t="str">
        <f t="shared" si="31"/>
        <v/>
      </c>
      <c r="AE84" s="5" t="str">
        <f t="shared" si="39"/>
        <v/>
      </c>
      <c r="AF84" s="5" t="str">
        <f t="shared" si="32"/>
        <v/>
      </c>
      <c r="AG84" s="5" t="str">
        <f t="shared" si="40"/>
        <v/>
      </c>
      <c r="AH84" s="5" t="str">
        <f>IF(G84="女",data_kyogisha!A76,"")</f>
        <v/>
      </c>
      <c r="AI84" s="1">
        <f t="shared" si="41"/>
        <v>0</v>
      </c>
      <c r="AJ84" s="1" t="str">
        <f t="shared" si="33"/>
        <v/>
      </c>
      <c r="AK84" s="1">
        <f t="shared" si="43"/>
        <v>0</v>
      </c>
      <c r="AL84" s="1" t="str">
        <f t="shared" si="42"/>
        <v/>
      </c>
      <c r="AM84" s="1">
        <f t="shared" ref="AM84:AM99" si="46">IF(AND(G84="女",O84="○"),AM83+1,AM83)</f>
        <v>0</v>
      </c>
      <c r="AN84" s="1" t="str">
        <f t="shared" ref="AN84:AN99" si="47">IF(AND(G84="女",O84="○"),C84,"")</f>
        <v/>
      </c>
      <c r="AO84" s="1">
        <f t="shared" si="44"/>
        <v>0</v>
      </c>
      <c r="AP84" s="1" t="str">
        <f t="shared" si="45"/>
        <v/>
      </c>
    </row>
    <row r="85" spans="1:42">
      <c r="A85" s="31">
        <v>76</v>
      </c>
      <c r="B85" s="250"/>
      <c r="C85" s="42"/>
      <c r="D85" s="42"/>
      <c r="E85" s="42"/>
      <c r="F85" s="153"/>
      <c r="G85" s="42"/>
      <c r="H85" s="43"/>
      <c r="I85" s="44"/>
      <c r="J85" s="204"/>
      <c r="K85" s="44"/>
      <c r="L85" s="139"/>
      <c r="M85" s="44"/>
      <c r="N85" s="254"/>
      <c r="O85" s="45"/>
      <c r="P85" s="45"/>
      <c r="T85" s="54" t="str">
        <f>IF(種目情報!A69="","",種目情報!A69)</f>
        <v/>
      </c>
      <c r="U85" s="55" t="str">
        <f>IF(種目情報!E73="","",種目情報!E73)</f>
        <v/>
      </c>
      <c r="W85" s="5" t="str">
        <f t="shared" si="34"/>
        <v/>
      </c>
      <c r="X85" s="5" t="str">
        <f t="shared" si="35"/>
        <v/>
      </c>
      <c r="Y85" s="5" t="str">
        <f t="shared" si="36"/>
        <v/>
      </c>
      <c r="Z85" s="5" t="str">
        <f t="shared" si="37"/>
        <v/>
      </c>
      <c r="AA85" s="5" t="str">
        <f t="shared" si="38"/>
        <v/>
      </c>
      <c r="AB85" s="7" t="str">
        <f>IF(G85="男",data_kyogisha!A77,"")</f>
        <v/>
      </c>
      <c r="AC85" s="5" t="str">
        <f t="shared" si="30"/>
        <v/>
      </c>
      <c r="AD85" s="5" t="str">
        <f t="shared" si="31"/>
        <v/>
      </c>
      <c r="AE85" s="5" t="str">
        <f t="shared" si="39"/>
        <v/>
      </c>
      <c r="AF85" s="5" t="str">
        <f t="shared" si="32"/>
        <v/>
      </c>
      <c r="AG85" s="5" t="str">
        <f t="shared" si="40"/>
        <v/>
      </c>
      <c r="AH85" s="5" t="str">
        <f>IF(G85="女",data_kyogisha!A77,"")</f>
        <v/>
      </c>
      <c r="AI85" s="1">
        <f t="shared" si="41"/>
        <v>0</v>
      </c>
      <c r="AJ85" s="1" t="str">
        <f t="shared" si="33"/>
        <v/>
      </c>
      <c r="AK85" s="1">
        <f t="shared" si="43"/>
        <v>0</v>
      </c>
      <c r="AL85" s="1" t="str">
        <f t="shared" si="42"/>
        <v/>
      </c>
      <c r="AM85" s="1">
        <f t="shared" si="46"/>
        <v>0</v>
      </c>
      <c r="AN85" s="1" t="str">
        <f t="shared" si="47"/>
        <v/>
      </c>
      <c r="AO85" s="1">
        <f t="shared" si="44"/>
        <v>0</v>
      </c>
      <c r="AP85" s="1" t="str">
        <f t="shared" si="45"/>
        <v/>
      </c>
    </row>
    <row r="86" spans="1:42">
      <c r="A86" s="31">
        <v>77</v>
      </c>
      <c r="B86" s="250"/>
      <c r="C86" s="42"/>
      <c r="D86" s="42"/>
      <c r="E86" s="42"/>
      <c r="F86" s="153"/>
      <c r="G86" s="42"/>
      <c r="H86" s="43"/>
      <c r="I86" s="44"/>
      <c r="J86" s="204"/>
      <c r="K86" s="44"/>
      <c r="L86" s="139"/>
      <c r="M86" s="44"/>
      <c r="N86" s="254"/>
      <c r="O86" s="45"/>
      <c r="P86" s="45"/>
      <c r="T86" s="54" t="str">
        <f>IF(種目情報!A70="","",種目情報!A70)</f>
        <v/>
      </c>
      <c r="U86" s="55" t="str">
        <f>IF(種目情報!E74="","",種目情報!E74)</f>
        <v/>
      </c>
      <c r="W86" s="5" t="str">
        <f t="shared" si="34"/>
        <v/>
      </c>
      <c r="X86" s="5" t="str">
        <f t="shared" si="35"/>
        <v/>
      </c>
      <c r="Y86" s="5" t="str">
        <f t="shared" si="36"/>
        <v/>
      </c>
      <c r="Z86" s="5" t="str">
        <f t="shared" si="37"/>
        <v/>
      </c>
      <c r="AA86" s="5" t="str">
        <f t="shared" si="38"/>
        <v/>
      </c>
      <c r="AB86" s="7" t="str">
        <f>IF(G86="男",data_kyogisha!A78,"")</f>
        <v/>
      </c>
      <c r="AC86" s="5" t="str">
        <f t="shared" si="30"/>
        <v/>
      </c>
      <c r="AD86" s="5" t="str">
        <f t="shared" si="31"/>
        <v/>
      </c>
      <c r="AE86" s="5" t="str">
        <f t="shared" si="39"/>
        <v/>
      </c>
      <c r="AF86" s="5" t="str">
        <f t="shared" si="32"/>
        <v/>
      </c>
      <c r="AG86" s="5" t="str">
        <f t="shared" si="40"/>
        <v/>
      </c>
      <c r="AH86" s="5" t="str">
        <f>IF(G86="女",data_kyogisha!A78,"")</f>
        <v/>
      </c>
      <c r="AI86" s="1">
        <f t="shared" si="41"/>
        <v>0</v>
      </c>
      <c r="AJ86" s="1" t="str">
        <f t="shared" si="33"/>
        <v/>
      </c>
      <c r="AK86" s="1">
        <f t="shared" si="43"/>
        <v>0</v>
      </c>
      <c r="AL86" s="1" t="str">
        <f t="shared" si="42"/>
        <v/>
      </c>
      <c r="AM86" s="1">
        <f t="shared" si="46"/>
        <v>0</v>
      </c>
      <c r="AN86" s="1" t="str">
        <f t="shared" si="47"/>
        <v/>
      </c>
      <c r="AO86" s="1">
        <f t="shared" si="44"/>
        <v>0</v>
      </c>
      <c r="AP86" s="1" t="str">
        <f t="shared" si="45"/>
        <v/>
      </c>
    </row>
    <row r="87" spans="1:42">
      <c r="A87" s="31">
        <v>78</v>
      </c>
      <c r="B87" s="250"/>
      <c r="C87" s="42"/>
      <c r="D87" s="42"/>
      <c r="E87" s="42"/>
      <c r="F87" s="153"/>
      <c r="G87" s="42"/>
      <c r="H87" s="43"/>
      <c r="I87" s="44"/>
      <c r="J87" s="204"/>
      <c r="K87" s="44"/>
      <c r="L87" s="139"/>
      <c r="M87" s="44"/>
      <c r="N87" s="254"/>
      <c r="O87" s="45"/>
      <c r="P87" s="45"/>
      <c r="T87" s="54" t="str">
        <f>IF(種目情報!A71="","",種目情報!A71)</f>
        <v/>
      </c>
      <c r="U87" s="55" t="str">
        <f>IF(種目情報!E75="","",種目情報!E75)</f>
        <v/>
      </c>
      <c r="W87" s="5" t="str">
        <f t="shared" si="34"/>
        <v/>
      </c>
      <c r="X87" s="5" t="str">
        <f t="shared" si="35"/>
        <v/>
      </c>
      <c r="Y87" s="5" t="str">
        <f t="shared" si="36"/>
        <v/>
      </c>
      <c r="Z87" s="5" t="str">
        <f t="shared" si="37"/>
        <v/>
      </c>
      <c r="AA87" s="5" t="str">
        <f t="shared" si="38"/>
        <v/>
      </c>
      <c r="AB87" s="7" t="str">
        <f>IF(G87="男",data_kyogisha!A79,"")</f>
        <v/>
      </c>
      <c r="AC87" s="5" t="str">
        <f t="shared" si="30"/>
        <v/>
      </c>
      <c r="AD87" s="5" t="str">
        <f t="shared" si="31"/>
        <v/>
      </c>
      <c r="AE87" s="5" t="str">
        <f t="shared" si="39"/>
        <v/>
      </c>
      <c r="AF87" s="5" t="str">
        <f t="shared" si="32"/>
        <v/>
      </c>
      <c r="AG87" s="5" t="str">
        <f t="shared" si="40"/>
        <v/>
      </c>
      <c r="AH87" s="5" t="str">
        <f>IF(G87="女",data_kyogisha!A79,"")</f>
        <v/>
      </c>
      <c r="AI87" s="1">
        <f t="shared" si="41"/>
        <v>0</v>
      </c>
      <c r="AJ87" s="1" t="str">
        <f t="shared" si="33"/>
        <v/>
      </c>
      <c r="AK87" s="1">
        <f t="shared" si="43"/>
        <v>0</v>
      </c>
      <c r="AL87" s="1" t="str">
        <f t="shared" si="42"/>
        <v/>
      </c>
      <c r="AM87" s="1">
        <f t="shared" si="46"/>
        <v>0</v>
      </c>
      <c r="AN87" s="1" t="str">
        <f t="shared" si="47"/>
        <v/>
      </c>
      <c r="AO87" s="1">
        <f t="shared" si="44"/>
        <v>0</v>
      </c>
      <c r="AP87" s="1" t="str">
        <f t="shared" si="45"/>
        <v/>
      </c>
    </row>
    <row r="88" spans="1:42">
      <c r="A88" s="31">
        <v>79</v>
      </c>
      <c r="B88" s="250"/>
      <c r="C88" s="42"/>
      <c r="D88" s="42"/>
      <c r="E88" s="42"/>
      <c r="F88" s="153"/>
      <c r="G88" s="42"/>
      <c r="H88" s="43"/>
      <c r="I88" s="44"/>
      <c r="J88" s="204"/>
      <c r="K88" s="44"/>
      <c r="L88" s="139"/>
      <c r="M88" s="44"/>
      <c r="N88" s="254"/>
      <c r="O88" s="45"/>
      <c r="P88" s="45"/>
      <c r="T88" s="54" t="str">
        <f>IF(種目情報!A72="","",種目情報!A72)</f>
        <v/>
      </c>
      <c r="U88" s="55" t="str">
        <f>IF(種目情報!E76="","",種目情報!E76)</f>
        <v/>
      </c>
      <c r="W88" s="5" t="str">
        <f t="shared" si="34"/>
        <v/>
      </c>
      <c r="X88" s="5" t="str">
        <f t="shared" si="35"/>
        <v/>
      </c>
      <c r="Y88" s="5" t="str">
        <f t="shared" si="36"/>
        <v/>
      </c>
      <c r="Z88" s="5" t="str">
        <f t="shared" si="37"/>
        <v/>
      </c>
      <c r="AA88" s="5" t="str">
        <f t="shared" si="38"/>
        <v/>
      </c>
      <c r="AB88" s="7" t="str">
        <f>IF(G88="男",data_kyogisha!A80,"")</f>
        <v/>
      </c>
      <c r="AC88" s="5" t="str">
        <f t="shared" si="30"/>
        <v/>
      </c>
      <c r="AD88" s="5" t="str">
        <f t="shared" si="31"/>
        <v/>
      </c>
      <c r="AE88" s="5" t="str">
        <f t="shared" si="39"/>
        <v/>
      </c>
      <c r="AF88" s="5" t="str">
        <f t="shared" si="32"/>
        <v/>
      </c>
      <c r="AG88" s="5" t="str">
        <f t="shared" si="40"/>
        <v/>
      </c>
      <c r="AH88" s="5" t="str">
        <f>IF(G88="女",data_kyogisha!A80,"")</f>
        <v/>
      </c>
      <c r="AI88" s="1">
        <f t="shared" si="41"/>
        <v>0</v>
      </c>
      <c r="AJ88" s="1" t="str">
        <f t="shared" si="33"/>
        <v/>
      </c>
      <c r="AK88" s="1">
        <f t="shared" si="43"/>
        <v>0</v>
      </c>
      <c r="AL88" s="1" t="str">
        <f t="shared" si="42"/>
        <v/>
      </c>
      <c r="AM88" s="1">
        <f t="shared" si="46"/>
        <v>0</v>
      </c>
      <c r="AN88" s="1" t="str">
        <f t="shared" si="47"/>
        <v/>
      </c>
      <c r="AO88" s="1">
        <f t="shared" si="44"/>
        <v>0</v>
      </c>
      <c r="AP88" s="1" t="str">
        <f t="shared" si="45"/>
        <v/>
      </c>
    </row>
    <row r="89" spans="1:42">
      <c r="A89" s="31">
        <v>80</v>
      </c>
      <c r="B89" s="250"/>
      <c r="C89" s="42"/>
      <c r="D89" s="42"/>
      <c r="E89" s="42"/>
      <c r="F89" s="153"/>
      <c r="G89" s="42"/>
      <c r="H89" s="43"/>
      <c r="I89" s="44"/>
      <c r="J89" s="204"/>
      <c r="K89" s="44"/>
      <c r="L89" s="139"/>
      <c r="M89" s="44"/>
      <c r="N89" s="254"/>
      <c r="O89" s="45"/>
      <c r="P89" s="45"/>
      <c r="T89" s="54" t="str">
        <f>IF(種目情報!A73="","",種目情報!A73)</f>
        <v/>
      </c>
      <c r="U89" s="55" t="str">
        <f>IF(種目情報!E77="","",種目情報!E77)</f>
        <v/>
      </c>
      <c r="W89" s="5" t="str">
        <f t="shared" si="34"/>
        <v/>
      </c>
      <c r="X89" s="5" t="str">
        <f t="shared" si="35"/>
        <v/>
      </c>
      <c r="Y89" s="5" t="str">
        <f t="shared" si="36"/>
        <v/>
      </c>
      <c r="Z89" s="5" t="str">
        <f t="shared" si="37"/>
        <v/>
      </c>
      <c r="AA89" s="5" t="str">
        <f t="shared" si="38"/>
        <v/>
      </c>
      <c r="AB89" s="7" t="str">
        <f>IF(G89="男",data_kyogisha!A81,"")</f>
        <v/>
      </c>
      <c r="AC89" s="5" t="str">
        <f t="shared" si="30"/>
        <v/>
      </c>
      <c r="AD89" s="5" t="str">
        <f t="shared" si="31"/>
        <v/>
      </c>
      <c r="AE89" s="5" t="str">
        <f t="shared" si="39"/>
        <v/>
      </c>
      <c r="AF89" s="5" t="str">
        <f t="shared" si="32"/>
        <v/>
      </c>
      <c r="AG89" s="5" t="str">
        <f t="shared" si="40"/>
        <v/>
      </c>
      <c r="AH89" s="5" t="str">
        <f>IF(G89="女",data_kyogisha!A81,"")</f>
        <v/>
      </c>
      <c r="AI89" s="1">
        <f t="shared" si="41"/>
        <v>0</v>
      </c>
      <c r="AJ89" s="1" t="str">
        <f t="shared" si="33"/>
        <v/>
      </c>
      <c r="AK89" s="1">
        <f t="shared" si="43"/>
        <v>0</v>
      </c>
      <c r="AL89" s="1" t="str">
        <f t="shared" si="42"/>
        <v/>
      </c>
      <c r="AM89" s="1">
        <f t="shared" si="46"/>
        <v>0</v>
      </c>
      <c r="AN89" s="1" t="str">
        <f t="shared" si="47"/>
        <v/>
      </c>
      <c r="AO89" s="1">
        <f t="shared" si="44"/>
        <v>0</v>
      </c>
      <c r="AP89" s="1" t="str">
        <f t="shared" si="45"/>
        <v/>
      </c>
    </row>
    <row r="90" spans="1:42">
      <c r="A90" s="31">
        <v>81</v>
      </c>
      <c r="B90" s="250"/>
      <c r="C90" s="42"/>
      <c r="D90" s="42"/>
      <c r="E90" s="42"/>
      <c r="F90" s="153"/>
      <c r="G90" s="42"/>
      <c r="H90" s="43"/>
      <c r="I90" s="44"/>
      <c r="J90" s="204"/>
      <c r="K90" s="44"/>
      <c r="L90" s="139"/>
      <c r="M90" s="44"/>
      <c r="N90" s="254"/>
      <c r="O90" s="45"/>
      <c r="P90" s="45"/>
      <c r="T90" s="54" t="str">
        <f>IF(種目情報!A74="","",種目情報!A74)</f>
        <v/>
      </c>
      <c r="U90" s="55" t="str">
        <f>IF(種目情報!E78="","",種目情報!E78)</f>
        <v/>
      </c>
      <c r="W90" s="5" t="str">
        <f t="shared" si="34"/>
        <v/>
      </c>
      <c r="X90" s="5" t="str">
        <f t="shared" si="35"/>
        <v/>
      </c>
      <c r="Y90" s="5" t="str">
        <f t="shared" si="36"/>
        <v/>
      </c>
      <c r="Z90" s="5" t="str">
        <f t="shared" si="37"/>
        <v/>
      </c>
      <c r="AA90" s="5" t="str">
        <f t="shared" si="38"/>
        <v/>
      </c>
      <c r="AB90" s="7" t="str">
        <f>IF(G90="男",data_kyogisha!A82,"")</f>
        <v/>
      </c>
      <c r="AC90" s="5" t="str">
        <f t="shared" si="30"/>
        <v/>
      </c>
      <c r="AD90" s="5" t="str">
        <f t="shared" si="31"/>
        <v/>
      </c>
      <c r="AE90" s="5" t="str">
        <f t="shared" si="39"/>
        <v/>
      </c>
      <c r="AF90" s="5" t="str">
        <f t="shared" si="32"/>
        <v/>
      </c>
      <c r="AG90" s="5" t="str">
        <f t="shared" si="40"/>
        <v/>
      </c>
      <c r="AH90" s="5" t="str">
        <f>IF(G90="女",data_kyogisha!A82,"")</f>
        <v/>
      </c>
      <c r="AI90" s="1">
        <f t="shared" si="41"/>
        <v>0</v>
      </c>
      <c r="AJ90" s="1" t="str">
        <f t="shared" si="33"/>
        <v/>
      </c>
      <c r="AK90" s="1">
        <f t="shared" si="43"/>
        <v>0</v>
      </c>
      <c r="AL90" s="1" t="str">
        <f t="shared" si="42"/>
        <v/>
      </c>
      <c r="AM90" s="1">
        <f t="shared" si="46"/>
        <v>0</v>
      </c>
      <c r="AN90" s="1" t="str">
        <f t="shared" si="47"/>
        <v/>
      </c>
      <c r="AO90" s="1">
        <f t="shared" si="44"/>
        <v>0</v>
      </c>
      <c r="AP90" s="1" t="str">
        <f t="shared" si="45"/>
        <v/>
      </c>
    </row>
    <row r="91" spans="1:42">
      <c r="A91" s="31">
        <v>82</v>
      </c>
      <c r="B91" s="250"/>
      <c r="C91" s="42"/>
      <c r="D91" s="42"/>
      <c r="E91" s="42"/>
      <c r="F91" s="153"/>
      <c r="G91" s="42"/>
      <c r="H91" s="43"/>
      <c r="I91" s="44"/>
      <c r="J91" s="204"/>
      <c r="K91" s="44"/>
      <c r="L91" s="139"/>
      <c r="M91" s="44"/>
      <c r="N91" s="254"/>
      <c r="O91" s="45"/>
      <c r="P91" s="45"/>
      <c r="T91" s="54" t="str">
        <f>IF(種目情報!A75="","",種目情報!A75)</f>
        <v/>
      </c>
      <c r="U91" s="55" t="str">
        <f>IF(種目情報!E79="","",種目情報!E79)</f>
        <v/>
      </c>
      <c r="W91" s="5" t="str">
        <f t="shared" si="34"/>
        <v/>
      </c>
      <c r="X91" s="5" t="str">
        <f t="shared" si="35"/>
        <v/>
      </c>
      <c r="Y91" s="5" t="str">
        <f t="shared" si="36"/>
        <v/>
      </c>
      <c r="Z91" s="5" t="str">
        <f t="shared" si="37"/>
        <v/>
      </c>
      <c r="AA91" s="5" t="str">
        <f t="shared" si="38"/>
        <v/>
      </c>
      <c r="AB91" s="7" t="str">
        <f>IF(G91="男",data_kyogisha!A83,"")</f>
        <v/>
      </c>
      <c r="AC91" s="5" t="str">
        <f t="shared" si="30"/>
        <v/>
      </c>
      <c r="AD91" s="5" t="str">
        <f t="shared" si="31"/>
        <v/>
      </c>
      <c r="AE91" s="5" t="str">
        <f t="shared" si="39"/>
        <v/>
      </c>
      <c r="AF91" s="5" t="str">
        <f t="shared" si="32"/>
        <v/>
      </c>
      <c r="AG91" s="5" t="str">
        <f t="shared" si="40"/>
        <v/>
      </c>
      <c r="AH91" s="5" t="str">
        <f>IF(G91="女",data_kyogisha!A83,"")</f>
        <v/>
      </c>
      <c r="AI91" s="1">
        <f t="shared" si="41"/>
        <v>0</v>
      </c>
      <c r="AJ91" s="1" t="str">
        <f t="shared" si="33"/>
        <v/>
      </c>
      <c r="AK91" s="1">
        <f t="shared" si="43"/>
        <v>0</v>
      </c>
      <c r="AL91" s="1" t="str">
        <f t="shared" si="42"/>
        <v/>
      </c>
      <c r="AM91" s="1">
        <f t="shared" si="46"/>
        <v>0</v>
      </c>
      <c r="AN91" s="1" t="str">
        <f t="shared" si="47"/>
        <v/>
      </c>
      <c r="AO91" s="1">
        <f t="shared" si="44"/>
        <v>0</v>
      </c>
      <c r="AP91" s="1" t="str">
        <f t="shared" si="45"/>
        <v/>
      </c>
    </row>
    <row r="92" spans="1:42">
      <c r="A92" s="31">
        <v>83</v>
      </c>
      <c r="B92" s="250"/>
      <c r="C92" s="42"/>
      <c r="D92" s="42"/>
      <c r="E92" s="42"/>
      <c r="F92" s="153"/>
      <c r="G92" s="42"/>
      <c r="H92" s="43"/>
      <c r="I92" s="44"/>
      <c r="J92" s="204"/>
      <c r="K92" s="44"/>
      <c r="L92" s="139"/>
      <c r="M92" s="44"/>
      <c r="N92" s="254"/>
      <c r="O92" s="45"/>
      <c r="P92" s="45"/>
      <c r="W92" s="5" t="str">
        <f t="shared" si="34"/>
        <v/>
      </c>
      <c r="X92" s="5" t="str">
        <f t="shared" si="35"/>
        <v/>
      </c>
      <c r="Y92" s="5" t="str">
        <f t="shared" si="36"/>
        <v/>
      </c>
      <c r="Z92" s="5" t="str">
        <f t="shared" si="37"/>
        <v/>
      </c>
      <c r="AA92" s="5" t="str">
        <f t="shared" si="38"/>
        <v/>
      </c>
      <c r="AB92" s="7" t="str">
        <f>IF(G92="男",data_kyogisha!A84,"")</f>
        <v/>
      </c>
      <c r="AC92" s="5" t="str">
        <f t="shared" si="30"/>
        <v/>
      </c>
      <c r="AD92" s="5" t="str">
        <f t="shared" si="31"/>
        <v/>
      </c>
      <c r="AE92" s="5" t="str">
        <f t="shared" si="39"/>
        <v/>
      </c>
      <c r="AF92" s="5" t="str">
        <f t="shared" si="32"/>
        <v/>
      </c>
      <c r="AG92" s="5" t="str">
        <f t="shared" si="40"/>
        <v/>
      </c>
      <c r="AH92" s="5" t="str">
        <f>IF(G92="女",data_kyogisha!A84,"")</f>
        <v/>
      </c>
      <c r="AI92" s="1">
        <f t="shared" si="41"/>
        <v>0</v>
      </c>
      <c r="AJ92" s="1" t="str">
        <f t="shared" si="33"/>
        <v/>
      </c>
      <c r="AK92" s="1">
        <f t="shared" si="43"/>
        <v>0</v>
      </c>
      <c r="AL92" s="1" t="str">
        <f t="shared" si="42"/>
        <v/>
      </c>
      <c r="AM92" s="1">
        <f t="shared" si="46"/>
        <v>0</v>
      </c>
      <c r="AN92" s="1" t="str">
        <f t="shared" si="47"/>
        <v/>
      </c>
      <c r="AO92" s="1">
        <f t="shared" si="44"/>
        <v>0</v>
      </c>
      <c r="AP92" s="1" t="str">
        <f t="shared" si="45"/>
        <v/>
      </c>
    </row>
    <row r="93" spans="1:42">
      <c r="A93" s="31">
        <v>84</v>
      </c>
      <c r="B93" s="250"/>
      <c r="C93" s="42"/>
      <c r="D93" s="42"/>
      <c r="E93" s="42"/>
      <c r="F93" s="153"/>
      <c r="G93" s="42"/>
      <c r="H93" s="43"/>
      <c r="I93" s="44"/>
      <c r="J93" s="204"/>
      <c r="K93" s="44"/>
      <c r="L93" s="139"/>
      <c r="M93" s="44"/>
      <c r="N93" s="254"/>
      <c r="O93" s="45"/>
      <c r="P93" s="45"/>
      <c r="W93" s="5" t="str">
        <f t="shared" si="34"/>
        <v/>
      </c>
      <c r="X93" s="5" t="str">
        <f t="shared" si="35"/>
        <v/>
      </c>
      <c r="Y93" s="5" t="str">
        <f t="shared" si="36"/>
        <v/>
      </c>
      <c r="Z93" s="5" t="str">
        <f t="shared" si="37"/>
        <v/>
      </c>
      <c r="AA93" s="5" t="str">
        <f t="shared" si="38"/>
        <v/>
      </c>
      <c r="AB93" s="7" t="str">
        <f>IF(G93="男",data_kyogisha!A85,"")</f>
        <v/>
      </c>
      <c r="AC93" s="5" t="str">
        <f t="shared" si="30"/>
        <v/>
      </c>
      <c r="AD93" s="5" t="str">
        <f t="shared" si="31"/>
        <v/>
      </c>
      <c r="AE93" s="5" t="str">
        <f t="shared" si="39"/>
        <v/>
      </c>
      <c r="AF93" s="5" t="str">
        <f t="shared" si="32"/>
        <v/>
      </c>
      <c r="AG93" s="5" t="str">
        <f t="shared" si="40"/>
        <v/>
      </c>
      <c r="AH93" s="5" t="str">
        <f>IF(G93="女",data_kyogisha!A85,"")</f>
        <v/>
      </c>
      <c r="AI93" s="1">
        <f t="shared" si="41"/>
        <v>0</v>
      </c>
      <c r="AJ93" s="1" t="str">
        <f t="shared" si="33"/>
        <v/>
      </c>
      <c r="AK93" s="1">
        <f t="shared" si="43"/>
        <v>0</v>
      </c>
      <c r="AL93" s="1" t="str">
        <f t="shared" si="42"/>
        <v/>
      </c>
      <c r="AM93" s="1">
        <f t="shared" si="46"/>
        <v>0</v>
      </c>
      <c r="AN93" s="1" t="str">
        <f t="shared" si="47"/>
        <v/>
      </c>
      <c r="AO93" s="1">
        <f t="shared" si="44"/>
        <v>0</v>
      </c>
      <c r="AP93" s="1" t="str">
        <f t="shared" si="45"/>
        <v/>
      </c>
    </row>
    <row r="94" spans="1:42">
      <c r="A94" s="31">
        <v>85</v>
      </c>
      <c r="B94" s="250"/>
      <c r="C94" s="42"/>
      <c r="D94" s="42"/>
      <c r="E94" s="42"/>
      <c r="F94" s="153"/>
      <c r="G94" s="42"/>
      <c r="H94" s="43"/>
      <c r="I94" s="44"/>
      <c r="J94" s="204"/>
      <c r="K94" s="44"/>
      <c r="L94" s="139"/>
      <c r="M94" s="44"/>
      <c r="N94" s="254"/>
      <c r="O94" s="45"/>
      <c r="P94" s="45"/>
      <c r="W94" s="5" t="str">
        <f t="shared" si="34"/>
        <v/>
      </c>
      <c r="X94" s="5" t="str">
        <f t="shared" si="35"/>
        <v/>
      </c>
      <c r="Y94" s="5" t="str">
        <f t="shared" si="36"/>
        <v/>
      </c>
      <c r="Z94" s="5" t="str">
        <f t="shared" si="37"/>
        <v/>
      </c>
      <c r="AA94" s="5" t="str">
        <f t="shared" si="38"/>
        <v/>
      </c>
      <c r="AB94" s="7" t="str">
        <f>IF(G94="男",data_kyogisha!A86,"")</f>
        <v/>
      </c>
      <c r="AC94" s="5" t="str">
        <f t="shared" si="30"/>
        <v/>
      </c>
      <c r="AD94" s="5" t="str">
        <f t="shared" si="31"/>
        <v/>
      </c>
      <c r="AE94" s="5" t="str">
        <f t="shared" si="39"/>
        <v/>
      </c>
      <c r="AF94" s="5" t="str">
        <f t="shared" si="32"/>
        <v/>
      </c>
      <c r="AG94" s="5" t="str">
        <f t="shared" si="40"/>
        <v/>
      </c>
      <c r="AH94" s="5" t="str">
        <f>IF(G94="女",data_kyogisha!A86,"")</f>
        <v/>
      </c>
      <c r="AI94" s="1">
        <f t="shared" si="41"/>
        <v>0</v>
      </c>
      <c r="AJ94" s="1" t="str">
        <f t="shared" si="33"/>
        <v/>
      </c>
      <c r="AK94" s="1">
        <f t="shared" si="43"/>
        <v>0</v>
      </c>
      <c r="AL94" s="1" t="str">
        <f t="shared" si="42"/>
        <v/>
      </c>
      <c r="AM94" s="1">
        <f t="shared" si="46"/>
        <v>0</v>
      </c>
      <c r="AN94" s="1" t="str">
        <f t="shared" si="47"/>
        <v/>
      </c>
      <c r="AO94" s="1">
        <f t="shared" si="44"/>
        <v>0</v>
      </c>
      <c r="AP94" s="1" t="str">
        <f t="shared" si="45"/>
        <v/>
      </c>
    </row>
    <row r="95" spans="1:42">
      <c r="A95" s="31">
        <v>86</v>
      </c>
      <c r="B95" s="250"/>
      <c r="C95" s="42"/>
      <c r="D95" s="42"/>
      <c r="E95" s="42"/>
      <c r="F95" s="153"/>
      <c r="G95" s="42"/>
      <c r="H95" s="43"/>
      <c r="I95" s="44"/>
      <c r="J95" s="204"/>
      <c r="K95" s="44"/>
      <c r="L95" s="139"/>
      <c r="M95" s="44"/>
      <c r="N95" s="254"/>
      <c r="O95" s="45"/>
      <c r="P95" s="45"/>
      <c r="W95" s="5" t="str">
        <f t="shared" si="34"/>
        <v/>
      </c>
      <c r="X95" s="5" t="str">
        <f t="shared" si="35"/>
        <v/>
      </c>
      <c r="Y95" s="5" t="str">
        <f t="shared" si="36"/>
        <v/>
      </c>
      <c r="Z95" s="5" t="str">
        <f t="shared" si="37"/>
        <v/>
      </c>
      <c r="AA95" s="5" t="str">
        <f t="shared" si="38"/>
        <v/>
      </c>
      <c r="AB95" s="7" t="str">
        <f>IF(G95="男",data_kyogisha!A87,"")</f>
        <v/>
      </c>
      <c r="AC95" s="5" t="str">
        <f t="shared" si="30"/>
        <v/>
      </c>
      <c r="AD95" s="5" t="str">
        <f t="shared" si="31"/>
        <v/>
      </c>
      <c r="AE95" s="5" t="str">
        <f t="shared" si="39"/>
        <v/>
      </c>
      <c r="AF95" s="5" t="str">
        <f t="shared" si="32"/>
        <v/>
      </c>
      <c r="AG95" s="5" t="str">
        <f t="shared" si="40"/>
        <v/>
      </c>
      <c r="AH95" s="5" t="str">
        <f>IF(G95="女",data_kyogisha!A87,"")</f>
        <v/>
      </c>
      <c r="AI95" s="1">
        <f t="shared" si="41"/>
        <v>0</v>
      </c>
      <c r="AJ95" s="1" t="str">
        <f t="shared" si="33"/>
        <v/>
      </c>
      <c r="AK95" s="1">
        <f t="shared" si="43"/>
        <v>0</v>
      </c>
      <c r="AL95" s="1" t="str">
        <f t="shared" si="42"/>
        <v/>
      </c>
      <c r="AM95" s="1">
        <f t="shared" si="46"/>
        <v>0</v>
      </c>
      <c r="AN95" s="1" t="str">
        <f t="shared" si="47"/>
        <v/>
      </c>
      <c r="AO95" s="1">
        <f t="shared" si="44"/>
        <v>0</v>
      </c>
      <c r="AP95" s="1" t="str">
        <f t="shared" si="45"/>
        <v/>
      </c>
    </row>
    <row r="96" spans="1:42">
      <c r="A96" s="31">
        <v>87</v>
      </c>
      <c r="B96" s="250"/>
      <c r="C96" s="42"/>
      <c r="D96" s="42"/>
      <c r="E96" s="42"/>
      <c r="F96" s="153"/>
      <c r="G96" s="42"/>
      <c r="H96" s="43"/>
      <c r="I96" s="44"/>
      <c r="J96" s="204"/>
      <c r="K96" s="44"/>
      <c r="L96" s="139"/>
      <c r="M96" s="44"/>
      <c r="N96" s="254"/>
      <c r="O96" s="45"/>
      <c r="P96" s="45"/>
      <c r="W96" s="5" t="str">
        <f t="shared" si="34"/>
        <v/>
      </c>
      <c r="X96" s="5" t="str">
        <f t="shared" si="35"/>
        <v/>
      </c>
      <c r="Y96" s="5" t="str">
        <f t="shared" si="36"/>
        <v/>
      </c>
      <c r="Z96" s="5" t="str">
        <f t="shared" si="37"/>
        <v/>
      </c>
      <c r="AA96" s="5" t="str">
        <f t="shared" si="38"/>
        <v/>
      </c>
      <c r="AB96" s="7" t="str">
        <f>IF(G96="男",data_kyogisha!A88,"")</f>
        <v/>
      </c>
      <c r="AC96" s="5" t="str">
        <f t="shared" si="30"/>
        <v/>
      </c>
      <c r="AD96" s="5" t="str">
        <f t="shared" si="31"/>
        <v/>
      </c>
      <c r="AE96" s="5" t="str">
        <f t="shared" si="39"/>
        <v/>
      </c>
      <c r="AF96" s="5" t="str">
        <f t="shared" si="32"/>
        <v/>
      </c>
      <c r="AG96" s="5" t="str">
        <f t="shared" si="40"/>
        <v/>
      </c>
      <c r="AH96" s="5" t="str">
        <f>IF(G96="女",data_kyogisha!A88,"")</f>
        <v/>
      </c>
      <c r="AI96" s="1">
        <f t="shared" si="41"/>
        <v>0</v>
      </c>
      <c r="AJ96" s="1" t="str">
        <f t="shared" si="33"/>
        <v/>
      </c>
      <c r="AK96" s="1">
        <f t="shared" si="43"/>
        <v>0</v>
      </c>
      <c r="AL96" s="1" t="str">
        <f t="shared" si="42"/>
        <v/>
      </c>
      <c r="AM96" s="1">
        <f t="shared" si="46"/>
        <v>0</v>
      </c>
      <c r="AN96" s="1" t="str">
        <f t="shared" si="47"/>
        <v/>
      </c>
      <c r="AO96" s="1">
        <f t="shared" si="44"/>
        <v>0</v>
      </c>
      <c r="AP96" s="1" t="str">
        <f t="shared" si="45"/>
        <v/>
      </c>
    </row>
    <row r="97" spans="1:42">
      <c r="A97" s="31">
        <v>88</v>
      </c>
      <c r="B97" s="250"/>
      <c r="C97" s="42"/>
      <c r="D97" s="42"/>
      <c r="E97" s="42"/>
      <c r="F97" s="153"/>
      <c r="G97" s="42"/>
      <c r="H97" s="43"/>
      <c r="I97" s="44"/>
      <c r="J97" s="204"/>
      <c r="K97" s="44"/>
      <c r="L97" s="139"/>
      <c r="M97" s="44"/>
      <c r="N97" s="254"/>
      <c r="O97" s="45"/>
      <c r="P97" s="45"/>
      <c r="W97" s="5" t="str">
        <f t="shared" si="34"/>
        <v/>
      </c>
      <c r="X97" s="5" t="str">
        <f t="shared" si="35"/>
        <v/>
      </c>
      <c r="Y97" s="5" t="str">
        <f t="shared" si="36"/>
        <v/>
      </c>
      <c r="Z97" s="5" t="str">
        <f t="shared" si="37"/>
        <v/>
      </c>
      <c r="AA97" s="5" t="str">
        <f t="shared" si="38"/>
        <v/>
      </c>
      <c r="AB97" s="7" t="str">
        <f>IF(G97="男",data_kyogisha!A89,"")</f>
        <v/>
      </c>
      <c r="AC97" s="5" t="str">
        <f t="shared" si="30"/>
        <v/>
      </c>
      <c r="AD97" s="5" t="str">
        <f t="shared" si="31"/>
        <v/>
      </c>
      <c r="AE97" s="5" t="str">
        <f t="shared" si="39"/>
        <v/>
      </c>
      <c r="AF97" s="5" t="str">
        <f t="shared" si="32"/>
        <v/>
      </c>
      <c r="AG97" s="5" t="str">
        <f t="shared" si="40"/>
        <v/>
      </c>
      <c r="AH97" s="5" t="str">
        <f>IF(G97="女",data_kyogisha!A89,"")</f>
        <v/>
      </c>
      <c r="AI97" s="1">
        <f t="shared" si="41"/>
        <v>0</v>
      </c>
      <c r="AJ97" s="1" t="str">
        <f t="shared" si="33"/>
        <v/>
      </c>
      <c r="AK97" s="1">
        <f t="shared" si="43"/>
        <v>0</v>
      </c>
      <c r="AL97" s="1" t="str">
        <f t="shared" si="42"/>
        <v/>
      </c>
      <c r="AM97" s="1">
        <f t="shared" si="46"/>
        <v>0</v>
      </c>
      <c r="AN97" s="1" t="str">
        <f t="shared" si="47"/>
        <v/>
      </c>
      <c r="AO97" s="1">
        <f t="shared" si="44"/>
        <v>0</v>
      </c>
      <c r="AP97" s="1" t="str">
        <f t="shared" si="45"/>
        <v/>
      </c>
    </row>
    <row r="98" spans="1:42">
      <c r="A98" s="31">
        <v>89</v>
      </c>
      <c r="B98" s="250"/>
      <c r="C98" s="42"/>
      <c r="D98" s="42"/>
      <c r="E98" s="42"/>
      <c r="F98" s="153"/>
      <c r="G98" s="42"/>
      <c r="H98" s="43"/>
      <c r="I98" s="44"/>
      <c r="J98" s="204"/>
      <c r="K98" s="44"/>
      <c r="L98" s="139"/>
      <c r="M98" s="44"/>
      <c r="N98" s="254"/>
      <c r="O98" s="45"/>
      <c r="P98" s="45"/>
      <c r="W98" s="5" t="str">
        <f t="shared" si="34"/>
        <v/>
      </c>
      <c r="X98" s="5" t="str">
        <f t="shared" si="35"/>
        <v/>
      </c>
      <c r="Y98" s="5" t="str">
        <f t="shared" si="36"/>
        <v/>
      </c>
      <c r="Z98" s="5" t="str">
        <f t="shared" si="37"/>
        <v/>
      </c>
      <c r="AA98" s="5" t="str">
        <f t="shared" si="38"/>
        <v/>
      </c>
      <c r="AB98" s="7" t="str">
        <f>IF(G98="男",data_kyogisha!A90,"")</f>
        <v/>
      </c>
      <c r="AC98" s="5" t="str">
        <f t="shared" si="30"/>
        <v/>
      </c>
      <c r="AD98" s="5" t="str">
        <f t="shared" si="31"/>
        <v/>
      </c>
      <c r="AE98" s="5" t="str">
        <f t="shared" si="39"/>
        <v/>
      </c>
      <c r="AF98" s="5" t="str">
        <f t="shared" si="32"/>
        <v/>
      </c>
      <c r="AG98" s="5" t="str">
        <f t="shared" si="40"/>
        <v/>
      </c>
      <c r="AH98" s="5" t="str">
        <f>IF(G98="女",data_kyogisha!A90,"")</f>
        <v/>
      </c>
      <c r="AI98" s="1">
        <f t="shared" si="41"/>
        <v>0</v>
      </c>
      <c r="AJ98" s="1" t="str">
        <f t="shared" si="33"/>
        <v/>
      </c>
      <c r="AK98" s="1">
        <f t="shared" si="43"/>
        <v>0</v>
      </c>
      <c r="AL98" s="1" t="str">
        <f t="shared" si="42"/>
        <v/>
      </c>
      <c r="AM98" s="1">
        <f t="shared" si="46"/>
        <v>0</v>
      </c>
      <c r="AN98" s="1" t="str">
        <f t="shared" si="47"/>
        <v/>
      </c>
      <c r="AO98" s="1">
        <f t="shared" si="44"/>
        <v>0</v>
      </c>
      <c r="AP98" s="1" t="str">
        <f t="shared" si="45"/>
        <v/>
      </c>
    </row>
    <row r="99" spans="1:42" ht="14.25" thickBot="1">
      <c r="A99" s="20">
        <v>90</v>
      </c>
      <c r="B99" s="251"/>
      <c r="C99" s="46"/>
      <c r="D99" s="46"/>
      <c r="E99" s="46"/>
      <c r="F99" s="154"/>
      <c r="G99" s="46"/>
      <c r="H99" s="47"/>
      <c r="I99" s="48"/>
      <c r="J99" s="205"/>
      <c r="K99" s="48"/>
      <c r="L99" s="140"/>
      <c r="M99" s="48"/>
      <c r="N99" s="255"/>
      <c r="O99" s="49"/>
      <c r="P99" s="49"/>
      <c r="W99" s="86" t="str">
        <f t="shared" si="34"/>
        <v/>
      </c>
      <c r="X99" s="86" t="str">
        <f t="shared" si="35"/>
        <v/>
      </c>
      <c r="Y99" s="86" t="str">
        <f t="shared" si="36"/>
        <v/>
      </c>
      <c r="Z99" s="86" t="str">
        <f t="shared" si="37"/>
        <v/>
      </c>
      <c r="AA99" s="86" t="str">
        <f t="shared" si="38"/>
        <v/>
      </c>
      <c r="AB99" s="87" t="str">
        <f>IF(G99="男",data_kyogisha!A91,"")</f>
        <v/>
      </c>
      <c r="AC99" s="86" t="str">
        <f t="shared" si="30"/>
        <v/>
      </c>
      <c r="AD99" s="86" t="str">
        <f t="shared" si="31"/>
        <v/>
      </c>
      <c r="AE99" s="86" t="str">
        <f t="shared" si="39"/>
        <v/>
      </c>
      <c r="AF99" s="86" t="str">
        <f t="shared" si="32"/>
        <v/>
      </c>
      <c r="AG99" s="86" t="str">
        <f t="shared" si="40"/>
        <v/>
      </c>
      <c r="AH99" s="86" t="str">
        <f>IF(G99="女",data_kyogisha!A91,"")</f>
        <v/>
      </c>
      <c r="AI99" s="86">
        <f t="shared" si="41"/>
        <v>0</v>
      </c>
      <c r="AJ99" s="86" t="str">
        <f t="shared" si="33"/>
        <v/>
      </c>
      <c r="AK99" s="86">
        <f t="shared" si="43"/>
        <v>0</v>
      </c>
      <c r="AL99" s="86" t="str">
        <f t="shared" si="42"/>
        <v/>
      </c>
      <c r="AM99" s="86">
        <f t="shared" si="46"/>
        <v>0</v>
      </c>
      <c r="AN99" s="86" t="str">
        <f t="shared" si="47"/>
        <v/>
      </c>
      <c r="AO99" s="86">
        <f t="shared" si="44"/>
        <v>0</v>
      </c>
      <c r="AP99" s="86" t="str">
        <f t="shared" si="45"/>
        <v/>
      </c>
    </row>
    <row r="100" spans="1:42">
      <c r="B100" s="191"/>
      <c r="F100" s="12" t="s">
        <v>101</v>
      </c>
      <c r="G100" s="57">
        <f>SUM(I100:M100)</f>
        <v>0</v>
      </c>
      <c r="I100" s="1">
        <f>COUNTA(I10:I99)</f>
        <v>0</v>
      </c>
      <c r="K100" s="1">
        <f>COUNTA(K10:K99)</f>
        <v>0</v>
      </c>
      <c r="M100" s="1">
        <f>COUNTA(M10:M99)</f>
        <v>0</v>
      </c>
    </row>
    <row r="101" spans="1:42">
      <c r="B101" s="191"/>
      <c r="F101" s="12" t="s">
        <v>104</v>
      </c>
      <c r="G101" s="57">
        <f>③リレー情報確認!F14+③リレー情報確認!L14+③リレー情報確認!R14+③リレー情報確認!X14</f>
        <v>0</v>
      </c>
    </row>
    <row r="102" spans="1:42">
      <c r="B102" s="191"/>
      <c r="F102" s="12" t="s">
        <v>106</v>
      </c>
      <c r="G102" s="57">
        <f>COUNTIF(G10:G99,"男")</f>
        <v>0</v>
      </c>
    </row>
    <row r="103" spans="1:42">
      <c r="F103" s="1" t="s">
        <v>107</v>
      </c>
      <c r="G103" s="1">
        <f>COUNTIF(G10:G99,"女")</f>
        <v>0</v>
      </c>
    </row>
    <row r="104" spans="1:42">
      <c r="G104" s="1">
        <f>SUM(G102:G103)</f>
        <v>0</v>
      </c>
    </row>
  </sheetData>
  <sheetProtection sheet="1" objects="1" scenarios="1" selectLockedCells="1"/>
  <mergeCells count="1">
    <mergeCell ref="N3:P3"/>
  </mergeCells>
  <phoneticPr fontId="6"/>
  <dataValidations count="9">
    <dataValidation type="list" allowBlank="1" showInputMessage="1" showErrorMessage="1" sqref="M10:M99">
      <formula1>IF(G10="","",IF(G10="男",$T$10:$T$29,$U$10:$U$28))</formula1>
    </dataValidation>
    <dataValidation imeMode="off" allowBlank="1" showInputMessage="1" showErrorMessage="1" sqref="N10:N99 C10:C102 F10:F99 H10:H99 O5:P6 L10:L99"/>
    <dataValidation type="list" allowBlank="1" showInputMessage="1" showErrorMessage="1" sqref="O10:P99">
      <formula1>$V$11</formula1>
    </dataValidation>
    <dataValidation type="list" imeMode="on" allowBlank="1" showInputMessage="1" showErrorMessage="1" sqref="G10:G99">
      <formula1>$S$11:$S$12</formula1>
    </dataValidation>
    <dataValidation imeMode="on" allowBlank="1" showInputMessage="1" showErrorMessage="1" sqref="D10:D99"/>
    <dataValidation imeMode="halfKatakana" allowBlank="1" showInputMessage="1" showErrorMessage="1" sqref="E9:E99 F9"/>
    <dataValidation type="list" allowBlank="1" showInputMessage="1" showErrorMessage="1" sqref="K10:K99">
      <formula1>IF(G10="","",IF(G10="男",$T$10:$T$23,$U$10:$U$23))</formula1>
    </dataValidation>
    <dataValidation type="list" allowBlank="1" showInputMessage="1" showErrorMessage="1" sqref="I10:I99">
      <formula1>IF(G10="","",IF(G10="男",$T$10:$T$23,$U$10:$U$23))</formula1>
    </dataValidation>
    <dataValidation type="whole" imeMode="off" allowBlank="1" showInputMessage="1" showErrorMessage="1" error="．やｍを入力しないでください！！_x000a_" sqref="J10:J99">
      <formula1>1</formula1>
      <formula2>9999999</formula2>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X14"/>
  <sheetViews>
    <sheetView zoomScaleNormal="100" workbookViewId="0">
      <pane ySplit="16" topLeftCell="A17" activePane="bottomLeft" state="frozen"/>
      <selection activeCell="A2" sqref="A2"/>
      <selection pane="bottomLeft" activeCell="R33" sqref="R33"/>
    </sheetView>
  </sheetViews>
  <sheetFormatPr defaultRowHeight="13.5"/>
  <cols>
    <col min="1" max="1" width="1.875" style="35" customWidth="1"/>
    <col min="2" max="2" width="4.5" style="35" hidden="1" customWidth="1"/>
    <col min="3" max="3" width="6.5" style="35" bestFit="1" customWidth="1"/>
    <col min="4" max="4" width="12.25" style="35" bestFit="1" customWidth="1"/>
    <col min="5" max="5" width="13.125" style="35" customWidth="1"/>
    <col min="6" max="6" width="8.5" style="35" bestFit="1" customWidth="1"/>
    <col min="7" max="7" width="5" style="36" customWidth="1"/>
    <col min="8" max="8" width="4.5" style="35" hidden="1" customWidth="1"/>
    <col min="9" max="9" width="6.5" style="35" customWidth="1"/>
    <col min="10" max="10" width="12.25" style="35" customWidth="1"/>
    <col min="11" max="11" width="8.625" style="35" customWidth="1"/>
    <col min="12" max="12" width="8.5" style="35" bestFit="1" customWidth="1"/>
    <col min="13" max="13" width="5" style="38" customWidth="1"/>
    <col min="14" max="14" width="4.5" style="35" hidden="1" customWidth="1"/>
    <col min="15" max="15" width="6.5" style="35" bestFit="1" customWidth="1"/>
    <col min="16" max="16" width="12.25" style="35" customWidth="1"/>
    <col min="17" max="17" width="13.5" style="35" customWidth="1"/>
    <col min="18" max="18" width="8.5" style="35" bestFit="1" customWidth="1"/>
    <col min="19" max="19" width="5" style="38" customWidth="1"/>
    <col min="20" max="20" width="4.5" style="35" hidden="1" customWidth="1"/>
    <col min="21" max="21" width="6.5" style="35" bestFit="1" customWidth="1"/>
    <col min="22" max="22" width="12.25" style="35" customWidth="1"/>
    <col min="23" max="23" width="9.625" style="35" customWidth="1"/>
    <col min="24" max="24" width="8.5" style="35" bestFit="1" customWidth="1"/>
    <col min="25" max="26" width="9" style="35"/>
    <col min="27" max="27" width="9" style="35" customWidth="1"/>
    <col min="28" max="16384" width="9" style="35"/>
  </cols>
  <sheetData>
    <row r="1" spans="1:24" ht="18" thickBot="1">
      <c r="A1" s="34" t="s">
        <v>96</v>
      </c>
      <c r="H1" s="37"/>
      <c r="I1" s="51" t="s">
        <v>37</v>
      </c>
      <c r="J1" s="356" t="str">
        <f>IF(①団体情報入力!D6="","",①団体情報入力!D6)</f>
        <v/>
      </c>
      <c r="K1" s="357"/>
      <c r="L1" s="358"/>
      <c r="M1" s="33"/>
      <c r="O1" s="51" t="s">
        <v>73</v>
      </c>
      <c r="P1" s="356" t="str">
        <f>IF(①団体情報入力!F6="","",①団体情報入力!F6)</f>
        <v/>
      </c>
      <c r="Q1" s="357"/>
      <c r="R1" s="358"/>
      <c r="T1" s="37"/>
      <c r="W1" s="94"/>
    </row>
    <row r="2" spans="1:24">
      <c r="H2" s="37"/>
      <c r="N2" s="37"/>
      <c r="T2" s="37"/>
    </row>
    <row r="3" spans="1:24" s="101" customFormat="1">
      <c r="A3" s="102"/>
      <c r="B3" s="98"/>
      <c r="C3" s="99" t="s">
        <v>95</v>
      </c>
      <c r="D3" s="100"/>
      <c r="E3" s="100"/>
      <c r="F3" s="100"/>
      <c r="G3" s="100"/>
      <c r="H3" s="100"/>
      <c r="I3" s="100"/>
      <c r="J3" s="100"/>
      <c r="K3" s="100"/>
      <c r="L3" s="100"/>
      <c r="M3" s="100"/>
      <c r="N3" s="100"/>
      <c r="O3" s="100"/>
      <c r="P3" s="116"/>
      <c r="Q3" s="116"/>
      <c r="R3" s="116"/>
      <c r="S3" s="116"/>
      <c r="T3" s="116"/>
      <c r="U3" s="116"/>
      <c r="V3" s="116"/>
      <c r="W3" s="116"/>
    </row>
    <row r="4" spans="1:24" s="101" customFormat="1">
      <c r="A4" s="102"/>
      <c r="B4" s="98"/>
      <c r="C4" s="99" t="s">
        <v>97</v>
      </c>
      <c r="D4" s="100"/>
      <c r="E4" s="100"/>
      <c r="F4" s="100"/>
      <c r="G4" s="100"/>
      <c r="H4" s="100"/>
      <c r="I4" s="100"/>
      <c r="J4" s="100"/>
      <c r="K4" s="100"/>
      <c r="L4" s="100"/>
      <c r="M4" s="100"/>
      <c r="N4" s="100"/>
      <c r="O4" s="100"/>
      <c r="P4" s="116"/>
      <c r="Q4" s="116"/>
      <c r="R4" s="116"/>
      <c r="S4" s="116"/>
      <c r="T4" s="116"/>
      <c r="U4" s="116"/>
      <c r="V4" s="116"/>
      <c r="W4" s="116"/>
    </row>
    <row r="5" spans="1:24">
      <c r="H5" s="102"/>
      <c r="N5" s="102"/>
      <c r="T5" s="102"/>
    </row>
    <row r="6" spans="1:24" s="103" customFormat="1">
      <c r="A6" s="113"/>
      <c r="B6" s="360" t="s">
        <v>68</v>
      </c>
      <c r="C6" s="360"/>
      <c r="D6" s="360"/>
      <c r="E6" s="360"/>
      <c r="F6" s="360"/>
      <c r="G6" s="114"/>
      <c r="H6" s="363"/>
      <c r="I6" s="364"/>
      <c r="J6" s="364"/>
      <c r="K6" s="364"/>
      <c r="L6" s="365"/>
      <c r="M6" s="115"/>
      <c r="N6" s="361" t="s">
        <v>69</v>
      </c>
      <c r="O6" s="361"/>
      <c r="P6" s="361"/>
      <c r="Q6" s="361"/>
      <c r="R6" s="361"/>
      <c r="S6" s="115"/>
      <c r="T6" s="362"/>
      <c r="U6" s="362"/>
      <c r="V6" s="362"/>
      <c r="W6" s="362"/>
      <c r="X6" s="362"/>
    </row>
    <row r="7" spans="1:24">
      <c r="B7" s="104" t="s">
        <v>56</v>
      </c>
      <c r="C7" s="104" t="s">
        <v>0</v>
      </c>
      <c r="D7" s="104" t="s">
        <v>59</v>
      </c>
      <c r="E7" s="104" t="s">
        <v>83</v>
      </c>
      <c r="F7" s="104" t="s">
        <v>8</v>
      </c>
      <c r="H7" s="180" t="s">
        <v>56</v>
      </c>
      <c r="I7" s="247" t="s">
        <v>0</v>
      </c>
      <c r="J7" s="247" t="s">
        <v>59</v>
      </c>
      <c r="K7" s="247" t="s">
        <v>83</v>
      </c>
      <c r="L7" s="247" t="s">
        <v>8</v>
      </c>
      <c r="N7" s="105" t="s">
        <v>56</v>
      </c>
      <c r="O7" s="105" t="s">
        <v>0</v>
      </c>
      <c r="P7" s="104" t="s">
        <v>59</v>
      </c>
      <c r="Q7" s="104" t="s">
        <v>83</v>
      </c>
      <c r="R7" s="104" t="s">
        <v>8</v>
      </c>
      <c r="T7" s="180" t="s">
        <v>56</v>
      </c>
      <c r="U7" s="247" t="s">
        <v>0</v>
      </c>
      <c r="V7" s="247" t="s">
        <v>59</v>
      </c>
      <c r="W7" s="247" t="s">
        <v>83</v>
      </c>
      <c r="X7" s="247" t="s">
        <v>8</v>
      </c>
    </row>
    <row r="8" spans="1:24">
      <c r="B8" s="106">
        <v>1</v>
      </c>
      <c r="C8" s="106" t="str">
        <f>IF(②選手情報入力!$AJ$9&lt;1,"",VLOOKUP(B8,②選手情報入力!$AI$10:$AJ$99,2,FALSE))</f>
        <v/>
      </c>
      <c r="D8" s="83" t="str">
        <f>IF(C8="","",VLOOKUP(C8,②選手情報入力!$W$10:$X$99,2,FALSE))</f>
        <v/>
      </c>
      <c r="E8" s="83" t="str">
        <f>IF(C8="","",VLOOKUP(C8,②選手情報入力!$W$10:$AC$99,6,FALSE))</f>
        <v/>
      </c>
      <c r="F8" s="359" t="str">
        <f>IF(②選手情報入力!O5="","",②選手情報入力!O5)</f>
        <v/>
      </c>
      <c r="H8" s="181">
        <v>1</v>
      </c>
      <c r="I8" s="106" t="str">
        <f>IF(②選手情報入力!$AL$9&lt;1,"",VLOOKUP(H8,②選手情報入力!$AK$10:$AL$99,2,FALSE))</f>
        <v/>
      </c>
      <c r="J8" s="83" t="str">
        <f>IF(I8="","",VLOOKUP(I8,②選手情報入力!$W$10:$X$99,2,FALSE))</f>
        <v/>
      </c>
      <c r="K8" s="83" t="str">
        <f>IF(I8="","",VLOOKUP(I8,②選手情報入力!$W$10:$AC$99,6,FALSE))</f>
        <v/>
      </c>
      <c r="L8" s="366" t="str">
        <f>IF(②選手情報入力!P5="","",②選手情報入力!P5)</f>
        <v/>
      </c>
      <c r="N8" s="106">
        <v>1</v>
      </c>
      <c r="O8" s="106" t="str">
        <f>IF(②選手情報入力!$AN$9&lt;1,"",VLOOKUP(N8,②選手情報入力!$AM$10:$AN$99,2,FALSE))</f>
        <v/>
      </c>
      <c r="P8" s="83" t="str">
        <f>IF(O8="","",VLOOKUP(O8,②選手情報入力!$AC$10:$AD$99,2,FALSE))</f>
        <v/>
      </c>
      <c r="Q8" s="83" t="str">
        <f>IF(O8="","",VLOOKUP(O8,②選手情報入力!$AC$10:$AJ$99,6,FALSE))</f>
        <v/>
      </c>
      <c r="R8" s="359" t="str">
        <f>IF(②選手情報入力!O6="","",②選手情報入力!O6)</f>
        <v/>
      </c>
      <c r="T8" s="180">
        <v>1</v>
      </c>
      <c r="U8" s="247" t="str">
        <f>IF(②選手情報入力!$AP$9&lt;1,"",VLOOKUP(T8,②選手情報入力!$AO$10:$AP$99,2,FALSE))</f>
        <v/>
      </c>
      <c r="V8" s="249" t="str">
        <f>IF(U8="","",VLOOKUP(U8,②選手情報入力!$AC$10:$AD$99,2,FALSE))</f>
        <v/>
      </c>
      <c r="W8" s="249" t="str">
        <f>IF(U8="","",VLOOKUP(U8,②選手情報入力!$AC$10:$AJ$99,6,FALSE))</f>
        <v/>
      </c>
      <c r="X8" s="359" t="str">
        <f>IF(②選手情報入力!P6="","",②選手情報入力!P6)</f>
        <v/>
      </c>
    </row>
    <row r="9" spans="1:24">
      <c r="B9" s="107">
        <v>2</v>
      </c>
      <c r="C9" s="107" t="str">
        <f>IF(②選手情報入力!$AJ$9&lt;2,"",VLOOKUP(B9,②選手情報入力!$AI$10:$AJ$99,2,FALSE))</f>
        <v/>
      </c>
      <c r="D9" s="84" t="str">
        <f>IF(C9="","",VLOOKUP(C9,②選手情報入力!$W$10:$X$99,2,FALSE))</f>
        <v/>
      </c>
      <c r="E9" s="84" t="str">
        <f>IF(C9="","",VLOOKUP(C9,②選手情報入力!$W$10:$AC$99,6,FALSE))</f>
        <v/>
      </c>
      <c r="F9" s="359"/>
      <c r="H9" s="182">
        <v>2</v>
      </c>
      <c r="I9" s="107" t="str">
        <f>IF(②選手情報入力!$AL$9&lt;2,"",VLOOKUP(H9,②選手情報入力!$AK$10:$AL$99,2,FALSE))</f>
        <v/>
      </c>
      <c r="J9" s="84" t="str">
        <f>IF(I9="","",VLOOKUP(I9,②選手情報入力!$W$10:$X$99,2,FALSE))</f>
        <v/>
      </c>
      <c r="K9" s="84" t="str">
        <f>IF(I9="","",VLOOKUP(I9,②選手情報入力!$W$10:$AC$99,6,FALSE))</f>
        <v/>
      </c>
      <c r="L9" s="367"/>
      <c r="N9" s="107">
        <v>2</v>
      </c>
      <c r="O9" s="107" t="str">
        <f>IF(②選手情報入力!$AN$9&lt;2,"",VLOOKUP(N9,②選手情報入力!$AM$10:$AN$99,2,FALSE))</f>
        <v/>
      </c>
      <c r="P9" s="84" t="str">
        <f>IF(O9="","",VLOOKUP(O9,②選手情報入力!$AC$10:$AD$99,2,FALSE))</f>
        <v/>
      </c>
      <c r="Q9" s="84" t="str">
        <f>IF(O9="","",VLOOKUP(O9,②選手情報入力!$AC$10:$AJ$99,6,FALSE))</f>
        <v/>
      </c>
      <c r="R9" s="359"/>
      <c r="T9" s="180">
        <v>2</v>
      </c>
      <c r="U9" s="247" t="str">
        <f>IF(②選手情報入力!$AP$9&lt;2,"",VLOOKUP(T9,②選手情報入力!$AO$10:$AP$99,2,FALSE))</f>
        <v/>
      </c>
      <c r="V9" s="249" t="str">
        <f>IF(U9="","",VLOOKUP(U9,②選手情報入力!$AC$10:$AD$99,2,FALSE))</f>
        <v/>
      </c>
      <c r="W9" s="249" t="str">
        <f>IF(U9="","",VLOOKUP(U9,②選手情報入力!$AC$10:$AJ$99,6,FALSE))</f>
        <v/>
      </c>
      <c r="X9" s="359"/>
    </row>
    <row r="10" spans="1:24">
      <c r="B10" s="107">
        <v>3</v>
      </c>
      <c r="C10" s="107" t="str">
        <f>IF(②選手情報入力!$AJ$9&lt;3,"",VLOOKUP(B10,②選手情報入力!$AI$10:$AJ$99,2,FALSE))</f>
        <v/>
      </c>
      <c r="D10" s="84" t="str">
        <f>IF(C10="","",VLOOKUP(C10,②選手情報入力!$W$10:$X$99,2,FALSE))</f>
        <v/>
      </c>
      <c r="E10" s="84" t="str">
        <f>IF(C10="","",VLOOKUP(C10,②選手情報入力!$W$10:$AC$99,6,FALSE))</f>
        <v/>
      </c>
      <c r="F10" s="359"/>
      <c r="H10" s="182">
        <v>3</v>
      </c>
      <c r="I10" s="107" t="str">
        <f>IF(②選手情報入力!$AL$9&lt;3,"",VLOOKUP(H10,②選手情報入力!$AK$10:$AL$99,2,FALSE))</f>
        <v/>
      </c>
      <c r="J10" s="84" t="str">
        <f>IF(I10="","",VLOOKUP(I10,②選手情報入力!$W$10:$X$99,2,FALSE))</f>
        <v/>
      </c>
      <c r="K10" s="84" t="str">
        <f>IF(I10="","",VLOOKUP(I10,②選手情報入力!$W$10:$AC$99,6,FALSE))</f>
        <v/>
      </c>
      <c r="L10" s="367"/>
      <c r="N10" s="107">
        <v>3</v>
      </c>
      <c r="O10" s="107" t="str">
        <f>IF(②選手情報入力!$AN$9&lt;3,"",VLOOKUP(N10,②選手情報入力!$AM$10:$AN$99,2,FALSE))</f>
        <v/>
      </c>
      <c r="P10" s="84" t="str">
        <f>IF(O10="","",VLOOKUP(O10,②選手情報入力!$AC$10:$AD$99,2,FALSE))</f>
        <v/>
      </c>
      <c r="Q10" s="84" t="str">
        <f>IF(O10="","",VLOOKUP(O10,②選手情報入力!$AC$10:$AJ$99,6,FALSE))</f>
        <v/>
      </c>
      <c r="R10" s="359"/>
      <c r="T10" s="180">
        <v>3</v>
      </c>
      <c r="U10" s="247" t="str">
        <f>IF(②選手情報入力!$AP$9&lt;3,"",VLOOKUP(T10,②選手情報入力!$AO$10:$AP$99,2,FALSE))</f>
        <v/>
      </c>
      <c r="V10" s="249" t="str">
        <f>IF(U10="","",VLOOKUP(U10,②選手情報入力!$AC$10:$AD$99,2,FALSE))</f>
        <v/>
      </c>
      <c r="W10" s="249" t="str">
        <f>IF(U10="","",VLOOKUP(U10,②選手情報入力!$AC$10:$AJ$99,6,FALSE))</f>
        <v/>
      </c>
      <c r="X10" s="359"/>
    </row>
    <row r="11" spans="1:24">
      <c r="B11" s="107">
        <v>4</v>
      </c>
      <c r="C11" s="107" t="str">
        <f>IF(②選手情報入力!$AJ$9&lt;4,"",VLOOKUP(B11,②選手情報入力!$AI$10:$AJ$99,2,FALSE))</f>
        <v/>
      </c>
      <c r="D11" s="84" t="str">
        <f>IF(C11="","",VLOOKUP(C11,②選手情報入力!$W$10:$X$99,2,FALSE))</f>
        <v/>
      </c>
      <c r="E11" s="84" t="str">
        <f>IF(C11="","",VLOOKUP(C11,②選手情報入力!$W$10:$AC$99,6,FALSE))</f>
        <v/>
      </c>
      <c r="F11" s="359"/>
      <c r="H11" s="182">
        <v>4</v>
      </c>
      <c r="I11" s="107" t="str">
        <f>IF(②選手情報入力!$AL$9&lt;4,"",VLOOKUP(H11,②選手情報入力!$AK$10:$AL$99,2,FALSE))</f>
        <v/>
      </c>
      <c r="J11" s="84" t="str">
        <f>IF(I11="","",VLOOKUP(I11,②選手情報入力!$W$10:$X$99,2,FALSE))</f>
        <v/>
      </c>
      <c r="K11" s="84" t="str">
        <f>IF(I11="","",VLOOKUP(I11,②選手情報入力!$W$10:$AC$99,6,FALSE))</f>
        <v/>
      </c>
      <c r="L11" s="367"/>
      <c r="N11" s="107">
        <v>4</v>
      </c>
      <c r="O11" s="107" t="str">
        <f>IF(②選手情報入力!$AN$9&lt;4,"",VLOOKUP(N11,②選手情報入力!$AM$10:$AN$99,2,FALSE))</f>
        <v/>
      </c>
      <c r="P11" s="84" t="str">
        <f>IF(O11="","",VLOOKUP(O11,②選手情報入力!$AC$10:$AD$99,2,FALSE))</f>
        <v/>
      </c>
      <c r="Q11" s="84" t="str">
        <f>IF(O11="","",VLOOKUP(O11,②選手情報入力!$AC$10:$AJ$99,6,FALSE))</f>
        <v/>
      </c>
      <c r="R11" s="359"/>
      <c r="T11" s="180">
        <v>4</v>
      </c>
      <c r="U11" s="247" t="str">
        <f>IF(②選手情報入力!$AP$9&lt;4,"",VLOOKUP(T11,②選手情報入力!$AO$10:$AP$99,2,FALSE))</f>
        <v/>
      </c>
      <c r="V11" s="249" t="str">
        <f>IF(U11="","",VLOOKUP(U11,②選手情報入力!$AC$10:$AD$99,2,FALSE))</f>
        <v/>
      </c>
      <c r="W11" s="249" t="str">
        <f>IF(U11="","",VLOOKUP(U11,②選手情報入力!$AC$10:$AJ$99,6,FALSE))</f>
        <v/>
      </c>
      <c r="X11" s="359"/>
    </row>
    <row r="12" spans="1:24">
      <c r="B12" s="107">
        <v>5</v>
      </c>
      <c r="C12" s="107" t="str">
        <f>IF(②選手情報入力!$AJ$9&lt;5,"",VLOOKUP(B12,②選手情報入力!$AI$10:$AJ$99,2,FALSE))</f>
        <v/>
      </c>
      <c r="D12" s="84" t="str">
        <f>IF(C12="","",VLOOKUP(C12,②選手情報入力!$W$10:$X$99,2,FALSE))</f>
        <v/>
      </c>
      <c r="E12" s="84" t="str">
        <f>IF(C12="","",VLOOKUP(C12,②選手情報入力!$W$10:$AC$99,6,FALSE))</f>
        <v/>
      </c>
      <c r="F12" s="359"/>
      <c r="H12" s="182">
        <v>5</v>
      </c>
      <c r="I12" s="107" t="str">
        <f>IF(②選手情報入力!$AL$9&lt;5,"",VLOOKUP(H12,②選手情報入力!$AK$10:$AL$99,2,FALSE))</f>
        <v/>
      </c>
      <c r="J12" s="84" t="str">
        <f>IF(I12="","",VLOOKUP(I12,②選手情報入力!$W$10:$X$99,2,FALSE))</f>
        <v/>
      </c>
      <c r="K12" s="84" t="str">
        <f>IF(I12="","",VLOOKUP(I12,②選手情報入力!$W$10:$AC$99,6,FALSE))</f>
        <v/>
      </c>
      <c r="L12" s="367"/>
      <c r="N12" s="107">
        <v>5</v>
      </c>
      <c r="O12" s="107" t="str">
        <f>IF(②選手情報入力!$AN$9&lt;5,"",VLOOKUP(N12,②選手情報入力!$AM$10:$AN$99,2,FALSE))</f>
        <v/>
      </c>
      <c r="P12" s="84" t="str">
        <f>IF(O12="","",VLOOKUP(O12,②選手情報入力!$AC$10:$AD$99,2,FALSE))</f>
        <v/>
      </c>
      <c r="Q12" s="84" t="str">
        <f>IF(O12="","",VLOOKUP(O12,②選手情報入力!$AC$10:$AJ$99,6,FALSE))</f>
        <v/>
      </c>
      <c r="R12" s="359"/>
      <c r="T12" s="180">
        <v>5</v>
      </c>
      <c r="U12" s="247" t="str">
        <f>IF(②選手情報入力!$AP$9&lt;5,"",VLOOKUP(T12,②選手情報入力!$AO$10:$AP$99,2,FALSE))</f>
        <v/>
      </c>
      <c r="V12" s="249" t="str">
        <f>IF(U12="","",VLOOKUP(U12,②選手情報入力!$AC$10:$AD$99,2,FALSE))</f>
        <v/>
      </c>
      <c r="W12" s="249" t="str">
        <f>IF(U12="","",VLOOKUP(U12,②選手情報入力!$AC$10:$AJ$99,6,FALSE))</f>
        <v/>
      </c>
      <c r="X12" s="359"/>
    </row>
    <row r="13" spans="1:24">
      <c r="B13" s="108">
        <v>6</v>
      </c>
      <c r="C13" s="108" t="str">
        <f>IF(②選手情報入力!$AJ$9&lt;6,"",VLOOKUP(B13,②選手情報入力!$AI$10:$AJ$99,2,FALSE))</f>
        <v/>
      </c>
      <c r="D13" s="85" t="str">
        <f>IF(C13="","",VLOOKUP(C13,②選手情報入力!$W$10:$X$99,2,FALSE))</f>
        <v/>
      </c>
      <c r="E13" s="85" t="str">
        <f>IF(C13="","",VLOOKUP(C13,②選手情報入力!$W$10:$AC$99,6,FALSE))</f>
        <v/>
      </c>
      <c r="F13" s="359"/>
      <c r="H13" s="183">
        <v>6</v>
      </c>
      <c r="I13" s="108" t="str">
        <f>IF(②選手情報入力!$AL$9&lt;6,"",VLOOKUP(H13,②選手情報入力!$AK$10:$AL$99,2,FALSE))</f>
        <v/>
      </c>
      <c r="J13" s="85" t="str">
        <f>IF(I13="","",VLOOKUP(I13,②選手情報入力!$W$10:$X$99,2,FALSE))</f>
        <v/>
      </c>
      <c r="K13" s="85" t="str">
        <f>IF(I13="","",VLOOKUP(I13,②選手情報入力!$W$10:$AC$99,6,FALSE))</f>
        <v/>
      </c>
      <c r="L13" s="368"/>
      <c r="N13" s="108">
        <v>6</v>
      </c>
      <c r="O13" s="108" t="str">
        <f>IF(②選手情報入力!$AN$9&lt;6,"",VLOOKUP(N13,②選手情報入力!$AM$10:$AN$99,2,FALSE))</f>
        <v/>
      </c>
      <c r="P13" s="85" t="str">
        <f>IF(O13="","",VLOOKUP(O13,②選手情報入力!$AC$10:$AD$99,2,FALSE))</f>
        <v/>
      </c>
      <c r="Q13" s="85" t="str">
        <f>IF(O13="","",VLOOKUP(O13,②選手情報入力!$AC$10:$AJ$99,6,FALSE))</f>
        <v/>
      </c>
      <c r="R13" s="359"/>
      <c r="T13" s="180">
        <v>6</v>
      </c>
      <c r="U13" s="247" t="str">
        <f>IF(②選手情報入力!$AP$9&lt;6,"",VLOOKUP(T13,②選手情報入力!$AO$10:$AP$99,2,FALSE))</f>
        <v/>
      </c>
      <c r="V13" s="249" t="str">
        <f>IF(U13="","",VLOOKUP(U13,②選手情報入力!$AC$10:$AD$99,2,FALSE))</f>
        <v/>
      </c>
      <c r="W13" s="249" t="str">
        <f>IF(U13="","",VLOOKUP(U13,②選手情報入力!$AC$10:$AJ$99,6,FALSE))</f>
        <v/>
      </c>
      <c r="X13" s="359"/>
    </row>
    <row r="14" spans="1:24">
      <c r="C14" s="109"/>
      <c r="D14" s="110" t="s">
        <v>34</v>
      </c>
      <c r="E14" s="111"/>
      <c r="F14" s="112">
        <f>IF(②選手情報入力!AJ9&gt;=4,1,0)</f>
        <v>0</v>
      </c>
      <c r="H14" s="109"/>
      <c r="I14" s="109"/>
      <c r="J14" s="110" t="s">
        <v>34</v>
      </c>
      <c r="K14" s="111"/>
      <c r="L14" s="112">
        <f>IF(②選手情報入力!AL9&gt;=4,1,0)</f>
        <v>0</v>
      </c>
      <c r="N14" s="109"/>
      <c r="O14" s="109"/>
      <c r="P14" s="110" t="s">
        <v>34</v>
      </c>
      <c r="Q14" s="111"/>
      <c r="R14" s="112">
        <f>IF(②選手情報入力!AN9&gt;=4,1,0)</f>
        <v>0</v>
      </c>
      <c r="T14" s="109"/>
      <c r="U14" s="109"/>
      <c r="V14" s="110" t="s">
        <v>34</v>
      </c>
      <c r="W14" s="111"/>
      <c r="X14" s="112">
        <f>IF(②選手情報入力!AP9&gt;=4,1,0)</f>
        <v>0</v>
      </c>
    </row>
  </sheetData>
  <sheetProtection sheet="1" objects="1" scenarios="1" selectLockedCells="1" selectUnlockedCells="1"/>
  <mergeCells count="10">
    <mergeCell ref="J1:L1"/>
    <mergeCell ref="R8:R13"/>
    <mergeCell ref="F8:F13"/>
    <mergeCell ref="B6:F6"/>
    <mergeCell ref="X8:X13"/>
    <mergeCell ref="N6:R6"/>
    <mergeCell ref="T6:X6"/>
    <mergeCell ref="H6:L6"/>
    <mergeCell ref="L8:L13"/>
    <mergeCell ref="P1:R1"/>
  </mergeCells>
  <phoneticPr fontId="6"/>
  <dataValidations count="1">
    <dataValidation imeMode="off" allowBlank="1" showInputMessage="1" showErrorMessage="1" sqref="C8:F13 O8:R13 I8:L13 U8:X13"/>
  </dataValidation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67"/>
  <sheetViews>
    <sheetView zoomScaleNormal="100" workbookViewId="0">
      <pane ySplit="10" topLeftCell="A43" activePane="bottomLeft" state="frozenSplit"/>
      <selection activeCell="C46" sqref="C46"/>
      <selection pane="bottomLeft" activeCell="C46" sqref="C46"/>
    </sheetView>
  </sheetViews>
  <sheetFormatPr defaultRowHeight="13.5"/>
  <cols>
    <col min="1" max="1" width="3.75" style="119" customWidth="1"/>
    <col min="2" max="2" width="26.25" style="119" customWidth="1"/>
    <col min="3" max="3" width="10" style="119" customWidth="1"/>
    <col min="4" max="4" width="4.875" style="119" customWidth="1"/>
    <col min="5" max="5" width="10.875" style="119" customWidth="1"/>
    <col min="6" max="6" width="26.25" style="119" customWidth="1"/>
    <col min="7" max="7" width="15.5" style="119" customWidth="1"/>
    <col min="8" max="8" width="3.75" style="119" customWidth="1"/>
    <col min="9" max="9" width="9" style="119"/>
    <col min="10" max="10" width="9" style="119" customWidth="1"/>
    <col min="11" max="14" width="9" style="119" hidden="1" customWidth="1"/>
    <col min="15" max="16" width="9" style="119" customWidth="1"/>
    <col min="17" max="16384" width="9" style="119"/>
  </cols>
  <sheetData>
    <row r="1" spans="1:14" ht="17.25">
      <c r="A1" s="34" t="s">
        <v>212</v>
      </c>
      <c r="B1" s="117"/>
      <c r="C1" s="118"/>
      <c r="D1" s="369" t="s">
        <v>184</v>
      </c>
      <c r="E1" s="369"/>
      <c r="F1" s="369"/>
      <c r="G1" s="369"/>
      <c r="H1" s="369"/>
    </row>
    <row r="2" spans="1:14" ht="24.75" customHeight="1">
      <c r="A2" s="370" t="s">
        <v>36</v>
      </c>
      <c r="B2" s="370"/>
      <c r="C2" s="370"/>
      <c r="D2" s="370"/>
      <c r="E2" s="370"/>
      <c r="F2" s="370"/>
      <c r="G2" s="370"/>
      <c r="H2" s="370"/>
    </row>
    <row r="3" spans="1:14" ht="27" customHeight="1">
      <c r="A3" s="375"/>
      <c r="B3" s="375"/>
      <c r="C3" s="375"/>
      <c r="D3" s="375"/>
      <c r="E3" s="375"/>
      <c r="G3" s="144" t="str">
        <f>IF(①団体情報入力!D4="","",①団体情報入力!D4)</f>
        <v/>
      </c>
      <c r="H3" s="120"/>
    </row>
    <row r="4" spans="1:14" ht="11.25" customHeight="1"/>
    <row r="5" spans="1:14" ht="18.75">
      <c r="A5" s="371" t="str">
        <f>注意事項!C3</f>
        <v>第１回名古屋地区競技会　クラス別競技会</v>
      </c>
      <c r="B5" s="371"/>
      <c r="C5" s="371"/>
      <c r="D5" s="371"/>
      <c r="E5" s="371"/>
      <c r="F5" s="371"/>
      <c r="G5" s="371"/>
      <c r="H5" s="371"/>
    </row>
    <row r="6" spans="1:14" ht="19.5" thickBot="1">
      <c r="A6" s="372" t="s">
        <v>427</v>
      </c>
      <c r="B6" s="372"/>
      <c r="C6" s="372"/>
      <c r="D6" s="372"/>
      <c r="E6" s="372"/>
      <c r="F6" s="372"/>
      <c r="G6" s="372"/>
      <c r="H6" s="372"/>
    </row>
    <row r="7" spans="1:14" ht="19.5" customHeight="1" thickBot="1">
      <c r="A7" s="121"/>
      <c r="B7" s="155" t="s">
        <v>108</v>
      </c>
      <c r="C7" s="122"/>
      <c r="D7" s="122"/>
      <c r="E7" s="122"/>
      <c r="F7" s="122"/>
      <c r="G7" s="123" t="s">
        <v>16</v>
      </c>
      <c r="H7" s="118"/>
    </row>
    <row r="8" spans="1:14" ht="22.5" customHeight="1" thickBot="1">
      <c r="A8" s="118"/>
      <c r="B8" s="156" t="str">
        <f>IF(①団体情報入力!D8="","",①団体情報入力!D8)</f>
        <v/>
      </c>
      <c r="C8" s="184" t="s">
        <v>153</v>
      </c>
      <c r="D8" s="376" t="str">
        <f>IF(①団体情報入力!D5="","",①団体情報入力!D5)</f>
        <v/>
      </c>
      <c r="E8" s="377"/>
      <c r="F8" s="377"/>
      <c r="G8" s="378"/>
      <c r="H8" s="124"/>
    </row>
    <row r="9" spans="1:14" ht="16.5" customHeight="1">
      <c r="A9" s="118"/>
      <c r="B9" s="373"/>
      <c r="C9" s="373"/>
      <c r="D9" s="148"/>
      <c r="E9" s="125"/>
      <c r="F9" s="374"/>
      <c r="G9" s="374"/>
      <c r="H9" s="118"/>
    </row>
    <row r="10" spans="1:14" ht="16.5" customHeight="1">
      <c r="A10" s="118"/>
      <c r="B10" s="380" t="s">
        <v>183</v>
      </c>
      <c r="C10" s="380"/>
      <c r="D10" s="380"/>
      <c r="E10" s="380"/>
      <c r="F10" s="380"/>
      <c r="G10" s="380"/>
      <c r="H10" s="118"/>
      <c r="L10" s="118"/>
      <c r="N10" s="118"/>
    </row>
    <row r="11" spans="1:14" ht="21" customHeight="1">
      <c r="A11" s="126"/>
      <c r="B11" s="192"/>
      <c r="C11" s="379"/>
      <c r="D11" s="379"/>
      <c r="E11" s="127"/>
      <c r="F11" s="192"/>
      <c r="G11" s="193"/>
      <c r="H11" s="126"/>
      <c r="L11" s="128"/>
      <c r="N11" s="128"/>
    </row>
    <row r="12" spans="1:14" ht="21" customHeight="1">
      <c r="A12" s="126"/>
      <c r="B12" s="192"/>
      <c r="C12" s="193"/>
      <c r="D12" s="193"/>
      <c r="E12" s="127"/>
      <c r="F12" s="192"/>
      <c r="G12" s="193"/>
      <c r="H12" s="126"/>
      <c r="L12" s="128"/>
      <c r="N12" s="128"/>
    </row>
    <row r="13" spans="1:14" ht="21" customHeight="1">
      <c r="A13" s="126"/>
      <c r="B13" s="192"/>
      <c r="C13" s="193"/>
      <c r="D13" s="193"/>
      <c r="E13" s="127"/>
      <c r="F13" s="192"/>
      <c r="G13" s="193"/>
      <c r="H13" s="126"/>
      <c r="L13" s="128"/>
      <c r="N13" s="128"/>
    </row>
    <row r="14" spans="1:14" ht="21" customHeight="1">
      <c r="A14" s="126"/>
      <c r="B14" s="192"/>
      <c r="C14" s="193"/>
      <c r="D14" s="193"/>
      <c r="E14" s="127"/>
      <c r="F14" s="192"/>
      <c r="G14" s="193"/>
      <c r="H14" s="126"/>
      <c r="L14" s="128"/>
      <c r="N14" s="128"/>
    </row>
    <row r="15" spans="1:14" ht="21" customHeight="1">
      <c r="A15" s="126"/>
      <c r="B15" s="192"/>
      <c r="C15" s="193"/>
      <c r="D15" s="193"/>
      <c r="E15" s="127"/>
      <c r="F15" s="192"/>
      <c r="G15" s="193"/>
      <c r="H15" s="126"/>
      <c r="L15" s="128"/>
      <c r="N15" s="128"/>
    </row>
    <row r="16" spans="1:14" ht="21" customHeight="1">
      <c r="A16" s="126"/>
      <c r="B16" s="192"/>
      <c r="C16" s="193"/>
      <c r="D16" s="193"/>
      <c r="E16" s="127"/>
      <c r="F16" s="192"/>
      <c r="G16" s="193"/>
      <c r="H16" s="126"/>
      <c r="L16" s="128"/>
      <c r="N16" s="128"/>
    </row>
    <row r="17" spans="1:14" ht="21" customHeight="1">
      <c r="A17" s="126"/>
      <c r="B17" s="192"/>
      <c r="C17" s="193"/>
      <c r="D17" s="193"/>
      <c r="E17" s="127"/>
      <c r="F17" s="192"/>
      <c r="G17" s="193"/>
      <c r="H17" s="126"/>
      <c r="L17" s="128"/>
      <c r="N17" s="128"/>
    </row>
    <row r="18" spans="1:14" ht="21" customHeight="1">
      <c r="A18" s="126"/>
      <c r="B18" s="192"/>
      <c r="C18" s="193"/>
      <c r="D18" s="193"/>
      <c r="E18" s="127"/>
      <c r="F18" s="192"/>
      <c r="G18" s="193"/>
      <c r="H18" s="126"/>
      <c r="L18" s="128"/>
      <c r="N18" s="128"/>
    </row>
    <row r="19" spans="1:14" ht="21" customHeight="1">
      <c r="A19" s="126"/>
      <c r="B19" s="192"/>
      <c r="C19" s="193"/>
      <c r="D19" s="193"/>
      <c r="E19" s="127"/>
      <c r="F19" s="192"/>
      <c r="G19" s="193"/>
      <c r="H19" s="126"/>
      <c r="L19" s="128"/>
      <c r="N19" s="128"/>
    </row>
    <row r="20" spans="1:14" ht="21" customHeight="1">
      <c r="A20" s="126"/>
      <c r="B20" s="192"/>
      <c r="C20" s="193"/>
      <c r="D20" s="193"/>
      <c r="E20" s="127"/>
      <c r="F20" s="192"/>
      <c r="G20" s="193"/>
      <c r="H20" s="126"/>
      <c r="L20" s="128"/>
      <c r="N20" s="128"/>
    </row>
    <row r="21" spans="1:14" ht="21" customHeight="1">
      <c r="A21" s="126"/>
      <c r="B21" s="192"/>
      <c r="C21" s="193"/>
      <c r="D21" s="193"/>
      <c r="E21" s="127"/>
      <c r="F21" s="192"/>
      <c r="G21" s="193"/>
      <c r="H21" s="126"/>
      <c r="L21" s="128"/>
      <c r="N21" s="128"/>
    </row>
    <row r="22" spans="1:14" ht="21" customHeight="1">
      <c r="A22" s="126"/>
      <c r="B22" s="192"/>
      <c r="C22" s="379"/>
      <c r="D22" s="379"/>
      <c r="E22" s="127"/>
      <c r="F22" s="192"/>
      <c r="G22" s="193"/>
      <c r="H22" s="126"/>
      <c r="L22" s="128"/>
      <c r="N22" s="128"/>
    </row>
    <row r="23" spans="1:14" ht="21" customHeight="1">
      <c r="A23" s="126"/>
      <c r="B23" s="192"/>
      <c r="C23" s="379"/>
      <c r="D23" s="379"/>
      <c r="E23" s="127"/>
      <c r="F23" s="192"/>
      <c r="G23" s="193"/>
      <c r="H23" s="126"/>
      <c r="L23" s="128"/>
      <c r="N23" s="128"/>
    </row>
    <row r="24" spans="1:14" ht="21" customHeight="1">
      <c r="A24" s="126"/>
      <c r="B24" s="192"/>
      <c r="C24" s="379"/>
      <c r="D24" s="379"/>
      <c r="E24" s="127"/>
      <c r="F24" s="192"/>
      <c r="G24" s="193"/>
      <c r="H24" s="126"/>
      <c r="L24" s="128"/>
      <c r="N24" s="128"/>
    </row>
    <row r="25" spans="1:14" ht="21" customHeight="1">
      <c r="A25" s="126"/>
      <c r="B25" s="192"/>
      <c r="C25" s="379"/>
      <c r="D25" s="379"/>
      <c r="E25" s="127"/>
      <c r="F25" s="192"/>
      <c r="G25" s="193"/>
      <c r="H25" s="126"/>
      <c r="L25" s="128"/>
      <c r="N25" s="128"/>
    </row>
    <row r="26" spans="1:14" ht="21" customHeight="1">
      <c r="A26" s="126"/>
      <c r="B26" s="192"/>
      <c r="C26" s="379"/>
      <c r="D26" s="379"/>
      <c r="E26" s="127"/>
      <c r="F26" s="194"/>
      <c r="G26" s="193"/>
      <c r="H26" s="126"/>
      <c r="L26" s="128"/>
      <c r="N26" s="128"/>
    </row>
    <row r="27" spans="1:14" ht="21" customHeight="1">
      <c r="A27" s="126"/>
      <c r="B27" s="192"/>
      <c r="C27" s="379"/>
      <c r="D27" s="379"/>
      <c r="E27" s="127"/>
      <c r="F27" s="194"/>
      <c r="G27" s="193"/>
      <c r="H27" s="126"/>
      <c r="L27" s="128"/>
      <c r="N27" s="128"/>
    </row>
    <row r="28" spans="1:14" ht="21" hidden="1" customHeight="1">
      <c r="A28" s="126"/>
      <c r="B28" s="192"/>
      <c r="C28" s="379"/>
      <c r="D28" s="379"/>
      <c r="E28" s="127"/>
      <c r="F28" s="194"/>
      <c r="G28" s="193"/>
      <c r="H28" s="126"/>
      <c r="L28" s="128"/>
      <c r="N28" s="128"/>
    </row>
    <row r="29" spans="1:14" ht="21" hidden="1" customHeight="1">
      <c r="A29" s="126"/>
      <c r="B29" s="192"/>
      <c r="C29" s="379"/>
      <c r="D29" s="379"/>
      <c r="E29" s="127"/>
      <c r="F29" s="194"/>
      <c r="G29" s="193"/>
      <c r="H29" s="126"/>
      <c r="L29" s="128"/>
      <c r="N29" s="128"/>
    </row>
    <row r="30" spans="1:14" ht="21" hidden="1" customHeight="1">
      <c r="A30" s="126"/>
      <c r="B30" s="192"/>
      <c r="C30" s="379"/>
      <c r="D30" s="379"/>
      <c r="E30" s="127"/>
      <c r="F30" s="194"/>
      <c r="G30" s="193"/>
      <c r="H30" s="126"/>
      <c r="L30" s="128"/>
      <c r="N30" s="128"/>
    </row>
    <row r="31" spans="1:14" ht="21" hidden="1" customHeight="1">
      <c r="A31" s="126"/>
      <c r="B31" s="192"/>
      <c r="C31" s="379"/>
      <c r="D31" s="379"/>
      <c r="E31" s="127"/>
      <c r="F31" s="194"/>
      <c r="G31" s="193"/>
      <c r="H31" s="126"/>
      <c r="L31" s="128"/>
      <c r="N31" s="128"/>
    </row>
    <row r="32" spans="1:14" ht="21" hidden="1" customHeight="1">
      <c r="A32" s="126"/>
      <c r="B32" s="192"/>
      <c r="C32" s="379"/>
      <c r="D32" s="379"/>
      <c r="E32" s="127"/>
      <c r="F32" s="194"/>
      <c r="G32" s="193"/>
      <c r="H32" s="126"/>
      <c r="L32" s="128"/>
      <c r="N32" s="128"/>
    </row>
    <row r="33" spans="1:14" ht="21" hidden="1" customHeight="1">
      <c r="A33" s="126"/>
      <c r="B33" s="192"/>
      <c r="C33" s="379"/>
      <c r="D33" s="379"/>
      <c r="E33" s="127"/>
      <c r="F33" s="194"/>
      <c r="G33" s="193"/>
      <c r="H33" s="126"/>
      <c r="L33" s="128"/>
      <c r="N33" s="128"/>
    </row>
    <row r="34" spans="1:14" ht="21" hidden="1" customHeight="1">
      <c r="A34" s="126"/>
      <c r="B34" s="192"/>
      <c r="C34" s="379"/>
      <c r="D34" s="379"/>
      <c r="E34" s="127"/>
      <c r="F34" s="194"/>
      <c r="G34" s="193"/>
      <c r="H34" s="126"/>
      <c r="I34" s="147"/>
      <c r="L34" s="128"/>
      <c r="N34" s="128"/>
    </row>
    <row r="35" spans="1:14" ht="21" hidden="1" customHeight="1">
      <c r="A35" s="126"/>
      <c r="B35" s="192"/>
      <c r="C35" s="379"/>
      <c r="D35" s="379"/>
      <c r="E35" s="127"/>
      <c r="F35" s="194"/>
      <c r="G35" s="193"/>
      <c r="H35" s="126"/>
      <c r="L35" s="128"/>
      <c r="N35" s="128"/>
    </row>
    <row r="36" spans="1:14" ht="21" hidden="1" customHeight="1">
      <c r="A36" s="126"/>
      <c r="B36" s="194"/>
      <c r="C36" s="379"/>
      <c r="D36" s="379"/>
      <c r="E36" s="127"/>
      <c r="F36" s="194"/>
      <c r="G36" s="193"/>
      <c r="H36" s="126"/>
      <c r="L36" s="128"/>
      <c r="N36" s="128"/>
    </row>
    <row r="37" spans="1:14" ht="21" hidden="1" customHeight="1">
      <c r="A37" s="126"/>
      <c r="B37" s="194"/>
      <c r="C37" s="379"/>
      <c r="D37" s="379"/>
      <c r="E37" s="127"/>
      <c r="F37" s="194"/>
      <c r="G37" s="193"/>
      <c r="H37" s="126"/>
      <c r="L37" s="128"/>
      <c r="N37" s="128"/>
    </row>
    <row r="38" spans="1:14" ht="21" hidden="1" customHeight="1">
      <c r="A38" s="126"/>
      <c r="B38" s="192"/>
      <c r="C38" s="379"/>
      <c r="D38" s="379"/>
      <c r="E38" s="127"/>
      <c r="F38" s="192"/>
      <c r="G38" s="193"/>
      <c r="H38" s="126"/>
      <c r="L38" s="128"/>
      <c r="N38" s="128"/>
    </row>
    <row r="39" spans="1:14" ht="21" customHeight="1">
      <c r="A39" s="126"/>
      <c r="B39" s="194"/>
      <c r="C39" s="374"/>
      <c r="D39" s="374"/>
      <c r="E39" s="127"/>
      <c r="F39" s="129"/>
      <c r="G39" s="193"/>
      <c r="H39" s="126"/>
      <c r="L39" s="128"/>
      <c r="N39" s="128"/>
    </row>
    <row r="40" spans="1:14" ht="21" customHeight="1">
      <c r="A40" s="126"/>
      <c r="B40" s="195"/>
      <c r="C40" s="379"/>
      <c r="D40" s="379"/>
      <c r="E40" s="127"/>
      <c r="F40" s="195"/>
      <c r="G40" s="193"/>
      <c r="H40" s="126"/>
      <c r="L40" s="128"/>
      <c r="N40" s="128"/>
    </row>
    <row r="41" spans="1:14" ht="21" hidden="1" customHeight="1" thickBot="1">
      <c r="A41" s="126"/>
      <c r="B41" s="185" t="s">
        <v>17</v>
      </c>
      <c r="C41" s="394" t="str">
        <f>IF(③リレー情報確認!L14=0,"",③リレー情報確認!L14)</f>
        <v/>
      </c>
      <c r="D41" s="395"/>
      <c r="E41" s="127"/>
      <c r="F41" s="186" t="s">
        <v>17</v>
      </c>
      <c r="G41" s="187" t="str">
        <f>IF(③リレー情報確認!X14=0,"",③リレー情報確認!X14)</f>
        <v/>
      </c>
      <c r="H41" s="126"/>
      <c r="K41" s="119" t="e">
        <f>種目情報!#REF!</f>
        <v>#REF!</v>
      </c>
      <c r="L41" s="128">
        <f>COUNTIF(②選手情報入力!$I$10:$N$99,K41)</f>
        <v>0</v>
      </c>
      <c r="M41" s="119" t="e">
        <f>種目情報!#REF!</f>
        <v>#REF!</v>
      </c>
      <c r="N41" s="128">
        <f>COUNTIF(②選手情報入力!$I$10:$N$99,M41)</f>
        <v>0</v>
      </c>
    </row>
    <row r="42" spans="1:14" ht="21" customHeight="1">
      <c r="A42" s="118"/>
      <c r="B42" s="129"/>
      <c r="C42" s="130"/>
      <c r="D42" s="130"/>
      <c r="E42" s="127"/>
      <c r="H42" s="118"/>
      <c r="K42" s="119" t="e">
        <f>種目情報!#REF!</f>
        <v>#REF!</v>
      </c>
      <c r="L42" s="128">
        <f>COUNTIF(②選手情報入力!$I$10:$N$99,K42)</f>
        <v>0</v>
      </c>
      <c r="M42" s="119" t="e">
        <f>種目情報!#REF!</f>
        <v>#REF!</v>
      </c>
      <c r="N42" s="128">
        <f>COUNTIF(②選手情報入力!$I$10:$N$99,M42)</f>
        <v>0</v>
      </c>
    </row>
    <row r="43" spans="1:14" ht="21" customHeight="1" thickBot="1">
      <c r="B43" s="382" t="s">
        <v>100</v>
      </c>
      <c r="C43" s="374"/>
      <c r="D43" s="149"/>
      <c r="E43" s="127"/>
      <c r="F43" s="382"/>
      <c r="G43" s="382"/>
      <c r="H43" s="167"/>
    </row>
    <row r="44" spans="1:14" ht="21" customHeight="1">
      <c r="A44" s="118"/>
      <c r="B44" s="131" t="s">
        <v>102</v>
      </c>
      <c r="C44" s="385">
        <f>②選手情報入力!G100</f>
        <v>0</v>
      </c>
      <c r="D44" s="386"/>
      <c r="E44" s="127"/>
      <c r="F44" s="157" t="s">
        <v>760</v>
      </c>
      <c r="G44" s="158">
        <f>C44*500</f>
        <v>0</v>
      </c>
      <c r="H44" s="118"/>
    </row>
    <row r="45" spans="1:14" ht="21" customHeight="1" thickBot="1">
      <c r="A45" s="118"/>
      <c r="B45" s="132" t="s">
        <v>103</v>
      </c>
      <c r="C45" s="387">
        <f>②選手情報入力!G101</f>
        <v>0</v>
      </c>
      <c r="D45" s="388"/>
      <c r="E45" s="127"/>
      <c r="F45" s="160" t="s">
        <v>141</v>
      </c>
      <c r="G45" s="161">
        <f>C45*1000</f>
        <v>0</v>
      </c>
      <c r="H45" s="118"/>
    </row>
    <row r="46" spans="1:14" ht="21" customHeight="1" thickTop="1" thickBot="1">
      <c r="A46" s="118"/>
      <c r="B46" s="162" t="s">
        <v>143</v>
      </c>
      <c r="C46" s="166">
        <f>①団体情報入力!D10</f>
        <v>0</v>
      </c>
      <c r="D46" s="150" t="s">
        <v>105</v>
      </c>
      <c r="F46" s="196" t="s">
        <v>185</v>
      </c>
      <c r="G46" s="159">
        <f>C46*800</f>
        <v>0</v>
      </c>
      <c r="H46" s="118"/>
    </row>
    <row r="47" spans="1:14" ht="18.75" customHeight="1" thickBot="1">
      <c r="A47" s="118"/>
      <c r="F47" s="145" t="s">
        <v>142</v>
      </c>
      <c r="G47" s="146">
        <f>SUM(G44:G46)</f>
        <v>0</v>
      </c>
      <c r="H47" s="118"/>
    </row>
    <row r="48" spans="1:14" ht="18.75" customHeight="1" thickBot="1">
      <c r="A48" s="135"/>
      <c r="B48" s="389" t="s">
        <v>110</v>
      </c>
      <c r="C48" s="390"/>
      <c r="D48" s="390"/>
      <c r="E48" s="391"/>
      <c r="F48" s="145" t="s">
        <v>186</v>
      </c>
      <c r="G48" s="197" t="str">
        <f>IF(②選手情報入力!G104=0,"",②選手情報入力!G104)</f>
        <v/>
      </c>
      <c r="H48" s="135"/>
    </row>
    <row r="49" spans="1:8" ht="18.75" customHeight="1">
      <c r="A49" s="118"/>
      <c r="B49" s="163" t="str">
        <f>IF(①団体情報入力!B12="","",①団体情報入力!B12)</f>
        <v/>
      </c>
      <c r="C49" s="392" t="str">
        <f>IF(①団体情報入力!F12="","",①団体情報入力!F12)</f>
        <v/>
      </c>
      <c r="D49" s="392"/>
      <c r="E49" s="393"/>
      <c r="H49" s="118"/>
    </row>
    <row r="50" spans="1:8" ht="18.75" customHeight="1" thickBot="1">
      <c r="A50" s="118"/>
      <c r="B50" s="164" t="str">
        <f>IF(①団体情報入力!B13="","",①団体情報入力!B13)</f>
        <v/>
      </c>
      <c r="C50" s="383" t="str">
        <f>IF(①団体情報入力!F13="","",①団体情報入力!F13)</f>
        <v/>
      </c>
      <c r="D50" s="383"/>
      <c r="E50" s="384"/>
      <c r="F50" s="381">
        <f ca="1">TODAY()</f>
        <v>43166</v>
      </c>
      <c r="G50" s="381"/>
      <c r="H50" s="118"/>
    </row>
    <row r="51" spans="1:8" ht="17.25">
      <c r="A51" s="118"/>
      <c r="C51" s="167"/>
      <c r="D51" s="167"/>
      <c r="E51" s="167"/>
      <c r="F51" s="167"/>
      <c r="G51" s="167"/>
      <c r="H51" s="118"/>
    </row>
    <row r="52" spans="1:8" ht="15">
      <c r="A52" s="118"/>
      <c r="B52" s="134"/>
      <c r="C52" s="88"/>
      <c r="D52" s="88"/>
      <c r="E52" s="133"/>
      <c r="H52" s="118"/>
    </row>
    <row r="53" spans="1:8" ht="14.25">
      <c r="A53" s="118"/>
      <c r="C53" s="126"/>
      <c r="D53" s="126"/>
      <c r="E53" s="133"/>
      <c r="H53" s="118"/>
    </row>
    <row r="54" spans="1:8" ht="14.25">
      <c r="A54" s="118"/>
      <c r="E54" s="133"/>
      <c r="H54" s="118"/>
    </row>
    <row r="55" spans="1:8" ht="14.25">
      <c r="A55" s="118"/>
      <c r="B55" s="133"/>
      <c r="C55" s="133"/>
      <c r="D55" s="133"/>
      <c r="E55" s="133"/>
      <c r="H55" s="118"/>
    </row>
    <row r="56" spans="1:8" ht="14.25">
      <c r="A56" s="118"/>
      <c r="B56" s="135"/>
      <c r="C56" s="135"/>
      <c r="D56" s="135"/>
      <c r="E56" s="135"/>
      <c r="F56" s="135"/>
      <c r="G56" s="135"/>
      <c r="H56" s="118"/>
    </row>
    <row r="57" spans="1:8" ht="14.25">
      <c r="A57" s="118"/>
      <c r="B57" s="133"/>
      <c r="C57" s="133"/>
      <c r="D57" s="133"/>
      <c r="E57" s="133"/>
      <c r="H57" s="118"/>
    </row>
    <row r="58" spans="1:8" ht="18.75">
      <c r="A58" s="118"/>
      <c r="B58" s="136"/>
      <c r="C58" s="136"/>
      <c r="D58" s="136"/>
      <c r="E58" s="136"/>
      <c r="H58" s="118"/>
    </row>
    <row r="59" spans="1:8" ht="18.75">
      <c r="A59" s="118"/>
      <c r="B59" s="136"/>
      <c r="C59" s="136"/>
      <c r="D59" s="136"/>
      <c r="E59" s="136"/>
      <c r="F59" s="136"/>
      <c r="G59" s="136"/>
      <c r="H59" s="118"/>
    </row>
    <row r="60" spans="1:8" ht="14.25">
      <c r="B60" s="137"/>
      <c r="C60" s="133"/>
      <c r="D60" s="133"/>
      <c r="E60" s="133"/>
      <c r="F60" s="138"/>
      <c r="G60" s="133"/>
    </row>
    <row r="61" spans="1:8" ht="14.25">
      <c r="B61" s="137"/>
      <c r="C61" s="133"/>
      <c r="D61" s="133"/>
      <c r="E61" s="133"/>
      <c r="F61" s="138"/>
      <c r="G61" s="133"/>
    </row>
    <row r="62" spans="1:8" ht="14.25">
      <c r="B62" s="137"/>
      <c r="C62" s="133"/>
      <c r="D62" s="133"/>
      <c r="E62" s="133"/>
      <c r="F62" s="138"/>
      <c r="G62" s="133"/>
    </row>
    <row r="63" spans="1:8" ht="14.25">
      <c r="B63" s="137"/>
      <c r="C63" s="133"/>
      <c r="D63" s="133"/>
      <c r="E63" s="133"/>
      <c r="F63" s="138"/>
      <c r="G63" s="133"/>
    </row>
    <row r="64" spans="1:8" ht="14.25">
      <c r="B64" s="137"/>
      <c r="C64" s="133"/>
      <c r="D64" s="133"/>
      <c r="E64" s="133"/>
      <c r="F64" s="138"/>
      <c r="G64" s="133"/>
    </row>
    <row r="65" spans="2:7" ht="14.25">
      <c r="B65" s="137"/>
      <c r="C65" s="133"/>
      <c r="D65" s="133"/>
      <c r="E65" s="133"/>
      <c r="F65" s="138"/>
      <c r="G65" s="133"/>
    </row>
    <row r="66" spans="2:7" ht="14.25">
      <c r="B66" s="137"/>
      <c r="C66" s="133"/>
      <c r="D66" s="133"/>
      <c r="E66" s="133"/>
      <c r="F66" s="138"/>
      <c r="G66" s="133"/>
    </row>
    <row r="67" spans="2:7" ht="14.25">
      <c r="B67" s="137"/>
      <c r="C67" s="133"/>
      <c r="D67" s="133"/>
      <c r="E67" s="133"/>
      <c r="F67" s="138"/>
      <c r="G67" s="133"/>
    </row>
  </sheetData>
  <sheetProtection sheet="1" objects="1" scenarios="1" selectLockedCells="1"/>
  <mergeCells count="38">
    <mergeCell ref="C38:D38"/>
    <mergeCell ref="F50:G50"/>
    <mergeCell ref="F43:G43"/>
    <mergeCell ref="C50:E50"/>
    <mergeCell ref="C44:D44"/>
    <mergeCell ref="C45:D45"/>
    <mergeCell ref="B48:E48"/>
    <mergeCell ref="C49:E49"/>
    <mergeCell ref="C39:D39"/>
    <mergeCell ref="B43:C43"/>
    <mergeCell ref="C41:D41"/>
    <mergeCell ref="C40:D40"/>
    <mergeCell ref="C11:D11"/>
    <mergeCell ref="C22:D22"/>
    <mergeCell ref="C23:D23"/>
    <mergeCell ref="C24:D24"/>
    <mergeCell ref="B10:G10"/>
    <mergeCell ref="C25:D25"/>
    <mergeCell ref="C26:D26"/>
    <mergeCell ref="C27:D27"/>
    <mergeCell ref="C36:D36"/>
    <mergeCell ref="C37:D37"/>
    <mergeCell ref="C28:D28"/>
    <mergeCell ref="C29:D29"/>
    <mergeCell ref="C30:D30"/>
    <mergeCell ref="C31:D31"/>
    <mergeCell ref="C32:D32"/>
    <mergeCell ref="C33:D33"/>
    <mergeCell ref="C34:D34"/>
    <mergeCell ref="C35:D35"/>
    <mergeCell ref="D1:H1"/>
    <mergeCell ref="A2:H2"/>
    <mergeCell ref="A5:H5"/>
    <mergeCell ref="A6:H6"/>
    <mergeCell ref="B9:C9"/>
    <mergeCell ref="F9:G9"/>
    <mergeCell ref="A3:E3"/>
    <mergeCell ref="D8:G8"/>
  </mergeCells>
  <phoneticPr fontId="6"/>
  <printOptions horizontalCentered="1"/>
  <pageMargins left="0.39370078740157483" right="0.39370078740157483" top="0.59055118110236227" bottom="0.59055118110236227" header="0.31496062992125984" footer="0.31496062992125984"/>
  <pageSetup paperSize="9" scale="96"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3.5"/>
  <sheetData/>
  <sheetProtection selectLockedCells="1" selectUnlockedCells="1"/>
  <phoneticPr fontId="6"/>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workbookViewId="0">
      <selection sqref="A1:G15"/>
    </sheetView>
  </sheetViews>
  <sheetFormatPr defaultRowHeight="13.5"/>
  <cols>
    <col min="1" max="1" width="13.875" bestFit="1" customWidth="1"/>
    <col min="2" max="2" width="5.5" bestFit="1" customWidth="1"/>
    <col min="3" max="3" width="5.875" bestFit="1" customWidth="1"/>
    <col min="4" max="4" width="3.75" customWidth="1"/>
    <col min="5" max="5" width="13.875" bestFit="1" customWidth="1"/>
    <col min="6" max="6" width="5.5" bestFit="1" customWidth="1"/>
    <col min="7" max="7" width="5.875" bestFit="1" customWidth="1"/>
    <col min="8" max="8" width="3.75" customWidth="1"/>
    <col min="9" max="9" width="11.125" bestFit="1" customWidth="1"/>
    <col min="10" max="10" width="6.5" bestFit="1" customWidth="1"/>
    <col min="11" max="11" width="5.875" bestFit="1" customWidth="1"/>
    <col min="12" max="12" width="3.75" customWidth="1"/>
    <col min="13" max="13" width="2.875" bestFit="1" customWidth="1"/>
    <col min="14" max="14" width="31.5" bestFit="1" customWidth="1"/>
    <col min="15" max="15" width="27.25" bestFit="1" customWidth="1"/>
  </cols>
  <sheetData>
    <row r="1" spans="1:15">
      <c r="A1" s="396" t="s">
        <v>168</v>
      </c>
      <c r="B1" s="188" t="s">
        <v>168</v>
      </c>
      <c r="C1" s="188" t="s">
        <v>8</v>
      </c>
      <c r="E1" s="396" t="s">
        <v>168</v>
      </c>
      <c r="F1" s="188" t="s">
        <v>168</v>
      </c>
      <c r="G1" s="188" t="s">
        <v>8</v>
      </c>
      <c r="I1" s="396" t="s">
        <v>168</v>
      </c>
      <c r="J1" s="188" t="s">
        <v>168</v>
      </c>
      <c r="K1" s="188" t="s">
        <v>8</v>
      </c>
      <c r="O1" s="58"/>
    </row>
    <row r="2" spans="1:15">
      <c r="A2" s="396"/>
      <c r="B2" s="188" t="s">
        <v>169</v>
      </c>
      <c r="C2" s="188" t="s">
        <v>170</v>
      </c>
      <c r="E2" s="396"/>
      <c r="F2" s="188" t="s">
        <v>169</v>
      </c>
      <c r="G2" s="188" t="s">
        <v>170</v>
      </c>
      <c r="I2" s="396"/>
      <c r="J2" s="188" t="s">
        <v>169</v>
      </c>
      <c r="K2" s="188" t="s">
        <v>170</v>
      </c>
      <c r="N2" s="396" t="s">
        <v>80</v>
      </c>
      <c r="O2" s="396"/>
    </row>
    <row r="3" spans="1:15" ht="14.25" thickBot="1">
      <c r="A3" t="s">
        <v>443</v>
      </c>
      <c r="B3" s="198" t="s">
        <v>461</v>
      </c>
      <c r="E3" t="s">
        <v>451</v>
      </c>
      <c r="F3" s="198" t="s">
        <v>461</v>
      </c>
      <c r="I3" t="s">
        <v>138</v>
      </c>
      <c r="J3" s="40">
        <v>60100</v>
      </c>
      <c r="K3">
        <v>2</v>
      </c>
      <c r="N3" s="58"/>
      <c r="O3" s="58"/>
    </row>
    <row r="4" spans="1:15" ht="13.15" customHeight="1">
      <c r="A4" t="s">
        <v>444</v>
      </c>
      <c r="B4" s="198" t="s">
        <v>187</v>
      </c>
      <c r="E4" t="s">
        <v>452</v>
      </c>
      <c r="F4" s="198" t="s">
        <v>187</v>
      </c>
      <c r="I4" t="s">
        <v>139</v>
      </c>
      <c r="J4" s="40">
        <v>60100</v>
      </c>
      <c r="K4">
        <v>2</v>
      </c>
      <c r="M4" s="171" t="s">
        <v>78</v>
      </c>
      <c r="N4" s="78" t="s">
        <v>154</v>
      </c>
      <c r="O4" s="59" t="s">
        <v>154</v>
      </c>
    </row>
    <row r="5" spans="1:15">
      <c r="A5" t="s">
        <v>445</v>
      </c>
      <c r="B5" s="198" t="s">
        <v>462</v>
      </c>
      <c r="E5" t="s">
        <v>453</v>
      </c>
      <c r="F5" s="198" t="s">
        <v>462</v>
      </c>
      <c r="M5" s="172"/>
      <c r="N5" s="32" t="s">
        <v>155</v>
      </c>
      <c r="O5" s="60" t="s">
        <v>155</v>
      </c>
    </row>
    <row r="6" spans="1:15">
      <c r="A6" t="s">
        <v>446</v>
      </c>
      <c r="B6" s="198" t="s">
        <v>463</v>
      </c>
      <c r="E6" t="s">
        <v>454</v>
      </c>
      <c r="F6" s="198" t="s">
        <v>463</v>
      </c>
      <c r="J6" s="40"/>
      <c r="M6" s="172"/>
      <c r="N6" s="32" t="s">
        <v>178</v>
      </c>
      <c r="O6" s="60" t="s">
        <v>178</v>
      </c>
    </row>
    <row r="7" spans="1:15">
      <c r="A7" t="s">
        <v>447</v>
      </c>
      <c r="B7" s="198" t="s">
        <v>464</v>
      </c>
      <c r="E7" t="s">
        <v>455</v>
      </c>
      <c r="F7" s="198" t="s">
        <v>464</v>
      </c>
      <c r="M7" s="172"/>
      <c r="N7" s="32" t="s">
        <v>172</v>
      </c>
      <c r="O7" s="60" t="s">
        <v>172</v>
      </c>
    </row>
    <row r="8" spans="1:15">
      <c r="A8" t="s">
        <v>747</v>
      </c>
      <c r="B8" s="198" t="s">
        <v>748</v>
      </c>
      <c r="E8" t="s">
        <v>456</v>
      </c>
      <c r="F8" s="198" t="s">
        <v>467</v>
      </c>
      <c r="M8" s="172"/>
      <c r="N8" s="32" t="s">
        <v>174</v>
      </c>
      <c r="O8" s="60" t="s">
        <v>174</v>
      </c>
    </row>
    <row r="9" spans="1:15">
      <c r="A9" t="s">
        <v>450</v>
      </c>
      <c r="B9" s="198" t="s">
        <v>751</v>
      </c>
      <c r="E9" t="s">
        <v>460</v>
      </c>
      <c r="F9" s="198" t="s">
        <v>468</v>
      </c>
      <c r="M9" s="172"/>
      <c r="N9" s="32" t="s">
        <v>137</v>
      </c>
      <c r="O9" s="60" t="s">
        <v>137</v>
      </c>
    </row>
    <row r="10" spans="1:15">
      <c r="A10" t="s">
        <v>749</v>
      </c>
      <c r="B10" s="198" t="s">
        <v>750</v>
      </c>
      <c r="E10" t="s">
        <v>756</v>
      </c>
      <c r="F10" s="198" t="s">
        <v>757</v>
      </c>
      <c r="M10" s="172"/>
      <c r="N10" t="s">
        <v>411</v>
      </c>
      <c r="O10" s="60" t="s">
        <v>411</v>
      </c>
    </row>
    <row r="11" spans="1:15">
      <c r="A11" t="s">
        <v>448</v>
      </c>
      <c r="B11" s="198" t="s">
        <v>465</v>
      </c>
      <c r="E11" t="s">
        <v>457</v>
      </c>
      <c r="F11" s="198" t="s">
        <v>469</v>
      </c>
      <c r="M11" s="172"/>
      <c r="N11" t="s">
        <v>412</v>
      </c>
      <c r="O11" s="60" t="s">
        <v>412</v>
      </c>
    </row>
    <row r="12" spans="1:15">
      <c r="A12" t="s">
        <v>449</v>
      </c>
      <c r="B12" s="198" t="s">
        <v>466</v>
      </c>
      <c r="E12" t="s">
        <v>458</v>
      </c>
      <c r="F12" s="198" t="s">
        <v>470</v>
      </c>
      <c r="M12" s="172"/>
      <c r="O12" s="60"/>
    </row>
    <row r="13" spans="1:15">
      <c r="A13" t="s">
        <v>764</v>
      </c>
      <c r="B13" s="198" t="s">
        <v>765</v>
      </c>
      <c r="E13" t="s">
        <v>766</v>
      </c>
      <c r="F13" s="198" t="s">
        <v>767</v>
      </c>
      <c r="M13" s="172"/>
      <c r="N13" s="32"/>
      <c r="O13" s="60"/>
    </row>
    <row r="14" spans="1:15">
      <c r="A14" t="s">
        <v>752</v>
      </c>
      <c r="B14" s="198" t="s">
        <v>753</v>
      </c>
      <c r="E14" t="s">
        <v>758</v>
      </c>
      <c r="F14" s="198" t="s">
        <v>759</v>
      </c>
      <c r="M14" s="172"/>
      <c r="N14" s="32"/>
      <c r="O14" s="60"/>
    </row>
    <row r="15" spans="1:15">
      <c r="A15" t="s">
        <v>754</v>
      </c>
      <c r="B15" s="198" t="s">
        <v>755</v>
      </c>
      <c r="E15" t="s">
        <v>459</v>
      </c>
      <c r="F15" s="198" t="s">
        <v>471</v>
      </c>
      <c r="M15" s="172"/>
      <c r="N15" s="32"/>
      <c r="O15" s="60"/>
    </row>
    <row r="16" spans="1:15">
      <c r="M16" s="172"/>
      <c r="N16" s="32"/>
      <c r="O16" s="60"/>
    </row>
    <row r="17" spans="13:15">
      <c r="M17" s="172"/>
      <c r="N17" s="32"/>
      <c r="O17" s="60"/>
    </row>
    <row r="18" spans="13:15">
      <c r="M18" s="172"/>
      <c r="N18" s="32"/>
      <c r="O18" s="60"/>
    </row>
    <row r="19" spans="13:15">
      <c r="M19" s="172"/>
      <c r="N19" s="32"/>
      <c r="O19" s="60"/>
    </row>
    <row r="20" spans="13:15">
      <c r="M20" s="172"/>
      <c r="N20" s="141"/>
      <c r="O20" s="60"/>
    </row>
    <row r="21" spans="13:15">
      <c r="M21" s="172"/>
      <c r="N21" s="141"/>
      <c r="O21" s="60"/>
    </row>
    <row r="22" spans="13:15">
      <c r="M22" s="174"/>
      <c r="N22" s="32"/>
      <c r="O22" s="60"/>
    </row>
    <row r="23" spans="13:15">
      <c r="M23" s="80"/>
      <c r="N23" s="81"/>
      <c r="O23" s="82"/>
    </row>
    <row r="24" spans="13:15" ht="13.15" customHeight="1">
      <c r="M24" s="175" t="s">
        <v>79</v>
      </c>
      <c r="N24" s="32" t="s">
        <v>156</v>
      </c>
      <c r="O24" s="60" t="s">
        <v>156</v>
      </c>
    </row>
    <row r="25" spans="13:15">
      <c r="M25" s="172"/>
      <c r="N25" s="32" t="s">
        <v>157</v>
      </c>
      <c r="O25" s="60" t="s">
        <v>157</v>
      </c>
    </row>
    <row r="26" spans="13:15">
      <c r="M26" s="172"/>
      <c r="N26" s="32" t="s">
        <v>171</v>
      </c>
      <c r="O26" s="60" t="s">
        <v>171</v>
      </c>
    </row>
    <row r="27" spans="13:15">
      <c r="M27" s="172"/>
      <c r="N27" s="32" t="s">
        <v>173</v>
      </c>
      <c r="O27" s="60" t="s">
        <v>173</v>
      </c>
    </row>
    <row r="28" spans="13:15">
      <c r="M28" s="172"/>
      <c r="N28" s="32" t="s">
        <v>175</v>
      </c>
      <c r="O28" s="60" t="s">
        <v>175</v>
      </c>
    </row>
    <row r="29" spans="13:15">
      <c r="M29" s="172"/>
      <c r="N29" s="32" t="s">
        <v>140</v>
      </c>
      <c r="O29" s="60" t="s">
        <v>140</v>
      </c>
    </row>
    <row r="30" spans="13:15">
      <c r="M30" s="172"/>
      <c r="N30" s="32" t="s">
        <v>176</v>
      </c>
      <c r="O30" s="60" t="s">
        <v>176</v>
      </c>
    </row>
    <row r="31" spans="13:15" ht="13.15" customHeight="1">
      <c r="M31" s="172"/>
      <c r="N31" s="32" t="s">
        <v>177</v>
      </c>
      <c r="O31" s="60" t="s">
        <v>177</v>
      </c>
    </row>
    <row r="32" spans="13:15">
      <c r="M32" s="172"/>
      <c r="N32" s="32"/>
      <c r="O32" s="60"/>
    </row>
    <row r="33" spans="13:15">
      <c r="M33" s="172"/>
      <c r="N33" s="32"/>
      <c r="O33" s="60"/>
    </row>
    <row r="34" spans="13:15">
      <c r="M34" s="172"/>
      <c r="N34" s="32"/>
      <c r="O34" s="60"/>
    </row>
    <row r="35" spans="13:15">
      <c r="M35" s="172"/>
      <c r="N35" s="32"/>
      <c r="O35" s="60"/>
    </row>
    <row r="36" spans="13:15">
      <c r="M36" s="172"/>
      <c r="N36" s="32"/>
      <c r="O36" s="60"/>
    </row>
    <row r="37" spans="13:15">
      <c r="M37" s="172"/>
      <c r="N37" s="32"/>
      <c r="O37" s="60"/>
    </row>
    <row r="38" spans="13:15">
      <c r="M38" s="172"/>
      <c r="N38" s="32"/>
      <c r="O38" s="60"/>
    </row>
    <row r="39" spans="13:15">
      <c r="M39" s="172"/>
      <c r="N39" s="32"/>
      <c r="O39" s="60"/>
    </row>
    <row r="40" spans="13:15">
      <c r="M40" s="172"/>
      <c r="N40" s="32"/>
      <c r="O40" s="60"/>
    </row>
    <row r="41" spans="13:15" ht="14.25" thickBot="1">
      <c r="M41" s="173"/>
      <c r="N41" s="79"/>
      <c r="O41" s="61"/>
    </row>
  </sheetData>
  <sheetProtection sheet="1" objects="1" scenarios="1" selectLockedCells="1" selectUnlockedCells="1"/>
  <mergeCells count="4">
    <mergeCell ref="N2:O2"/>
    <mergeCell ref="A1:A2"/>
    <mergeCell ref="E1:E2"/>
    <mergeCell ref="I1:I2"/>
  </mergeCells>
  <phoneticPr fontId="27"/>
  <dataValidations count="1">
    <dataValidation imeMode="off" allowBlank="1" showInputMessage="1" showErrorMessage="1" sqref="B1:B1048576 F1:F1048576"/>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workbookViewId="0">
      <pane ySplit="1" topLeftCell="A2" activePane="bottomLeft" state="frozen"/>
      <selection activeCell="A2" sqref="A2"/>
      <selection pane="bottomLeft" activeCell="K6" sqref="K6"/>
    </sheetView>
  </sheetViews>
  <sheetFormatPr defaultRowHeight="13.5"/>
  <cols>
    <col min="1" max="1" width="12.75" bestFit="1" customWidth="1"/>
    <col min="6" max="6" width="13.125" bestFit="1" customWidth="1"/>
    <col min="8" max="8" width="13.875" bestFit="1" customWidth="1"/>
    <col min="9" max="9" width="14.875" customWidth="1"/>
  </cols>
  <sheetData>
    <row r="1" spans="1:9">
      <c r="A1" t="s">
        <v>188</v>
      </c>
      <c r="B1" t="s">
        <v>189</v>
      </c>
      <c r="C1" t="s">
        <v>190</v>
      </c>
      <c r="D1" t="s">
        <v>191</v>
      </c>
      <c r="E1" t="s">
        <v>192</v>
      </c>
      <c r="F1" t="s">
        <v>193</v>
      </c>
      <c r="G1" t="s">
        <v>194</v>
      </c>
      <c r="H1" t="s">
        <v>195</v>
      </c>
      <c r="I1" t="s">
        <v>196</v>
      </c>
    </row>
    <row r="2" spans="1:9">
      <c r="A2" t="str">
        <f>IFERROR(Sheet5!A2,"")</f>
        <v/>
      </c>
      <c r="B2" t="str">
        <f>IF(H2="","",②選手情報入力!D10)</f>
        <v/>
      </c>
      <c r="C2" t="str">
        <f>IF(H2="","",②選手情報入力!E10)</f>
        <v/>
      </c>
      <c r="D2" t="str">
        <f>IF(H2="","",IF(②選手情報入力!G10="男",1,2))</f>
        <v/>
      </c>
      <c r="E2" t="str">
        <f>IF(H2="","",23)</f>
        <v/>
      </c>
      <c r="F2" t="str">
        <f>IF(H2="","",①団体情報入力!$D$4)</f>
        <v/>
      </c>
      <c r="G2" t="str">
        <f>IF(H2="","",①団体情報入力!$D$3)</f>
        <v/>
      </c>
      <c r="H2" t="str">
        <f>IF(②選手情報入力!C10="","",②選手情報入力!C10)</f>
        <v/>
      </c>
      <c r="I2" t="str">
        <f>IF(H2="","",IF(②選手情報入力!I10="","",IF(D2=1,VLOOKUP(②選手情報入力!I10,種目情報!$A$3:$B$13,2,FALSE),VLOOKUP(②選手情報入力!I10,種目情報!$E$3:$F$15,2,FALSE)))&amp;" "&amp;Sheet5!J2)</f>
        <v/>
      </c>
    </row>
    <row r="3" spans="1:9">
      <c r="A3" t="str">
        <f>IFERROR(Sheet5!A3,"")</f>
        <v/>
      </c>
      <c r="B3" t="str">
        <f>IF(H3="","",②選手情報入力!D11)</f>
        <v/>
      </c>
      <c r="C3" t="str">
        <f>IF(H3="","",②選手情報入力!E11)</f>
        <v/>
      </c>
      <c r="D3" t="str">
        <f>IF(H3="","",IF(②選手情報入力!G11="男",1,2))</f>
        <v/>
      </c>
      <c r="E3" t="str">
        <f t="shared" ref="E3:E66" si="0">IF(H3="","",23)</f>
        <v/>
      </c>
      <c r="F3" t="str">
        <f>IF(H3="","",①団体情報入力!$D$4)</f>
        <v/>
      </c>
      <c r="G3" t="str">
        <f>IF(H3="","",①団体情報入力!$D$3)</f>
        <v/>
      </c>
      <c r="H3" t="str">
        <f>IF(②選手情報入力!C11="","",②選手情報入力!C11)</f>
        <v/>
      </c>
      <c r="I3" t="str">
        <f>IF(H3="","",IF(②選手情報入力!I11="","",IF(D3=1,VLOOKUP(②選手情報入力!I11,種目情報!$A$3:$B$13,2,FALSE),VLOOKUP(②選手情報入力!I11,種目情報!$E$3:$F$15,2,FALSE)))&amp;" "&amp;Sheet5!J3)</f>
        <v/>
      </c>
    </row>
    <row r="4" spans="1:9">
      <c r="A4" t="str">
        <f>IFERROR(Sheet5!A4,"")</f>
        <v/>
      </c>
      <c r="B4" t="str">
        <f>IF(H4="","",②選手情報入力!D12)</f>
        <v/>
      </c>
      <c r="C4" t="str">
        <f>IF(H4="","",②選手情報入力!E12)</f>
        <v/>
      </c>
      <c r="D4" t="str">
        <f>IF(H4="","",IF(②選手情報入力!G12="男",1,2))</f>
        <v/>
      </c>
      <c r="E4" t="str">
        <f t="shared" si="0"/>
        <v/>
      </c>
      <c r="F4" t="str">
        <f>IF(H4="","",①団体情報入力!$D$4)</f>
        <v/>
      </c>
      <c r="G4" t="str">
        <f>IF(H4="","",①団体情報入力!$D$3)</f>
        <v/>
      </c>
      <c r="H4" t="str">
        <f>IF(②選手情報入力!C12="","",②選手情報入力!C12)</f>
        <v/>
      </c>
      <c r="I4" t="str">
        <f>IF(H4="","",IF(②選手情報入力!I12="","",IF(D4=1,VLOOKUP(②選手情報入力!I12,種目情報!$A$3:$B$13,2,FALSE),VLOOKUP(②選手情報入力!I12,種目情報!$E$3:$F$15,2,FALSE)))&amp;" "&amp;Sheet5!J4)</f>
        <v/>
      </c>
    </row>
    <row r="5" spans="1:9">
      <c r="A5" t="str">
        <f>IFERROR(Sheet5!A5,"")</f>
        <v/>
      </c>
      <c r="B5" t="str">
        <f>IF(H5="","",②選手情報入力!D13)</f>
        <v/>
      </c>
      <c r="C5" t="str">
        <f>IF(H5="","",②選手情報入力!E13)</f>
        <v/>
      </c>
      <c r="D5" t="str">
        <f>IF(H5="","",IF(②選手情報入力!G13="男",1,2))</f>
        <v/>
      </c>
      <c r="E5" t="str">
        <f t="shared" si="0"/>
        <v/>
      </c>
      <c r="F5" t="str">
        <f>IF(H5="","",①団体情報入力!$D$4)</f>
        <v/>
      </c>
      <c r="G5" t="str">
        <f>IF(H5="","",①団体情報入力!$D$3)</f>
        <v/>
      </c>
      <c r="H5" t="str">
        <f>IF(②選手情報入力!C13="","",②選手情報入力!C13)</f>
        <v/>
      </c>
      <c r="I5" t="str">
        <f>IF(H5="","",IF(②選手情報入力!I13="","",IF(D5=1,VLOOKUP(②選手情報入力!I13,種目情報!$A$3:$B$13,2,FALSE),VLOOKUP(②選手情報入力!I13,種目情報!$E$3:$F$15,2,FALSE)))&amp;" "&amp;Sheet5!J5)</f>
        <v/>
      </c>
    </row>
    <row r="6" spans="1:9">
      <c r="A6" t="str">
        <f>IFERROR(Sheet5!A6,"")</f>
        <v/>
      </c>
      <c r="B6" t="str">
        <f>IF(H6="","",②選手情報入力!D14)</f>
        <v/>
      </c>
      <c r="C6" t="str">
        <f>IF(H6="","",②選手情報入力!E14)</f>
        <v/>
      </c>
      <c r="D6" t="str">
        <f>IF(H6="","",IF(②選手情報入力!G14="男",1,2))</f>
        <v/>
      </c>
      <c r="E6" t="str">
        <f t="shared" si="0"/>
        <v/>
      </c>
      <c r="F6" t="str">
        <f>IF(H6="","",①団体情報入力!$D$4)</f>
        <v/>
      </c>
      <c r="G6" t="str">
        <f>IF(H6="","",①団体情報入力!$D$3)</f>
        <v/>
      </c>
      <c r="H6" t="str">
        <f>IF(②選手情報入力!C14="","",②選手情報入力!C14)</f>
        <v/>
      </c>
      <c r="I6" t="str">
        <f>IF(H6="","",IF(②選手情報入力!I14="","",IF(D6=1,VLOOKUP(②選手情報入力!I14,種目情報!$A$3:$B$13,2,FALSE),VLOOKUP(②選手情報入力!I14,種目情報!$E$3:$F$15,2,FALSE)))&amp;" "&amp;Sheet5!J6)</f>
        <v/>
      </c>
    </row>
    <row r="7" spans="1:9">
      <c r="A7" t="str">
        <f>IFERROR(Sheet5!A7,"")</f>
        <v/>
      </c>
      <c r="B7" t="str">
        <f>IF(H7="","",②選手情報入力!D15)</f>
        <v/>
      </c>
      <c r="C7" t="str">
        <f>IF(H7="","",②選手情報入力!E15)</f>
        <v/>
      </c>
      <c r="D7" t="str">
        <f>IF(H7="","",IF(②選手情報入力!G15="男",1,2))</f>
        <v/>
      </c>
      <c r="E7" t="str">
        <f t="shared" si="0"/>
        <v/>
      </c>
      <c r="F7" t="str">
        <f>IF(H7="","",①団体情報入力!$D$4)</f>
        <v/>
      </c>
      <c r="G7" t="str">
        <f>IF(H7="","",①団体情報入力!$D$3)</f>
        <v/>
      </c>
      <c r="H7" t="str">
        <f>IF(②選手情報入力!C15="","",②選手情報入力!C15)</f>
        <v/>
      </c>
      <c r="I7" t="str">
        <f>IF(H7="","",IF(②選手情報入力!I15="","",IF(D7=1,VLOOKUP(②選手情報入力!I15,種目情報!$A$3:$B$13,2,FALSE),VLOOKUP(②選手情報入力!I15,種目情報!$E$3:$F$15,2,FALSE)))&amp;" "&amp;Sheet5!J7)</f>
        <v/>
      </c>
    </row>
    <row r="8" spans="1:9">
      <c r="A8" t="str">
        <f>IFERROR(Sheet5!A8,"")</f>
        <v/>
      </c>
      <c r="B8" t="str">
        <f>IF(H8="","",②選手情報入力!D16)</f>
        <v/>
      </c>
      <c r="C8" t="str">
        <f>IF(H8="","",②選手情報入力!E16)</f>
        <v/>
      </c>
      <c r="D8" t="str">
        <f>IF(H8="","",IF(②選手情報入力!G16="男",1,2))</f>
        <v/>
      </c>
      <c r="E8" t="str">
        <f t="shared" si="0"/>
        <v/>
      </c>
      <c r="F8" t="str">
        <f>IF(H8="","",①団体情報入力!$D$4)</f>
        <v/>
      </c>
      <c r="G8" t="str">
        <f>IF(H8="","",①団体情報入力!$D$3)</f>
        <v/>
      </c>
      <c r="H8" t="str">
        <f>IF(②選手情報入力!C16="","",②選手情報入力!C16)</f>
        <v/>
      </c>
      <c r="I8" t="str">
        <f>IF(H8="","",IF(②選手情報入力!I16="","",IF(D8=1,VLOOKUP(②選手情報入力!I16,種目情報!$A$3:$B$13,2,FALSE),VLOOKUP(②選手情報入力!I16,種目情報!$E$3:$F$15,2,FALSE)))&amp;" "&amp;Sheet5!J8)</f>
        <v/>
      </c>
    </row>
    <row r="9" spans="1:9">
      <c r="A9" t="str">
        <f>IFERROR(Sheet5!A9,"")</f>
        <v/>
      </c>
      <c r="B9" t="str">
        <f>IF(H9="","",②選手情報入力!D17)</f>
        <v/>
      </c>
      <c r="C9" t="str">
        <f>IF(H9="","",②選手情報入力!E17)</f>
        <v/>
      </c>
      <c r="D9" t="str">
        <f>IF(H9="","",IF(②選手情報入力!G17="男",1,2))</f>
        <v/>
      </c>
      <c r="E9" t="str">
        <f t="shared" si="0"/>
        <v/>
      </c>
      <c r="F9" t="str">
        <f>IF(H9="","",①団体情報入力!$D$4)</f>
        <v/>
      </c>
      <c r="G9" t="str">
        <f>IF(H9="","",①団体情報入力!$D$3)</f>
        <v/>
      </c>
      <c r="H9" t="str">
        <f>IF(②選手情報入力!C17="","",②選手情報入力!C17)</f>
        <v/>
      </c>
      <c r="I9" t="str">
        <f>IF(H9="","",IF(②選手情報入力!I17="","",IF(D9=1,VLOOKUP(②選手情報入力!I17,種目情報!$A$3:$B$13,2,FALSE),VLOOKUP(②選手情報入力!I17,種目情報!$E$3:$F$15,2,FALSE)))&amp;" "&amp;Sheet5!J9)</f>
        <v/>
      </c>
    </row>
    <row r="10" spans="1:9">
      <c r="A10" t="str">
        <f>IFERROR(Sheet5!A10,"")</f>
        <v/>
      </c>
      <c r="B10" t="str">
        <f>IF(H10="","",②選手情報入力!D18)</f>
        <v/>
      </c>
      <c r="C10" t="str">
        <f>IF(H10="","",②選手情報入力!E18)</f>
        <v/>
      </c>
      <c r="D10" t="str">
        <f>IF(H10="","",IF(②選手情報入力!G18="男",1,2))</f>
        <v/>
      </c>
      <c r="E10" t="str">
        <f t="shared" si="0"/>
        <v/>
      </c>
      <c r="F10" t="str">
        <f>IF(H10="","",①団体情報入力!$D$4)</f>
        <v/>
      </c>
      <c r="G10" t="str">
        <f>IF(H10="","",①団体情報入力!$D$3)</f>
        <v/>
      </c>
      <c r="H10" t="str">
        <f>IF(②選手情報入力!C18="","",②選手情報入力!C18)</f>
        <v/>
      </c>
      <c r="I10" t="str">
        <f>IF(H10="","",IF(②選手情報入力!I18="","",IF(D10=1,VLOOKUP(②選手情報入力!I18,種目情報!$A$3:$B$13,2,FALSE),VLOOKUP(②選手情報入力!I18,種目情報!$E$3:$F$15,2,FALSE)))&amp;" "&amp;Sheet5!J10)</f>
        <v/>
      </c>
    </row>
    <row r="11" spans="1:9">
      <c r="A11" t="str">
        <f>IFERROR(Sheet5!A11,"")</f>
        <v/>
      </c>
      <c r="B11" t="str">
        <f>IF(H11="","",②選手情報入力!D19)</f>
        <v/>
      </c>
      <c r="C11" t="str">
        <f>IF(H11="","",②選手情報入力!E19)</f>
        <v/>
      </c>
      <c r="D11" t="str">
        <f>IF(H11="","",IF(②選手情報入力!G19="男",1,2))</f>
        <v/>
      </c>
      <c r="E11" t="str">
        <f t="shared" si="0"/>
        <v/>
      </c>
      <c r="F11" t="str">
        <f>IF(H11="","",①団体情報入力!$D$4)</f>
        <v/>
      </c>
      <c r="G11" t="str">
        <f>IF(H11="","",①団体情報入力!$D$3)</f>
        <v/>
      </c>
      <c r="H11" t="str">
        <f>IF(②選手情報入力!C19="","",②選手情報入力!C19)</f>
        <v/>
      </c>
      <c r="I11" t="str">
        <f>IF(H11="","",IF(②選手情報入力!I19="","",IF(D11=1,VLOOKUP(②選手情報入力!I19,種目情報!$A$3:$B$13,2,FALSE),VLOOKUP(②選手情報入力!I19,種目情報!$E$3:$F$15,2,FALSE)))&amp;" "&amp;Sheet5!J11)</f>
        <v/>
      </c>
    </row>
    <row r="12" spans="1:9">
      <c r="A12" t="str">
        <f>IFERROR(Sheet5!A12,"")</f>
        <v/>
      </c>
      <c r="B12" t="str">
        <f>IF(H12="","",②選手情報入力!D20)</f>
        <v/>
      </c>
      <c r="C12" t="str">
        <f>IF(H12="","",②選手情報入力!E20)</f>
        <v/>
      </c>
      <c r="D12" t="str">
        <f>IF(H12="","",IF(②選手情報入力!G20="男",1,2))</f>
        <v/>
      </c>
      <c r="E12" t="str">
        <f t="shared" si="0"/>
        <v/>
      </c>
      <c r="F12" t="str">
        <f>IF(H12="","",①団体情報入力!$D$4)</f>
        <v/>
      </c>
      <c r="G12" t="str">
        <f>IF(H12="","",①団体情報入力!$D$3)</f>
        <v/>
      </c>
      <c r="H12" t="str">
        <f>IF(②選手情報入力!C20="","",②選手情報入力!C20)</f>
        <v/>
      </c>
      <c r="I12" t="str">
        <f>IF(H12="","",IF(②選手情報入力!I20="","",IF(D12=1,VLOOKUP(②選手情報入力!I20,種目情報!$A$3:$B$13,2,FALSE),VLOOKUP(②選手情報入力!I20,種目情報!$E$3:$F$15,2,FALSE)))&amp;" "&amp;Sheet5!J12)</f>
        <v/>
      </c>
    </row>
    <row r="13" spans="1:9">
      <c r="A13" t="str">
        <f>IFERROR(Sheet5!A13,"")</f>
        <v/>
      </c>
      <c r="B13" t="str">
        <f>IF(H13="","",②選手情報入力!D21)</f>
        <v/>
      </c>
      <c r="C13" t="str">
        <f>IF(H13="","",②選手情報入力!E21)</f>
        <v/>
      </c>
      <c r="D13" t="str">
        <f>IF(H13="","",IF(②選手情報入力!G21="男",1,2))</f>
        <v/>
      </c>
      <c r="E13" t="str">
        <f t="shared" si="0"/>
        <v/>
      </c>
      <c r="F13" t="str">
        <f>IF(H13="","",①団体情報入力!$D$4)</f>
        <v/>
      </c>
      <c r="G13" t="str">
        <f>IF(H13="","",①団体情報入力!$D$3)</f>
        <v/>
      </c>
      <c r="H13" t="str">
        <f>IF(②選手情報入力!C21="","",②選手情報入力!C21)</f>
        <v/>
      </c>
      <c r="I13" t="str">
        <f>IF(H13="","",IF(②選手情報入力!I21="","",IF(D13=1,VLOOKUP(②選手情報入力!I21,種目情報!$A$3:$B$13,2,FALSE),VLOOKUP(②選手情報入力!I21,種目情報!$E$3:$F$15,2,FALSE)))&amp;" "&amp;Sheet5!J13)</f>
        <v/>
      </c>
    </row>
    <row r="14" spans="1:9">
      <c r="A14" t="str">
        <f>IFERROR(Sheet5!A14,"")</f>
        <v/>
      </c>
      <c r="B14" t="str">
        <f>IF(H14="","",②選手情報入力!D22)</f>
        <v/>
      </c>
      <c r="C14" t="str">
        <f>IF(H14="","",②選手情報入力!E22)</f>
        <v/>
      </c>
      <c r="D14" t="str">
        <f>IF(H14="","",IF(②選手情報入力!G22="男",1,2))</f>
        <v/>
      </c>
      <c r="E14" t="str">
        <f t="shared" si="0"/>
        <v/>
      </c>
      <c r="F14" t="str">
        <f>IF(H14="","",①団体情報入力!$D$4)</f>
        <v/>
      </c>
      <c r="G14" t="str">
        <f>IF(H14="","",①団体情報入力!$D$3)</f>
        <v/>
      </c>
      <c r="H14" t="str">
        <f>IF(②選手情報入力!C22="","",②選手情報入力!C22)</f>
        <v/>
      </c>
      <c r="I14" t="str">
        <f>IF(H14="","",IF(②選手情報入力!I22="","",IF(D14=1,VLOOKUP(②選手情報入力!I22,種目情報!$A$3:$B$13,2,FALSE),VLOOKUP(②選手情報入力!I22,種目情報!$E$3:$F$15,2,FALSE)))&amp;" "&amp;Sheet5!J14)</f>
        <v/>
      </c>
    </row>
    <row r="15" spans="1:9">
      <c r="A15" t="str">
        <f>IFERROR(Sheet5!A15,"")</f>
        <v/>
      </c>
      <c r="B15" t="str">
        <f>IF(H15="","",②選手情報入力!D23)</f>
        <v/>
      </c>
      <c r="C15" t="str">
        <f>IF(H15="","",②選手情報入力!E23)</f>
        <v/>
      </c>
      <c r="D15" t="str">
        <f>IF(H15="","",IF(②選手情報入力!G23="男",1,2))</f>
        <v/>
      </c>
      <c r="E15" t="str">
        <f t="shared" si="0"/>
        <v/>
      </c>
      <c r="F15" t="str">
        <f>IF(H15="","",①団体情報入力!$D$4)</f>
        <v/>
      </c>
      <c r="G15" t="str">
        <f>IF(H15="","",①団体情報入力!$D$3)</f>
        <v/>
      </c>
      <c r="H15" t="str">
        <f>IF(②選手情報入力!C23="","",②選手情報入力!C23)</f>
        <v/>
      </c>
      <c r="I15" t="str">
        <f>IF(H15="","",IF(②選手情報入力!I23="","",IF(D15=1,VLOOKUP(②選手情報入力!I23,種目情報!$A$3:$B$13,2,FALSE),VLOOKUP(②選手情報入力!I23,種目情報!$E$3:$F$15,2,FALSE)))&amp;" "&amp;Sheet5!J15)</f>
        <v/>
      </c>
    </row>
    <row r="16" spans="1:9">
      <c r="A16" t="str">
        <f>IFERROR(Sheet5!A16,"")</f>
        <v/>
      </c>
      <c r="B16" t="str">
        <f>IF(H16="","",②選手情報入力!D24)</f>
        <v/>
      </c>
      <c r="C16" t="str">
        <f>IF(H16="","",②選手情報入力!E24)</f>
        <v/>
      </c>
      <c r="D16" t="str">
        <f>IF(H16="","",IF(②選手情報入力!G24="男",1,2))</f>
        <v/>
      </c>
      <c r="E16" t="str">
        <f t="shared" si="0"/>
        <v/>
      </c>
      <c r="F16" t="str">
        <f>IF(H16="","",①団体情報入力!$D$4)</f>
        <v/>
      </c>
      <c r="G16" t="str">
        <f>IF(H16="","",①団体情報入力!$D$3)</f>
        <v/>
      </c>
      <c r="H16" t="str">
        <f>IF(②選手情報入力!C24="","",②選手情報入力!C24)</f>
        <v/>
      </c>
      <c r="I16" t="str">
        <f>IF(H16="","",IF(②選手情報入力!I24="","",IF(D16=1,VLOOKUP(②選手情報入力!I24,種目情報!$A$3:$B$13,2,FALSE),VLOOKUP(②選手情報入力!I24,種目情報!$E$3:$F$15,2,FALSE)))&amp;" "&amp;Sheet5!J16)</f>
        <v/>
      </c>
    </row>
    <row r="17" spans="1:9">
      <c r="A17" t="str">
        <f>IFERROR(Sheet5!A17,"")</f>
        <v/>
      </c>
      <c r="B17" t="str">
        <f>IF(H17="","",②選手情報入力!D25)</f>
        <v/>
      </c>
      <c r="C17" t="str">
        <f>IF(H17="","",②選手情報入力!E25)</f>
        <v/>
      </c>
      <c r="D17" t="str">
        <f>IF(H17="","",IF(②選手情報入力!G25="男",1,2))</f>
        <v/>
      </c>
      <c r="E17" t="str">
        <f t="shared" si="0"/>
        <v/>
      </c>
      <c r="F17" t="str">
        <f>IF(H17="","",①団体情報入力!$D$4)</f>
        <v/>
      </c>
      <c r="G17" t="str">
        <f>IF(H17="","",①団体情報入力!$D$3)</f>
        <v/>
      </c>
      <c r="H17" t="str">
        <f>IF(②選手情報入力!C25="","",②選手情報入力!C25)</f>
        <v/>
      </c>
      <c r="I17" t="str">
        <f>IF(H17="","",IF(②選手情報入力!I25="","",IF(D17=1,VLOOKUP(②選手情報入力!I25,種目情報!$A$3:$B$13,2,FALSE),VLOOKUP(②選手情報入力!I25,種目情報!$E$3:$F$15,2,FALSE)))&amp;" "&amp;Sheet5!J17)</f>
        <v/>
      </c>
    </row>
    <row r="18" spans="1:9">
      <c r="A18" t="str">
        <f>IFERROR(Sheet5!A18,"")</f>
        <v/>
      </c>
      <c r="B18" t="str">
        <f>IF(H18="","",②選手情報入力!D26)</f>
        <v/>
      </c>
      <c r="C18" t="str">
        <f>IF(H18="","",②選手情報入力!E26)</f>
        <v/>
      </c>
      <c r="D18" t="str">
        <f>IF(H18="","",IF(②選手情報入力!G26="男",1,2))</f>
        <v/>
      </c>
      <c r="E18" t="str">
        <f t="shared" si="0"/>
        <v/>
      </c>
      <c r="F18" t="str">
        <f>IF(H18="","",①団体情報入力!$D$4)</f>
        <v/>
      </c>
      <c r="G18" t="str">
        <f>IF(H18="","",①団体情報入力!$D$3)</f>
        <v/>
      </c>
      <c r="H18" t="str">
        <f>IF(②選手情報入力!C26="","",②選手情報入力!C26)</f>
        <v/>
      </c>
      <c r="I18" t="str">
        <f>IF(H18="","",IF(②選手情報入力!I26="","",IF(D18=1,VLOOKUP(②選手情報入力!I26,種目情報!$A$3:$B$13,2,FALSE),VLOOKUP(②選手情報入力!I26,種目情報!$E$3:$F$15,2,FALSE)))&amp;" "&amp;Sheet5!J18)</f>
        <v/>
      </c>
    </row>
    <row r="19" spans="1:9">
      <c r="A19" t="str">
        <f>IFERROR(Sheet5!A19,"")</f>
        <v/>
      </c>
      <c r="B19" t="str">
        <f>IF(H19="","",②選手情報入力!D27)</f>
        <v/>
      </c>
      <c r="C19" t="str">
        <f>IF(H19="","",②選手情報入力!E27)</f>
        <v/>
      </c>
      <c r="D19" t="str">
        <f>IF(H19="","",IF(②選手情報入力!G27="男",1,2))</f>
        <v/>
      </c>
      <c r="E19" t="str">
        <f t="shared" si="0"/>
        <v/>
      </c>
      <c r="F19" t="str">
        <f>IF(H19="","",①団体情報入力!$D$4)</f>
        <v/>
      </c>
      <c r="G19" t="str">
        <f>IF(H19="","",①団体情報入力!$D$3)</f>
        <v/>
      </c>
      <c r="H19" t="str">
        <f>IF(②選手情報入力!C27="","",②選手情報入力!C27)</f>
        <v/>
      </c>
      <c r="I19" t="str">
        <f>IF(H19="","",IF(②選手情報入力!I27="","",IF(D19=1,VLOOKUP(②選手情報入力!I27,種目情報!$A$3:$B$13,2,FALSE),VLOOKUP(②選手情報入力!I27,種目情報!$E$3:$F$15,2,FALSE)))&amp;" "&amp;Sheet5!J19)</f>
        <v/>
      </c>
    </row>
    <row r="20" spans="1:9">
      <c r="A20" t="str">
        <f>IFERROR(Sheet5!A20,"")</f>
        <v/>
      </c>
      <c r="B20" t="str">
        <f>IF(H20="","",②選手情報入力!D28)</f>
        <v/>
      </c>
      <c r="C20" t="str">
        <f>IF(H20="","",②選手情報入力!E28)</f>
        <v/>
      </c>
      <c r="D20" t="str">
        <f>IF(H20="","",IF(②選手情報入力!G28="男",1,2))</f>
        <v/>
      </c>
      <c r="E20" t="str">
        <f t="shared" si="0"/>
        <v/>
      </c>
      <c r="F20" t="str">
        <f>IF(H20="","",①団体情報入力!$D$4)</f>
        <v/>
      </c>
      <c r="G20" t="str">
        <f>IF(H20="","",①団体情報入力!$D$3)</f>
        <v/>
      </c>
      <c r="H20" t="str">
        <f>IF(②選手情報入力!C28="","",②選手情報入力!C28)</f>
        <v/>
      </c>
      <c r="I20" t="str">
        <f>IF(H20="","",IF(②選手情報入力!I28="","",IF(D20=1,VLOOKUP(②選手情報入力!I28,種目情報!$A$3:$B$13,2,FALSE),VLOOKUP(②選手情報入力!I28,種目情報!$E$3:$F$15,2,FALSE)))&amp;" "&amp;Sheet5!J20)</f>
        <v/>
      </c>
    </row>
    <row r="21" spans="1:9">
      <c r="A21" t="str">
        <f>IFERROR(Sheet5!A21,"")</f>
        <v/>
      </c>
      <c r="B21" t="str">
        <f>IF(H21="","",②選手情報入力!D29)</f>
        <v/>
      </c>
      <c r="C21" t="str">
        <f>IF(H21="","",②選手情報入力!E29)</f>
        <v/>
      </c>
      <c r="D21" t="str">
        <f>IF(H21="","",IF(②選手情報入力!G29="男",1,2))</f>
        <v/>
      </c>
      <c r="E21" t="str">
        <f t="shared" si="0"/>
        <v/>
      </c>
      <c r="F21" t="str">
        <f>IF(H21="","",①団体情報入力!$D$4)</f>
        <v/>
      </c>
      <c r="G21" t="str">
        <f>IF(H21="","",①団体情報入力!$D$3)</f>
        <v/>
      </c>
      <c r="H21" t="str">
        <f>IF(②選手情報入力!C29="","",②選手情報入力!C29)</f>
        <v/>
      </c>
      <c r="I21" t="str">
        <f>IF(H21="","",IF(②選手情報入力!I29="","",IF(D21=1,VLOOKUP(②選手情報入力!I29,種目情報!$A$3:$B$13,2,FALSE),VLOOKUP(②選手情報入力!I29,種目情報!$E$3:$F$15,2,FALSE)))&amp;" "&amp;Sheet5!J21)</f>
        <v/>
      </c>
    </row>
    <row r="22" spans="1:9">
      <c r="A22" t="str">
        <f>IFERROR(Sheet5!A22,"")</f>
        <v/>
      </c>
      <c r="B22" t="str">
        <f>IF(H22="","",②選手情報入力!D30)</f>
        <v/>
      </c>
      <c r="C22" t="str">
        <f>IF(H22="","",②選手情報入力!E30)</f>
        <v/>
      </c>
      <c r="D22" t="str">
        <f>IF(H22="","",IF(②選手情報入力!G30="男",1,2))</f>
        <v/>
      </c>
      <c r="E22" t="str">
        <f t="shared" si="0"/>
        <v/>
      </c>
      <c r="F22" t="str">
        <f>IF(H22="","",①団体情報入力!$D$4)</f>
        <v/>
      </c>
      <c r="G22" t="str">
        <f>IF(H22="","",①団体情報入力!$D$3)</f>
        <v/>
      </c>
      <c r="H22" t="str">
        <f>IF(②選手情報入力!C30="","",②選手情報入力!C30)</f>
        <v/>
      </c>
      <c r="I22" t="str">
        <f>IF(H22="","",IF(②選手情報入力!I30="","",IF(D22=1,VLOOKUP(②選手情報入力!I30,種目情報!$A$3:$B$13,2,FALSE),VLOOKUP(②選手情報入力!I30,種目情報!$E$3:$F$15,2,FALSE)))&amp;" "&amp;Sheet5!J22)</f>
        <v/>
      </c>
    </row>
    <row r="23" spans="1:9">
      <c r="A23" t="str">
        <f>IFERROR(Sheet5!A23,"")</f>
        <v/>
      </c>
      <c r="B23" t="str">
        <f>IF(H23="","",②選手情報入力!D31)</f>
        <v/>
      </c>
      <c r="C23" t="str">
        <f>IF(H23="","",②選手情報入力!E31)</f>
        <v/>
      </c>
      <c r="D23" t="str">
        <f>IF(H23="","",IF(②選手情報入力!G31="男",1,2))</f>
        <v/>
      </c>
      <c r="E23" t="str">
        <f t="shared" si="0"/>
        <v/>
      </c>
      <c r="F23" t="str">
        <f>IF(H23="","",①団体情報入力!$D$4)</f>
        <v/>
      </c>
      <c r="G23" t="str">
        <f>IF(H23="","",①団体情報入力!$D$3)</f>
        <v/>
      </c>
      <c r="H23" t="str">
        <f>IF(②選手情報入力!C31="","",②選手情報入力!C31)</f>
        <v/>
      </c>
      <c r="I23" t="str">
        <f>IF(H23="","",IF(②選手情報入力!I31="","",IF(D23=1,VLOOKUP(②選手情報入力!I31,種目情報!$A$3:$B$13,2,FALSE),VLOOKUP(②選手情報入力!I31,種目情報!$E$3:$F$15,2,FALSE)))&amp;" "&amp;Sheet5!J23)</f>
        <v/>
      </c>
    </row>
    <row r="24" spans="1:9">
      <c r="A24" t="str">
        <f>IFERROR(Sheet5!A24,"")</f>
        <v/>
      </c>
      <c r="B24" t="str">
        <f>IF(H24="","",②選手情報入力!D32)</f>
        <v/>
      </c>
      <c r="C24" t="str">
        <f>IF(H24="","",②選手情報入力!E32)</f>
        <v/>
      </c>
      <c r="D24" t="str">
        <f>IF(H24="","",IF(②選手情報入力!G32="男",1,2))</f>
        <v/>
      </c>
      <c r="E24" t="str">
        <f t="shared" si="0"/>
        <v/>
      </c>
      <c r="F24" t="str">
        <f>IF(H24="","",①団体情報入力!$D$4)</f>
        <v/>
      </c>
      <c r="G24" t="str">
        <f>IF(H24="","",①団体情報入力!$D$3)</f>
        <v/>
      </c>
      <c r="H24" t="str">
        <f>IF(②選手情報入力!C32="","",②選手情報入力!C32)</f>
        <v/>
      </c>
      <c r="I24" t="str">
        <f>IF(H24="","",IF(②選手情報入力!I32="","",IF(D24=1,VLOOKUP(②選手情報入力!I32,種目情報!$A$3:$B$13,2,FALSE),VLOOKUP(②選手情報入力!I32,種目情報!$E$3:$F$15,2,FALSE)))&amp;" "&amp;Sheet5!J24)</f>
        <v/>
      </c>
    </row>
    <row r="25" spans="1:9">
      <c r="A25" t="str">
        <f>IFERROR(Sheet5!A25,"")</f>
        <v/>
      </c>
      <c r="B25" t="str">
        <f>IF(H25="","",②選手情報入力!D33)</f>
        <v/>
      </c>
      <c r="C25" t="str">
        <f>IF(H25="","",②選手情報入力!E33)</f>
        <v/>
      </c>
      <c r="D25" t="str">
        <f>IF(H25="","",IF(②選手情報入力!G33="男",1,2))</f>
        <v/>
      </c>
      <c r="E25" t="str">
        <f t="shared" si="0"/>
        <v/>
      </c>
      <c r="F25" t="str">
        <f>IF(H25="","",①団体情報入力!$D$4)</f>
        <v/>
      </c>
      <c r="G25" t="str">
        <f>IF(H25="","",①団体情報入力!$D$3)</f>
        <v/>
      </c>
      <c r="H25" t="str">
        <f>IF(②選手情報入力!C33="","",②選手情報入力!C33)</f>
        <v/>
      </c>
      <c r="I25" t="str">
        <f>IF(H25="","",IF(②選手情報入力!I33="","",IF(D25=1,VLOOKUP(②選手情報入力!I33,種目情報!$A$3:$B$13,2,FALSE),VLOOKUP(②選手情報入力!I33,種目情報!$E$3:$F$15,2,FALSE)))&amp;" "&amp;Sheet5!J25)</f>
        <v/>
      </c>
    </row>
    <row r="26" spans="1:9">
      <c r="A26" t="str">
        <f>IFERROR(Sheet5!A26,"")</f>
        <v/>
      </c>
      <c r="B26" t="str">
        <f>IF(H26="","",②選手情報入力!D34)</f>
        <v/>
      </c>
      <c r="C26" t="str">
        <f>IF(H26="","",②選手情報入力!E34)</f>
        <v/>
      </c>
      <c r="D26" t="str">
        <f>IF(H26="","",IF(②選手情報入力!G34="男",1,2))</f>
        <v/>
      </c>
      <c r="E26" t="str">
        <f t="shared" si="0"/>
        <v/>
      </c>
      <c r="F26" t="str">
        <f>IF(H26="","",①団体情報入力!$D$4)</f>
        <v/>
      </c>
      <c r="G26" t="str">
        <f>IF(H26="","",①団体情報入力!$D$3)</f>
        <v/>
      </c>
      <c r="H26" t="str">
        <f>IF(②選手情報入力!C34="","",②選手情報入力!C34)</f>
        <v/>
      </c>
      <c r="I26" t="str">
        <f>IF(H26="","",IF(②選手情報入力!I34="","",IF(D26=1,VLOOKUP(②選手情報入力!I34,種目情報!$A$3:$B$13,2,FALSE),VLOOKUP(②選手情報入力!I34,種目情報!$E$3:$F$15,2,FALSE)))&amp;" "&amp;Sheet5!J26)</f>
        <v/>
      </c>
    </row>
    <row r="27" spans="1:9">
      <c r="A27" t="str">
        <f>IFERROR(Sheet5!A27,"")</f>
        <v/>
      </c>
      <c r="B27" t="str">
        <f>IF(H27="","",②選手情報入力!D35)</f>
        <v/>
      </c>
      <c r="C27" t="str">
        <f>IF(H27="","",②選手情報入力!E35)</f>
        <v/>
      </c>
      <c r="D27" t="str">
        <f>IF(H27="","",IF(②選手情報入力!G35="男",1,2))</f>
        <v/>
      </c>
      <c r="E27" t="str">
        <f t="shared" si="0"/>
        <v/>
      </c>
      <c r="F27" t="str">
        <f>IF(H27="","",①団体情報入力!$D$4)</f>
        <v/>
      </c>
      <c r="G27" t="str">
        <f>IF(H27="","",①団体情報入力!$D$3)</f>
        <v/>
      </c>
      <c r="H27" t="str">
        <f>IF(②選手情報入力!C35="","",②選手情報入力!C35)</f>
        <v/>
      </c>
      <c r="I27" t="str">
        <f>IF(H27="","",IF(②選手情報入力!I35="","",IF(D27=1,VLOOKUP(②選手情報入力!I35,種目情報!$A$3:$B$13,2,FALSE),VLOOKUP(②選手情報入力!I35,種目情報!$E$3:$F$15,2,FALSE)))&amp;" "&amp;Sheet5!J27)</f>
        <v/>
      </c>
    </row>
    <row r="28" spans="1:9">
      <c r="A28" t="str">
        <f>IFERROR(Sheet5!A28,"")</f>
        <v/>
      </c>
      <c r="B28" t="str">
        <f>IF(H28="","",②選手情報入力!D36)</f>
        <v/>
      </c>
      <c r="C28" t="str">
        <f>IF(H28="","",②選手情報入力!E36)</f>
        <v/>
      </c>
      <c r="D28" t="str">
        <f>IF(H28="","",IF(②選手情報入力!G36="男",1,2))</f>
        <v/>
      </c>
      <c r="E28" t="str">
        <f t="shared" si="0"/>
        <v/>
      </c>
      <c r="F28" t="str">
        <f>IF(H28="","",①団体情報入力!$D$4)</f>
        <v/>
      </c>
      <c r="G28" t="str">
        <f>IF(H28="","",①団体情報入力!$D$3)</f>
        <v/>
      </c>
      <c r="H28" t="str">
        <f>IF(②選手情報入力!C36="","",②選手情報入力!C36)</f>
        <v/>
      </c>
      <c r="I28" t="str">
        <f>IF(H28="","",IF(②選手情報入力!I36="","",IF(D28=1,VLOOKUP(②選手情報入力!I36,種目情報!$A$3:$B$13,2,FALSE),VLOOKUP(②選手情報入力!I36,種目情報!$E$3:$F$15,2,FALSE)))&amp;" "&amp;Sheet5!J28)</f>
        <v/>
      </c>
    </row>
    <row r="29" spans="1:9">
      <c r="A29" t="str">
        <f>IFERROR(Sheet5!A29,"")</f>
        <v/>
      </c>
      <c r="B29" t="str">
        <f>IF(H29="","",②選手情報入力!D37)</f>
        <v/>
      </c>
      <c r="C29" t="str">
        <f>IF(H29="","",②選手情報入力!E37)</f>
        <v/>
      </c>
      <c r="D29" t="str">
        <f>IF(H29="","",IF(②選手情報入力!G37="男",1,2))</f>
        <v/>
      </c>
      <c r="E29" t="str">
        <f t="shared" si="0"/>
        <v/>
      </c>
      <c r="F29" t="str">
        <f>IF(H29="","",①団体情報入力!$D$4)</f>
        <v/>
      </c>
      <c r="G29" t="str">
        <f>IF(H29="","",①団体情報入力!$D$3)</f>
        <v/>
      </c>
      <c r="H29" t="str">
        <f>IF(②選手情報入力!C37="","",②選手情報入力!C37)</f>
        <v/>
      </c>
      <c r="I29" t="str">
        <f>IF(H29="","",IF(②選手情報入力!I37="","",IF(D29=1,VLOOKUP(②選手情報入力!I37,種目情報!$A$3:$B$13,2,FALSE),VLOOKUP(②選手情報入力!I37,種目情報!$E$3:$F$15,2,FALSE)))&amp;" "&amp;Sheet5!J29)</f>
        <v/>
      </c>
    </row>
    <row r="30" spans="1:9">
      <c r="A30" t="str">
        <f>IFERROR(Sheet5!A30,"")</f>
        <v/>
      </c>
      <c r="B30" t="str">
        <f>IF(H30="","",②選手情報入力!D38)</f>
        <v/>
      </c>
      <c r="C30" t="str">
        <f>IF(H30="","",②選手情報入力!E38)</f>
        <v/>
      </c>
      <c r="D30" t="str">
        <f>IF(H30="","",IF(②選手情報入力!G38="男",1,2))</f>
        <v/>
      </c>
      <c r="E30" t="str">
        <f t="shared" si="0"/>
        <v/>
      </c>
      <c r="F30" t="str">
        <f>IF(H30="","",①団体情報入力!$D$4)</f>
        <v/>
      </c>
      <c r="G30" t="str">
        <f>IF(H30="","",①団体情報入力!$D$3)</f>
        <v/>
      </c>
      <c r="H30" t="str">
        <f>IF(②選手情報入力!C38="","",②選手情報入力!C38)</f>
        <v/>
      </c>
      <c r="I30" t="str">
        <f>IF(H30="","",IF(②選手情報入力!I38="","",IF(D30=1,VLOOKUP(②選手情報入力!I38,種目情報!$A$3:$B$13,2,FALSE),VLOOKUP(②選手情報入力!I38,種目情報!$E$3:$F$15,2,FALSE)))&amp;" "&amp;Sheet5!J30)</f>
        <v/>
      </c>
    </row>
    <row r="31" spans="1:9">
      <c r="A31" t="str">
        <f>IFERROR(Sheet5!A31,"")</f>
        <v/>
      </c>
      <c r="B31" t="str">
        <f>IF(H31="","",②選手情報入力!D39)</f>
        <v/>
      </c>
      <c r="C31" t="str">
        <f>IF(H31="","",②選手情報入力!E39)</f>
        <v/>
      </c>
      <c r="D31" t="str">
        <f>IF(H31="","",IF(②選手情報入力!G39="男",1,2))</f>
        <v/>
      </c>
      <c r="E31" t="str">
        <f t="shared" si="0"/>
        <v/>
      </c>
      <c r="F31" t="str">
        <f>IF(H31="","",①団体情報入力!$D$4)</f>
        <v/>
      </c>
      <c r="G31" t="str">
        <f>IF(H31="","",①団体情報入力!$D$3)</f>
        <v/>
      </c>
      <c r="H31" t="str">
        <f>IF(②選手情報入力!C39="","",②選手情報入力!C39)</f>
        <v/>
      </c>
      <c r="I31" t="str">
        <f>IF(H31="","",IF(②選手情報入力!I39="","",IF(D31=1,VLOOKUP(②選手情報入力!I39,種目情報!$A$3:$B$13,2,FALSE),VLOOKUP(②選手情報入力!I39,種目情報!$E$3:$F$15,2,FALSE)))&amp;" "&amp;Sheet5!J31)</f>
        <v/>
      </c>
    </row>
    <row r="32" spans="1:9">
      <c r="A32" t="str">
        <f>IFERROR(Sheet5!A32,"")</f>
        <v/>
      </c>
      <c r="B32" t="str">
        <f>IF(H32="","",②選手情報入力!D40)</f>
        <v/>
      </c>
      <c r="C32" t="str">
        <f>IF(H32="","",②選手情報入力!E40)</f>
        <v/>
      </c>
      <c r="D32" t="str">
        <f>IF(H32="","",IF(②選手情報入力!G40="男",1,2))</f>
        <v/>
      </c>
      <c r="E32" t="str">
        <f t="shared" si="0"/>
        <v/>
      </c>
      <c r="F32" t="str">
        <f>IF(H32="","",①団体情報入力!$D$4)</f>
        <v/>
      </c>
      <c r="G32" t="str">
        <f>IF(H32="","",①団体情報入力!$D$3)</f>
        <v/>
      </c>
      <c r="H32" t="str">
        <f>IF(②選手情報入力!C40="","",②選手情報入力!C40)</f>
        <v/>
      </c>
      <c r="I32" t="str">
        <f>IF(H32="","",IF(②選手情報入力!I40="","",IF(D32=1,VLOOKUP(②選手情報入力!I40,種目情報!$A$3:$B$13,2,FALSE),VLOOKUP(②選手情報入力!I40,種目情報!$E$3:$F$15,2,FALSE)))&amp;" "&amp;Sheet5!J32)</f>
        <v/>
      </c>
    </row>
    <row r="33" spans="1:9">
      <c r="A33" t="str">
        <f>IFERROR(Sheet5!A33,"")</f>
        <v/>
      </c>
      <c r="B33" t="str">
        <f>IF(H33="","",②選手情報入力!D41)</f>
        <v/>
      </c>
      <c r="C33" t="str">
        <f>IF(H33="","",②選手情報入力!E41)</f>
        <v/>
      </c>
      <c r="D33" t="str">
        <f>IF(H33="","",IF(②選手情報入力!G41="男",1,2))</f>
        <v/>
      </c>
      <c r="E33" t="str">
        <f t="shared" si="0"/>
        <v/>
      </c>
      <c r="F33" t="str">
        <f>IF(H33="","",①団体情報入力!$D$4)</f>
        <v/>
      </c>
      <c r="G33" t="str">
        <f>IF(H33="","",①団体情報入力!$D$3)</f>
        <v/>
      </c>
      <c r="H33" t="str">
        <f>IF(②選手情報入力!C41="","",②選手情報入力!C41)</f>
        <v/>
      </c>
      <c r="I33" t="str">
        <f>IF(H33="","",IF(②選手情報入力!I41="","",IF(D33=1,VLOOKUP(②選手情報入力!I41,種目情報!$A$3:$B$13,2,FALSE),VLOOKUP(②選手情報入力!I41,種目情報!$E$3:$F$15,2,FALSE)))&amp;" "&amp;Sheet5!J33)</f>
        <v/>
      </c>
    </row>
    <row r="34" spans="1:9">
      <c r="A34" t="str">
        <f>IFERROR(Sheet5!A34,"")</f>
        <v/>
      </c>
      <c r="B34" t="str">
        <f>IF(H34="","",②選手情報入力!D42)</f>
        <v/>
      </c>
      <c r="C34" t="str">
        <f>IF(H34="","",②選手情報入力!E42)</f>
        <v/>
      </c>
      <c r="D34" t="str">
        <f>IF(H34="","",IF(②選手情報入力!G42="男",1,2))</f>
        <v/>
      </c>
      <c r="E34" t="str">
        <f t="shared" si="0"/>
        <v/>
      </c>
      <c r="F34" t="str">
        <f>IF(H34="","",①団体情報入力!$D$4)</f>
        <v/>
      </c>
      <c r="G34" t="str">
        <f>IF(H34="","",①団体情報入力!$D$3)</f>
        <v/>
      </c>
      <c r="H34" t="str">
        <f>IF(②選手情報入力!C42="","",②選手情報入力!C42)</f>
        <v/>
      </c>
      <c r="I34" t="str">
        <f>IF(H34="","",IF(②選手情報入力!I42="","",IF(D34=1,VLOOKUP(②選手情報入力!I42,種目情報!$A$3:$B$13,2,FALSE),VLOOKUP(②選手情報入力!I42,種目情報!$E$3:$F$15,2,FALSE)))&amp;" "&amp;Sheet5!J34)</f>
        <v/>
      </c>
    </row>
    <row r="35" spans="1:9">
      <c r="A35" t="str">
        <f>IFERROR(Sheet5!A35,"")</f>
        <v/>
      </c>
      <c r="B35" t="str">
        <f>IF(H35="","",②選手情報入力!D43)</f>
        <v/>
      </c>
      <c r="C35" t="str">
        <f>IF(H35="","",②選手情報入力!E43)</f>
        <v/>
      </c>
      <c r="D35" t="str">
        <f>IF(H35="","",IF(②選手情報入力!G43="男",1,2))</f>
        <v/>
      </c>
      <c r="E35" t="str">
        <f t="shared" si="0"/>
        <v/>
      </c>
      <c r="F35" t="str">
        <f>IF(H35="","",①団体情報入力!$D$4)</f>
        <v/>
      </c>
      <c r="G35" t="str">
        <f>IF(H35="","",①団体情報入力!$D$3)</f>
        <v/>
      </c>
      <c r="H35" t="str">
        <f>IF(②選手情報入力!C43="","",②選手情報入力!C43)</f>
        <v/>
      </c>
      <c r="I35" t="str">
        <f>IF(H35="","",IF(②選手情報入力!I43="","",IF(D35=1,VLOOKUP(②選手情報入力!I43,種目情報!$A$3:$B$13,2,FALSE),VLOOKUP(②選手情報入力!I43,種目情報!$E$3:$F$15,2,FALSE)))&amp;" "&amp;Sheet5!J35)</f>
        <v/>
      </c>
    </row>
    <row r="36" spans="1:9">
      <c r="A36" t="str">
        <f>IFERROR(Sheet5!A36,"")</f>
        <v/>
      </c>
      <c r="B36" t="str">
        <f>IF(H36="","",②選手情報入力!D44)</f>
        <v/>
      </c>
      <c r="C36" t="str">
        <f>IF(H36="","",②選手情報入力!E44)</f>
        <v/>
      </c>
      <c r="D36" t="str">
        <f>IF(H36="","",IF(②選手情報入力!G44="男",1,2))</f>
        <v/>
      </c>
      <c r="E36" t="str">
        <f t="shared" si="0"/>
        <v/>
      </c>
      <c r="F36" t="str">
        <f>IF(H36="","",①団体情報入力!$D$4)</f>
        <v/>
      </c>
      <c r="G36" t="str">
        <f>IF(H36="","",①団体情報入力!$D$3)</f>
        <v/>
      </c>
      <c r="H36" t="str">
        <f>IF(②選手情報入力!C44="","",②選手情報入力!C44)</f>
        <v/>
      </c>
      <c r="I36" t="str">
        <f>IF(H36="","",IF(②選手情報入力!I44="","",IF(D36=1,VLOOKUP(②選手情報入力!I44,種目情報!$A$3:$B$13,2,FALSE),VLOOKUP(②選手情報入力!I44,種目情報!$E$3:$F$15,2,FALSE)))&amp;" "&amp;Sheet5!J36)</f>
        <v/>
      </c>
    </row>
    <row r="37" spans="1:9">
      <c r="A37" t="str">
        <f>IFERROR(Sheet5!A37,"")</f>
        <v/>
      </c>
      <c r="B37" t="str">
        <f>IF(H37="","",②選手情報入力!D45)</f>
        <v/>
      </c>
      <c r="C37" t="str">
        <f>IF(H37="","",②選手情報入力!E45)</f>
        <v/>
      </c>
      <c r="D37" t="str">
        <f>IF(H37="","",IF(②選手情報入力!G45="男",1,2))</f>
        <v/>
      </c>
      <c r="E37" t="str">
        <f t="shared" si="0"/>
        <v/>
      </c>
      <c r="F37" t="str">
        <f>IF(H37="","",①団体情報入力!$D$4)</f>
        <v/>
      </c>
      <c r="G37" t="str">
        <f>IF(H37="","",①団体情報入力!$D$3)</f>
        <v/>
      </c>
      <c r="H37" t="str">
        <f>IF(②選手情報入力!C45="","",②選手情報入力!C45)</f>
        <v/>
      </c>
      <c r="I37" t="str">
        <f>IF(H37="","",IF(②選手情報入力!I45="","",IF(D37=1,VLOOKUP(②選手情報入力!I45,種目情報!$A$3:$B$13,2,FALSE),VLOOKUP(②選手情報入力!I45,種目情報!$E$3:$F$15,2,FALSE)))&amp;" "&amp;Sheet5!J37)</f>
        <v/>
      </c>
    </row>
    <row r="38" spans="1:9">
      <c r="A38" t="str">
        <f>IFERROR(Sheet5!A38,"")</f>
        <v/>
      </c>
      <c r="B38" t="str">
        <f>IF(H38="","",②選手情報入力!D46)</f>
        <v/>
      </c>
      <c r="C38" t="str">
        <f>IF(H38="","",②選手情報入力!E46)</f>
        <v/>
      </c>
      <c r="D38" t="str">
        <f>IF(H38="","",IF(②選手情報入力!G46="男",1,2))</f>
        <v/>
      </c>
      <c r="E38" t="str">
        <f t="shared" si="0"/>
        <v/>
      </c>
      <c r="F38" t="str">
        <f>IF(H38="","",①団体情報入力!$D$4)</f>
        <v/>
      </c>
      <c r="G38" t="str">
        <f>IF(H38="","",①団体情報入力!$D$3)</f>
        <v/>
      </c>
      <c r="H38" t="str">
        <f>IF(②選手情報入力!C46="","",②選手情報入力!C46)</f>
        <v/>
      </c>
      <c r="I38" t="str">
        <f>IF(H38="","",IF(②選手情報入力!I46="","",IF(D38=1,VLOOKUP(②選手情報入力!I46,種目情報!$A$3:$B$13,2,FALSE),VLOOKUP(②選手情報入力!I46,種目情報!$E$3:$F$15,2,FALSE)))&amp;" "&amp;Sheet5!J38)</f>
        <v/>
      </c>
    </row>
    <row r="39" spans="1:9">
      <c r="A39" t="str">
        <f>IFERROR(Sheet5!A39,"")</f>
        <v/>
      </c>
      <c r="B39" t="str">
        <f>IF(H39="","",②選手情報入力!D47)</f>
        <v/>
      </c>
      <c r="C39" t="str">
        <f>IF(H39="","",②選手情報入力!E47)</f>
        <v/>
      </c>
      <c r="D39" t="str">
        <f>IF(H39="","",IF(②選手情報入力!G47="男",1,2))</f>
        <v/>
      </c>
      <c r="E39" t="str">
        <f t="shared" si="0"/>
        <v/>
      </c>
      <c r="F39" t="str">
        <f>IF(H39="","",①団体情報入力!$D$4)</f>
        <v/>
      </c>
      <c r="G39" t="str">
        <f>IF(H39="","",①団体情報入力!$D$3)</f>
        <v/>
      </c>
      <c r="H39" t="str">
        <f>IF(②選手情報入力!C47="","",②選手情報入力!C47)</f>
        <v/>
      </c>
      <c r="I39" t="str">
        <f>IF(H39="","",IF(②選手情報入力!I47="","",IF(D39=1,VLOOKUP(②選手情報入力!I47,種目情報!$A$3:$B$13,2,FALSE),VLOOKUP(②選手情報入力!I47,種目情報!$E$3:$F$15,2,FALSE)))&amp;" "&amp;Sheet5!J39)</f>
        <v/>
      </c>
    </row>
    <row r="40" spans="1:9">
      <c r="A40" t="str">
        <f>IFERROR(Sheet5!A40,"")</f>
        <v/>
      </c>
      <c r="B40" t="str">
        <f>IF(H40="","",②選手情報入力!D48)</f>
        <v/>
      </c>
      <c r="C40" t="str">
        <f>IF(H40="","",②選手情報入力!E48)</f>
        <v/>
      </c>
      <c r="D40" t="str">
        <f>IF(H40="","",IF(②選手情報入力!G48="男",1,2))</f>
        <v/>
      </c>
      <c r="E40" t="str">
        <f t="shared" si="0"/>
        <v/>
      </c>
      <c r="F40" t="str">
        <f>IF(H40="","",①団体情報入力!$D$4)</f>
        <v/>
      </c>
      <c r="G40" t="str">
        <f>IF(H40="","",①団体情報入力!$D$3)</f>
        <v/>
      </c>
      <c r="H40" t="str">
        <f>IF(②選手情報入力!C48="","",②選手情報入力!C48)</f>
        <v/>
      </c>
      <c r="I40" t="str">
        <f>IF(H40="","",IF(②選手情報入力!I48="","",IF(D40=1,VLOOKUP(②選手情報入力!I48,種目情報!$A$3:$B$13,2,FALSE),VLOOKUP(②選手情報入力!I48,種目情報!$E$3:$F$15,2,FALSE)))&amp;" "&amp;Sheet5!J40)</f>
        <v/>
      </c>
    </row>
    <row r="41" spans="1:9">
      <c r="A41" t="str">
        <f>IFERROR(Sheet5!A41,"")</f>
        <v/>
      </c>
      <c r="B41" t="str">
        <f>IF(H41="","",②選手情報入力!D49)</f>
        <v/>
      </c>
      <c r="C41" t="str">
        <f>IF(H41="","",②選手情報入力!E49)</f>
        <v/>
      </c>
      <c r="D41" t="str">
        <f>IF(H41="","",IF(②選手情報入力!G49="男",1,2))</f>
        <v/>
      </c>
      <c r="E41" t="str">
        <f t="shared" si="0"/>
        <v/>
      </c>
      <c r="F41" t="str">
        <f>IF(H41="","",①団体情報入力!$D$4)</f>
        <v/>
      </c>
      <c r="G41" t="str">
        <f>IF(H41="","",①団体情報入力!$D$3)</f>
        <v/>
      </c>
      <c r="H41" t="str">
        <f>IF(②選手情報入力!C49="","",②選手情報入力!C49)</f>
        <v/>
      </c>
      <c r="I41" t="str">
        <f>IF(H41="","",IF(②選手情報入力!I49="","",IF(D41=1,VLOOKUP(②選手情報入力!I49,種目情報!$A$3:$B$13,2,FALSE),VLOOKUP(②選手情報入力!I49,種目情報!$E$3:$F$15,2,FALSE)))&amp;" "&amp;Sheet5!J41)</f>
        <v/>
      </c>
    </row>
    <row r="42" spans="1:9">
      <c r="A42" t="str">
        <f>IFERROR(Sheet5!A42,"")</f>
        <v/>
      </c>
      <c r="B42" t="str">
        <f>IF(H42="","",②選手情報入力!D50)</f>
        <v/>
      </c>
      <c r="C42" t="str">
        <f>IF(H42="","",②選手情報入力!E50)</f>
        <v/>
      </c>
      <c r="D42" t="str">
        <f>IF(H42="","",IF(②選手情報入力!G50="男",1,2))</f>
        <v/>
      </c>
      <c r="E42" t="str">
        <f t="shared" si="0"/>
        <v/>
      </c>
      <c r="F42" t="str">
        <f>IF(H42="","",①団体情報入力!$D$4)</f>
        <v/>
      </c>
      <c r="G42" t="str">
        <f>IF(H42="","",①団体情報入力!$D$3)</f>
        <v/>
      </c>
      <c r="H42" t="str">
        <f>IF(②選手情報入力!C50="","",②選手情報入力!C50)</f>
        <v/>
      </c>
      <c r="I42" t="str">
        <f>IF(H42="","",IF(②選手情報入力!I50="","",IF(D42=1,VLOOKUP(②選手情報入力!I50,種目情報!$A$3:$B$13,2,FALSE),VLOOKUP(②選手情報入力!I50,種目情報!$E$3:$F$15,2,FALSE)))&amp;" "&amp;Sheet5!J42)</f>
        <v/>
      </c>
    </row>
    <row r="43" spans="1:9">
      <c r="A43" t="str">
        <f>IFERROR(Sheet5!A43,"")</f>
        <v/>
      </c>
      <c r="B43" t="str">
        <f>IF(H43="","",②選手情報入力!D51)</f>
        <v/>
      </c>
      <c r="C43" t="str">
        <f>IF(H43="","",②選手情報入力!E51)</f>
        <v/>
      </c>
      <c r="D43" t="str">
        <f>IF(H43="","",IF(②選手情報入力!G51="男",1,2))</f>
        <v/>
      </c>
      <c r="E43" t="str">
        <f t="shared" si="0"/>
        <v/>
      </c>
      <c r="F43" t="str">
        <f>IF(H43="","",①団体情報入力!$D$4)</f>
        <v/>
      </c>
      <c r="G43" t="str">
        <f>IF(H43="","",①団体情報入力!$D$3)</f>
        <v/>
      </c>
      <c r="H43" t="str">
        <f>IF(②選手情報入力!C51="","",②選手情報入力!C51)</f>
        <v/>
      </c>
      <c r="I43" t="str">
        <f>IF(H43="","",IF(②選手情報入力!I51="","",IF(D43=1,VLOOKUP(②選手情報入力!I51,種目情報!$A$3:$B$13,2,FALSE),VLOOKUP(②選手情報入力!I51,種目情報!$E$3:$F$15,2,FALSE)))&amp;" "&amp;Sheet5!J43)</f>
        <v/>
      </c>
    </row>
    <row r="44" spans="1:9">
      <c r="A44" t="str">
        <f>IFERROR(Sheet5!A44,"")</f>
        <v/>
      </c>
      <c r="B44" t="str">
        <f>IF(H44="","",②選手情報入力!D52)</f>
        <v/>
      </c>
      <c r="C44" t="str">
        <f>IF(H44="","",②選手情報入力!E52)</f>
        <v/>
      </c>
      <c r="D44" t="str">
        <f>IF(H44="","",IF(②選手情報入力!G52="男",1,2))</f>
        <v/>
      </c>
      <c r="E44" t="str">
        <f t="shared" si="0"/>
        <v/>
      </c>
      <c r="F44" t="str">
        <f>IF(H44="","",①団体情報入力!$D$4)</f>
        <v/>
      </c>
      <c r="G44" t="str">
        <f>IF(H44="","",①団体情報入力!$D$3)</f>
        <v/>
      </c>
      <c r="H44" t="str">
        <f>IF(②選手情報入力!C52="","",②選手情報入力!C52)</f>
        <v/>
      </c>
      <c r="I44" t="str">
        <f>IF(H44="","",IF(②選手情報入力!I52="","",IF(D44=1,VLOOKUP(②選手情報入力!I52,種目情報!$A$3:$B$13,2,FALSE),VLOOKUP(②選手情報入力!I52,種目情報!$E$3:$F$15,2,FALSE)))&amp;" "&amp;Sheet5!J44)</f>
        <v/>
      </c>
    </row>
    <row r="45" spans="1:9">
      <c r="A45" t="str">
        <f>IFERROR(Sheet5!A45,"")</f>
        <v/>
      </c>
      <c r="B45" t="str">
        <f>IF(H45="","",②選手情報入力!D53)</f>
        <v/>
      </c>
      <c r="C45" t="str">
        <f>IF(H45="","",②選手情報入力!E53)</f>
        <v/>
      </c>
      <c r="D45" t="str">
        <f>IF(H45="","",IF(②選手情報入力!G53="男",1,2))</f>
        <v/>
      </c>
      <c r="E45" t="str">
        <f t="shared" si="0"/>
        <v/>
      </c>
      <c r="F45" t="str">
        <f>IF(H45="","",①団体情報入力!$D$4)</f>
        <v/>
      </c>
      <c r="G45" t="str">
        <f>IF(H45="","",①団体情報入力!$D$3)</f>
        <v/>
      </c>
      <c r="H45" t="str">
        <f>IF(②選手情報入力!C53="","",②選手情報入力!C53)</f>
        <v/>
      </c>
      <c r="I45" t="str">
        <f>IF(H45="","",IF(②選手情報入力!I53="","",IF(D45=1,VLOOKUP(②選手情報入力!I53,種目情報!$A$3:$B$13,2,FALSE),VLOOKUP(②選手情報入力!I53,種目情報!$E$3:$F$15,2,FALSE)))&amp;" "&amp;Sheet5!J45)</f>
        <v/>
      </c>
    </row>
    <row r="46" spans="1:9">
      <c r="A46" t="str">
        <f>IFERROR(Sheet5!A46,"")</f>
        <v/>
      </c>
      <c r="B46" t="str">
        <f>IF(H46="","",②選手情報入力!D54)</f>
        <v/>
      </c>
      <c r="C46" t="str">
        <f>IF(H46="","",②選手情報入力!E54)</f>
        <v/>
      </c>
      <c r="D46" t="str">
        <f>IF(H46="","",IF(②選手情報入力!G54="男",1,2))</f>
        <v/>
      </c>
      <c r="E46" t="str">
        <f t="shared" si="0"/>
        <v/>
      </c>
      <c r="F46" t="str">
        <f>IF(H46="","",①団体情報入力!$D$4)</f>
        <v/>
      </c>
      <c r="G46" t="str">
        <f>IF(H46="","",①団体情報入力!$D$3)</f>
        <v/>
      </c>
      <c r="H46" t="str">
        <f>IF(②選手情報入力!C54="","",②選手情報入力!C54)</f>
        <v/>
      </c>
      <c r="I46" t="str">
        <f>IF(H46="","",IF(②選手情報入力!I54="","",IF(D46=1,VLOOKUP(②選手情報入力!I54,種目情報!$A$3:$B$13,2,FALSE),VLOOKUP(②選手情報入力!I54,種目情報!$E$3:$F$15,2,FALSE)))&amp;" "&amp;Sheet5!J46)</f>
        <v/>
      </c>
    </row>
    <row r="47" spans="1:9">
      <c r="A47" t="str">
        <f>IFERROR(Sheet5!A47,"")</f>
        <v/>
      </c>
      <c r="B47" t="str">
        <f>IF(H47="","",②選手情報入力!D55)</f>
        <v/>
      </c>
      <c r="C47" t="str">
        <f>IF(H47="","",②選手情報入力!E55)</f>
        <v/>
      </c>
      <c r="D47" t="str">
        <f>IF(H47="","",IF(②選手情報入力!G55="男",1,2))</f>
        <v/>
      </c>
      <c r="E47" t="str">
        <f t="shared" si="0"/>
        <v/>
      </c>
      <c r="F47" t="str">
        <f>IF(H47="","",①団体情報入力!$D$4)</f>
        <v/>
      </c>
      <c r="G47" t="str">
        <f>IF(H47="","",①団体情報入力!$D$3)</f>
        <v/>
      </c>
      <c r="H47" t="str">
        <f>IF(②選手情報入力!C55="","",②選手情報入力!C55)</f>
        <v/>
      </c>
      <c r="I47" t="str">
        <f>IF(H47="","",IF(②選手情報入力!I55="","",IF(D47=1,VLOOKUP(②選手情報入力!I55,種目情報!$A$3:$B$13,2,FALSE),VLOOKUP(②選手情報入力!I55,種目情報!$E$3:$F$15,2,FALSE)))&amp;" "&amp;Sheet5!J47)</f>
        <v/>
      </c>
    </row>
    <row r="48" spans="1:9">
      <c r="A48" t="str">
        <f>IFERROR(Sheet5!A48,"")</f>
        <v/>
      </c>
      <c r="B48" t="str">
        <f>IF(H48="","",②選手情報入力!D56)</f>
        <v/>
      </c>
      <c r="C48" t="str">
        <f>IF(H48="","",②選手情報入力!E56)</f>
        <v/>
      </c>
      <c r="D48" t="str">
        <f>IF(H48="","",IF(②選手情報入力!G56="男",1,2))</f>
        <v/>
      </c>
      <c r="E48" t="str">
        <f t="shared" si="0"/>
        <v/>
      </c>
      <c r="F48" t="str">
        <f>IF(H48="","",①団体情報入力!$D$4)</f>
        <v/>
      </c>
      <c r="G48" t="str">
        <f>IF(H48="","",①団体情報入力!$D$3)</f>
        <v/>
      </c>
      <c r="H48" t="str">
        <f>IF(②選手情報入力!C56="","",②選手情報入力!C56)</f>
        <v/>
      </c>
      <c r="I48" t="str">
        <f>IF(H48="","",IF(②選手情報入力!I56="","",IF(D48=1,VLOOKUP(②選手情報入力!I56,種目情報!$A$3:$B$13,2,FALSE),VLOOKUP(②選手情報入力!I56,種目情報!$E$3:$F$15,2,FALSE)))&amp;" "&amp;Sheet5!J48)</f>
        <v/>
      </c>
    </row>
    <row r="49" spans="1:9">
      <c r="A49" t="str">
        <f>IFERROR(Sheet5!A49,"")</f>
        <v/>
      </c>
      <c r="B49" t="str">
        <f>IF(H49="","",②選手情報入力!D57)</f>
        <v/>
      </c>
      <c r="C49" t="str">
        <f>IF(H49="","",②選手情報入力!E57)</f>
        <v/>
      </c>
      <c r="D49" t="str">
        <f>IF(H49="","",IF(②選手情報入力!G57="男",1,2))</f>
        <v/>
      </c>
      <c r="E49" t="str">
        <f t="shared" si="0"/>
        <v/>
      </c>
      <c r="F49" t="str">
        <f>IF(H49="","",①団体情報入力!$D$4)</f>
        <v/>
      </c>
      <c r="G49" t="str">
        <f>IF(H49="","",①団体情報入力!$D$3)</f>
        <v/>
      </c>
      <c r="H49" t="str">
        <f>IF(②選手情報入力!C57="","",②選手情報入力!C57)</f>
        <v/>
      </c>
      <c r="I49" t="str">
        <f>IF(H49="","",IF(②選手情報入力!I57="","",IF(D49=1,VLOOKUP(②選手情報入力!I57,種目情報!$A$3:$B$13,2,FALSE),VLOOKUP(②選手情報入力!I57,種目情報!$E$3:$F$15,2,FALSE)))&amp;" "&amp;Sheet5!J49)</f>
        <v/>
      </c>
    </row>
    <row r="50" spans="1:9">
      <c r="A50" t="str">
        <f>IFERROR(Sheet5!A50,"")</f>
        <v/>
      </c>
      <c r="B50" t="str">
        <f>IF(H50="","",②選手情報入力!D58)</f>
        <v/>
      </c>
      <c r="C50" t="str">
        <f>IF(H50="","",②選手情報入力!E58)</f>
        <v/>
      </c>
      <c r="D50" t="str">
        <f>IF(H50="","",IF(②選手情報入力!G58="男",1,2))</f>
        <v/>
      </c>
      <c r="E50" t="str">
        <f t="shared" si="0"/>
        <v/>
      </c>
      <c r="F50" t="str">
        <f>IF(H50="","",①団体情報入力!$D$4)</f>
        <v/>
      </c>
      <c r="G50" t="str">
        <f>IF(H50="","",①団体情報入力!$D$3)</f>
        <v/>
      </c>
      <c r="H50" t="str">
        <f>IF(②選手情報入力!C58="","",②選手情報入力!C58)</f>
        <v/>
      </c>
      <c r="I50" t="str">
        <f>IF(H50="","",IF(②選手情報入力!I58="","",IF(D50=1,VLOOKUP(②選手情報入力!I58,種目情報!$A$3:$B$13,2,FALSE),VLOOKUP(②選手情報入力!I58,種目情報!$E$3:$F$15,2,FALSE)))&amp;" "&amp;Sheet5!J50)</f>
        <v/>
      </c>
    </row>
    <row r="51" spans="1:9">
      <c r="A51" t="str">
        <f>IFERROR(Sheet5!A51,"")</f>
        <v/>
      </c>
      <c r="B51" t="str">
        <f>IF(H51="","",②選手情報入力!D59)</f>
        <v/>
      </c>
      <c r="C51" t="str">
        <f>IF(H51="","",②選手情報入力!E59)</f>
        <v/>
      </c>
      <c r="D51" t="str">
        <f>IF(H51="","",IF(②選手情報入力!G59="男",1,2))</f>
        <v/>
      </c>
      <c r="E51" t="str">
        <f t="shared" si="0"/>
        <v/>
      </c>
      <c r="F51" t="str">
        <f>IF(H51="","",①団体情報入力!$D$4)</f>
        <v/>
      </c>
      <c r="G51" t="str">
        <f>IF(H51="","",①団体情報入力!$D$3)</f>
        <v/>
      </c>
      <c r="H51" t="str">
        <f>IF(②選手情報入力!C59="","",②選手情報入力!C59)</f>
        <v/>
      </c>
      <c r="I51" t="str">
        <f>IF(H51="","",IF(②選手情報入力!I59="","",IF(D51=1,VLOOKUP(②選手情報入力!I59,種目情報!$A$3:$B$13,2,FALSE),VLOOKUP(②選手情報入力!I59,種目情報!$E$3:$F$15,2,FALSE)))&amp;" "&amp;Sheet5!J51)</f>
        <v/>
      </c>
    </row>
    <row r="52" spans="1:9">
      <c r="A52" t="str">
        <f>IFERROR(Sheet5!A52,"")</f>
        <v/>
      </c>
      <c r="B52" t="str">
        <f>IF(H52="","",②選手情報入力!D60)</f>
        <v/>
      </c>
      <c r="C52" t="str">
        <f>IF(H52="","",②選手情報入力!E60)</f>
        <v/>
      </c>
      <c r="D52" t="str">
        <f>IF(H52="","",IF(②選手情報入力!G60="男",1,2))</f>
        <v/>
      </c>
      <c r="E52" t="str">
        <f t="shared" si="0"/>
        <v/>
      </c>
      <c r="F52" t="str">
        <f>IF(H52="","",①団体情報入力!$D$4)</f>
        <v/>
      </c>
      <c r="G52" t="str">
        <f>IF(H52="","",①団体情報入力!$D$3)</f>
        <v/>
      </c>
      <c r="H52" t="str">
        <f>IF(②選手情報入力!C60="","",②選手情報入力!C60)</f>
        <v/>
      </c>
      <c r="I52" t="str">
        <f>IF(H52="","",IF(②選手情報入力!I60="","",IF(D52=1,VLOOKUP(②選手情報入力!I60,種目情報!$A$3:$B$13,2,FALSE),VLOOKUP(②選手情報入力!I60,種目情報!$E$3:$F$15,2,FALSE)))&amp;" "&amp;Sheet5!J52)</f>
        <v/>
      </c>
    </row>
    <row r="53" spans="1:9">
      <c r="A53" t="str">
        <f>IFERROR(Sheet5!A53,"")</f>
        <v/>
      </c>
      <c r="B53" t="str">
        <f>IF(H53="","",②選手情報入力!D61)</f>
        <v/>
      </c>
      <c r="C53" t="str">
        <f>IF(H53="","",②選手情報入力!E61)</f>
        <v/>
      </c>
      <c r="D53" t="str">
        <f>IF(H53="","",IF(②選手情報入力!G61="男",1,2))</f>
        <v/>
      </c>
      <c r="E53" t="str">
        <f t="shared" si="0"/>
        <v/>
      </c>
      <c r="F53" t="str">
        <f>IF(H53="","",①団体情報入力!$D$4)</f>
        <v/>
      </c>
      <c r="G53" t="str">
        <f>IF(H53="","",①団体情報入力!$D$3)</f>
        <v/>
      </c>
      <c r="H53" t="str">
        <f>IF(②選手情報入力!C61="","",②選手情報入力!C61)</f>
        <v/>
      </c>
      <c r="I53" t="str">
        <f>IF(H53="","",IF(②選手情報入力!I61="","",IF(D53=1,VLOOKUP(②選手情報入力!I61,種目情報!$A$3:$B$13,2,FALSE),VLOOKUP(②選手情報入力!I61,種目情報!$E$3:$F$15,2,FALSE)))&amp;" "&amp;Sheet5!J53)</f>
        <v/>
      </c>
    </row>
    <row r="54" spans="1:9">
      <c r="A54" t="str">
        <f>IFERROR(Sheet5!A54,"")</f>
        <v/>
      </c>
      <c r="B54" t="str">
        <f>IF(H54="","",②選手情報入力!D62)</f>
        <v/>
      </c>
      <c r="C54" t="str">
        <f>IF(H54="","",②選手情報入力!E62)</f>
        <v/>
      </c>
      <c r="D54" t="str">
        <f>IF(H54="","",IF(②選手情報入力!G62="男",1,2))</f>
        <v/>
      </c>
      <c r="E54" t="str">
        <f t="shared" si="0"/>
        <v/>
      </c>
      <c r="F54" t="str">
        <f>IF(H54="","",①団体情報入力!$D$4)</f>
        <v/>
      </c>
      <c r="G54" t="str">
        <f>IF(H54="","",①団体情報入力!$D$3)</f>
        <v/>
      </c>
      <c r="H54" t="str">
        <f>IF(②選手情報入力!C62="","",②選手情報入力!C62)</f>
        <v/>
      </c>
      <c r="I54" t="str">
        <f>IF(H54="","",IF(②選手情報入力!I62="","",IF(D54=1,VLOOKUP(②選手情報入力!I62,種目情報!$A$3:$B$13,2,FALSE),VLOOKUP(②選手情報入力!I62,種目情報!$E$3:$F$15,2,FALSE)))&amp;" "&amp;Sheet5!J54)</f>
        <v/>
      </c>
    </row>
    <row r="55" spans="1:9">
      <c r="A55" t="str">
        <f>IFERROR(Sheet5!A55,"")</f>
        <v/>
      </c>
      <c r="B55" t="str">
        <f>IF(H55="","",②選手情報入力!D63)</f>
        <v/>
      </c>
      <c r="C55" t="str">
        <f>IF(H55="","",②選手情報入力!E63)</f>
        <v/>
      </c>
      <c r="D55" t="str">
        <f>IF(H55="","",IF(②選手情報入力!G63="男",1,2))</f>
        <v/>
      </c>
      <c r="E55" t="str">
        <f t="shared" si="0"/>
        <v/>
      </c>
      <c r="F55" t="str">
        <f>IF(H55="","",①団体情報入力!$D$4)</f>
        <v/>
      </c>
      <c r="G55" t="str">
        <f>IF(H55="","",①団体情報入力!$D$3)</f>
        <v/>
      </c>
      <c r="H55" t="str">
        <f>IF(②選手情報入力!C63="","",②選手情報入力!C63)</f>
        <v/>
      </c>
      <c r="I55" t="str">
        <f>IF(H55="","",IF(②選手情報入力!I63="","",IF(D55=1,VLOOKUP(②選手情報入力!I63,種目情報!$A$3:$B$13,2,FALSE),VLOOKUP(②選手情報入力!I63,種目情報!$E$3:$F$15,2,FALSE)))&amp;" "&amp;Sheet5!J55)</f>
        <v/>
      </c>
    </row>
    <row r="56" spans="1:9">
      <c r="A56" t="str">
        <f>IFERROR(Sheet5!A56,"")</f>
        <v/>
      </c>
      <c r="B56" t="str">
        <f>IF(H56="","",②選手情報入力!D64)</f>
        <v/>
      </c>
      <c r="C56" t="str">
        <f>IF(H56="","",②選手情報入力!E64)</f>
        <v/>
      </c>
      <c r="D56" t="str">
        <f>IF(H56="","",IF(②選手情報入力!G64="男",1,2))</f>
        <v/>
      </c>
      <c r="E56" t="str">
        <f t="shared" si="0"/>
        <v/>
      </c>
      <c r="F56" t="str">
        <f>IF(H56="","",①団体情報入力!$D$4)</f>
        <v/>
      </c>
      <c r="G56" t="str">
        <f>IF(H56="","",①団体情報入力!$D$3)</f>
        <v/>
      </c>
      <c r="H56" t="str">
        <f>IF(②選手情報入力!C64="","",②選手情報入力!C64)</f>
        <v/>
      </c>
      <c r="I56" t="str">
        <f>IF(H56="","",IF(②選手情報入力!I64="","",IF(D56=1,VLOOKUP(②選手情報入力!I64,種目情報!$A$3:$B$13,2,FALSE),VLOOKUP(②選手情報入力!I64,種目情報!$E$3:$F$15,2,FALSE)))&amp;" "&amp;Sheet5!J56)</f>
        <v/>
      </c>
    </row>
    <row r="57" spans="1:9">
      <c r="A57" t="str">
        <f>IFERROR(Sheet5!A57,"")</f>
        <v/>
      </c>
      <c r="B57" t="str">
        <f>IF(H57="","",②選手情報入力!D65)</f>
        <v/>
      </c>
      <c r="C57" t="str">
        <f>IF(H57="","",②選手情報入力!E65)</f>
        <v/>
      </c>
      <c r="D57" t="str">
        <f>IF(H57="","",IF(②選手情報入力!G65="男",1,2))</f>
        <v/>
      </c>
      <c r="E57" t="str">
        <f t="shared" si="0"/>
        <v/>
      </c>
      <c r="F57" t="str">
        <f>IF(H57="","",①団体情報入力!$D$4)</f>
        <v/>
      </c>
      <c r="G57" t="str">
        <f>IF(H57="","",①団体情報入力!$D$3)</f>
        <v/>
      </c>
      <c r="H57" t="str">
        <f>IF(②選手情報入力!C65="","",②選手情報入力!C65)</f>
        <v/>
      </c>
      <c r="I57" t="str">
        <f>IF(H57="","",IF(②選手情報入力!I65="","",IF(D57=1,VLOOKUP(②選手情報入力!I65,種目情報!$A$3:$B$13,2,FALSE),VLOOKUP(②選手情報入力!I65,種目情報!$E$3:$F$15,2,FALSE)))&amp;" "&amp;Sheet5!J57)</f>
        <v/>
      </c>
    </row>
    <row r="58" spans="1:9">
      <c r="A58" t="str">
        <f>IFERROR(Sheet5!A58,"")</f>
        <v/>
      </c>
      <c r="B58" t="str">
        <f>IF(H58="","",②選手情報入力!D66)</f>
        <v/>
      </c>
      <c r="C58" t="str">
        <f>IF(H58="","",②選手情報入力!E66)</f>
        <v/>
      </c>
      <c r="D58" t="str">
        <f>IF(H58="","",IF(②選手情報入力!G66="男",1,2))</f>
        <v/>
      </c>
      <c r="E58" t="str">
        <f t="shared" si="0"/>
        <v/>
      </c>
      <c r="F58" t="str">
        <f>IF(H58="","",①団体情報入力!$D$4)</f>
        <v/>
      </c>
      <c r="G58" t="str">
        <f>IF(H58="","",①団体情報入力!$D$3)</f>
        <v/>
      </c>
      <c r="H58" t="str">
        <f>IF(②選手情報入力!C66="","",②選手情報入力!C66)</f>
        <v/>
      </c>
      <c r="I58" t="str">
        <f>IF(H58="","",IF(②選手情報入力!I66="","",IF(D58=1,VLOOKUP(②選手情報入力!I66,種目情報!$A$3:$B$13,2,FALSE),VLOOKUP(②選手情報入力!I66,種目情報!$E$3:$F$15,2,FALSE)))&amp;" "&amp;Sheet5!J58)</f>
        <v/>
      </c>
    </row>
    <row r="59" spans="1:9">
      <c r="A59" t="str">
        <f>IFERROR(Sheet5!A59,"")</f>
        <v/>
      </c>
      <c r="B59" t="str">
        <f>IF(H59="","",②選手情報入力!D67)</f>
        <v/>
      </c>
      <c r="C59" t="str">
        <f>IF(H59="","",②選手情報入力!E67)</f>
        <v/>
      </c>
      <c r="D59" t="str">
        <f>IF(H59="","",IF(②選手情報入力!G67="男",1,2))</f>
        <v/>
      </c>
      <c r="E59" t="str">
        <f t="shared" si="0"/>
        <v/>
      </c>
      <c r="F59" t="str">
        <f>IF(H59="","",①団体情報入力!$D$4)</f>
        <v/>
      </c>
      <c r="G59" t="str">
        <f>IF(H59="","",①団体情報入力!$D$3)</f>
        <v/>
      </c>
      <c r="H59" t="str">
        <f>IF(②選手情報入力!C67="","",②選手情報入力!C67)</f>
        <v/>
      </c>
      <c r="I59" t="str">
        <f>IF(H59="","",IF(②選手情報入力!I67="","",IF(D59=1,VLOOKUP(②選手情報入力!I67,種目情報!$A$3:$B$13,2,FALSE),VLOOKUP(②選手情報入力!I67,種目情報!$E$3:$F$15,2,FALSE)))&amp;" "&amp;Sheet5!J59)</f>
        <v/>
      </c>
    </row>
    <row r="60" spans="1:9">
      <c r="A60" t="str">
        <f>IFERROR(Sheet5!A60,"")</f>
        <v/>
      </c>
      <c r="B60" t="str">
        <f>IF(H60="","",②選手情報入力!D68)</f>
        <v/>
      </c>
      <c r="C60" t="str">
        <f>IF(H60="","",②選手情報入力!E68)</f>
        <v/>
      </c>
      <c r="D60" t="str">
        <f>IF(H60="","",IF(②選手情報入力!G68="男",1,2))</f>
        <v/>
      </c>
      <c r="E60" t="str">
        <f t="shared" si="0"/>
        <v/>
      </c>
      <c r="F60" t="str">
        <f>IF(H60="","",①団体情報入力!$D$4)</f>
        <v/>
      </c>
      <c r="G60" t="str">
        <f>IF(H60="","",①団体情報入力!$D$3)</f>
        <v/>
      </c>
      <c r="H60" t="str">
        <f>IF(②選手情報入力!C68="","",②選手情報入力!C68)</f>
        <v/>
      </c>
      <c r="I60" t="str">
        <f>IF(H60="","",IF(②選手情報入力!I68="","",IF(D60=1,VLOOKUP(②選手情報入力!I68,種目情報!$A$3:$B$13,2,FALSE),VLOOKUP(②選手情報入力!I68,種目情報!$E$3:$F$15,2,FALSE)))&amp;" "&amp;Sheet5!J60)</f>
        <v/>
      </c>
    </row>
    <row r="61" spans="1:9">
      <c r="A61" t="str">
        <f>IFERROR(Sheet5!A61,"")</f>
        <v/>
      </c>
      <c r="B61" t="str">
        <f>IF(H61="","",②選手情報入力!D69)</f>
        <v/>
      </c>
      <c r="C61" t="str">
        <f>IF(H61="","",②選手情報入力!E69)</f>
        <v/>
      </c>
      <c r="D61" t="str">
        <f>IF(H61="","",IF(②選手情報入力!G69="男",1,2))</f>
        <v/>
      </c>
      <c r="E61" t="str">
        <f t="shared" si="0"/>
        <v/>
      </c>
      <c r="F61" t="str">
        <f>IF(H61="","",①団体情報入力!$D$4)</f>
        <v/>
      </c>
      <c r="G61" t="str">
        <f>IF(H61="","",①団体情報入力!$D$3)</f>
        <v/>
      </c>
      <c r="H61" t="str">
        <f>IF(②選手情報入力!C69="","",②選手情報入力!C69)</f>
        <v/>
      </c>
      <c r="I61" t="str">
        <f>IF(H61="","",IF(②選手情報入力!I69="","",IF(D61=1,VLOOKUP(②選手情報入力!I69,種目情報!$A$3:$B$13,2,FALSE),VLOOKUP(②選手情報入力!I69,種目情報!$E$3:$F$15,2,FALSE)))&amp;" "&amp;Sheet5!J61)</f>
        <v/>
      </c>
    </row>
    <row r="62" spans="1:9">
      <c r="A62" t="str">
        <f>IFERROR(Sheet5!A62,"")</f>
        <v/>
      </c>
      <c r="B62" t="str">
        <f>IF(H62="","",②選手情報入力!D70)</f>
        <v/>
      </c>
      <c r="C62" t="str">
        <f>IF(H62="","",②選手情報入力!E70)</f>
        <v/>
      </c>
      <c r="D62" t="str">
        <f>IF(H62="","",IF(②選手情報入力!G70="男",1,2))</f>
        <v/>
      </c>
      <c r="E62" t="str">
        <f t="shared" si="0"/>
        <v/>
      </c>
      <c r="F62" t="str">
        <f>IF(H62="","",①団体情報入力!$D$4)</f>
        <v/>
      </c>
      <c r="G62" t="str">
        <f>IF(H62="","",①団体情報入力!$D$3)</f>
        <v/>
      </c>
      <c r="H62" t="str">
        <f>IF(②選手情報入力!C70="","",②選手情報入力!C70)</f>
        <v/>
      </c>
      <c r="I62" t="str">
        <f>IF(H62="","",IF(②選手情報入力!I70="","",IF(D62=1,VLOOKUP(②選手情報入力!I70,種目情報!$A$3:$B$13,2,FALSE),VLOOKUP(②選手情報入力!I70,種目情報!$E$3:$F$15,2,FALSE)))&amp;" "&amp;Sheet5!J62)</f>
        <v/>
      </c>
    </row>
    <row r="63" spans="1:9">
      <c r="A63" t="str">
        <f>IFERROR(Sheet5!A63,"")</f>
        <v/>
      </c>
      <c r="B63" t="str">
        <f>IF(H63="","",②選手情報入力!D71)</f>
        <v/>
      </c>
      <c r="C63" t="str">
        <f>IF(H63="","",②選手情報入力!E71)</f>
        <v/>
      </c>
      <c r="D63" t="str">
        <f>IF(H63="","",IF(②選手情報入力!G71="男",1,2))</f>
        <v/>
      </c>
      <c r="E63" t="str">
        <f t="shared" si="0"/>
        <v/>
      </c>
      <c r="F63" t="str">
        <f>IF(H63="","",①団体情報入力!$D$4)</f>
        <v/>
      </c>
      <c r="G63" t="str">
        <f>IF(H63="","",①団体情報入力!$D$3)</f>
        <v/>
      </c>
      <c r="H63" t="str">
        <f>IF(②選手情報入力!C71="","",②選手情報入力!C71)</f>
        <v/>
      </c>
      <c r="I63" t="str">
        <f>IF(H63="","",IF(②選手情報入力!I71="","",IF(D63=1,VLOOKUP(②選手情報入力!I71,種目情報!$A$3:$B$13,2,FALSE),VLOOKUP(②選手情報入力!I71,種目情報!$E$3:$F$15,2,FALSE)))&amp;" "&amp;Sheet5!J63)</f>
        <v/>
      </c>
    </row>
    <row r="64" spans="1:9">
      <c r="A64" t="str">
        <f>IFERROR(Sheet5!A64,"")</f>
        <v/>
      </c>
      <c r="B64" t="str">
        <f>IF(H64="","",②選手情報入力!D72)</f>
        <v/>
      </c>
      <c r="C64" t="str">
        <f>IF(H64="","",②選手情報入力!E72)</f>
        <v/>
      </c>
      <c r="D64" t="str">
        <f>IF(H64="","",IF(②選手情報入力!G72="男",1,2))</f>
        <v/>
      </c>
      <c r="E64" t="str">
        <f t="shared" si="0"/>
        <v/>
      </c>
      <c r="F64" t="str">
        <f>IF(H64="","",①団体情報入力!$D$4)</f>
        <v/>
      </c>
      <c r="G64" t="str">
        <f>IF(H64="","",①団体情報入力!$D$3)</f>
        <v/>
      </c>
      <c r="H64" t="str">
        <f>IF(②選手情報入力!C72="","",②選手情報入力!C72)</f>
        <v/>
      </c>
      <c r="I64" t="str">
        <f>IF(H64="","",IF(②選手情報入力!I72="","",IF(D64=1,VLOOKUP(②選手情報入力!I72,種目情報!$A$3:$B$13,2,FALSE),VLOOKUP(②選手情報入力!I72,種目情報!$E$3:$F$15,2,FALSE)))&amp;" "&amp;Sheet5!J64)</f>
        <v/>
      </c>
    </row>
    <row r="65" spans="1:9">
      <c r="A65" t="str">
        <f>IFERROR(Sheet5!A65,"")</f>
        <v/>
      </c>
      <c r="B65" t="str">
        <f>IF(H65="","",②選手情報入力!D73)</f>
        <v/>
      </c>
      <c r="C65" t="str">
        <f>IF(H65="","",②選手情報入力!E73)</f>
        <v/>
      </c>
      <c r="D65" t="str">
        <f>IF(H65="","",IF(②選手情報入力!G73="男",1,2))</f>
        <v/>
      </c>
      <c r="E65" t="str">
        <f t="shared" si="0"/>
        <v/>
      </c>
      <c r="F65" t="str">
        <f>IF(H65="","",①団体情報入力!$D$4)</f>
        <v/>
      </c>
      <c r="G65" t="str">
        <f>IF(H65="","",①団体情報入力!$D$3)</f>
        <v/>
      </c>
      <c r="H65" t="str">
        <f>IF(②選手情報入力!C73="","",②選手情報入力!C73)</f>
        <v/>
      </c>
      <c r="I65" t="str">
        <f>IF(H65="","",IF(②選手情報入力!I73="","",IF(D65=1,VLOOKUP(②選手情報入力!I73,種目情報!$A$3:$B$13,2,FALSE),VLOOKUP(②選手情報入力!I73,種目情報!$E$3:$F$15,2,FALSE)))&amp;" "&amp;Sheet5!J65)</f>
        <v/>
      </c>
    </row>
    <row r="66" spans="1:9">
      <c r="A66" t="str">
        <f>IFERROR(Sheet5!A66,"")</f>
        <v/>
      </c>
      <c r="B66" t="str">
        <f>IF(H66="","",②選手情報入力!D74)</f>
        <v/>
      </c>
      <c r="C66" t="str">
        <f>IF(H66="","",②選手情報入力!E74)</f>
        <v/>
      </c>
      <c r="D66" t="str">
        <f>IF(H66="","",IF(②選手情報入力!G74="男",1,2))</f>
        <v/>
      </c>
      <c r="E66" t="str">
        <f t="shared" si="0"/>
        <v/>
      </c>
      <c r="F66" t="str">
        <f>IF(H66="","",①団体情報入力!$D$4)</f>
        <v/>
      </c>
      <c r="G66" t="str">
        <f>IF(H66="","",①団体情報入力!$D$3)</f>
        <v/>
      </c>
      <c r="H66" t="str">
        <f>IF(②選手情報入力!C74="","",②選手情報入力!C74)</f>
        <v/>
      </c>
      <c r="I66" t="str">
        <f>IF(H66="","",IF(②選手情報入力!I74="","",IF(D66=1,VLOOKUP(②選手情報入力!I74,種目情報!$A$3:$B$13,2,FALSE),VLOOKUP(②選手情報入力!I74,種目情報!$E$3:$F$15,2,FALSE)))&amp;" "&amp;Sheet5!J66)</f>
        <v/>
      </c>
    </row>
    <row r="67" spans="1:9">
      <c r="A67" t="str">
        <f>IFERROR(Sheet5!A67,"")</f>
        <v/>
      </c>
      <c r="B67" t="str">
        <f>IF(H67="","",②選手情報入力!D75)</f>
        <v/>
      </c>
      <c r="C67" t="str">
        <f>IF(H67="","",②選手情報入力!E75)</f>
        <v/>
      </c>
      <c r="D67" t="str">
        <f>IF(H67="","",IF(②選手情報入力!G75="男",1,2))</f>
        <v/>
      </c>
      <c r="E67" t="str">
        <f t="shared" ref="E67:E91" si="1">IF(H67="","",23)</f>
        <v/>
      </c>
      <c r="F67" t="str">
        <f>IF(H67="","",①団体情報入力!$D$4)</f>
        <v/>
      </c>
      <c r="G67" t="str">
        <f>IF(H67="","",①団体情報入力!$D$3)</f>
        <v/>
      </c>
      <c r="H67" t="str">
        <f>IF(②選手情報入力!C75="","",②選手情報入力!C75)</f>
        <v/>
      </c>
      <c r="I67" t="str">
        <f>IF(H67="","",IF(②選手情報入力!I75="","",IF(D67=1,VLOOKUP(②選手情報入力!I75,種目情報!$A$3:$B$13,2,FALSE),VLOOKUP(②選手情報入力!I75,種目情報!$E$3:$F$15,2,FALSE)))&amp;" "&amp;Sheet5!J67)</f>
        <v/>
      </c>
    </row>
    <row r="68" spans="1:9">
      <c r="A68" t="str">
        <f>IFERROR(Sheet5!A68,"")</f>
        <v/>
      </c>
      <c r="B68" t="str">
        <f>IF(H68="","",②選手情報入力!D76)</f>
        <v/>
      </c>
      <c r="C68" t="str">
        <f>IF(H68="","",②選手情報入力!E76)</f>
        <v/>
      </c>
      <c r="D68" t="str">
        <f>IF(H68="","",IF(②選手情報入力!G76="男",1,2))</f>
        <v/>
      </c>
      <c r="E68" t="str">
        <f t="shared" si="1"/>
        <v/>
      </c>
      <c r="F68" t="str">
        <f>IF(H68="","",①団体情報入力!$D$4)</f>
        <v/>
      </c>
      <c r="G68" t="str">
        <f>IF(H68="","",①団体情報入力!$D$3)</f>
        <v/>
      </c>
      <c r="H68" t="str">
        <f>IF(②選手情報入力!C76="","",②選手情報入力!C76)</f>
        <v/>
      </c>
      <c r="I68" t="str">
        <f>IF(H68="","",IF(②選手情報入力!I76="","",IF(D68=1,VLOOKUP(②選手情報入力!I76,種目情報!$A$3:$B$13,2,FALSE),VLOOKUP(②選手情報入力!I76,種目情報!$E$3:$F$15,2,FALSE)))&amp;" "&amp;Sheet5!J68)</f>
        <v/>
      </c>
    </row>
    <row r="69" spans="1:9">
      <c r="A69" t="str">
        <f>IFERROR(Sheet5!A69,"")</f>
        <v/>
      </c>
      <c r="B69" t="str">
        <f>IF(H69="","",②選手情報入力!D77)</f>
        <v/>
      </c>
      <c r="C69" t="str">
        <f>IF(H69="","",②選手情報入力!E77)</f>
        <v/>
      </c>
      <c r="D69" t="str">
        <f>IF(H69="","",IF(②選手情報入力!G77="男",1,2))</f>
        <v/>
      </c>
      <c r="E69" t="str">
        <f t="shared" si="1"/>
        <v/>
      </c>
      <c r="F69" t="str">
        <f>IF(H69="","",①団体情報入力!$D$4)</f>
        <v/>
      </c>
      <c r="G69" t="str">
        <f>IF(H69="","",①団体情報入力!$D$3)</f>
        <v/>
      </c>
      <c r="H69" t="str">
        <f>IF(②選手情報入力!C77="","",②選手情報入力!C77)</f>
        <v/>
      </c>
      <c r="I69" t="str">
        <f>IF(H69="","",IF(②選手情報入力!I77="","",IF(D69=1,VLOOKUP(②選手情報入力!I77,種目情報!$A$3:$B$13,2,FALSE),VLOOKUP(②選手情報入力!I77,種目情報!$E$3:$F$15,2,FALSE)))&amp;" "&amp;Sheet5!J69)</f>
        <v/>
      </c>
    </row>
    <row r="70" spans="1:9">
      <c r="A70" t="str">
        <f>IFERROR(Sheet5!A70,"")</f>
        <v/>
      </c>
      <c r="B70" t="str">
        <f>IF(H70="","",②選手情報入力!D78)</f>
        <v/>
      </c>
      <c r="C70" t="str">
        <f>IF(H70="","",②選手情報入力!E78)</f>
        <v/>
      </c>
      <c r="D70" t="str">
        <f>IF(H70="","",IF(②選手情報入力!G78="男",1,2))</f>
        <v/>
      </c>
      <c r="E70" t="str">
        <f t="shared" si="1"/>
        <v/>
      </c>
      <c r="F70" t="str">
        <f>IF(H70="","",①団体情報入力!$D$4)</f>
        <v/>
      </c>
      <c r="G70" t="str">
        <f>IF(H70="","",①団体情報入力!$D$3)</f>
        <v/>
      </c>
      <c r="H70" t="str">
        <f>IF(②選手情報入力!C78="","",②選手情報入力!C78)</f>
        <v/>
      </c>
      <c r="I70" t="str">
        <f>IF(H70="","",IF(②選手情報入力!I78="","",IF(D70=1,VLOOKUP(②選手情報入力!I78,種目情報!$A$3:$B$13,2,FALSE),VLOOKUP(②選手情報入力!I78,種目情報!$E$3:$F$15,2,FALSE)))&amp;" "&amp;Sheet5!J70)</f>
        <v/>
      </c>
    </row>
    <row r="71" spans="1:9">
      <c r="A71" t="str">
        <f>IFERROR(Sheet5!A71,"")</f>
        <v/>
      </c>
      <c r="B71" t="str">
        <f>IF(H71="","",②選手情報入力!D79)</f>
        <v/>
      </c>
      <c r="C71" t="str">
        <f>IF(H71="","",②選手情報入力!E79)</f>
        <v/>
      </c>
      <c r="D71" t="str">
        <f>IF(H71="","",IF(②選手情報入力!G79="男",1,2))</f>
        <v/>
      </c>
      <c r="E71" t="str">
        <f t="shared" si="1"/>
        <v/>
      </c>
      <c r="F71" t="str">
        <f>IF(H71="","",①団体情報入力!$D$4)</f>
        <v/>
      </c>
      <c r="G71" t="str">
        <f>IF(H71="","",①団体情報入力!$D$3)</f>
        <v/>
      </c>
      <c r="H71" t="str">
        <f>IF(②選手情報入力!C79="","",②選手情報入力!C79)</f>
        <v/>
      </c>
      <c r="I71" t="str">
        <f>IF(H71="","",IF(②選手情報入力!I79="","",IF(D71=1,VLOOKUP(②選手情報入力!I79,種目情報!$A$3:$B$13,2,FALSE),VLOOKUP(②選手情報入力!I79,種目情報!$E$3:$F$15,2,FALSE)))&amp;" "&amp;Sheet5!J71)</f>
        <v/>
      </c>
    </row>
    <row r="72" spans="1:9">
      <c r="A72" t="str">
        <f>IFERROR(Sheet5!A72,"")</f>
        <v/>
      </c>
      <c r="B72" t="str">
        <f>IF(H72="","",②選手情報入力!D80)</f>
        <v/>
      </c>
      <c r="C72" t="str">
        <f>IF(H72="","",②選手情報入力!E80)</f>
        <v/>
      </c>
      <c r="D72" t="str">
        <f>IF(H72="","",IF(②選手情報入力!G80="男",1,2))</f>
        <v/>
      </c>
      <c r="E72" t="str">
        <f t="shared" si="1"/>
        <v/>
      </c>
      <c r="F72" t="str">
        <f>IF(H72="","",①団体情報入力!$D$4)</f>
        <v/>
      </c>
      <c r="G72" t="str">
        <f>IF(H72="","",①団体情報入力!$D$3)</f>
        <v/>
      </c>
      <c r="H72" t="str">
        <f>IF(②選手情報入力!C80="","",②選手情報入力!C80)</f>
        <v/>
      </c>
      <c r="I72" t="str">
        <f>IF(H72="","",IF(②選手情報入力!I80="","",IF(D72=1,VLOOKUP(②選手情報入力!I80,種目情報!$A$3:$B$13,2,FALSE),VLOOKUP(②選手情報入力!I80,種目情報!$E$3:$F$15,2,FALSE)))&amp;" "&amp;Sheet5!J72)</f>
        <v/>
      </c>
    </row>
    <row r="73" spans="1:9">
      <c r="A73" t="str">
        <f>IFERROR(Sheet5!A73,"")</f>
        <v/>
      </c>
      <c r="B73" t="str">
        <f>IF(H73="","",②選手情報入力!D81)</f>
        <v/>
      </c>
      <c r="C73" t="str">
        <f>IF(H73="","",②選手情報入力!E81)</f>
        <v/>
      </c>
      <c r="D73" t="str">
        <f>IF(H73="","",IF(②選手情報入力!G81="男",1,2))</f>
        <v/>
      </c>
      <c r="E73" t="str">
        <f t="shared" si="1"/>
        <v/>
      </c>
      <c r="F73" t="str">
        <f>IF(H73="","",①団体情報入力!$D$4)</f>
        <v/>
      </c>
      <c r="G73" t="str">
        <f>IF(H73="","",①団体情報入力!$D$3)</f>
        <v/>
      </c>
      <c r="H73" t="str">
        <f>IF(②選手情報入力!C81="","",②選手情報入力!C81)</f>
        <v/>
      </c>
      <c r="I73" t="str">
        <f>IF(H73="","",IF(②選手情報入力!I81="","",IF(D73=1,VLOOKUP(②選手情報入力!I81,種目情報!$A$3:$B$13,2,FALSE),VLOOKUP(②選手情報入力!I81,種目情報!$E$3:$F$15,2,FALSE)))&amp;" "&amp;Sheet5!J73)</f>
        <v/>
      </c>
    </row>
    <row r="74" spans="1:9">
      <c r="A74" t="str">
        <f>IFERROR(Sheet5!A74,"")</f>
        <v/>
      </c>
      <c r="B74" t="str">
        <f>IF(H74="","",②選手情報入力!D82)</f>
        <v/>
      </c>
      <c r="C74" t="str">
        <f>IF(H74="","",②選手情報入力!E82)</f>
        <v/>
      </c>
      <c r="D74" t="str">
        <f>IF(H74="","",IF(②選手情報入力!G82="男",1,2))</f>
        <v/>
      </c>
      <c r="E74" t="str">
        <f t="shared" si="1"/>
        <v/>
      </c>
      <c r="F74" t="str">
        <f>IF(H74="","",①団体情報入力!$D$4)</f>
        <v/>
      </c>
      <c r="G74" t="str">
        <f>IF(H74="","",①団体情報入力!$D$3)</f>
        <v/>
      </c>
      <c r="H74" t="str">
        <f>IF(②選手情報入力!C82="","",②選手情報入力!C82)</f>
        <v/>
      </c>
      <c r="I74" t="str">
        <f>IF(H74="","",IF(②選手情報入力!I82="","",IF(D74=1,VLOOKUP(②選手情報入力!I82,種目情報!$A$3:$B$13,2,FALSE),VLOOKUP(②選手情報入力!I82,種目情報!$E$3:$F$15,2,FALSE)))&amp;" "&amp;Sheet5!J74)</f>
        <v/>
      </c>
    </row>
    <row r="75" spans="1:9">
      <c r="A75" t="str">
        <f>IFERROR(Sheet5!A75,"")</f>
        <v/>
      </c>
      <c r="B75" t="str">
        <f>IF(H75="","",②選手情報入力!D83)</f>
        <v/>
      </c>
      <c r="C75" t="str">
        <f>IF(H75="","",②選手情報入力!E83)</f>
        <v/>
      </c>
      <c r="D75" t="str">
        <f>IF(H75="","",IF(②選手情報入力!G83="男",1,2))</f>
        <v/>
      </c>
      <c r="E75" t="str">
        <f t="shared" si="1"/>
        <v/>
      </c>
      <c r="F75" t="str">
        <f>IF(H75="","",①団体情報入力!$D$4)</f>
        <v/>
      </c>
      <c r="G75" t="str">
        <f>IF(H75="","",①団体情報入力!$D$3)</f>
        <v/>
      </c>
      <c r="H75" t="str">
        <f>IF(②選手情報入力!C83="","",②選手情報入力!C83)</f>
        <v/>
      </c>
      <c r="I75" t="str">
        <f>IF(H75="","",IF(②選手情報入力!I83="","",IF(D75=1,VLOOKUP(②選手情報入力!I83,種目情報!$A$3:$B$13,2,FALSE),VLOOKUP(②選手情報入力!I83,種目情報!$E$3:$F$15,2,FALSE)))&amp;" "&amp;Sheet5!J75)</f>
        <v/>
      </c>
    </row>
    <row r="76" spans="1:9">
      <c r="A76" t="str">
        <f>IFERROR(Sheet5!A76,"")</f>
        <v/>
      </c>
      <c r="B76" t="str">
        <f>IF(H76="","",②選手情報入力!D84)</f>
        <v/>
      </c>
      <c r="C76" t="str">
        <f>IF(H76="","",②選手情報入力!E84)</f>
        <v/>
      </c>
      <c r="D76" t="str">
        <f>IF(H76="","",IF(②選手情報入力!G84="男",1,2))</f>
        <v/>
      </c>
      <c r="E76" t="str">
        <f t="shared" si="1"/>
        <v/>
      </c>
      <c r="F76" t="str">
        <f>IF(H76="","",①団体情報入力!$D$4)</f>
        <v/>
      </c>
      <c r="G76" t="str">
        <f>IF(H76="","",①団体情報入力!$D$3)</f>
        <v/>
      </c>
      <c r="H76" t="str">
        <f>IF(②選手情報入力!C84="","",②選手情報入力!C84)</f>
        <v/>
      </c>
      <c r="I76" t="str">
        <f>IF(H76="","",IF(②選手情報入力!I84="","",IF(D76=1,VLOOKUP(②選手情報入力!I84,種目情報!$A$3:$B$13,2,FALSE),VLOOKUP(②選手情報入力!I84,種目情報!$E$3:$F$15,2,FALSE)))&amp;" "&amp;Sheet5!J76)</f>
        <v/>
      </c>
    </row>
    <row r="77" spans="1:9">
      <c r="A77" t="str">
        <f>IFERROR(Sheet5!A77,"")</f>
        <v/>
      </c>
      <c r="B77" t="str">
        <f>IF(H77="","",②選手情報入力!D85)</f>
        <v/>
      </c>
      <c r="C77" t="str">
        <f>IF(H77="","",②選手情報入力!E85)</f>
        <v/>
      </c>
      <c r="D77" t="str">
        <f>IF(H77="","",IF(②選手情報入力!G85="男",1,2))</f>
        <v/>
      </c>
      <c r="E77" t="str">
        <f t="shared" si="1"/>
        <v/>
      </c>
      <c r="F77" t="str">
        <f>IF(H77="","",①団体情報入力!$D$4)</f>
        <v/>
      </c>
      <c r="G77" t="str">
        <f>IF(H77="","",①団体情報入力!$D$3)</f>
        <v/>
      </c>
      <c r="H77" t="str">
        <f>IF(②選手情報入力!C85="","",②選手情報入力!C85)</f>
        <v/>
      </c>
      <c r="I77" t="str">
        <f>IF(H77="","",IF(②選手情報入力!I85="","",IF(D77=1,VLOOKUP(②選手情報入力!I85,種目情報!$A$3:$B$13,2,FALSE),VLOOKUP(②選手情報入力!I85,種目情報!$E$3:$F$15,2,FALSE)))&amp;" "&amp;Sheet5!J77)</f>
        <v/>
      </c>
    </row>
    <row r="78" spans="1:9">
      <c r="A78" t="str">
        <f>IFERROR(Sheet5!A78,"")</f>
        <v/>
      </c>
      <c r="B78" t="str">
        <f>IF(H78="","",②選手情報入力!D86)</f>
        <v/>
      </c>
      <c r="C78" t="str">
        <f>IF(H78="","",②選手情報入力!E86)</f>
        <v/>
      </c>
      <c r="D78" t="str">
        <f>IF(H78="","",IF(②選手情報入力!G86="男",1,2))</f>
        <v/>
      </c>
      <c r="E78" t="str">
        <f t="shared" si="1"/>
        <v/>
      </c>
      <c r="F78" t="str">
        <f>IF(H78="","",①団体情報入力!$D$4)</f>
        <v/>
      </c>
      <c r="G78" t="str">
        <f>IF(H78="","",①団体情報入力!$D$3)</f>
        <v/>
      </c>
      <c r="H78" t="str">
        <f>IF(②選手情報入力!C86="","",②選手情報入力!C86)</f>
        <v/>
      </c>
      <c r="I78" t="str">
        <f>IF(H78="","",IF(②選手情報入力!I86="","",IF(D78=1,VLOOKUP(②選手情報入力!I86,種目情報!$A$3:$B$13,2,FALSE),VLOOKUP(②選手情報入力!I86,種目情報!$E$3:$F$15,2,FALSE)))&amp;" "&amp;Sheet5!J78)</f>
        <v/>
      </c>
    </row>
    <row r="79" spans="1:9">
      <c r="A79" t="str">
        <f>IFERROR(Sheet5!A79,"")</f>
        <v/>
      </c>
      <c r="B79" t="str">
        <f>IF(H79="","",②選手情報入力!D87)</f>
        <v/>
      </c>
      <c r="C79" t="str">
        <f>IF(H79="","",②選手情報入力!E87)</f>
        <v/>
      </c>
      <c r="D79" t="str">
        <f>IF(H79="","",IF(②選手情報入力!G87="男",1,2))</f>
        <v/>
      </c>
      <c r="E79" t="str">
        <f t="shared" si="1"/>
        <v/>
      </c>
      <c r="F79" t="str">
        <f>IF(H79="","",①団体情報入力!$D$4)</f>
        <v/>
      </c>
      <c r="G79" t="str">
        <f>IF(H79="","",①団体情報入力!$D$3)</f>
        <v/>
      </c>
      <c r="H79" t="str">
        <f>IF(②選手情報入力!C87="","",②選手情報入力!C87)</f>
        <v/>
      </c>
      <c r="I79" t="str">
        <f>IF(H79="","",IF(②選手情報入力!I87="","",IF(D79=1,VLOOKUP(②選手情報入力!I87,種目情報!$A$3:$B$13,2,FALSE),VLOOKUP(②選手情報入力!I87,種目情報!$E$3:$F$15,2,FALSE)))&amp;" "&amp;Sheet5!J79)</f>
        <v/>
      </c>
    </row>
    <row r="80" spans="1:9">
      <c r="A80" t="str">
        <f>IFERROR(Sheet5!A80,"")</f>
        <v/>
      </c>
      <c r="B80" t="str">
        <f>IF(H80="","",②選手情報入力!D88)</f>
        <v/>
      </c>
      <c r="C80" t="str">
        <f>IF(H80="","",②選手情報入力!E88)</f>
        <v/>
      </c>
      <c r="D80" t="str">
        <f>IF(H80="","",IF(②選手情報入力!G88="男",1,2))</f>
        <v/>
      </c>
      <c r="E80" t="str">
        <f t="shared" si="1"/>
        <v/>
      </c>
      <c r="F80" t="str">
        <f>IF(H80="","",①団体情報入力!$D$4)</f>
        <v/>
      </c>
      <c r="G80" t="str">
        <f>IF(H80="","",①団体情報入力!$D$3)</f>
        <v/>
      </c>
      <c r="H80" t="str">
        <f>IF(②選手情報入力!C88="","",②選手情報入力!C88)</f>
        <v/>
      </c>
      <c r="I80" t="str">
        <f>IF(H80="","",IF(②選手情報入力!I88="","",IF(D80=1,VLOOKUP(②選手情報入力!I88,種目情報!$A$3:$B$13,2,FALSE),VLOOKUP(②選手情報入力!I88,種目情報!$E$3:$F$15,2,FALSE)))&amp;" "&amp;Sheet5!J80)</f>
        <v/>
      </c>
    </row>
    <row r="81" spans="1:9">
      <c r="A81" t="str">
        <f>IFERROR(Sheet5!A81,"")</f>
        <v/>
      </c>
      <c r="B81" t="str">
        <f>IF(H81="","",②選手情報入力!D89)</f>
        <v/>
      </c>
      <c r="C81" t="str">
        <f>IF(H81="","",②選手情報入力!E89)</f>
        <v/>
      </c>
      <c r="D81" t="str">
        <f>IF(H81="","",IF(②選手情報入力!G89="男",1,2))</f>
        <v/>
      </c>
      <c r="E81" t="str">
        <f t="shared" si="1"/>
        <v/>
      </c>
      <c r="F81" t="str">
        <f>IF(H81="","",①団体情報入力!$D$4)</f>
        <v/>
      </c>
      <c r="G81" t="str">
        <f>IF(H81="","",①団体情報入力!$D$3)</f>
        <v/>
      </c>
      <c r="H81" t="str">
        <f>IF(②選手情報入力!C89="","",②選手情報入力!C89)</f>
        <v/>
      </c>
      <c r="I81" t="str">
        <f>IF(H81="","",IF(②選手情報入力!I89="","",IF(D81=1,VLOOKUP(②選手情報入力!I89,種目情報!$A$3:$B$13,2,FALSE),VLOOKUP(②選手情報入力!I89,種目情報!$E$3:$F$15,2,FALSE)))&amp;" "&amp;Sheet5!J81)</f>
        <v/>
      </c>
    </row>
    <row r="82" spans="1:9">
      <c r="A82" t="str">
        <f>IFERROR(Sheet5!A82,"")</f>
        <v/>
      </c>
      <c r="B82" t="str">
        <f>IF(H82="","",②選手情報入力!D90)</f>
        <v/>
      </c>
      <c r="C82" t="str">
        <f>IF(H82="","",②選手情報入力!E90)</f>
        <v/>
      </c>
      <c r="D82" t="str">
        <f>IF(H82="","",IF(②選手情報入力!G90="男",1,2))</f>
        <v/>
      </c>
      <c r="E82" t="str">
        <f t="shared" si="1"/>
        <v/>
      </c>
      <c r="F82" t="str">
        <f>IF(H82="","",①団体情報入力!$D$4)</f>
        <v/>
      </c>
      <c r="G82" t="str">
        <f>IF(H82="","",①団体情報入力!$D$3)</f>
        <v/>
      </c>
      <c r="H82" t="str">
        <f>IF(②選手情報入力!C90="","",②選手情報入力!C90)</f>
        <v/>
      </c>
      <c r="I82" t="str">
        <f>IF(H82="","",IF(②選手情報入力!I90="","",IF(D82=1,VLOOKUP(②選手情報入力!I90,種目情報!$A$3:$B$13,2,FALSE),VLOOKUP(②選手情報入力!I90,種目情報!$E$3:$F$15,2,FALSE)))&amp;" "&amp;Sheet5!J82)</f>
        <v/>
      </c>
    </row>
    <row r="83" spans="1:9">
      <c r="A83" t="str">
        <f>IFERROR(Sheet5!A83,"")</f>
        <v/>
      </c>
      <c r="B83" t="str">
        <f>IF(H83="","",②選手情報入力!D91)</f>
        <v/>
      </c>
      <c r="C83" t="str">
        <f>IF(H83="","",②選手情報入力!E91)</f>
        <v/>
      </c>
      <c r="D83" t="str">
        <f>IF(H83="","",IF(②選手情報入力!G91="男",1,2))</f>
        <v/>
      </c>
      <c r="E83" t="str">
        <f t="shared" si="1"/>
        <v/>
      </c>
      <c r="F83" t="str">
        <f>IF(H83="","",①団体情報入力!$D$4)</f>
        <v/>
      </c>
      <c r="G83" t="str">
        <f>IF(H83="","",①団体情報入力!$D$3)</f>
        <v/>
      </c>
      <c r="H83" t="str">
        <f>IF(②選手情報入力!C91="","",②選手情報入力!C91)</f>
        <v/>
      </c>
      <c r="I83" t="str">
        <f>IF(H83="","",IF(②選手情報入力!I91="","",IF(D83=1,VLOOKUP(②選手情報入力!I91,種目情報!$A$3:$B$13,2,FALSE),VLOOKUP(②選手情報入力!I91,種目情報!$E$3:$F$15,2,FALSE)))&amp;" "&amp;Sheet5!J83)</f>
        <v/>
      </c>
    </row>
    <row r="84" spans="1:9">
      <c r="A84" t="str">
        <f>IFERROR(Sheet5!A84,"")</f>
        <v/>
      </c>
      <c r="B84" t="str">
        <f>IF(H84="","",②選手情報入力!D92)</f>
        <v/>
      </c>
      <c r="C84" t="str">
        <f>IF(H84="","",②選手情報入力!E92)</f>
        <v/>
      </c>
      <c r="D84" t="str">
        <f>IF(H84="","",IF(②選手情報入力!G92="男",1,2))</f>
        <v/>
      </c>
      <c r="E84" t="str">
        <f t="shared" si="1"/>
        <v/>
      </c>
      <c r="F84" t="str">
        <f>IF(H84="","",①団体情報入力!$D$4)</f>
        <v/>
      </c>
      <c r="G84" t="str">
        <f>IF(H84="","",①団体情報入力!$D$3)</f>
        <v/>
      </c>
      <c r="H84" t="str">
        <f>IF(②選手情報入力!C92="","",②選手情報入力!C92)</f>
        <v/>
      </c>
      <c r="I84" t="str">
        <f>IF(H84="","",IF(②選手情報入力!I92="","",IF(D84=1,VLOOKUP(②選手情報入力!I92,種目情報!$A$3:$B$13,2,FALSE),VLOOKUP(②選手情報入力!I92,種目情報!$E$3:$F$15,2,FALSE)))&amp;" "&amp;Sheet5!J84)</f>
        <v/>
      </c>
    </row>
    <row r="85" spans="1:9">
      <c r="A85" t="str">
        <f>IFERROR(Sheet5!A85,"")</f>
        <v/>
      </c>
      <c r="B85" t="str">
        <f>IF(H85="","",②選手情報入力!D93)</f>
        <v/>
      </c>
      <c r="C85" t="str">
        <f>IF(H85="","",②選手情報入力!E93)</f>
        <v/>
      </c>
      <c r="D85" t="str">
        <f>IF(H85="","",IF(②選手情報入力!G93="男",1,2))</f>
        <v/>
      </c>
      <c r="E85" t="str">
        <f t="shared" si="1"/>
        <v/>
      </c>
      <c r="F85" t="str">
        <f>IF(H85="","",①団体情報入力!$D$4)</f>
        <v/>
      </c>
      <c r="G85" t="str">
        <f>IF(H85="","",①団体情報入力!$D$3)</f>
        <v/>
      </c>
      <c r="H85" t="str">
        <f>IF(②選手情報入力!C93="","",②選手情報入力!C93)</f>
        <v/>
      </c>
      <c r="I85" t="str">
        <f>IF(H85="","",IF(②選手情報入力!I93="","",IF(D85=1,VLOOKUP(②選手情報入力!I93,種目情報!$A$3:$B$13,2,FALSE),VLOOKUP(②選手情報入力!I93,種目情報!$E$3:$F$15,2,FALSE)))&amp;" "&amp;Sheet5!J85)</f>
        <v/>
      </c>
    </row>
    <row r="86" spans="1:9">
      <c r="A86" t="str">
        <f>IFERROR(Sheet5!A86,"")</f>
        <v/>
      </c>
      <c r="B86" t="str">
        <f>IF(H86="","",②選手情報入力!D94)</f>
        <v/>
      </c>
      <c r="C86" t="str">
        <f>IF(H86="","",②選手情報入力!E94)</f>
        <v/>
      </c>
      <c r="D86" t="str">
        <f>IF(H86="","",IF(②選手情報入力!G94="男",1,2))</f>
        <v/>
      </c>
      <c r="E86" t="str">
        <f t="shared" si="1"/>
        <v/>
      </c>
      <c r="F86" t="str">
        <f>IF(H86="","",①団体情報入力!$D$4)</f>
        <v/>
      </c>
      <c r="G86" t="str">
        <f>IF(H86="","",①団体情報入力!$D$3)</f>
        <v/>
      </c>
      <c r="H86" t="str">
        <f>IF(②選手情報入力!C94="","",②選手情報入力!C94)</f>
        <v/>
      </c>
      <c r="I86" t="str">
        <f>IF(H86="","",IF(②選手情報入力!I94="","",IF(D86=1,VLOOKUP(②選手情報入力!I94,種目情報!$A$3:$B$13,2,FALSE),VLOOKUP(②選手情報入力!I94,種目情報!$E$3:$F$15,2,FALSE)))&amp;" "&amp;Sheet5!J86)</f>
        <v/>
      </c>
    </row>
    <row r="87" spans="1:9">
      <c r="A87" t="str">
        <f>IFERROR(Sheet5!A87,"")</f>
        <v/>
      </c>
      <c r="B87" t="str">
        <f>IF(H87="","",②選手情報入力!D95)</f>
        <v/>
      </c>
      <c r="C87" t="str">
        <f>IF(H87="","",②選手情報入力!E95)</f>
        <v/>
      </c>
      <c r="D87" t="str">
        <f>IF(H87="","",IF(②選手情報入力!G95="男",1,2))</f>
        <v/>
      </c>
      <c r="E87" t="str">
        <f t="shared" si="1"/>
        <v/>
      </c>
      <c r="F87" t="str">
        <f>IF(H87="","",①団体情報入力!$D$4)</f>
        <v/>
      </c>
      <c r="G87" t="str">
        <f>IF(H87="","",①団体情報入力!$D$3)</f>
        <v/>
      </c>
      <c r="H87" t="str">
        <f>IF(②選手情報入力!C95="","",②選手情報入力!C95)</f>
        <v/>
      </c>
      <c r="I87" t="str">
        <f>IF(H87="","",IF(②選手情報入力!I95="","",IF(D87=1,VLOOKUP(②選手情報入力!I95,種目情報!$A$3:$B$13,2,FALSE),VLOOKUP(②選手情報入力!I95,種目情報!$E$3:$F$15,2,FALSE)))&amp;" "&amp;Sheet5!J87)</f>
        <v/>
      </c>
    </row>
    <row r="88" spans="1:9">
      <c r="A88" t="str">
        <f>IFERROR(Sheet5!A88,"")</f>
        <v/>
      </c>
      <c r="B88" t="str">
        <f>IF(H88="","",②選手情報入力!D96)</f>
        <v/>
      </c>
      <c r="C88" t="str">
        <f>IF(H88="","",②選手情報入力!E96)</f>
        <v/>
      </c>
      <c r="D88" t="str">
        <f>IF(H88="","",IF(②選手情報入力!G96="男",1,2))</f>
        <v/>
      </c>
      <c r="E88" t="str">
        <f t="shared" si="1"/>
        <v/>
      </c>
      <c r="F88" t="str">
        <f>IF(H88="","",①団体情報入力!$D$4)</f>
        <v/>
      </c>
      <c r="G88" t="str">
        <f>IF(H88="","",①団体情報入力!$D$3)</f>
        <v/>
      </c>
      <c r="H88" t="str">
        <f>IF(②選手情報入力!C96="","",②選手情報入力!C96)</f>
        <v/>
      </c>
      <c r="I88" t="str">
        <f>IF(H88="","",IF(②選手情報入力!I96="","",IF(D88=1,VLOOKUP(②選手情報入力!I96,種目情報!$A$3:$B$13,2,FALSE),VLOOKUP(②選手情報入力!I96,種目情報!$E$3:$F$15,2,FALSE)))&amp;" "&amp;Sheet5!J88)</f>
        <v/>
      </c>
    </row>
    <row r="89" spans="1:9">
      <c r="A89" t="str">
        <f>IFERROR(Sheet5!A89,"")</f>
        <v/>
      </c>
      <c r="B89" t="str">
        <f>IF(H89="","",②選手情報入力!D97)</f>
        <v/>
      </c>
      <c r="C89" t="str">
        <f>IF(H89="","",②選手情報入力!E97)</f>
        <v/>
      </c>
      <c r="D89" t="str">
        <f>IF(H89="","",IF(②選手情報入力!G97="男",1,2))</f>
        <v/>
      </c>
      <c r="E89" t="str">
        <f t="shared" si="1"/>
        <v/>
      </c>
      <c r="F89" t="str">
        <f>IF(H89="","",①団体情報入力!$D$4)</f>
        <v/>
      </c>
      <c r="G89" t="str">
        <f>IF(H89="","",①団体情報入力!$D$3)</f>
        <v/>
      </c>
      <c r="H89" t="str">
        <f>IF(②選手情報入力!C97="","",②選手情報入力!C97)</f>
        <v/>
      </c>
      <c r="I89" t="str">
        <f>IF(H89="","",IF(②選手情報入力!I97="","",IF(D89=1,VLOOKUP(②選手情報入力!I97,種目情報!$A$3:$B$13,2,FALSE),VLOOKUP(②選手情報入力!I97,種目情報!$E$3:$F$15,2,FALSE)))&amp;" "&amp;Sheet5!J89)</f>
        <v/>
      </c>
    </row>
    <row r="90" spans="1:9">
      <c r="A90" t="str">
        <f>IFERROR(Sheet5!A90,"")</f>
        <v/>
      </c>
      <c r="B90" t="str">
        <f>IF(H90="","",②選手情報入力!D98)</f>
        <v/>
      </c>
      <c r="C90" t="str">
        <f>IF(H90="","",②選手情報入力!E98)</f>
        <v/>
      </c>
      <c r="D90" t="str">
        <f>IF(H90="","",IF(②選手情報入力!G98="男",1,2))</f>
        <v/>
      </c>
      <c r="E90" t="str">
        <f t="shared" si="1"/>
        <v/>
      </c>
      <c r="F90" t="str">
        <f>IF(H90="","",①団体情報入力!$D$4)</f>
        <v/>
      </c>
      <c r="G90" t="str">
        <f>IF(H90="","",①団体情報入力!$D$3)</f>
        <v/>
      </c>
      <c r="H90" t="str">
        <f>IF(②選手情報入力!C98="","",②選手情報入力!C98)</f>
        <v/>
      </c>
      <c r="I90" t="str">
        <f>IF(H90="","",IF(②選手情報入力!I98="","",IF(D90=1,VLOOKUP(②選手情報入力!I98,種目情報!$A$3:$B$13,2,FALSE),VLOOKUP(②選手情報入力!I98,種目情報!$E$3:$F$15,2,FALSE)))&amp;" "&amp;Sheet5!J90)</f>
        <v/>
      </c>
    </row>
    <row r="91" spans="1:9">
      <c r="A91" t="str">
        <f>IFERROR(Sheet5!A91,"")</f>
        <v/>
      </c>
      <c r="B91" t="str">
        <f>IF(H91="","",②選手情報入力!D99)</f>
        <v/>
      </c>
      <c r="C91" t="str">
        <f>IF(H91="","",②選手情報入力!E99)</f>
        <v/>
      </c>
      <c r="D91" t="str">
        <f>IF(H91="","",IF(②選手情報入力!G99="男",1,2))</f>
        <v/>
      </c>
      <c r="E91" t="str">
        <f t="shared" si="1"/>
        <v/>
      </c>
      <c r="F91" t="str">
        <f>IF(H91="","",①団体情報入力!$D$4)</f>
        <v/>
      </c>
      <c r="G91" t="str">
        <f>IF(H91="","",①団体情報入力!$D$3)</f>
        <v/>
      </c>
      <c r="H91" t="str">
        <f>IF(②選手情報入力!C99="","",②選手情報入力!C99)</f>
        <v/>
      </c>
      <c r="I91" t="str">
        <f>IF(H91="","",IF(②選手情報入力!I99="","",IF(D91=1,VLOOKUP(②選手情報入力!I99,種目情報!$A$3:$B$13,2,FALSE),VLOOKUP(②選手情報入力!I99,種目情報!$E$3:$F$15,2,FALSE)))&amp;" "&amp;Sheet5!J91)</f>
        <v/>
      </c>
    </row>
    <row r="92" spans="1:9">
      <c r="A92" s="23"/>
      <c r="B92" s="23"/>
      <c r="C92" s="23"/>
      <c r="D92" s="23"/>
      <c r="E92" s="23"/>
      <c r="F92" s="23"/>
      <c r="G92" s="23"/>
      <c r="H92" s="23"/>
      <c r="I92" s="23"/>
    </row>
  </sheetData>
  <phoneticPr fontId="6"/>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要項を必ずお読みください</vt:lpstr>
      <vt:lpstr>注意事項</vt:lpstr>
      <vt:lpstr>①団体情報入力</vt:lpstr>
      <vt:lpstr>②選手情報入力</vt:lpstr>
      <vt:lpstr>③リレー情報確認</vt:lpstr>
      <vt:lpstr>④参加人数一覧表</vt:lpstr>
      <vt:lpstr>　　　　　</vt:lpstr>
      <vt:lpstr>種目情報</vt:lpstr>
      <vt:lpstr>data_kyogisha</vt:lpstr>
      <vt:lpstr>data_team</vt:lpstr>
      <vt:lpstr>M4R</vt:lpstr>
      <vt:lpstr>W4R</vt:lpstr>
      <vt:lpstr>Sheet5</vt:lpstr>
      <vt:lpstr>M16R</vt:lpstr>
      <vt:lpstr>W16R</vt:lpstr>
      <vt:lpstr>Sheet6</vt:lpstr>
      <vt:lpstr>④参加人数一覧表!Print_Area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2018-03-06T14:39:42Z</cp:lastPrinted>
  <dcterms:created xsi:type="dcterms:W3CDTF">2013-01-03T14:12:28Z</dcterms:created>
  <dcterms:modified xsi:type="dcterms:W3CDTF">2018-03-06T17:51:56Z</dcterms:modified>
</cp:coreProperties>
</file>