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agoya\Desktop\2018第1回名古屋地区\エントリーファイル\第1回名古屋地区陸上競技大会エントリーファイル\"/>
    </mc:Choice>
  </mc:AlternateContent>
  <bookViews>
    <workbookView xWindow="0" yWindow="28605" windowWidth="19320" windowHeight="9555" tabRatio="925"/>
  </bookViews>
  <sheets>
    <sheet name="要項を必ずお読みください" sheetId="22" r:id="rId1"/>
    <sheet name="注意事項" sheetId="4" r:id="rId2"/>
    <sheet name="①学校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Sheet5" sheetId="27" state="hidden" r:id="rId10"/>
    <sheet name="M4R" sheetId="23" r:id="rId11"/>
    <sheet name="W4R" sheetId="26" r:id="rId12"/>
    <sheet name="M16R" sheetId="31" r:id="rId13"/>
    <sheet name="W16R" sheetId="30" r:id="rId14"/>
    <sheet name="Sheet1" sheetId="29" state="hidden" r:id="rId15"/>
    <sheet name="Sheet6" sheetId="28" state="hidden" r:id="rId16"/>
    <sheet name="data_team" sheetId="19" state="hidden" r:id="rId17"/>
  </sheets>
  <externalReferences>
    <externalReference r:id="rId18"/>
    <externalReference r:id="rId19"/>
  </externalReferences>
  <definedNames>
    <definedName name="_xlnm.Print_Area" localSheetId="5">④参加人数一覧表!$A$1:$H$53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52511"/>
</workbook>
</file>

<file path=xl/calcChain.xml><?xml version="1.0" encoding="utf-8"?>
<calcChain xmlns="http://schemas.openxmlformats.org/spreadsheetml/2006/main">
  <c r="D6" i="7" l="1"/>
  <c r="D5" i="7"/>
  <c r="D4" i="7"/>
  <c r="U12" i="3" l="1"/>
  <c r="U13" i="3"/>
  <c r="U14" i="3"/>
  <c r="U15" i="3"/>
  <c r="U16" i="3"/>
  <c r="U17" i="3"/>
  <c r="U18" i="3"/>
  <c r="U19" i="3"/>
  <c r="U20" i="3"/>
  <c r="U21" i="3"/>
  <c r="U22" i="3"/>
  <c r="U23" i="3"/>
  <c r="U24" i="3"/>
  <c r="U25" i="3"/>
  <c r="U26" i="3"/>
  <c r="U27" i="3"/>
  <c r="U28" i="3"/>
  <c r="T29" i="3"/>
  <c r="T12" i="3"/>
  <c r="T13" i="3"/>
  <c r="T14" i="3"/>
  <c r="T15" i="3"/>
  <c r="T16" i="3"/>
  <c r="T17" i="3"/>
  <c r="T18" i="3"/>
  <c r="T19" i="3"/>
  <c r="T20" i="3"/>
  <c r="T21" i="3"/>
  <c r="T22" i="3"/>
  <c r="T23" i="3"/>
  <c r="T24" i="3"/>
  <c r="T25" i="3"/>
  <c r="T26" i="3"/>
  <c r="T27" i="3"/>
  <c r="T28" i="3"/>
  <c r="B11" i="3" l="1"/>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 i="3"/>
  <c r="D7" i="17" l="1"/>
  <c r="H3" i="29" l="1"/>
  <c r="K3" i="29"/>
  <c r="H4" i="29"/>
  <c r="J4" i="29"/>
  <c r="K4" i="29"/>
  <c r="H5" i="29"/>
  <c r="D5" i="29" s="1"/>
  <c r="J5" i="29"/>
  <c r="K5" i="29"/>
  <c r="H6" i="29"/>
  <c r="J6" i="29"/>
  <c r="K6" i="29"/>
  <c r="H7" i="29"/>
  <c r="D7" i="29" s="1"/>
  <c r="K7" i="29"/>
  <c r="H8" i="29"/>
  <c r="K8" i="29"/>
  <c r="H9" i="29"/>
  <c r="D9" i="29" s="1"/>
  <c r="J9" i="29"/>
  <c r="K9" i="29"/>
  <c r="H10" i="29"/>
  <c r="J10" i="29"/>
  <c r="K10" i="29"/>
  <c r="H11" i="29"/>
  <c r="D11" i="29" s="1"/>
  <c r="J11" i="29"/>
  <c r="K11" i="29"/>
  <c r="H12" i="29"/>
  <c r="J12" i="29"/>
  <c r="K12" i="29"/>
  <c r="D13" i="29"/>
  <c r="H13" i="29"/>
  <c r="F13" i="29" s="1"/>
  <c r="J13" i="29"/>
  <c r="K13" i="29"/>
  <c r="H14" i="29"/>
  <c r="C14" i="29" s="1"/>
  <c r="J14" i="29"/>
  <c r="K14" i="29"/>
  <c r="H15" i="29"/>
  <c r="F15" i="29" s="1"/>
  <c r="J15" i="29"/>
  <c r="K15" i="29"/>
  <c r="H16" i="29"/>
  <c r="D16" i="29" s="1"/>
  <c r="J16" i="29"/>
  <c r="K16" i="29"/>
  <c r="H17" i="29"/>
  <c r="G17" i="29" s="1"/>
  <c r="J17" i="29"/>
  <c r="K17" i="29"/>
  <c r="H18" i="29"/>
  <c r="C18" i="29" s="1"/>
  <c r="J18" i="29"/>
  <c r="K18" i="29"/>
  <c r="H19" i="29"/>
  <c r="F19" i="29" s="1"/>
  <c r="J19" i="29"/>
  <c r="K19" i="29"/>
  <c r="H20" i="29"/>
  <c r="D20" i="29" s="1"/>
  <c r="J20" i="29"/>
  <c r="K20" i="29"/>
  <c r="H21" i="29"/>
  <c r="F21" i="29" s="1"/>
  <c r="J21" i="29"/>
  <c r="K21" i="29"/>
  <c r="H22" i="29"/>
  <c r="C22" i="29" s="1"/>
  <c r="J22" i="29"/>
  <c r="K22" i="29"/>
  <c r="H23" i="29"/>
  <c r="F23" i="29" s="1"/>
  <c r="J23" i="29"/>
  <c r="K23" i="29"/>
  <c r="H24" i="29"/>
  <c r="D24" i="29" s="1"/>
  <c r="J24" i="29"/>
  <c r="K24" i="29"/>
  <c r="H25" i="29"/>
  <c r="D25" i="29" s="1"/>
  <c r="J25" i="29"/>
  <c r="K25" i="29"/>
  <c r="H26" i="29"/>
  <c r="C26" i="29" s="1"/>
  <c r="J26" i="29"/>
  <c r="K26" i="29"/>
  <c r="H27" i="29"/>
  <c r="F27" i="29" s="1"/>
  <c r="J27" i="29"/>
  <c r="K27" i="29"/>
  <c r="H28" i="29"/>
  <c r="D28" i="29" s="1"/>
  <c r="J28" i="29"/>
  <c r="K28" i="29"/>
  <c r="H29" i="29"/>
  <c r="B29" i="29" s="1"/>
  <c r="J29" i="29"/>
  <c r="K29" i="29"/>
  <c r="H30" i="29"/>
  <c r="C30" i="29" s="1"/>
  <c r="J30" i="29"/>
  <c r="K30" i="29"/>
  <c r="H31" i="29"/>
  <c r="D31" i="29" s="1"/>
  <c r="J31" i="29"/>
  <c r="K31" i="29"/>
  <c r="H32" i="29"/>
  <c r="B32" i="29" s="1"/>
  <c r="J32" i="29"/>
  <c r="K32" i="29"/>
  <c r="H33" i="29"/>
  <c r="D33" i="29" s="1"/>
  <c r="J33" i="29"/>
  <c r="K33" i="29"/>
  <c r="H34" i="29"/>
  <c r="D34" i="29" s="1"/>
  <c r="J34" i="29"/>
  <c r="K34" i="29"/>
  <c r="H35" i="29"/>
  <c r="B35" i="29" s="1"/>
  <c r="J35" i="29"/>
  <c r="K35" i="29"/>
  <c r="H36" i="29"/>
  <c r="C36" i="29" s="1"/>
  <c r="J36" i="29"/>
  <c r="K36" i="29"/>
  <c r="H37" i="29"/>
  <c r="F37" i="29" s="1"/>
  <c r="J37" i="29"/>
  <c r="K37" i="29"/>
  <c r="H38" i="29"/>
  <c r="D38" i="29" s="1"/>
  <c r="J38" i="29"/>
  <c r="K38" i="29"/>
  <c r="H39" i="29"/>
  <c r="B39" i="29" s="1"/>
  <c r="J39" i="29"/>
  <c r="K39" i="29"/>
  <c r="H40" i="29"/>
  <c r="J40" i="29"/>
  <c r="K40" i="29"/>
  <c r="H41" i="29"/>
  <c r="F41" i="29" s="1"/>
  <c r="J41" i="29"/>
  <c r="K41" i="29"/>
  <c r="H42" i="29"/>
  <c r="D42" i="29" s="1"/>
  <c r="J42" i="29"/>
  <c r="K42" i="29"/>
  <c r="H43" i="29"/>
  <c r="B43" i="29" s="1"/>
  <c r="J43" i="29"/>
  <c r="K43" i="29"/>
  <c r="H44" i="29"/>
  <c r="C44" i="29" s="1"/>
  <c r="J44" i="29"/>
  <c r="K44" i="29"/>
  <c r="H45" i="29"/>
  <c r="F45" i="29" s="1"/>
  <c r="J45" i="29"/>
  <c r="K45" i="29"/>
  <c r="H46" i="29"/>
  <c r="D46" i="29" s="1"/>
  <c r="J46" i="29"/>
  <c r="K46" i="29"/>
  <c r="H47" i="29"/>
  <c r="F47" i="29" s="1"/>
  <c r="J47" i="29"/>
  <c r="K47" i="29"/>
  <c r="H48" i="29"/>
  <c r="B48" i="29" s="1"/>
  <c r="J48" i="29"/>
  <c r="K48" i="29"/>
  <c r="H49" i="29"/>
  <c r="D49" i="29" s="1"/>
  <c r="A49" i="29" s="1"/>
  <c r="J49" i="29"/>
  <c r="K49" i="29"/>
  <c r="H50" i="29"/>
  <c r="D50" i="29" s="1"/>
  <c r="A50" i="29" s="1"/>
  <c r="J50" i="29"/>
  <c r="K50" i="29"/>
  <c r="E51" i="29"/>
  <c r="G51" i="29"/>
  <c r="H51" i="29"/>
  <c r="D51" i="29" s="1"/>
  <c r="A51" i="29" s="1"/>
  <c r="J51" i="29"/>
  <c r="K51" i="29"/>
  <c r="H52" i="29"/>
  <c r="D52" i="29" s="1"/>
  <c r="A52" i="29" s="1"/>
  <c r="J52" i="29"/>
  <c r="K52" i="29"/>
  <c r="H53" i="29"/>
  <c r="D53" i="29" s="1"/>
  <c r="A53" i="29" s="1"/>
  <c r="J53" i="29"/>
  <c r="K53" i="29"/>
  <c r="H54" i="29"/>
  <c r="D54" i="29" s="1"/>
  <c r="A54" i="29" s="1"/>
  <c r="J54" i="29"/>
  <c r="K54" i="29"/>
  <c r="H55" i="29"/>
  <c r="D55" i="29" s="1"/>
  <c r="A55" i="29" s="1"/>
  <c r="J55" i="29"/>
  <c r="K55" i="29"/>
  <c r="H56" i="29"/>
  <c r="D56" i="29" s="1"/>
  <c r="A56" i="29" s="1"/>
  <c r="J56" i="29"/>
  <c r="K56" i="29"/>
  <c r="H57" i="29"/>
  <c r="D57" i="29" s="1"/>
  <c r="A57" i="29" s="1"/>
  <c r="J57" i="29"/>
  <c r="K57" i="29"/>
  <c r="H58" i="29"/>
  <c r="D58" i="29" s="1"/>
  <c r="A58" i="29" s="1"/>
  <c r="J58" i="29"/>
  <c r="K58" i="29"/>
  <c r="H59" i="29"/>
  <c r="D59" i="29" s="1"/>
  <c r="A59" i="29" s="1"/>
  <c r="I59" i="29"/>
  <c r="L59" i="29" s="1"/>
  <c r="J59" i="29"/>
  <c r="K59" i="29"/>
  <c r="H60" i="29"/>
  <c r="D60" i="29" s="1"/>
  <c r="A60" i="29" s="1"/>
  <c r="J60" i="29"/>
  <c r="K60" i="29"/>
  <c r="H61" i="29"/>
  <c r="D61" i="29" s="1"/>
  <c r="A61" i="29" s="1"/>
  <c r="J61" i="29"/>
  <c r="K61" i="29"/>
  <c r="H62" i="29"/>
  <c r="D62" i="29" s="1"/>
  <c r="A62" i="29" s="1"/>
  <c r="J62" i="29"/>
  <c r="K62" i="29"/>
  <c r="C63" i="29"/>
  <c r="G63" i="29"/>
  <c r="H63" i="29"/>
  <c r="D63" i="29" s="1"/>
  <c r="A63" i="29" s="1"/>
  <c r="I63" i="29"/>
  <c r="L63" i="29" s="1"/>
  <c r="J63" i="29"/>
  <c r="K63" i="29"/>
  <c r="H64" i="29"/>
  <c r="D64" i="29" s="1"/>
  <c r="A64" i="29" s="1"/>
  <c r="J64" i="29"/>
  <c r="K64" i="29"/>
  <c r="H65" i="29"/>
  <c r="D65" i="29" s="1"/>
  <c r="A65" i="29" s="1"/>
  <c r="J65" i="29"/>
  <c r="K65" i="29"/>
  <c r="H66" i="29"/>
  <c r="D66" i="29" s="1"/>
  <c r="A66" i="29" s="1"/>
  <c r="J66" i="29"/>
  <c r="K66" i="29"/>
  <c r="H67" i="29"/>
  <c r="D67" i="29" s="1"/>
  <c r="A67" i="29" s="1"/>
  <c r="I67" i="29"/>
  <c r="L67" i="29" s="1"/>
  <c r="J67" i="29"/>
  <c r="K67" i="29"/>
  <c r="E68" i="29"/>
  <c r="G68" i="29"/>
  <c r="H68" i="29"/>
  <c r="D68" i="29" s="1"/>
  <c r="A68" i="29" s="1"/>
  <c r="J68" i="29"/>
  <c r="K68" i="29"/>
  <c r="H69" i="29"/>
  <c r="D69" i="29" s="1"/>
  <c r="A69" i="29" s="1"/>
  <c r="J69" i="29"/>
  <c r="K69" i="29"/>
  <c r="H70" i="29"/>
  <c r="D70" i="29" s="1"/>
  <c r="A70" i="29" s="1"/>
  <c r="J70" i="29"/>
  <c r="K70" i="29"/>
  <c r="H71" i="29"/>
  <c r="D71" i="29" s="1"/>
  <c r="A71" i="29" s="1"/>
  <c r="J71" i="29"/>
  <c r="K71" i="29"/>
  <c r="H72" i="29"/>
  <c r="D72" i="29" s="1"/>
  <c r="A72" i="29" s="1"/>
  <c r="J72" i="29"/>
  <c r="K72" i="29"/>
  <c r="H73" i="29"/>
  <c r="D73" i="29" s="1"/>
  <c r="A73" i="29" s="1"/>
  <c r="J73" i="29"/>
  <c r="K73" i="29"/>
  <c r="H74" i="29"/>
  <c r="D74" i="29" s="1"/>
  <c r="A74" i="29" s="1"/>
  <c r="J74" i="29"/>
  <c r="K74" i="29"/>
  <c r="C75" i="29"/>
  <c r="G75" i="29"/>
  <c r="H75" i="29"/>
  <c r="D75" i="29" s="1"/>
  <c r="A75" i="29" s="1"/>
  <c r="J75" i="29"/>
  <c r="K75" i="29"/>
  <c r="H76" i="29"/>
  <c r="D76" i="29" s="1"/>
  <c r="A76" i="29" s="1"/>
  <c r="J76" i="29"/>
  <c r="K76" i="29"/>
  <c r="H77" i="29"/>
  <c r="D77" i="29" s="1"/>
  <c r="A77" i="29" s="1"/>
  <c r="J77" i="29"/>
  <c r="K77" i="29"/>
  <c r="H78" i="29"/>
  <c r="D78" i="29" s="1"/>
  <c r="A78" i="29" s="1"/>
  <c r="J78" i="29"/>
  <c r="K78" i="29"/>
  <c r="H79" i="29"/>
  <c r="D79" i="29" s="1"/>
  <c r="A79" i="29" s="1"/>
  <c r="J79" i="29"/>
  <c r="K79" i="29"/>
  <c r="H80" i="29"/>
  <c r="D80" i="29" s="1"/>
  <c r="A80" i="29" s="1"/>
  <c r="J80" i="29"/>
  <c r="K80" i="29"/>
  <c r="H81" i="29"/>
  <c r="D81" i="29" s="1"/>
  <c r="A81" i="29" s="1"/>
  <c r="J81" i="29"/>
  <c r="K81" i="29"/>
  <c r="H82" i="29"/>
  <c r="D82" i="29" s="1"/>
  <c r="A82" i="29" s="1"/>
  <c r="J82" i="29"/>
  <c r="K82" i="29"/>
  <c r="H83" i="29"/>
  <c r="D83" i="29" s="1"/>
  <c r="A83" i="29" s="1"/>
  <c r="J83" i="29"/>
  <c r="K83" i="29"/>
  <c r="H84" i="29"/>
  <c r="D84" i="29" s="1"/>
  <c r="A84" i="29" s="1"/>
  <c r="J84" i="29"/>
  <c r="K84" i="29"/>
  <c r="H85" i="29"/>
  <c r="D85" i="29" s="1"/>
  <c r="A85" i="29" s="1"/>
  <c r="I85" i="29"/>
  <c r="J85" i="29"/>
  <c r="K85" i="29"/>
  <c r="C86" i="29"/>
  <c r="E86" i="29"/>
  <c r="G86" i="29"/>
  <c r="H86" i="29"/>
  <c r="D86" i="29" s="1"/>
  <c r="A86" i="29" s="1"/>
  <c r="I86" i="29"/>
  <c r="L86" i="29" s="1"/>
  <c r="J86" i="29"/>
  <c r="K86" i="29"/>
  <c r="H87" i="29"/>
  <c r="D87" i="29" s="1"/>
  <c r="A87" i="29" s="1"/>
  <c r="J87" i="29"/>
  <c r="K87" i="29"/>
  <c r="H88" i="29"/>
  <c r="D88" i="29" s="1"/>
  <c r="A88" i="29" s="1"/>
  <c r="J88" i="29"/>
  <c r="K88" i="29"/>
  <c r="H89" i="29"/>
  <c r="D89" i="29" s="1"/>
  <c r="A89" i="29" s="1"/>
  <c r="I89" i="29"/>
  <c r="J89" i="29"/>
  <c r="K89" i="29"/>
  <c r="C90" i="29"/>
  <c r="E90" i="29"/>
  <c r="G90" i="29"/>
  <c r="H90" i="29"/>
  <c r="D90" i="29" s="1"/>
  <c r="A90" i="29" s="1"/>
  <c r="I90" i="29"/>
  <c r="L90" i="29" s="1"/>
  <c r="J90" i="29"/>
  <c r="K90" i="29"/>
  <c r="H91" i="29"/>
  <c r="D91" i="29" s="1"/>
  <c r="A91" i="29" s="1"/>
  <c r="J91" i="29"/>
  <c r="K91" i="29"/>
  <c r="C92" i="29"/>
  <c r="E92" i="29"/>
  <c r="G92" i="29"/>
  <c r="H92" i="29"/>
  <c r="D92" i="29" s="1"/>
  <c r="A92" i="29" s="1"/>
  <c r="I92" i="29"/>
  <c r="J92" i="29"/>
  <c r="K92" i="29"/>
  <c r="C93" i="29"/>
  <c r="E93" i="29"/>
  <c r="G93" i="29"/>
  <c r="H93" i="29"/>
  <c r="D93" i="29" s="1"/>
  <c r="A93" i="29" s="1"/>
  <c r="I93" i="29"/>
  <c r="J93" i="29"/>
  <c r="K93" i="29"/>
  <c r="C94" i="29"/>
  <c r="E94" i="29"/>
  <c r="G94" i="29"/>
  <c r="H94" i="29"/>
  <c r="D94" i="29" s="1"/>
  <c r="A94" i="29" s="1"/>
  <c r="I94" i="29"/>
  <c r="L94" i="29" s="1"/>
  <c r="J94" i="29"/>
  <c r="K94" i="29"/>
  <c r="C95" i="29"/>
  <c r="E95" i="29"/>
  <c r="G95" i="29"/>
  <c r="H95" i="29"/>
  <c r="D95" i="29" s="1"/>
  <c r="A95" i="29" s="1"/>
  <c r="I95" i="29"/>
  <c r="L95" i="29" s="1"/>
  <c r="J95" i="29"/>
  <c r="K95" i="29"/>
  <c r="C96" i="29"/>
  <c r="E96" i="29"/>
  <c r="G96" i="29"/>
  <c r="H96" i="29"/>
  <c r="D96" i="29" s="1"/>
  <c r="A96" i="29" s="1"/>
  <c r="I96" i="29"/>
  <c r="L96" i="29" s="1"/>
  <c r="J96" i="29"/>
  <c r="K96" i="29"/>
  <c r="C97" i="29"/>
  <c r="E97" i="29"/>
  <c r="G97" i="29"/>
  <c r="H97" i="29"/>
  <c r="D97" i="29" s="1"/>
  <c r="A97" i="29" s="1"/>
  <c r="I97" i="29"/>
  <c r="L97" i="29" s="1"/>
  <c r="J97" i="29"/>
  <c r="K97" i="29"/>
  <c r="C98" i="29"/>
  <c r="E98" i="29"/>
  <c r="G98" i="29"/>
  <c r="H98" i="29"/>
  <c r="D98" i="29" s="1"/>
  <c r="A98" i="29" s="1"/>
  <c r="I98" i="29"/>
  <c r="L98" i="29" s="1"/>
  <c r="J98" i="29"/>
  <c r="K98" i="29"/>
  <c r="C99" i="29"/>
  <c r="E99" i="29"/>
  <c r="G99" i="29"/>
  <c r="H99" i="29"/>
  <c r="D99" i="29" s="1"/>
  <c r="A99" i="29" s="1"/>
  <c r="I99" i="29"/>
  <c r="L99" i="29" s="1"/>
  <c r="J99" i="29"/>
  <c r="K99" i="29"/>
  <c r="C100" i="29"/>
  <c r="E100" i="29"/>
  <c r="G100" i="29"/>
  <c r="H100" i="29"/>
  <c r="D100" i="29" s="1"/>
  <c r="A100" i="29" s="1"/>
  <c r="I100" i="29"/>
  <c r="L100" i="29" s="1"/>
  <c r="J100" i="29"/>
  <c r="K100" i="29"/>
  <c r="C101" i="29"/>
  <c r="E101" i="29"/>
  <c r="G101" i="29"/>
  <c r="H101" i="29"/>
  <c r="D101" i="29" s="1"/>
  <c r="A101" i="29" s="1"/>
  <c r="I101" i="29"/>
  <c r="L101" i="29" s="1"/>
  <c r="J101" i="29"/>
  <c r="K101" i="29"/>
  <c r="C102" i="29"/>
  <c r="E102" i="29"/>
  <c r="G102" i="29"/>
  <c r="H102" i="29"/>
  <c r="D102" i="29" s="1"/>
  <c r="A102" i="29" s="1"/>
  <c r="I102" i="29"/>
  <c r="L102" i="29" s="1"/>
  <c r="J102" i="29"/>
  <c r="K102" i="29"/>
  <c r="C103" i="29"/>
  <c r="E103" i="29"/>
  <c r="G103" i="29"/>
  <c r="H103" i="29"/>
  <c r="D103" i="29" s="1"/>
  <c r="A103" i="29" s="1"/>
  <c r="I103" i="29"/>
  <c r="L103" i="29" s="1"/>
  <c r="J103" i="29"/>
  <c r="K103" i="29"/>
  <c r="C104" i="29"/>
  <c r="E104" i="29"/>
  <c r="G104" i="29"/>
  <c r="H104" i="29"/>
  <c r="D104" i="29" s="1"/>
  <c r="A104" i="29" s="1"/>
  <c r="I104" i="29"/>
  <c r="L104" i="29" s="1"/>
  <c r="J104" i="29"/>
  <c r="K104" i="29"/>
  <c r="C105" i="29"/>
  <c r="E105" i="29"/>
  <c r="G105" i="29"/>
  <c r="H105" i="29"/>
  <c r="D105" i="29" s="1"/>
  <c r="A105" i="29" s="1"/>
  <c r="I105" i="29"/>
  <c r="L105" i="29" s="1"/>
  <c r="J105" i="29"/>
  <c r="K105" i="29"/>
  <c r="C106" i="29"/>
  <c r="E106" i="29"/>
  <c r="F106" i="29"/>
  <c r="G106" i="29"/>
  <c r="H106" i="29"/>
  <c r="D106" i="29" s="1"/>
  <c r="A106" i="29" s="1"/>
  <c r="I106" i="29"/>
  <c r="L106" i="29" s="1"/>
  <c r="J106" i="29"/>
  <c r="K106" i="29"/>
  <c r="A107" i="29"/>
  <c r="B107" i="29"/>
  <c r="C107" i="29"/>
  <c r="E107" i="29"/>
  <c r="F107" i="29"/>
  <c r="G107" i="29"/>
  <c r="H107" i="29"/>
  <c r="D107" i="29" s="1"/>
  <c r="I107" i="29"/>
  <c r="J107" i="29"/>
  <c r="K107" i="29"/>
  <c r="B108" i="29"/>
  <c r="C108" i="29"/>
  <c r="E108" i="29"/>
  <c r="F108" i="29"/>
  <c r="G108" i="29"/>
  <c r="H108" i="29"/>
  <c r="D108" i="29" s="1"/>
  <c r="A108" i="29" s="1"/>
  <c r="I108" i="29"/>
  <c r="L108" i="29" s="1"/>
  <c r="J108" i="29"/>
  <c r="K108" i="29"/>
  <c r="A109" i="29"/>
  <c r="B109" i="29"/>
  <c r="C109" i="29"/>
  <c r="E109" i="29"/>
  <c r="F109" i="29"/>
  <c r="G109" i="29"/>
  <c r="H109" i="29"/>
  <c r="D109" i="29" s="1"/>
  <c r="I109" i="29"/>
  <c r="J109" i="29"/>
  <c r="K109" i="29"/>
  <c r="B110" i="29"/>
  <c r="C110" i="29"/>
  <c r="E110" i="29"/>
  <c r="F110" i="29"/>
  <c r="G110" i="29"/>
  <c r="H110" i="29"/>
  <c r="D110" i="29" s="1"/>
  <c r="A110" i="29" s="1"/>
  <c r="I110" i="29"/>
  <c r="L110" i="29" s="1"/>
  <c r="J110" i="29"/>
  <c r="K110" i="29"/>
  <c r="A111" i="29"/>
  <c r="B111" i="29"/>
  <c r="C111" i="29"/>
  <c r="E111" i="29"/>
  <c r="F111" i="29"/>
  <c r="G111" i="29"/>
  <c r="H111" i="29"/>
  <c r="D111" i="29" s="1"/>
  <c r="I111" i="29"/>
  <c r="J111" i="29"/>
  <c r="K111" i="29"/>
  <c r="B112" i="29"/>
  <c r="C112" i="29"/>
  <c r="E112" i="29"/>
  <c r="F112" i="29"/>
  <c r="G112" i="29"/>
  <c r="H112" i="29"/>
  <c r="D112" i="29" s="1"/>
  <c r="A112" i="29" s="1"/>
  <c r="I112" i="29"/>
  <c r="L112" i="29" s="1"/>
  <c r="J112" i="29"/>
  <c r="K112" i="29"/>
  <c r="A113" i="29"/>
  <c r="B113" i="29"/>
  <c r="C113" i="29"/>
  <c r="E113" i="29"/>
  <c r="F113" i="29"/>
  <c r="G113" i="29"/>
  <c r="H113" i="29"/>
  <c r="D113" i="29" s="1"/>
  <c r="I113" i="29"/>
  <c r="J113" i="29"/>
  <c r="K113" i="29"/>
  <c r="B114" i="29"/>
  <c r="C114" i="29"/>
  <c r="E114" i="29"/>
  <c r="F114" i="29"/>
  <c r="G114" i="29"/>
  <c r="H114" i="29"/>
  <c r="D114" i="29" s="1"/>
  <c r="A114" i="29" s="1"/>
  <c r="I114" i="29"/>
  <c r="L114" i="29" s="1"/>
  <c r="J114" i="29"/>
  <c r="K114" i="29"/>
  <c r="A115" i="29"/>
  <c r="B115" i="29"/>
  <c r="C115" i="29"/>
  <c r="E115" i="29"/>
  <c r="F115" i="29"/>
  <c r="G115" i="29"/>
  <c r="H115" i="29"/>
  <c r="D115" i="29" s="1"/>
  <c r="I115" i="29"/>
  <c r="J115" i="29"/>
  <c r="K115" i="29"/>
  <c r="B116" i="29"/>
  <c r="C116" i="29"/>
  <c r="E116" i="29"/>
  <c r="F116" i="29"/>
  <c r="G116" i="29"/>
  <c r="H116" i="29"/>
  <c r="D116" i="29" s="1"/>
  <c r="A116" i="29" s="1"/>
  <c r="I116" i="29"/>
  <c r="L116" i="29" s="1"/>
  <c r="J116" i="29"/>
  <c r="K116" i="29"/>
  <c r="A117" i="29"/>
  <c r="B117" i="29"/>
  <c r="C117" i="29"/>
  <c r="E117" i="29"/>
  <c r="F117" i="29"/>
  <c r="G117" i="29"/>
  <c r="H117" i="29"/>
  <c r="D117" i="29" s="1"/>
  <c r="I117" i="29"/>
  <c r="J117" i="29"/>
  <c r="K117" i="29"/>
  <c r="B118" i="29"/>
  <c r="C118" i="29"/>
  <c r="E118" i="29"/>
  <c r="F118" i="29"/>
  <c r="G118" i="29"/>
  <c r="H118" i="29"/>
  <c r="D118" i="29" s="1"/>
  <c r="A118" i="29" s="1"/>
  <c r="I118" i="29"/>
  <c r="L118" i="29" s="1"/>
  <c r="J118" i="29"/>
  <c r="K118" i="29"/>
  <c r="A119" i="29"/>
  <c r="B119" i="29"/>
  <c r="C119" i="29"/>
  <c r="E119" i="29"/>
  <c r="F119" i="29"/>
  <c r="G119" i="29"/>
  <c r="H119" i="29"/>
  <c r="D119" i="29" s="1"/>
  <c r="I119" i="29"/>
  <c r="J119" i="29"/>
  <c r="K119" i="29"/>
  <c r="C120" i="29"/>
  <c r="D120" i="29"/>
  <c r="H120" i="29"/>
  <c r="J120" i="29"/>
  <c r="K120" i="29"/>
  <c r="C121" i="29"/>
  <c r="D121" i="29"/>
  <c r="G121" i="29"/>
  <c r="H121" i="29"/>
  <c r="J121" i="29"/>
  <c r="K121" i="29"/>
  <c r="H122" i="29"/>
  <c r="J122" i="29"/>
  <c r="K122" i="29"/>
  <c r="C123" i="29"/>
  <c r="H123" i="29"/>
  <c r="J123" i="29"/>
  <c r="K123" i="29"/>
  <c r="C124" i="29"/>
  <c r="D124" i="29"/>
  <c r="H124" i="29"/>
  <c r="J124" i="29"/>
  <c r="K124" i="29"/>
  <c r="C125" i="29"/>
  <c r="D125" i="29"/>
  <c r="G125" i="29"/>
  <c r="H125" i="29"/>
  <c r="J125" i="29"/>
  <c r="K125" i="29"/>
  <c r="G126" i="29"/>
  <c r="H126" i="29"/>
  <c r="J126" i="29"/>
  <c r="K126" i="29"/>
  <c r="H127" i="29"/>
  <c r="J127" i="29"/>
  <c r="K127" i="29"/>
  <c r="C128" i="29"/>
  <c r="D128" i="29"/>
  <c r="H128" i="29"/>
  <c r="J128" i="29"/>
  <c r="K128" i="29"/>
  <c r="D129" i="29"/>
  <c r="G129" i="29"/>
  <c r="H129" i="29"/>
  <c r="C129" i="29" s="1"/>
  <c r="J129" i="29"/>
  <c r="K129" i="29"/>
  <c r="G130" i="29"/>
  <c r="H130" i="29"/>
  <c r="J130" i="29"/>
  <c r="K130" i="29"/>
  <c r="H131" i="29"/>
  <c r="J131" i="29"/>
  <c r="K131" i="29"/>
  <c r="C132" i="29"/>
  <c r="D132" i="29"/>
  <c r="H132" i="29"/>
  <c r="J132" i="29"/>
  <c r="K132" i="29"/>
  <c r="C133" i="29"/>
  <c r="D133" i="29"/>
  <c r="G133" i="29"/>
  <c r="H133" i="29"/>
  <c r="J133" i="29"/>
  <c r="K133" i="29"/>
  <c r="H134" i="29"/>
  <c r="J134" i="29"/>
  <c r="K134" i="29"/>
  <c r="H135" i="29"/>
  <c r="J135" i="29"/>
  <c r="K135" i="29"/>
  <c r="C136" i="29"/>
  <c r="D136" i="29"/>
  <c r="H136" i="29"/>
  <c r="J136" i="29"/>
  <c r="K136" i="29"/>
  <c r="C137" i="29"/>
  <c r="D137" i="29"/>
  <c r="G137" i="29"/>
  <c r="H137" i="29"/>
  <c r="J137" i="29"/>
  <c r="K137" i="29"/>
  <c r="H138" i="29"/>
  <c r="G138" i="29" s="1"/>
  <c r="J138" i="29"/>
  <c r="K138" i="29"/>
  <c r="H139" i="29"/>
  <c r="J139" i="29"/>
  <c r="K139" i="29"/>
  <c r="C140" i="29"/>
  <c r="D140" i="29"/>
  <c r="H140" i="29"/>
  <c r="J140" i="29"/>
  <c r="K140" i="29"/>
  <c r="C141" i="29"/>
  <c r="D141" i="29"/>
  <c r="G141" i="29"/>
  <c r="H141" i="29"/>
  <c r="J141" i="29"/>
  <c r="K141" i="29"/>
  <c r="D142" i="29"/>
  <c r="E142" i="29"/>
  <c r="G142" i="29"/>
  <c r="H142" i="29"/>
  <c r="I142" i="29"/>
  <c r="L142" i="29" s="1"/>
  <c r="J142" i="29"/>
  <c r="K142" i="29"/>
  <c r="H143" i="29"/>
  <c r="J143" i="29"/>
  <c r="K143" i="29"/>
  <c r="A144" i="29"/>
  <c r="D144" i="29"/>
  <c r="E144" i="29"/>
  <c r="G144" i="29"/>
  <c r="H144" i="29"/>
  <c r="I144" i="29"/>
  <c r="J144" i="29"/>
  <c r="K144" i="29"/>
  <c r="H145" i="29"/>
  <c r="I145" i="29"/>
  <c r="L145" i="29" s="1"/>
  <c r="J145" i="29"/>
  <c r="K145" i="29"/>
  <c r="H146" i="29"/>
  <c r="I146" i="29"/>
  <c r="L146" i="29" s="1"/>
  <c r="J146" i="29"/>
  <c r="K146" i="29"/>
  <c r="H147" i="29"/>
  <c r="I147" i="29"/>
  <c r="L147" i="29" s="1"/>
  <c r="J147" i="29"/>
  <c r="K147" i="29"/>
  <c r="H148" i="29"/>
  <c r="I148" i="29"/>
  <c r="L148" i="29" s="1"/>
  <c r="J148" i="29"/>
  <c r="K148" i="29"/>
  <c r="H149" i="29"/>
  <c r="E149" i="29" s="1"/>
  <c r="I149" i="29"/>
  <c r="L149" i="29" s="1"/>
  <c r="J149" i="29"/>
  <c r="K149" i="29"/>
  <c r="H150" i="29"/>
  <c r="I150" i="29"/>
  <c r="L150" i="29" s="1"/>
  <c r="J150" i="29"/>
  <c r="K150" i="29"/>
  <c r="H151" i="29"/>
  <c r="I151" i="29"/>
  <c r="L151" i="29" s="1"/>
  <c r="J151" i="29"/>
  <c r="K151" i="29"/>
  <c r="H152" i="29"/>
  <c r="E152" i="29" s="1"/>
  <c r="I152" i="29"/>
  <c r="L152" i="29" s="1"/>
  <c r="J152" i="29"/>
  <c r="K152" i="29"/>
  <c r="H153" i="29"/>
  <c r="I153" i="29"/>
  <c r="L153" i="29" s="1"/>
  <c r="J153" i="29"/>
  <c r="K153" i="29"/>
  <c r="H154" i="29"/>
  <c r="I154" i="29"/>
  <c r="L154" i="29" s="1"/>
  <c r="J154" i="29"/>
  <c r="K154" i="29"/>
  <c r="H155" i="29"/>
  <c r="E155" i="29" s="1"/>
  <c r="I155" i="29"/>
  <c r="L155" i="29" s="1"/>
  <c r="J155" i="29"/>
  <c r="K155" i="29"/>
  <c r="H156" i="29"/>
  <c r="I156" i="29"/>
  <c r="L156" i="29" s="1"/>
  <c r="J156" i="29"/>
  <c r="K156" i="29"/>
  <c r="H157" i="29"/>
  <c r="E157" i="29" s="1"/>
  <c r="I157" i="29"/>
  <c r="L157" i="29" s="1"/>
  <c r="J157" i="29"/>
  <c r="K157" i="29"/>
  <c r="H158" i="29"/>
  <c r="I158" i="29"/>
  <c r="L158" i="29" s="1"/>
  <c r="J158" i="29"/>
  <c r="K158" i="29"/>
  <c r="H159" i="29"/>
  <c r="E159" i="29" s="1"/>
  <c r="I159" i="29"/>
  <c r="L159" i="29" s="1"/>
  <c r="J159" i="29"/>
  <c r="K159" i="29"/>
  <c r="H160" i="29"/>
  <c r="I160" i="29"/>
  <c r="L160" i="29" s="1"/>
  <c r="J160" i="29"/>
  <c r="K160" i="29"/>
  <c r="H161" i="29"/>
  <c r="I161" i="29"/>
  <c r="L161" i="29" s="1"/>
  <c r="J161" i="29"/>
  <c r="K161" i="29"/>
  <c r="H162" i="29"/>
  <c r="I162" i="29"/>
  <c r="L162" i="29" s="1"/>
  <c r="J162" i="29"/>
  <c r="K162" i="29"/>
  <c r="H163" i="29"/>
  <c r="I163" i="29"/>
  <c r="L163" i="29" s="1"/>
  <c r="J163" i="29"/>
  <c r="K163" i="29"/>
  <c r="H164" i="29"/>
  <c r="E164" i="29" s="1"/>
  <c r="I164" i="29"/>
  <c r="L164" i="29" s="1"/>
  <c r="J164" i="29"/>
  <c r="K164" i="29"/>
  <c r="H165" i="29"/>
  <c r="I165" i="29"/>
  <c r="L165" i="29" s="1"/>
  <c r="J165" i="29"/>
  <c r="K165" i="29"/>
  <c r="H166" i="29"/>
  <c r="E166" i="29" s="1"/>
  <c r="I166" i="29"/>
  <c r="L166" i="29" s="1"/>
  <c r="J166" i="29"/>
  <c r="K166" i="29"/>
  <c r="H167" i="29"/>
  <c r="I167" i="29"/>
  <c r="L167" i="29" s="1"/>
  <c r="J167" i="29"/>
  <c r="K167" i="29"/>
  <c r="H168" i="29"/>
  <c r="I168" i="29"/>
  <c r="L168" i="29" s="1"/>
  <c r="J168" i="29"/>
  <c r="K168" i="29"/>
  <c r="H169" i="29"/>
  <c r="E169" i="29" s="1"/>
  <c r="I169" i="29"/>
  <c r="L169" i="29" s="1"/>
  <c r="J169" i="29"/>
  <c r="K169" i="29"/>
  <c r="H170" i="29"/>
  <c r="I170" i="29"/>
  <c r="L170" i="29" s="1"/>
  <c r="J170" i="29"/>
  <c r="K170" i="29"/>
  <c r="H171" i="29"/>
  <c r="E171" i="29" s="1"/>
  <c r="I171" i="29"/>
  <c r="L171" i="29" s="1"/>
  <c r="J171" i="29"/>
  <c r="K171" i="29"/>
  <c r="H172" i="29"/>
  <c r="I172" i="29"/>
  <c r="L172" i="29" s="1"/>
  <c r="J172" i="29"/>
  <c r="K172" i="29"/>
  <c r="H173" i="29"/>
  <c r="I173" i="29"/>
  <c r="L173" i="29" s="1"/>
  <c r="J173" i="29"/>
  <c r="K173" i="29"/>
  <c r="H174" i="29"/>
  <c r="E174" i="29" s="1"/>
  <c r="I174" i="29"/>
  <c r="L174" i="29" s="1"/>
  <c r="J174" i="29"/>
  <c r="K174" i="29"/>
  <c r="H175" i="29"/>
  <c r="I175" i="29"/>
  <c r="L175" i="29" s="1"/>
  <c r="J175" i="29"/>
  <c r="K175" i="29"/>
  <c r="H176" i="29"/>
  <c r="E176" i="29" s="1"/>
  <c r="I176" i="29"/>
  <c r="L176" i="29" s="1"/>
  <c r="J176" i="29"/>
  <c r="K176" i="29"/>
  <c r="H177" i="29"/>
  <c r="I177" i="29"/>
  <c r="L177" i="29" s="1"/>
  <c r="J177" i="29"/>
  <c r="K177" i="29"/>
  <c r="H178" i="29"/>
  <c r="I178" i="29"/>
  <c r="L178" i="29" s="1"/>
  <c r="J178" i="29"/>
  <c r="K178" i="29"/>
  <c r="H179" i="29"/>
  <c r="I179" i="29"/>
  <c r="L179" i="29" s="1"/>
  <c r="J179" i="29"/>
  <c r="K179" i="29"/>
  <c r="H180" i="29"/>
  <c r="I180" i="29"/>
  <c r="L180" i="29" s="1"/>
  <c r="J180" i="29"/>
  <c r="K180" i="29"/>
  <c r="H181" i="29"/>
  <c r="E181" i="29" s="1"/>
  <c r="I181" i="29"/>
  <c r="L181" i="29" s="1"/>
  <c r="J181" i="29"/>
  <c r="K181" i="29"/>
  <c r="H182" i="29"/>
  <c r="I182" i="29"/>
  <c r="L182" i="29" s="1"/>
  <c r="J182" i="29"/>
  <c r="K182" i="29"/>
  <c r="H183" i="29"/>
  <c r="E183" i="29" s="1"/>
  <c r="I183" i="29"/>
  <c r="L183" i="29" s="1"/>
  <c r="J183" i="29"/>
  <c r="K183" i="29"/>
  <c r="H184" i="29"/>
  <c r="I184" i="29"/>
  <c r="L184" i="29" s="1"/>
  <c r="J184" i="29"/>
  <c r="K184" i="29"/>
  <c r="H185" i="29"/>
  <c r="E185" i="29" s="1"/>
  <c r="I185" i="29"/>
  <c r="L185" i="29" s="1"/>
  <c r="J185" i="29"/>
  <c r="K185" i="29"/>
  <c r="H186" i="29"/>
  <c r="I186" i="29"/>
  <c r="L186" i="29" s="1"/>
  <c r="J186" i="29"/>
  <c r="K186" i="29"/>
  <c r="H187" i="29"/>
  <c r="E187" i="29" s="1"/>
  <c r="I187" i="29"/>
  <c r="L187" i="29" s="1"/>
  <c r="J187" i="29"/>
  <c r="K187" i="29"/>
  <c r="H188" i="29"/>
  <c r="I188" i="29"/>
  <c r="L188" i="29" s="1"/>
  <c r="J188" i="29"/>
  <c r="K188" i="29"/>
  <c r="H189" i="29"/>
  <c r="E189" i="29" s="1"/>
  <c r="I189" i="29"/>
  <c r="L189" i="29" s="1"/>
  <c r="J189" i="29"/>
  <c r="K189" i="29"/>
  <c r="H190" i="29"/>
  <c r="I190" i="29"/>
  <c r="L190" i="29" s="1"/>
  <c r="J190" i="29"/>
  <c r="K190" i="29"/>
  <c r="H191" i="29"/>
  <c r="I191" i="29"/>
  <c r="L191" i="29" s="1"/>
  <c r="J191" i="29"/>
  <c r="K191" i="29"/>
  <c r="H192" i="29"/>
  <c r="I192" i="29"/>
  <c r="L192" i="29" s="1"/>
  <c r="J192" i="29"/>
  <c r="K192" i="29"/>
  <c r="H193" i="29"/>
  <c r="E193" i="29" s="1"/>
  <c r="I193" i="29"/>
  <c r="L193" i="29" s="1"/>
  <c r="J193" i="29"/>
  <c r="K193" i="29"/>
  <c r="H194" i="29"/>
  <c r="I194" i="29"/>
  <c r="L194" i="29" s="1"/>
  <c r="J194" i="29"/>
  <c r="K194" i="29"/>
  <c r="H195" i="29"/>
  <c r="E195" i="29" s="1"/>
  <c r="I195" i="29"/>
  <c r="L195" i="29" s="1"/>
  <c r="J195" i="29"/>
  <c r="K195" i="29"/>
  <c r="H196" i="29"/>
  <c r="I196" i="29"/>
  <c r="L196" i="29" s="1"/>
  <c r="J196" i="29"/>
  <c r="K196" i="29"/>
  <c r="H197" i="29"/>
  <c r="E197" i="29" s="1"/>
  <c r="I197" i="29"/>
  <c r="L197" i="29" s="1"/>
  <c r="J197" i="29"/>
  <c r="K197" i="29"/>
  <c r="H198" i="29"/>
  <c r="I198" i="29"/>
  <c r="L198" i="29" s="1"/>
  <c r="J198" i="29"/>
  <c r="K198" i="29"/>
  <c r="H199" i="29"/>
  <c r="E199" i="29" s="1"/>
  <c r="I199" i="29"/>
  <c r="L199" i="29" s="1"/>
  <c r="J199" i="29"/>
  <c r="K199" i="29"/>
  <c r="H200" i="29"/>
  <c r="I200" i="29"/>
  <c r="L200" i="29" s="1"/>
  <c r="J200" i="29"/>
  <c r="K200" i="29"/>
  <c r="H201" i="29"/>
  <c r="I201" i="29"/>
  <c r="L201" i="29" s="1"/>
  <c r="J201" i="29"/>
  <c r="K201" i="29"/>
  <c r="H202" i="29"/>
  <c r="I202" i="29"/>
  <c r="L202" i="29" s="1"/>
  <c r="J202" i="29"/>
  <c r="K202" i="29"/>
  <c r="H203" i="29"/>
  <c r="E203" i="29" s="1"/>
  <c r="I203" i="29"/>
  <c r="L203" i="29" s="1"/>
  <c r="J203" i="29"/>
  <c r="K203" i="29"/>
  <c r="H204" i="29"/>
  <c r="I204" i="29"/>
  <c r="L204" i="29" s="1"/>
  <c r="J204" i="29"/>
  <c r="K204" i="29"/>
  <c r="H205" i="29"/>
  <c r="I205" i="29"/>
  <c r="L205" i="29" s="1"/>
  <c r="J205" i="29"/>
  <c r="K205" i="29"/>
  <c r="H206" i="29"/>
  <c r="I206" i="29"/>
  <c r="L206" i="29" s="1"/>
  <c r="J206" i="29"/>
  <c r="K206" i="29"/>
  <c r="H207" i="29"/>
  <c r="E207" i="29" s="1"/>
  <c r="I207" i="29"/>
  <c r="L207" i="29" s="1"/>
  <c r="J207" i="29"/>
  <c r="K207" i="29"/>
  <c r="H208" i="29"/>
  <c r="I208" i="29"/>
  <c r="L208" i="29" s="1"/>
  <c r="J208" i="29"/>
  <c r="K208" i="29"/>
  <c r="H209" i="29"/>
  <c r="E209" i="29" s="1"/>
  <c r="I209" i="29"/>
  <c r="L209" i="29" s="1"/>
  <c r="J209" i="29"/>
  <c r="K209" i="29"/>
  <c r="H210" i="29"/>
  <c r="I210" i="29"/>
  <c r="L210" i="29" s="1"/>
  <c r="J210" i="29"/>
  <c r="K210" i="29"/>
  <c r="H211" i="29"/>
  <c r="I211" i="29"/>
  <c r="L211" i="29" s="1"/>
  <c r="J211" i="29"/>
  <c r="K211" i="29"/>
  <c r="H212" i="29"/>
  <c r="I212" i="29"/>
  <c r="L212" i="29" s="1"/>
  <c r="J212" i="29"/>
  <c r="K212" i="29"/>
  <c r="H213" i="29"/>
  <c r="I213" i="29"/>
  <c r="L213" i="29" s="1"/>
  <c r="J213" i="29"/>
  <c r="K213" i="29"/>
  <c r="H214" i="29"/>
  <c r="E214" i="29" s="1"/>
  <c r="I214" i="29"/>
  <c r="L214" i="29" s="1"/>
  <c r="J214" i="29"/>
  <c r="K214" i="29"/>
  <c r="H215" i="29"/>
  <c r="I215" i="29"/>
  <c r="L215" i="29" s="1"/>
  <c r="J215" i="29"/>
  <c r="K215" i="29"/>
  <c r="H216" i="29"/>
  <c r="I216" i="29"/>
  <c r="L216" i="29" s="1"/>
  <c r="J216" i="29"/>
  <c r="K216" i="29"/>
  <c r="H217" i="29"/>
  <c r="E217" i="29" s="1"/>
  <c r="I217" i="29"/>
  <c r="L217" i="29" s="1"/>
  <c r="J217" i="29"/>
  <c r="K217" i="29"/>
  <c r="H218" i="29"/>
  <c r="I218" i="29"/>
  <c r="L218" i="29" s="1"/>
  <c r="J218" i="29"/>
  <c r="K218" i="29"/>
  <c r="H219" i="29"/>
  <c r="I219" i="29"/>
  <c r="L219" i="29" s="1"/>
  <c r="J219" i="29"/>
  <c r="K219" i="29"/>
  <c r="E220" i="29"/>
  <c r="H220" i="29"/>
  <c r="B220" i="29" s="1"/>
  <c r="I220" i="29"/>
  <c r="L220" i="29" s="1"/>
  <c r="J220" i="29"/>
  <c r="K220" i="29"/>
  <c r="E221" i="29"/>
  <c r="H221" i="29"/>
  <c r="B221" i="29" s="1"/>
  <c r="I221" i="29"/>
  <c r="L221" i="29" s="1"/>
  <c r="J221" i="29"/>
  <c r="K221" i="29"/>
  <c r="E222" i="29"/>
  <c r="H222" i="29"/>
  <c r="B222" i="29" s="1"/>
  <c r="I222" i="29"/>
  <c r="L222" i="29" s="1"/>
  <c r="J222" i="29"/>
  <c r="K222" i="29"/>
  <c r="E223" i="29"/>
  <c r="H223" i="29"/>
  <c r="B223" i="29" s="1"/>
  <c r="I223" i="29"/>
  <c r="L223" i="29" s="1"/>
  <c r="J223" i="29"/>
  <c r="K223" i="29"/>
  <c r="E224" i="29"/>
  <c r="H224" i="29"/>
  <c r="B224" i="29" s="1"/>
  <c r="I224" i="29"/>
  <c r="L224" i="29" s="1"/>
  <c r="J224" i="29"/>
  <c r="K224" i="29"/>
  <c r="E225" i="29"/>
  <c r="H225" i="29"/>
  <c r="B225" i="29" s="1"/>
  <c r="I225" i="29"/>
  <c r="L225" i="29" s="1"/>
  <c r="J225" i="29"/>
  <c r="K225" i="29"/>
  <c r="E226" i="29"/>
  <c r="H226" i="29"/>
  <c r="B226" i="29" s="1"/>
  <c r="I226" i="29"/>
  <c r="L226" i="29" s="1"/>
  <c r="J226" i="29"/>
  <c r="K226" i="29"/>
  <c r="E227" i="29"/>
  <c r="H227" i="29"/>
  <c r="B227" i="29" s="1"/>
  <c r="I227" i="29"/>
  <c r="L227" i="29" s="1"/>
  <c r="J227" i="29"/>
  <c r="K227" i="29"/>
  <c r="E228" i="29"/>
  <c r="H228" i="29"/>
  <c r="B228" i="29" s="1"/>
  <c r="I228" i="29"/>
  <c r="L228" i="29" s="1"/>
  <c r="J228" i="29"/>
  <c r="K228" i="29"/>
  <c r="E229" i="29"/>
  <c r="H229" i="29"/>
  <c r="B229" i="29" s="1"/>
  <c r="I229" i="29"/>
  <c r="L229" i="29" s="1"/>
  <c r="J229" i="29"/>
  <c r="K229" i="29"/>
  <c r="E230" i="29"/>
  <c r="H230" i="29"/>
  <c r="B230" i="29" s="1"/>
  <c r="I230" i="29"/>
  <c r="L230" i="29" s="1"/>
  <c r="J230" i="29"/>
  <c r="K230" i="29"/>
  <c r="E231" i="29"/>
  <c r="H231" i="29"/>
  <c r="B231" i="29" s="1"/>
  <c r="I231" i="29"/>
  <c r="L231" i="29" s="1"/>
  <c r="J231" i="29"/>
  <c r="K231" i="29"/>
  <c r="E232" i="29"/>
  <c r="H232" i="29"/>
  <c r="B232" i="29" s="1"/>
  <c r="I232" i="29"/>
  <c r="L232" i="29" s="1"/>
  <c r="J232" i="29"/>
  <c r="K232" i="29"/>
  <c r="K2" i="29"/>
  <c r="H2" i="29"/>
  <c r="E91" i="29" l="1"/>
  <c r="C89" i="29"/>
  <c r="E87" i="29"/>
  <c r="C85" i="29"/>
  <c r="G84" i="29"/>
  <c r="I83" i="29"/>
  <c r="L83" i="29" s="1"/>
  <c r="C79" i="29"/>
  <c r="G72" i="29"/>
  <c r="E59" i="29"/>
  <c r="D47" i="29"/>
  <c r="G87" i="29"/>
  <c r="G79" i="29"/>
  <c r="E84" i="29"/>
  <c r="I79" i="29"/>
  <c r="L79" i="29" s="1"/>
  <c r="E72" i="29"/>
  <c r="C59" i="29"/>
  <c r="B31" i="29"/>
  <c r="G29" i="29"/>
  <c r="I91" i="29"/>
  <c r="L91" i="29" s="1"/>
  <c r="C91" i="29"/>
  <c r="G91" i="29"/>
  <c r="G88" i="29"/>
  <c r="G80" i="29"/>
  <c r="G71" i="29"/>
  <c r="G64" i="29"/>
  <c r="C58" i="29"/>
  <c r="G56" i="29"/>
  <c r="G89" i="29"/>
  <c r="E88" i="29"/>
  <c r="I87" i="29"/>
  <c r="L87" i="29" s="1"/>
  <c r="C87" i="29"/>
  <c r="G85" i="29"/>
  <c r="G83" i="29"/>
  <c r="E80" i="29"/>
  <c r="G76" i="29"/>
  <c r="I75" i="29"/>
  <c r="L75" i="29" s="1"/>
  <c r="C71" i="29"/>
  <c r="G67" i="29"/>
  <c r="E64" i="29"/>
  <c r="E60" i="29"/>
  <c r="C56" i="29"/>
  <c r="C55" i="29"/>
  <c r="I51" i="29"/>
  <c r="L51" i="29" s="1"/>
  <c r="C51" i="29"/>
  <c r="E89" i="29"/>
  <c r="I88" i="29"/>
  <c r="C88" i="29"/>
  <c r="E85" i="29"/>
  <c r="C83" i="29"/>
  <c r="E76" i="29"/>
  <c r="I71" i="29"/>
  <c r="L71" i="29" s="1"/>
  <c r="C67" i="29"/>
  <c r="I58" i="29"/>
  <c r="L58" i="29" s="1"/>
  <c r="I56" i="29"/>
  <c r="E83" i="29"/>
  <c r="I82" i="29"/>
  <c r="L82" i="29" s="1"/>
  <c r="E79" i="29"/>
  <c r="I78" i="29"/>
  <c r="L78" i="29" s="1"/>
  <c r="E75" i="29"/>
  <c r="I74" i="29"/>
  <c r="L74" i="29" s="1"/>
  <c r="E71" i="29"/>
  <c r="I70" i="29"/>
  <c r="L70" i="29" s="1"/>
  <c r="E67" i="29"/>
  <c r="I66" i="29"/>
  <c r="L66" i="29" s="1"/>
  <c r="E63" i="29"/>
  <c r="I62" i="29"/>
  <c r="L62" i="29" s="1"/>
  <c r="I60" i="29"/>
  <c r="L60" i="29" s="1"/>
  <c r="C60" i="29"/>
  <c r="E56" i="29"/>
  <c r="I55" i="29"/>
  <c r="L55" i="29" s="1"/>
  <c r="C54" i="29"/>
  <c r="G52" i="29"/>
  <c r="I50" i="29"/>
  <c r="L50" i="29" s="1"/>
  <c r="G43" i="29"/>
  <c r="G39" i="29"/>
  <c r="G35" i="29"/>
  <c r="F29" i="29"/>
  <c r="F28" i="29"/>
  <c r="G27" i="29"/>
  <c r="F24" i="29"/>
  <c r="G23" i="29"/>
  <c r="D21" i="29"/>
  <c r="A21" i="29" s="1"/>
  <c r="E52" i="29"/>
  <c r="G48" i="29"/>
  <c r="F43" i="29"/>
  <c r="B41" i="29"/>
  <c r="D39" i="29"/>
  <c r="A39" i="29" s="1"/>
  <c r="D35" i="29"/>
  <c r="A35" i="29" s="1"/>
  <c r="D27" i="29"/>
  <c r="A27" i="29" s="1"/>
  <c r="D23" i="29"/>
  <c r="A23" i="29" s="1"/>
  <c r="F17" i="29"/>
  <c r="B15" i="29"/>
  <c r="C82" i="29"/>
  <c r="C78" i="29"/>
  <c r="C74" i="29"/>
  <c r="C70" i="29"/>
  <c r="C66" i="29"/>
  <c r="C62" i="29"/>
  <c r="G60" i="29"/>
  <c r="E55" i="29"/>
  <c r="I54" i="29"/>
  <c r="L54" i="29" s="1"/>
  <c r="I52" i="29"/>
  <c r="L52" i="29" s="1"/>
  <c r="C52" i="29"/>
  <c r="C50" i="29"/>
  <c r="E48" i="29"/>
  <c r="D43" i="29"/>
  <c r="B27" i="29"/>
  <c r="D17" i="29"/>
  <c r="A17" i="29" s="1"/>
  <c r="B25" i="29"/>
  <c r="G73" i="29"/>
  <c r="G61" i="29"/>
  <c r="G53" i="29"/>
  <c r="G49" i="29"/>
  <c r="B47" i="29"/>
  <c r="F46" i="29"/>
  <c r="G45" i="29"/>
  <c r="F38" i="29"/>
  <c r="G37" i="29"/>
  <c r="F34" i="29"/>
  <c r="F33" i="29"/>
  <c r="G25" i="29"/>
  <c r="B21" i="29"/>
  <c r="F20" i="29"/>
  <c r="G19" i="29"/>
  <c r="G77" i="29"/>
  <c r="G57" i="29"/>
  <c r="I84" i="29"/>
  <c r="L84" i="29" s="1"/>
  <c r="C84" i="29"/>
  <c r="G82" i="29"/>
  <c r="E81" i="29"/>
  <c r="I80" i="29"/>
  <c r="L80" i="29" s="1"/>
  <c r="C80" i="29"/>
  <c r="G78" i="29"/>
  <c r="E77" i="29"/>
  <c r="I76" i="29"/>
  <c r="C76" i="29"/>
  <c r="G74" i="29"/>
  <c r="E73" i="29"/>
  <c r="I72" i="29"/>
  <c r="L72" i="29" s="1"/>
  <c r="C72" i="29"/>
  <c r="G70" i="29"/>
  <c r="E69" i="29"/>
  <c r="I68" i="29"/>
  <c r="L68" i="29" s="1"/>
  <c r="C68" i="29"/>
  <c r="G66" i="29"/>
  <c r="E65" i="29"/>
  <c r="I64" i="29"/>
  <c r="C64" i="29"/>
  <c r="G62" i="29"/>
  <c r="E61" i="29"/>
  <c r="G58" i="29"/>
  <c r="E57" i="29"/>
  <c r="G54" i="29"/>
  <c r="E53" i="29"/>
  <c r="G50" i="29"/>
  <c r="E49" i="29"/>
  <c r="I48" i="29"/>
  <c r="L48" i="29" s="1"/>
  <c r="C48" i="29"/>
  <c r="G47" i="29"/>
  <c r="D45" i="29"/>
  <c r="A45" i="29" s="1"/>
  <c r="F42" i="29"/>
  <c r="G41" i="29"/>
  <c r="D37" i="29"/>
  <c r="B33" i="29"/>
  <c r="D32" i="29"/>
  <c r="A32" i="29" s="1"/>
  <c r="F31" i="29"/>
  <c r="D29" i="29"/>
  <c r="F25" i="29"/>
  <c r="B23" i="29"/>
  <c r="G21" i="29"/>
  <c r="D19" i="29"/>
  <c r="A19" i="29" s="1"/>
  <c r="B17" i="29"/>
  <c r="F16" i="29"/>
  <c r="G15" i="29"/>
  <c r="G81" i="29"/>
  <c r="G69" i="29"/>
  <c r="G65" i="29"/>
  <c r="E82" i="29"/>
  <c r="I81" i="29"/>
  <c r="L81" i="29" s="1"/>
  <c r="C81" i="29"/>
  <c r="E78" i="29"/>
  <c r="I77" i="29"/>
  <c r="L77" i="29" s="1"/>
  <c r="C77" i="29"/>
  <c r="E74" i="29"/>
  <c r="I73" i="29"/>
  <c r="L73" i="29" s="1"/>
  <c r="C73" i="29"/>
  <c r="E70" i="29"/>
  <c r="I69" i="29"/>
  <c r="L69" i="29" s="1"/>
  <c r="C69" i="29"/>
  <c r="E66" i="29"/>
  <c r="I65" i="29"/>
  <c r="L65" i="29" s="1"/>
  <c r="C65" i="29"/>
  <c r="E62" i="29"/>
  <c r="I61" i="29"/>
  <c r="L61" i="29" s="1"/>
  <c r="C61" i="29"/>
  <c r="G59" i="29"/>
  <c r="E58" i="29"/>
  <c r="I57" i="29"/>
  <c r="L57" i="29" s="1"/>
  <c r="C57" i="29"/>
  <c r="G55" i="29"/>
  <c r="E54" i="29"/>
  <c r="I53" i="29"/>
  <c r="L53" i="29" s="1"/>
  <c r="C53" i="29"/>
  <c r="E50" i="29"/>
  <c r="I49" i="29"/>
  <c r="L49" i="29" s="1"/>
  <c r="C49" i="29"/>
  <c r="B45" i="29"/>
  <c r="D41" i="29"/>
  <c r="B37" i="29"/>
  <c r="B19" i="29"/>
  <c r="D15" i="29"/>
  <c r="A15" i="29" s="1"/>
  <c r="B13" i="29"/>
  <c r="G13" i="29"/>
  <c r="B143" i="29"/>
  <c r="F143" i="29"/>
  <c r="E143" i="29"/>
  <c r="A143" i="29"/>
  <c r="G143" i="29"/>
  <c r="D225" i="29"/>
  <c r="A225" i="29" s="1"/>
  <c r="D224" i="29"/>
  <c r="A224" i="29" s="1"/>
  <c r="D222" i="29"/>
  <c r="A222" i="29" s="1"/>
  <c r="D221" i="29"/>
  <c r="A221" i="29" s="1"/>
  <c r="B219" i="29"/>
  <c r="F219" i="29"/>
  <c r="C219" i="29"/>
  <c r="G219" i="29"/>
  <c r="B216" i="29"/>
  <c r="F216" i="29"/>
  <c r="C216" i="29"/>
  <c r="G216" i="29"/>
  <c r="B213" i="29"/>
  <c r="F213" i="29"/>
  <c r="C213" i="29"/>
  <c r="G213" i="29"/>
  <c r="B211" i="29"/>
  <c r="F211" i="29"/>
  <c r="C211" i="29"/>
  <c r="G211" i="29"/>
  <c r="B208" i="29"/>
  <c r="F208" i="29"/>
  <c r="C208" i="29"/>
  <c r="G208" i="29"/>
  <c r="B206" i="29"/>
  <c r="F206" i="29"/>
  <c r="C206" i="29"/>
  <c r="G206" i="29"/>
  <c r="B204" i="29"/>
  <c r="F204" i="29"/>
  <c r="C204" i="29"/>
  <c r="G204" i="29"/>
  <c r="B202" i="29"/>
  <c r="F202" i="29"/>
  <c r="C202" i="29"/>
  <c r="G202" i="29"/>
  <c r="B200" i="29"/>
  <c r="F200" i="29"/>
  <c r="C200" i="29"/>
  <c r="G200" i="29"/>
  <c r="B198" i="29"/>
  <c r="F198" i="29"/>
  <c r="C198" i="29"/>
  <c r="G198" i="29"/>
  <c r="B194" i="29"/>
  <c r="F194" i="29"/>
  <c r="C194" i="29"/>
  <c r="G194" i="29"/>
  <c r="B192" i="29"/>
  <c r="F192" i="29"/>
  <c r="C192" i="29"/>
  <c r="G192" i="29"/>
  <c r="B190" i="29"/>
  <c r="F190" i="29"/>
  <c r="C190" i="29"/>
  <c r="G190" i="29"/>
  <c r="B188" i="29"/>
  <c r="F188" i="29"/>
  <c r="C188" i="29"/>
  <c r="G188" i="29"/>
  <c r="B186" i="29"/>
  <c r="F186" i="29"/>
  <c r="C186" i="29"/>
  <c r="G186" i="29"/>
  <c r="B182" i="29"/>
  <c r="F182" i="29"/>
  <c r="C182" i="29"/>
  <c r="G182" i="29"/>
  <c r="B180" i="29"/>
  <c r="F180" i="29"/>
  <c r="C180" i="29"/>
  <c r="G180" i="29"/>
  <c r="B178" i="29"/>
  <c r="F178" i="29"/>
  <c r="C178" i="29"/>
  <c r="G178" i="29"/>
  <c r="B175" i="29"/>
  <c r="F175" i="29"/>
  <c r="C175" i="29"/>
  <c r="G175" i="29"/>
  <c r="B172" i="29"/>
  <c r="F172" i="29"/>
  <c r="C172" i="29"/>
  <c r="G172" i="29"/>
  <c r="B170" i="29"/>
  <c r="F170" i="29"/>
  <c r="C170" i="29"/>
  <c r="G170" i="29"/>
  <c r="B168" i="29"/>
  <c r="F168" i="29"/>
  <c r="C168" i="29"/>
  <c r="G168" i="29"/>
  <c r="B165" i="29"/>
  <c r="F165" i="29"/>
  <c r="C165" i="29"/>
  <c r="G165" i="29"/>
  <c r="B163" i="29"/>
  <c r="F163" i="29"/>
  <c r="C163" i="29"/>
  <c r="G163" i="29"/>
  <c r="B161" i="29"/>
  <c r="F161" i="29"/>
  <c r="C161" i="29"/>
  <c r="G161" i="29"/>
  <c r="B158" i="29"/>
  <c r="F158" i="29"/>
  <c r="C158" i="29"/>
  <c r="G158" i="29"/>
  <c r="B156" i="29"/>
  <c r="F156" i="29"/>
  <c r="C156" i="29"/>
  <c r="G156" i="29"/>
  <c r="B153" i="29"/>
  <c r="F153" i="29"/>
  <c r="C153" i="29"/>
  <c r="G153" i="29"/>
  <c r="B150" i="29"/>
  <c r="F150" i="29"/>
  <c r="C150" i="29"/>
  <c r="G150" i="29"/>
  <c r="B148" i="29"/>
  <c r="F148" i="29"/>
  <c r="C148" i="29"/>
  <c r="G148" i="29"/>
  <c r="B146" i="29"/>
  <c r="F146" i="29"/>
  <c r="C146" i="29"/>
  <c r="G146" i="29"/>
  <c r="D143" i="29"/>
  <c r="E139" i="29"/>
  <c r="I139" i="29"/>
  <c r="L139" i="29" s="1"/>
  <c r="B139" i="29"/>
  <c r="F139" i="29"/>
  <c r="D139" i="29"/>
  <c r="A139" i="29" s="1"/>
  <c r="G139" i="29"/>
  <c r="B218" i="29"/>
  <c r="F218" i="29"/>
  <c r="C218" i="29"/>
  <c r="G218" i="29"/>
  <c r="B215" i="29"/>
  <c r="F215" i="29"/>
  <c r="C215" i="29"/>
  <c r="G215" i="29"/>
  <c r="B212" i="29"/>
  <c r="F212" i="29"/>
  <c r="C212" i="29"/>
  <c r="G212" i="29"/>
  <c r="B210" i="29"/>
  <c r="F210" i="29"/>
  <c r="C210" i="29"/>
  <c r="G210" i="29"/>
  <c r="B205" i="29"/>
  <c r="F205" i="29"/>
  <c r="C205" i="29"/>
  <c r="G205" i="29"/>
  <c r="B201" i="29"/>
  <c r="F201" i="29"/>
  <c r="C201" i="29"/>
  <c r="G201" i="29"/>
  <c r="B196" i="29"/>
  <c r="F196" i="29"/>
  <c r="C196" i="29"/>
  <c r="G196" i="29"/>
  <c r="B191" i="29"/>
  <c r="F191" i="29"/>
  <c r="C191" i="29"/>
  <c r="G191" i="29"/>
  <c r="B184" i="29"/>
  <c r="F184" i="29"/>
  <c r="C184" i="29"/>
  <c r="G184" i="29"/>
  <c r="B179" i="29"/>
  <c r="F179" i="29"/>
  <c r="C179" i="29"/>
  <c r="G179" i="29"/>
  <c r="B177" i="29"/>
  <c r="F177" i="29"/>
  <c r="C177" i="29"/>
  <c r="G177" i="29"/>
  <c r="B173" i="29"/>
  <c r="F173" i="29"/>
  <c r="C173" i="29"/>
  <c r="G173" i="29"/>
  <c r="B167" i="29"/>
  <c r="F167" i="29"/>
  <c r="C167" i="29"/>
  <c r="G167" i="29"/>
  <c r="B162" i="29"/>
  <c r="F162" i="29"/>
  <c r="C162" i="29"/>
  <c r="G162" i="29"/>
  <c r="B160" i="29"/>
  <c r="F160" i="29"/>
  <c r="C160" i="29"/>
  <c r="G160" i="29"/>
  <c r="B154" i="29"/>
  <c r="F154" i="29"/>
  <c r="C154" i="29"/>
  <c r="G154" i="29"/>
  <c r="B151" i="29"/>
  <c r="F151" i="29"/>
  <c r="C151" i="29"/>
  <c r="G151" i="29"/>
  <c r="B147" i="29"/>
  <c r="F147" i="29"/>
  <c r="C147" i="29"/>
  <c r="G147" i="29"/>
  <c r="B145" i="29"/>
  <c r="F145" i="29"/>
  <c r="E145" i="29"/>
  <c r="G145" i="29"/>
  <c r="C139" i="29"/>
  <c r="A135" i="29"/>
  <c r="E135" i="29"/>
  <c r="I135" i="29"/>
  <c r="L135" i="29" s="1"/>
  <c r="B135" i="29"/>
  <c r="F135" i="29"/>
  <c r="D135" i="29"/>
  <c r="G135" i="29"/>
  <c r="G232" i="29"/>
  <c r="C232" i="29"/>
  <c r="G231" i="29"/>
  <c r="C231" i="29"/>
  <c r="G230" i="29"/>
  <c r="C230" i="29"/>
  <c r="G229" i="29"/>
  <c r="C229" i="29"/>
  <c r="G228" i="29"/>
  <c r="C228" i="29"/>
  <c r="G227" i="29"/>
  <c r="C227" i="29"/>
  <c r="G226" i="29"/>
  <c r="C226" i="29"/>
  <c r="G225" i="29"/>
  <c r="C225" i="29"/>
  <c r="G224" i="29"/>
  <c r="C224" i="29"/>
  <c r="G223" i="29"/>
  <c r="C223" i="29"/>
  <c r="G222" i="29"/>
  <c r="C222" i="29"/>
  <c r="G221" i="29"/>
  <c r="C221" i="29"/>
  <c r="G220" i="29"/>
  <c r="C220" i="29"/>
  <c r="E219" i="29"/>
  <c r="E218" i="29"/>
  <c r="E216" i="29"/>
  <c r="E215" i="29"/>
  <c r="E213" i="29"/>
  <c r="E212" i="29"/>
  <c r="E211" i="29"/>
  <c r="E210" i="29"/>
  <c r="E208" i="29"/>
  <c r="E206" i="29"/>
  <c r="E205" i="29"/>
  <c r="E204" i="29"/>
  <c r="E202" i="29"/>
  <c r="E201" i="29"/>
  <c r="E200" i="29"/>
  <c r="E198" i="29"/>
  <c r="E196" i="29"/>
  <c r="E194" i="29"/>
  <c r="E192" i="29"/>
  <c r="E191" i="29"/>
  <c r="E190" i="29"/>
  <c r="E188" i="29"/>
  <c r="E186" i="29"/>
  <c r="E184" i="29"/>
  <c r="E182" i="29"/>
  <c r="E180" i="29"/>
  <c r="E179" i="29"/>
  <c r="E178" i="29"/>
  <c r="E177" i="29"/>
  <c r="E175" i="29"/>
  <c r="E173" i="29"/>
  <c r="E172" i="29"/>
  <c r="E170" i="29"/>
  <c r="E168" i="29"/>
  <c r="E167" i="29"/>
  <c r="E165" i="29"/>
  <c r="E163" i="29"/>
  <c r="E162" i="29"/>
  <c r="E161" i="29"/>
  <c r="E160" i="29"/>
  <c r="E158" i="29"/>
  <c r="E156" i="29"/>
  <c r="E154" i="29"/>
  <c r="E153" i="29"/>
  <c r="E151" i="29"/>
  <c r="E150" i="29"/>
  <c r="E148" i="29"/>
  <c r="E147" i="29"/>
  <c r="E146" i="29"/>
  <c r="D145" i="29"/>
  <c r="A145" i="29" s="1"/>
  <c r="L144" i="29"/>
  <c r="C143" i="29"/>
  <c r="C135" i="29"/>
  <c r="E134" i="29"/>
  <c r="I134" i="29"/>
  <c r="L134" i="29" s="1"/>
  <c r="B134" i="29"/>
  <c r="F134" i="29"/>
  <c r="C134" i="29"/>
  <c r="D134" i="29"/>
  <c r="A134" i="29" s="1"/>
  <c r="A131" i="29"/>
  <c r="E131" i="29"/>
  <c r="I131" i="29"/>
  <c r="L131" i="29" s="1"/>
  <c r="B131" i="29"/>
  <c r="F131" i="29"/>
  <c r="D131" i="29"/>
  <c r="G131" i="29"/>
  <c r="A127" i="29"/>
  <c r="E127" i="29"/>
  <c r="I127" i="29"/>
  <c r="L127" i="29" s="1"/>
  <c r="B127" i="29"/>
  <c r="F127" i="29"/>
  <c r="D127" i="29"/>
  <c r="G127" i="29"/>
  <c r="E122" i="29"/>
  <c r="I122" i="29"/>
  <c r="L122" i="29" s="1"/>
  <c r="B122" i="29"/>
  <c r="F122" i="29"/>
  <c r="C122" i="29"/>
  <c r="D122" i="29"/>
  <c r="A122" i="29" s="1"/>
  <c r="D232" i="29"/>
  <c r="A232" i="29" s="1"/>
  <c r="D231" i="29"/>
  <c r="A231" i="29" s="1"/>
  <c r="D230" i="29"/>
  <c r="A230" i="29" s="1"/>
  <c r="D229" i="29"/>
  <c r="A229" i="29" s="1"/>
  <c r="D228" i="29"/>
  <c r="A228" i="29" s="1"/>
  <c r="D227" i="29"/>
  <c r="A227" i="29" s="1"/>
  <c r="D226" i="29"/>
  <c r="A226" i="29" s="1"/>
  <c r="D223" i="29"/>
  <c r="A223" i="29" s="1"/>
  <c r="D220" i="29"/>
  <c r="A220" i="29" s="1"/>
  <c r="B217" i="29"/>
  <c r="F217" i="29"/>
  <c r="C217" i="29"/>
  <c r="G217" i="29"/>
  <c r="B214" i="29"/>
  <c r="F214" i="29"/>
  <c r="C214" i="29"/>
  <c r="G214" i="29"/>
  <c r="B209" i="29"/>
  <c r="F209" i="29"/>
  <c r="C209" i="29"/>
  <c r="G209" i="29"/>
  <c r="B207" i="29"/>
  <c r="F207" i="29"/>
  <c r="C207" i="29"/>
  <c r="G207" i="29"/>
  <c r="B203" i="29"/>
  <c r="F203" i="29"/>
  <c r="C203" i="29"/>
  <c r="G203" i="29"/>
  <c r="B199" i="29"/>
  <c r="F199" i="29"/>
  <c r="C199" i="29"/>
  <c r="G199" i="29"/>
  <c r="B197" i="29"/>
  <c r="F197" i="29"/>
  <c r="C197" i="29"/>
  <c r="G197" i="29"/>
  <c r="B195" i="29"/>
  <c r="F195" i="29"/>
  <c r="C195" i="29"/>
  <c r="G195" i="29"/>
  <c r="B193" i="29"/>
  <c r="F193" i="29"/>
  <c r="C193" i="29"/>
  <c r="G193" i="29"/>
  <c r="B189" i="29"/>
  <c r="F189" i="29"/>
  <c r="C189" i="29"/>
  <c r="G189" i="29"/>
  <c r="B187" i="29"/>
  <c r="F187" i="29"/>
  <c r="C187" i="29"/>
  <c r="G187" i="29"/>
  <c r="B185" i="29"/>
  <c r="F185" i="29"/>
  <c r="C185" i="29"/>
  <c r="G185" i="29"/>
  <c r="B183" i="29"/>
  <c r="F183" i="29"/>
  <c r="C183" i="29"/>
  <c r="G183" i="29"/>
  <c r="B181" i="29"/>
  <c r="F181" i="29"/>
  <c r="C181" i="29"/>
  <c r="G181" i="29"/>
  <c r="B176" i="29"/>
  <c r="F176" i="29"/>
  <c r="C176" i="29"/>
  <c r="G176" i="29"/>
  <c r="B174" i="29"/>
  <c r="F174" i="29"/>
  <c r="C174" i="29"/>
  <c r="G174" i="29"/>
  <c r="B171" i="29"/>
  <c r="F171" i="29"/>
  <c r="C171" i="29"/>
  <c r="G171" i="29"/>
  <c r="B169" i="29"/>
  <c r="F169" i="29"/>
  <c r="C169" i="29"/>
  <c r="G169" i="29"/>
  <c r="B166" i="29"/>
  <c r="F166" i="29"/>
  <c r="C166" i="29"/>
  <c r="G166" i="29"/>
  <c r="B164" i="29"/>
  <c r="F164" i="29"/>
  <c r="C164" i="29"/>
  <c r="G164" i="29"/>
  <c r="B159" i="29"/>
  <c r="F159" i="29"/>
  <c r="C159" i="29"/>
  <c r="G159" i="29"/>
  <c r="B157" i="29"/>
  <c r="F157" i="29"/>
  <c r="C157" i="29"/>
  <c r="G157" i="29"/>
  <c r="B155" i="29"/>
  <c r="F155" i="29"/>
  <c r="C155" i="29"/>
  <c r="G155" i="29"/>
  <c r="B152" i="29"/>
  <c r="F152" i="29"/>
  <c r="C152" i="29"/>
  <c r="G152" i="29"/>
  <c r="B149" i="29"/>
  <c r="F149" i="29"/>
  <c r="C149" i="29"/>
  <c r="G149" i="29"/>
  <c r="E138" i="29"/>
  <c r="I138" i="29"/>
  <c r="L138" i="29" s="1"/>
  <c r="B138" i="29"/>
  <c r="F138" i="29"/>
  <c r="C138" i="29"/>
  <c r="D138" i="29"/>
  <c r="A138" i="29" s="1"/>
  <c r="G122" i="29"/>
  <c r="F232" i="29"/>
  <c r="F231" i="29"/>
  <c r="F230" i="29"/>
  <c r="F229" i="29"/>
  <c r="F228" i="29"/>
  <c r="F227" i="29"/>
  <c r="F226" i="29"/>
  <c r="F225" i="29"/>
  <c r="F224" i="29"/>
  <c r="F223" i="29"/>
  <c r="F222" i="29"/>
  <c r="F221" i="29"/>
  <c r="F220" i="29"/>
  <c r="D219" i="29"/>
  <c r="A219" i="29" s="1"/>
  <c r="D218" i="29"/>
  <c r="A218" i="29" s="1"/>
  <c r="D217" i="29"/>
  <c r="A217" i="29" s="1"/>
  <c r="D216" i="29"/>
  <c r="A216" i="29" s="1"/>
  <c r="D215" i="29"/>
  <c r="A215" i="29" s="1"/>
  <c r="D214" i="29"/>
  <c r="A214" i="29" s="1"/>
  <c r="D213" i="29"/>
  <c r="A213" i="29" s="1"/>
  <c r="D212" i="29"/>
  <c r="A212" i="29" s="1"/>
  <c r="D211" i="29"/>
  <c r="A211" i="29" s="1"/>
  <c r="D210" i="29"/>
  <c r="A210" i="29" s="1"/>
  <c r="D209" i="29"/>
  <c r="A209" i="29" s="1"/>
  <c r="D208" i="29"/>
  <c r="A208" i="29" s="1"/>
  <c r="D207" i="29"/>
  <c r="A207" i="29" s="1"/>
  <c r="D206" i="29"/>
  <c r="A206" i="29" s="1"/>
  <c r="D205" i="29"/>
  <c r="A205" i="29" s="1"/>
  <c r="D204" i="29"/>
  <c r="A204" i="29" s="1"/>
  <c r="D203" i="29"/>
  <c r="A203" i="29" s="1"/>
  <c r="D202" i="29"/>
  <c r="A202" i="29" s="1"/>
  <c r="D201" i="29"/>
  <c r="A201" i="29" s="1"/>
  <c r="D200" i="29"/>
  <c r="A200" i="29" s="1"/>
  <c r="D199" i="29"/>
  <c r="A199" i="29" s="1"/>
  <c r="D198" i="29"/>
  <c r="A198" i="29" s="1"/>
  <c r="D197" i="29"/>
  <c r="A197" i="29" s="1"/>
  <c r="D196" i="29"/>
  <c r="A196" i="29" s="1"/>
  <c r="D195" i="29"/>
  <c r="A195" i="29" s="1"/>
  <c r="D194" i="29"/>
  <c r="A194" i="29" s="1"/>
  <c r="D193" i="29"/>
  <c r="A193" i="29" s="1"/>
  <c r="D192" i="29"/>
  <c r="A192" i="29" s="1"/>
  <c r="D191" i="29"/>
  <c r="A191" i="29" s="1"/>
  <c r="D190" i="29"/>
  <c r="A190" i="29" s="1"/>
  <c r="D189" i="29"/>
  <c r="A189" i="29" s="1"/>
  <c r="D188" i="29"/>
  <c r="A188" i="29" s="1"/>
  <c r="D187" i="29"/>
  <c r="A187" i="29" s="1"/>
  <c r="D186" i="29"/>
  <c r="A186" i="29" s="1"/>
  <c r="D185" i="29"/>
  <c r="A185" i="29" s="1"/>
  <c r="D184" i="29"/>
  <c r="A184" i="29" s="1"/>
  <c r="D183" i="29"/>
  <c r="A183" i="29" s="1"/>
  <c r="D182" i="29"/>
  <c r="A182" i="29" s="1"/>
  <c r="D181" i="29"/>
  <c r="A181" i="29" s="1"/>
  <c r="D180" i="29"/>
  <c r="A180" i="29" s="1"/>
  <c r="D179" i="29"/>
  <c r="A179" i="29" s="1"/>
  <c r="D178" i="29"/>
  <c r="A178" i="29" s="1"/>
  <c r="D177" i="29"/>
  <c r="A177" i="29" s="1"/>
  <c r="D176" i="29"/>
  <c r="A176" i="29" s="1"/>
  <c r="D175" i="29"/>
  <c r="A175" i="29" s="1"/>
  <c r="D174" i="29"/>
  <c r="A174" i="29" s="1"/>
  <c r="D173" i="29"/>
  <c r="A173" i="29" s="1"/>
  <c r="D172" i="29"/>
  <c r="A172" i="29" s="1"/>
  <c r="D171" i="29"/>
  <c r="A171" i="29" s="1"/>
  <c r="D170" i="29"/>
  <c r="A170" i="29" s="1"/>
  <c r="D169" i="29"/>
  <c r="A169" i="29" s="1"/>
  <c r="D168" i="29"/>
  <c r="A168" i="29" s="1"/>
  <c r="D167" i="29"/>
  <c r="A167" i="29" s="1"/>
  <c r="D166" i="29"/>
  <c r="A166" i="29" s="1"/>
  <c r="D165" i="29"/>
  <c r="A165" i="29" s="1"/>
  <c r="D164" i="29"/>
  <c r="A164" i="29" s="1"/>
  <c r="D163" i="29"/>
  <c r="A163" i="29" s="1"/>
  <c r="D162" i="29"/>
  <c r="A162" i="29" s="1"/>
  <c r="D161" i="29"/>
  <c r="A161" i="29" s="1"/>
  <c r="D160" i="29"/>
  <c r="A160" i="29" s="1"/>
  <c r="D159" i="29"/>
  <c r="A159" i="29" s="1"/>
  <c r="D158" i="29"/>
  <c r="A158" i="29" s="1"/>
  <c r="D157" i="29"/>
  <c r="A157" i="29" s="1"/>
  <c r="D156" i="29"/>
  <c r="A156" i="29" s="1"/>
  <c r="D155" i="29"/>
  <c r="A155" i="29" s="1"/>
  <c r="D154" i="29"/>
  <c r="A154" i="29" s="1"/>
  <c r="D153" i="29"/>
  <c r="A153" i="29" s="1"/>
  <c r="D152" i="29"/>
  <c r="A152" i="29" s="1"/>
  <c r="D151" i="29"/>
  <c r="A151" i="29" s="1"/>
  <c r="D150" i="29"/>
  <c r="A150" i="29" s="1"/>
  <c r="D149" i="29"/>
  <c r="A149" i="29" s="1"/>
  <c r="D148" i="29"/>
  <c r="A148" i="29" s="1"/>
  <c r="D147" i="29"/>
  <c r="A147" i="29" s="1"/>
  <c r="D146" i="29"/>
  <c r="A146" i="29" s="1"/>
  <c r="C145" i="29"/>
  <c r="I143" i="29"/>
  <c r="L143" i="29" s="1"/>
  <c r="G134" i="29"/>
  <c r="C131" i="29"/>
  <c r="E130" i="29"/>
  <c r="I130" i="29"/>
  <c r="L130" i="29" s="1"/>
  <c r="B130" i="29"/>
  <c r="F130" i="29"/>
  <c r="C130" i="29"/>
  <c r="D130" i="29"/>
  <c r="A130" i="29" s="1"/>
  <c r="C127" i="29"/>
  <c r="E126" i="29"/>
  <c r="I126" i="29"/>
  <c r="L126" i="29" s="1"/>
  <c r="B126" i="29"/>
  <c r="F126" i="29"/>
  <c r="C126" i="29"/>
  <c r="D126" i="29"/>
  <c r="A126" i="29" s="1"/>
  <c r="A123" i="29"/>
  <c r="E123" i="29"/>
  <c r="I123" i="29"/>
  <c r="L123" i="29" s="1"/>
  <c r="B123" i="29"/>
  <c r="F123" i="29"/>
  <c r="D123" i="29"/>
  <c r="G123" i="29"/>
  <c r="A140" i="29"/>
  <c r="E140" i="29"/>
  <c r="I140" i="29"/>
  <c r="L140" i="29" s="1"/>
  <c r="B140" i="29"/>
  <c r="F140" i="29"/>
  <c r="A136" i="29"/>
  <c r="E136" i="29"/>
  <c r="I136" i="29"/>
  <c r="L136" i="29" s="1"/>
  <c r="B136" i="29"/>
  <c r="F136" i="29"/>
  <c r="A132" i="29"/>
  <c r="E132" i="29"/>
  <c r="I132" i="29"/>
  <c r="L132" i="29" s="1"/>
  <c r="B132" i="29"/>
  <c r="F132" i="29"/>
  <c r="A128" i="29"/>
  <c r="E128" i="29"/>
  <c r="I128" i="29"/>
  <c r="L128" i="29" s="1"/>
  <c r="B128" i="29"/>
  <c r="F128" i="29"/>
  <c r="A124" i="29"/>
  <c r="E124" i="29"/>
  <c r="I124" i="29"/>
  <c r="L124" i="29" s="1"/>
  <c r="B124" i="29"/>
  <c r="F124" i="29"/>
  <c r="A120" i="29"/>
  <c r="E120" i="29"/>
  <c r="I120" i="29"/>
  <c r="L120" i="29" s="1"/>
  <c r="B120" i="29"/>
  <c r="F120" i="29"/>
  <c r="B144" i="29"/>
  <c r="F144" i="29"/>
  <c r="C144" i="29"/>
  <c r="A142" i="29"/>
  <c r="B142" i="29"/>
  <c r="F142" i="29"/>
  <c r="C142" i="29"/>
  <c r="A141" i="29"/>
  <c r="E141" i="29"/>
  <c r="I141" i="29"/>
  <c r="L141" i="29" s="1"/>
  <c r="B141" i="29"/>
  <c r="F141" i="29"/>
  <c r="G140" i="29"/>
  <c r="A137" i="29"/>
  <c r="E137" i="29"/>
  <c r="I137" i="29"/>
  <c r="L137" i="29" s="1"/>
  <c r="B137" i="29"/>
  <c r="F137" i="29"/>
  <c r="G136" i="29"/>
  <c r="A133" i="29"/>
  <c r="E133" i="29"/>
  <c r="I133" i="29"/>
  <c r="L133" i="29" s="1"/>
  <c r="B133" i="29"/>
  <c r="F133" i="29"/>
  <c r="G132" i="29"/>
  <c r="A129" i="29"/>
  <c r="E129" i="29"/>
  <c r="I129" i="29"/>
  <c r="L129" i="29" s="1"/>
  <c r="B129" i="29"/>
  <c r="F129" i="29"/>
  <c r="G128" i="29"/>
  <c r="A125" i="29"/>
  <c r="E125" i="29"/>
  <c r="I125" i="29"/>
  <c r="L125" i="29" s="1"/>
  <c r="B125" i="29"/>
  <c r="F125" i="29"/>
  <c r="G124" i="29"/>
  <c r="A121" i="29"/>
  <c r="E121" i="29"/>
  <c r="I121" i="29"/>
  <c r="L121" i="29" s="1"/>
  <c r="B121" i="29"/>
  <c r="F121" i="29"/>
  <c r="G120" i="29"/>
  <c r="E40" i="29"/>
  <c r="I40" i="29"/>
  <c r="L40" i="29" s="1"/>
  <c r="D40" i="29"/>
  <c r="A40" i="29" s="1"/>
  <c r="F40" i="29"/>
  <c r="B40" i="29"/>
  <c r="G40" i="29"/>
  <c r="L119" i="29"/>
  <c r="L117" i="29"/>
  <c r="L115" i="29"/>
  <c r="L113" i="29"/>
  <c r="L111" i="29"/>
  <c r="L109" i="29"/>
  <c r="L107" i="29"/>
  <c r="L92" i="29"/>
  <c r="L88" i="29"/>
  <c r="L76" i="29"/>
  <c r="L64" i="29"/>
  <c r="L56" i="29"/>
  <c r="C40" i="29"/>
  <c r="E36" i="29"/>
  <c r="I36" i="29"/>
  <c r="L36" i="29" s="1"/>
  <c r="D36" i="29"/>
  <c r="A36" i="29" s="1"/>
  <c r="F36" i="29"/>
  <c r="B36" i="29"/>
  <c r="G36" i="29"/>
  <c r="L93" i="29"/>
  <c r="L89" i="29"/>
  <c r="L85" i="29"/>
  <c r="E44" i="29"/>
  <c r="I44" i="29"/>
  <c r="L44" i="29" s="1"/>
  <c r="D44" i="29"/>
  <c r="A44" i="29" s="1"/>
  <c r="F44" i="29"/>
  <c r="B44" i="29"/>
  <c r="G44" i="29"/>
  <c r="B106" i="29"/>
  <c r="F105" i="29"/>
  <c r="B105" i="29"/>
  <c r="F104" i="29"/>
  <c r="B104" i="29"/>
  <c r="F103" i="29"/>
  <c r="B103" i="29"/>
  <c r="F102" i="29"/>
  <c r="B102" i="29"/>
  <c r="F101" i="29"/>
  <c r="B101" i="29"/>
  <c r="F100" i="29"/>
  <c r="B100" i="29"/>
  <c r="F99" i="29"/>
  <c r="B99" i="29"/>
  <c r="F98" i="29"/>
  <c r="B98" i="29"/>
  <c r="F97" i="29"/>
  <c r="B97" i="29"/>
  <c r="F96" i="29"/>
  <c r="B96" i="29"/>
  <c r="F95" i="29"/>
  <c r="B95" i="29"/>
  <c r="F94" i="29"/>
  <c r="B94" i="29"/>
  <c r="F93" i="29"/>
  <c r="B93" i="29"/>
  <c r="F92" i="29"/>
  <c r="B92" i="29"/>
  <c r="F91" i="29"/>
  <c r="B91" i="29"/>
  <c r="F90" i="29"/>
  <c r="B90" i="29"/>
  <c r="F89" i="29"/>
  <c r="B89" i="29"/>
  <c r="F88" i="29"/>
  <c r="B88" i="29"/>
  <c r="F87" i="29"/>
  <c r="B87" i="29"/>
  <c r="F86" i="29"/>
  <c r="B86" i="29"/>
  <c r="F85" i="29"/>
  <c r="B85" i="29"/>
  <c r="F84" i="29"/>
  <c r="B84" i="29"/>
  <c r="F83" i="29"/>
  <c r="B83" i="29"/>
  <c r="F82" i="29"/>
  <c r="B82" i="29"/>
  <c r="F81" i="29"/>
  <c r="B81" i="29"/>
  <c r="F80" i="29"/>
  <c r="B80" i="29"/>
  <c r="F79" i="29"/>
  <c r="B79" i="29"/>
  <c r="F78" i="29"/>
  <c r="B78" i="29"/>
  <c r="F77" i="29"/>
  <c r="B77" i="29"/>
  <c r="F76" i="29"/>
  <c r="B76" i="29"/>
  <c r="F75" i="29"/>
  <c r="B75" i="29"/>
  <c r="F74" i="29"/>
  <c r="B74" i="29"/>
  <c r="F73" i="29"/>
  <c r="B73" i="29"/>
  <c r="F72" i="29"/>
  <c r="B72" i="29"/>
  <c r="F71" i="29"/>
  <c r="B71" i="29"/>
  <c r="F70" i="29"/>
  <c r="B70" i="29"/>
  <c r="F69" i="29"/>
  <c r="B69" i="29"/>
  <c r="F68" i="29"/>
  <c r="B68" i="29"/>
  <c r="F67" i="29"/>
  <c r="B67" i="29"/>
  <c r="F66" i="29"/>
  <c r="B66" i="29"/>
  <c r="F65" i="29"/>
  <c r="B65" i="29"/>
  <c r="F64" i="29"/>
  <c r="B64" i="29"/>
  <c r="F63" i="29"/>
  <c r="B63" i="29"/>
  <c r="F62" i="29"/>
  <c r="B62" i="29"/>
  <c r="F61" i="29"/>
  <c r="B61" i="29"/>
  <c r="F60" i="29"/>
  <c r="B60" i="29"/>
  <c r="F59" i="29"/>
  <c r="B59" i="29"/>
  <c r="F58" i="29"/>
  <c r="B58" i="29"/>
  <c r="F57" i="29"/>
  <c r="B57" i="29"/>
  <c r="F56" i="29"/>
  <c r="B56" i="29"/>
  <c r="F55" i="29"/>
  <c r="B55" i="29"/>
  <c r="F54" i="29"/>
  <c r="B54" i="29"/>
  <c r="F53" i="29"/>
  <c r="B53" i="29"/>
  <c r="F52" i="29"/>
  <c r="B52" i="29"/>
  <c r="F51" i="29"/>
  <c r="B51" i="29"/>
  <c r="F50" i="29"/>
  <c r="B50" i="29"/>
  <c r="F49" i="29"/>
  <c r="B49" i="29"/>
  <c r="F48" i="29"/>
  <c r="A47" i="29"/>
  <c r="E47" i="29"/>
  <c r="I47" i="29"/>
  <c r="L47" i="29" s="1"/>
  <c r="C47" i="29"/>
  <c r="A43" i="29"/>
  <c r="E43" i="29"/>
  <c r="I43" i="29"/>
  <c r="L43" i="29" s="1"/>
  <c r="C43" i="29"/>
  <c r="E39" i="29"/>
  <c r="I39" i="29"/>
  <c r="L39" i="29" s="1"/>
  <c r="C39" i="29"/>
  <c r="E35" i="29"/>
  <c r="I35" i="29"/>
  <c r="L35" i="29" s="1"/>
  <c r="C35" i="29"/>
  <c r="A31" i="29"/>
  <c r="C31" i="29"/>
  <c r="G31" i="29"/>
  <c r="E31" i="29"/>
  <c r="I31" i="29"/>
  <c r="L31" i="29" s="1"/>
  <c r="E26" i="29"/>
  <c r="I26" i="29"/>
  <c r="L26" i="29" s="1"/>
  <c r="D26" i="29"/>
  <c r="A26" i="29" s="1"/>
  <c r="F26" i="29"/>
  <c r="B26" i="29"/>
  <c r="G26" i="29"/>
  <c r="E18" i="29"/>
  <c r="I18" i="29"/>
  <c r="L18" i="29" s="1"/>
  <c r="D18" i="29"/>
  <c r="A18" i="29" s="1"/>
  <c r="F18" i="29"/>
  <c r="B18" i="29"/>
  <c r="G18" i="29"/>
  <c r="E6" i="29"/>
  <c r="I6" i="29"/>
  <c r="L6" i="29" s="1"/>
  <c r="B6" i="29"/>
  <c r="C6" i="29"/>
  <c r="D6" i="29"/>
  <c r="A46" i="29"/>
  <c r="E46" i="29"/>
  <c r="I46" i="29"/>
  <c r="L46" i="29" s="1"/>
  <c r="C46" i="29"/>
  <c r="A42" i="29"/>
  <c r="E42" i="29"/>
  <c r="I42" i="29"/>
  <c r="L42" i="29" s="1"/>
  <c r="C42" i="29"/>
  <c r="A38" i="29"/>
  <c r="E38" i="29"/>
  <c r="I38" i="29"/>
  <c r="L38" i="29" s="1"/>
  <c r="C38" i="29"/>
  <c r="A34" i="29"/>
  <c r="E34" i="29"/>
  <c r="I34" i="29"/>
  <c r="L34" i="29" s="1"/>
  <c r="C34" i="29"/>
  <c r="C32" i="29"/>
  <c r="G32" i="29"/>
  <c r="E32" i="29"/>
  <c r="I32" i="29"/>
  <c r="L32" i="29" s="1"/>
  <c r="E10" i="29"/>
  <c r="I10" i="29"/>
  <c r="L10" i="29" s="1"/>
  <c r="B10" i="29"/>
  <c r="C10" i="29"/>
  <c r="D10" i="29"/>
  <c r="D48" i="29"/>
  <c r="A48" i="29" s="1"/>
  <c r="G46" i="29"/>
  <c r="B46" i="29"/>
  <c r="E45" i="29"/>
  <c r="I45" i="29"/>
  <c r="L45" i="29" s="1"/>
  <c r="C45" i="29"/>
  <c r="G42" i="29"/>
  <c r="B42" i="29"/>
  <c r="A41" i="29"/>
  <c r="E41" i="29"/>
  <c r="I41" i="29"/>
  <c r="L41" i="29" s="1"/>
  <c r="C41" i="29"/>
  <c r="F39" i="29"/>
  <c r="G38" i="29"/>
  <c r="B38" i="29"/>
  <c r="A37" i="29"/>
  <c r="E37" i="29"/>
  <c r="I37" i="29"/>
  <c r="L37" i="29" s="1"/>
  <c r="C37" i="29"/>
  <c r="F35" i="29"/>
  <c r="G34" i="29"/>
  <c r="B34" i="29"/>
  <c r="C33" i="29"/>
  <c r="G33" i="29"/>
  <c r="A33" i="29"/>
  <c r="E33" i="29"/>
  <c r="I33" i="29"/>
  <c r="L33" i="29" s="1"/>
  <c r="F32" i="29"/>
  <c r="A30" i="29"/>
  <c r="E30" i="29"/>
  <c r="I30" i="29"/>
  <c r="L30" i="29" s="1"/>
  <c r="D30" i="29"/>
  <c r="F30" i="29"/>
  <c r="B30" i="29"/>
  <c r="G30" i="29"/>
  <c r="E22" i="29"/>
  <c r="I22" i="29"/>
  <c r="L22" i="29" s="1"/>
  <c r="D22" i="29"/>
  <c r="A22" i="29" s="1"/>
  <c r="F22" i="29"/>
  <c r="B22" i="29"/>
  <c r="G22" i="29"/>
  <c r="E14" i="29"/>
  <c r="I14" i="29"/>
  <c r="L14" i="29" s="1"/>
  <c r="D14" i="29"/>
  <c r="A14" i="29" s="1"/>
  <c r="F14" i="29"/>
  <c r="B14" i="29"/>
  <c r="G14" i="29"/>
  <c r="A29" i="29"/>
  <c r="E29" i="29"/>
  <c r="I29" i="29"/>
  <c r="L29" i="29" s="1"/>
  <c r="C29" i="29"/>
  <c r="A25" i="29"/>
  <c r="E25" i="29"/>
  <c r="I25" i="29"/>
  <c r="L25" i="29" s="1"/>
  <c r="C25" i="29"/>
  <c r="E21" i="29"/>
  <c r="I21" i="29"/>
  <c r="L21" i="29" s="1"/>
  <c r="C21" i="29"/>
  <c r="E17" i="29"/>
  <c r="I17" i="29"/>
  <c r="L17" i="29" s="1"/>
  <c r="C17" i="29"/>
  <c r="A13" i="29"/>
  <c r="E13" i="29"/>
  <c r="I13" i="29"/>
  <c r="L13" i="29" s="1"/>
  <c r="C13" i="29"/>
  <c r="A9" i="29"/>
  <c r="E9" i="29"/>
  <c r="I9" i="29"/>
  <c r="L9" i="29" s="1"/>
  <c r="B9" i="29"/>
  <c r="F9" i="29"/>
  <c r="C9" i="29"/>
  <c r="E5" i="29"/>
  <c r="I5" i="29"/>
  <c r="L5" i="29" s="1"/>
  <c r="B5" i="29"/>
  <c r="C5" i="29"/>
  <c r="A28" i="29"/>
  <c r="E28" i="29"/>
  <c r="I28" i="29"/>
  <c r="L28" i="29" s="1"/>
  <c r="C28" i="29"/>
  <c r="A24" i="29"/>
  <c r="E24" i="29"/>
  <c r="I24" i="29"/>
  <c r="L24" i="29" s="1"/>
  <c r="C24" i="29"/>
  <c r="A20" i="29"/>
  <c r="E20" i="29"/>
  <c r="I20" i="29"/>
  <c r="L20" i="29" s="1"/>
  <c r="C20" i="29"/>
  <c r="A16" i="29"/>
  <c r="E16" i="29"/>
  <c r="I16" i="29"/>
  <c r="L16" i="29" s="1"/>
  <c r="C16" i="29"/>
  <c r="E12" i="29"/>
  <c r="I12" i="29"/>
  <c r="L12" i="29" s="1"/>
  <c r="B12" i="29"/>
  <c r="F12" i="29"/>
  <c r="C12" i="29"/>
  <c r="G12" i="29"/>
  <c r="E8" i="29"/>
  <c r="I8" i="29"/>
  <c r="L8" i="29" s="1"/>
  <c r="J8" i="29" s="1"/>
  <c r="B8" i="29"/>
  <c r="C8" i="29"/>
  <c r="E4" i="29"/>
  <c r="I4" i="29"/>
  <c r="L4" i="29" s="1"/>
  <c r="B4" i="29"/>
  <c r="C4" i="29"/>
  <c r="E3" i="29"/>
  <c r="B3" i="29"/>
  <c r="C3" i="29"/>
  <c r="G28" i="29"/>
  <c r="B28" i="29"/>
  <c r="E27" i="29"/>
  <c r="I27" i="29"/>
  <c r="L27" i="29" s="1"/>
  <c r="C27" i="29"/>
  <c r="G24" i="29"/>
  <c r="B24" i="29"/>
  <c r="E23" i="29"/>
  <c r="I23" i="29"/>
  <c r="L23" i="29" s="1"/>
  <c r="C23" i="29"/>
  <c r="G20" i="29"/>
  <c r="B20" i="29"/>
  <c r="E19" i="29"/>
  <c r="I19" i="29"/>
  <c r="L19" i="29" s="1"/>
  <c r="C19" i="29"/>
  <c r="G16" i="29"/>
  <c r="B16" i="29"/>
  <c r="E15" i="29"/>
  <c r="I15" i="29"/>
  <c r="L15" i="29" s="1"/>
  <c r="C15" i="29"/>
  <c r="D12" i="29"/>
  <c r="A12" i="29" s="1"/>
  <c r="A11" i="29"/>
  <c r="E11" i="29"/>
  <c r="I11" i="29"/>
  <c r="L11" i="29" s="1"/>
  <c r="B11" i="29"/>
  <c r="F11" i="29"/>
  <c r="C11" i="29"/>
  <c r="G11" i="29"/>
  <c r="D8" i="29"/>
  <c r="E7" i="29"/>
  <c r="I7" i="29"/>
  <c r="L7" i="29" s="1"/>
  <c r="J7" i="29" s="1"/>
  <c r="B7" i="29"/>
  <c r="C7" i="29"/>
  <c r="D4" i="29"/>
  <c r="D3" i="29"/>
  <c r="E2" i="29"/>
  <c r="D2" i="29"/>
  <c r="C2" i="29"/>
  <c r="B2" i="29"/>
  <c r="G2" i="29"/>
  <c r="O2" i="7"/>
  <c r="P3" i="7" s="1"/>
  <c r="O4" i="7" s="1"/>
  <c r="A4" i="29" l="1"/>
  <c r="G4" i="29"/>
  <c r="F2" i="29"/>
  <c r="A3" i="29"/>
  <c r="F7" i="29"/>
  <c r="A7" i="29"/>
  <c r="F3" i="29"/>
  <c r="F8" i="29"/>
  <c r="F5" i="29"/>
  <c r="A5" i="29"/>
  <c r="F10" i="29"/>
  <c r="F6" i="29"/>
  <c r="A2" i="29"/>
  <c r="A8" i="29"/>
  <c r="F4" i="29"/>
  <c r="G9" i="29"/>
  <c r="A10" i="29"/>
  <c r="A6" i="29"/>
  <c r="G7" i="29"/>
  <c r="G3" i="29"/>
  <c r="G8" i="29"/>
  <c r="G5" i="29"/>
  <c r="G10" i="29"/>
  <c r="G6" i="29"/>
  <c r="I3" i="29"/>
  <c r="L3" i="29" s="1"/>
  <c r="I2" i="29"/>
  <c r="L2" i="29" s="1"/>
  <c r="J2" i="29" s="1"/>
  <c r="O3" i="7"/>
  <c r="P4" i="7"/>
  <c r="P5" i="7" s="1"/>
  <c r="P6" i="7" s="1"/>
  <c r="P7" i="7" s="1"/>
  <c r="P8" i="7" s="1"/>
  <c r="P9" i="7" s="1"/>
  <c r="P10" i="7" s="1"/>
  <c r="P11" i="7" s="1"/>
  <c r="P12" i="7" s="1"/>
  <c r="P13" i="7" s="1"/>
  <c r="P14" i="7" s="1"/>
  <c r="P15" i="7" s="1"/>
  <c r="P16" i="7" s="1"/>
  <c r="P17" i="7" s="1"/>
  <c r="P18" i="7" s="1"/>
  <c r="P19" i="7" s="1"/>
  <c r="J3" i="29" l="1"/>
  <c r="O5" i="7"/>
  <c r="O6" i="7" l="1"/>
  <c r="O7" i="7" l="1"/>
  <c r="O8" i="7" l="1"/>
  <c r="O9" i="7" l="1"/>
  <c r="O10" i="7" l="1"/>
  <c r="O11" i="7" l="1"/>
  <c r="O12" i="7" l="1"/>
  <c r="O13" i="7" l="1"/>
  <c r="O14" i="7" l="1"/>
  <c r="O15" i="7" l="1"/>
  <c r="O16" i="7" l="1"/>
  <c r="O17" i="7" l="1"/>
  <c r="O18" i="7" l="1"/>
  <c r="O19" i="7" l="1"/>
  <c r="H3" i="27" l="1"/>
  <c r="H4" i="27"/>
  <c r="D4" i="27" s="1"/>
  <c r="H5" i="27"/>
  <c r="D5" i="27" s="1"/>
  <c r="H6" i="27"/>
  <c r="D6" i="27" s="1"/>
  <c r="A6" i="27" s="1"/>
  <c r="A6" i="2" s="1"/>
  <c r="H7" i="27"/>
  <c r="H8" i="27"/>
  <c r="D8" i="27" s="1"/>
  <c r="H9" i="27"/>
  <c r="D9" i="27" s="1"/>
  <c r="H10" i="27"/>
  <c r="D10" i="27" s="1"/>
  <c r="H11" i="27"/>
  <c r="D11" i="27" s="1"/>
  <c r="H12" i="27"/>
  <c r="D12" i="27" s="1"/>
  <c r="H13" i="27"/>
  <c r="D13" i="27" s="1"/>
  <c r="H14" i="27"/>
  <c r="D14" i="27" s="1"/>
  <c r="A14" i="27" s="1"/>
  <c r="A14" i="2" s="1"/>
  <c r="H15" i="27"/>
  <c r="H16" i="27"/>
  <c r="D16" i="27" s="1"/>
  <c r="H17" i="27"/>
  <c r="D17" i="27" s="1"/>
  <c r="H18" i="27"/>
  <c r="D18" i="27" s="1"/>
  <c r="H19" i="27"/>
  <c r="D19" i="27" s="1"/>
  <c r="H20" i="27"/>
  <c r="D20" i="27" s="1"/>
  <c r="H21" i="27"/>
  <c r="D21" i="27" s="1"/>
  <c r="H22" i="27"/>
  <c r="D22" i="27" s="1"/>
  <c r="A22" i="27" s="1"/>
  <c r="A22" i="2" s="1"/>
  <c r="H23" i="27"/>
  <c r="H24" i="27"/>
  <c r="D24" i="27" s="1"/>
  <c r="H25" i="27"/>
  <c r="D25" i="27" s="1"/>
  <c r="H26" i="27"/>
  <c r="D26" i="27" s="1"/>
  <c r="H27" i="27"/>
  <c r="H28" i="27"/>
  <c r="C28" i="27" s="1"/>
  <c r="H29" i="27"/>
  <c r="D29" i="27" s="1"/>
  <c r="H30" i="27"/>
  <c r="H31" i="27"/>
  <c r="H32" i="27"/>
  <c r="C33" i="27"/>
  <c r="F33" i="27"/>
  <c r="H33" i="27"/>
  <c r="D33" i="27" s="1"/>
  <c r="H34" i="27"/>
  <c r="H35" i="27"/>
  <c r="H36" i="27"/>
  <c r="H37" i="27"/>
  <c r="D37" i="27" s="1"/>
  <c r="H38" i="27"/>
  <c r="D38" i="27" s="1"/>
  <c r="A38" i="27" s="1"/>
  <c r="A38" i="2" s="1"/>
  <c r="H39" i="27"/>
  <c r="D39" i="27" s="1"/>
  <c r="H40" i="27"/>
  <c r="D40" i="27" s="1"/>
  <c r="H41" i="27"/>
  <c r="B41" i="27" s="1"/>
  <c r="H42" i="27"/>
  <c r="D42" i="27" s="1"/>
  <c r="I42" i="27"/>
  <c r="H43" i="27"/>
  <c r="D43" i="27" s="1"/>
  <c r="A43" i="27" s="1"/>
  <c r="A43" i="2" s="1"/>
  <c r="H44" i="27"/>
  <c r="D44" i="27" s="1"/>
  <c r="H45" i="27"/>
  <c r="E45" i="27" s="1"/>
  <c r="H46" i="27"/>
  <c r="D46" i="27" s="1"/>
  <c r="H47" i="27"/>
  <c r="B47" i="27" s="1"/>
  <c r="H48" i="27"/>
  <c r="H49" i="27"/>
  <c r="D49" i="27" s="1"/>
  <c r="H50" i="27"/>
  <c r="D50" i="27" s="1"/>
  <c r="A51" i="27"/>
  <c r="A51" i="2" s="1"/>
  <c r="H51" i="27"/>
  <c r="D51" i="27" s="1"/>
  <c r="H52" i="27"/>
  <c r="D52" i="27" s="1"/>
  <c r="H53" i="27"/>
  <c r="H54" i="27"/>
  <c r="H55" i="27"/>
  <c r="D55" i="27" s="1"/>
  <c r="A55" i="27" s="1"/>
  <c r="A55" i="2" s="1"/>
  <c r="H56" i="27"/>
  <c r="H57" i="27"/>
  <c r="H58" i="27"/>
  <c r="B58" i="27" s="1"/>
  <c r="H59" i="27"/>
  <c r="H60" i="27"/>
  <c r="D60" i="27" s="1"/>
  <c r="H61" i="27"/>
  <c r="D61" i="27" s="1"/>
  <c r="H62" i="27"/>
  <c r="D62" i="27" s="1"/>
  <c r="H63" i="27"/>
  <c r="H64" i="27"/>
  <c r="E64" i="27" s="1"/>
  <c r="H65" i="27"/>
  <c r="C65" i="27" s="1"/>
  <c r="H66" i="27"/>
  <c r="D66" i="27" s="1"/>
  <c r="H67" i="27"/>
  <c r="H68" i="27"/>
  <c r="I68" i="27"/>
  <c r="H69" i="27"/>
  <c r="H70" i="27"/>
  <c r="D70" i="27" s="1"/>
  <c r="H71" i="27"/>
  <c r="C71" i="27" s="1"/>
  <c r="I71" i="27"/>
  <c r="H72" i="27"/>
  <c r="H73" i="27"/>
  <c r="H74" i="27"/>
  <c r="B74" i="27" s="1"/>
  <c r="H75" i="27"/>
  <c r="H76" i="27"/>
  <c r="I76" i="27"/>
  <c r="H77" i="27"/>
  <c r="G77" i="27" s="1"/>
  <c r="H78" i="27"/>
  <c r="H79" i="27"/>
  <c r="D79" i="27" s="1"/>
  <c r="A79" i="27" s="1"/>
  <c r="A79" i="2" s="1"/>
  <c r="H80" i="27"/>
  <c r="E80" i="27" s="1"/>
  <c r="H81" i="27"/>
  <c r="D81" i="27" s="1"/>
  <c r="H82" i="27"/>
  <c r="H83" i="27"/>
  <c r="C83" i="27" s="1"/>
  <c r="H84" i="27"/>
  <c r="I84" i="27" s="1"/>
  <c r="H85" i="27"/>
  <c r="G85" i="27" s="1"/>
  <c r="C86" i="27"/>
  <c r="F86" i="27"/>
  <c r="G86" i="27"/>
  <c r="H86" i="27"/>
  <c r="D86" i="27" s="1"/>
  <c r="H87" i="27"/>
  <c r="D87" i="27" s="1"/>
  <c r="A87" i="27" s="1"/>
  <c r="A87" i="2" s="1"/>
  <c r="H88" i="27"/>
  <c r="D88" i="27" s="1"/>
  <c r="A88" i="27" s="1"/>
  <c r="A88" i="2" s="1"/>
  <c r="H89" i="27"/>
  <c r="C89" i="27" s="1"/>
  <c r="G90" i="27"/>
  <c r="H90" i="27"/>
  <c r="D90" i="27" s="1"/>
  <c r="H91" i="27"/>
  <c r="D91" i="27" s="1"/>
  <c r="H2" i="27"/>
  <c r="G2" i="27" s="1"/>
  <c r="H3" i="2"/>
  <c r="H4" i="2"/>
  <c r="B4" i="2" s="1"/>
  <c r="H5" i="2"/>
  <c r="H6" i="2"/>
  <c r="B6" i="2" s="1"/>
  <c r="H7" i="2"/>
  <c r="H8" i="2"/>
  <c r="C8" i="2" s="1"/>
  <c r="H9" i="2"/>
  <c r="H10" i="2"/>
  <c r="F10" i="2" s="1"/>
  <c r="H11" i="2"/>
  <c r="H12" i="2"/>
  <c r="B12" i="2" s="1"/>
  <c r="H13" i="2"/>
  <c r="B13" i="2" s="1"/>
  <c r="H14" i="2"/>
  <c r="H15" i="2"/>
  <c r="H16" i="2"/>
  <c r="F16" i="2" s="1"/>
  <c r="H17" i="2"/>
  <c r="C17" i="2" s="1"/>
  <c r="H18" i="2"/>
  <c r="C18" i="2" s="1"/>
  <c r="H19" i="2"/>
  <c r="H20" i="2"/>
  <c r="B20" i="2" s="1"/>
  <c r="H21" i="2"/>
  <c r="F21" i="2" s="1"/>
  <c r="H22" i="2"/>
  <c r="H23" i="2"/>
  <c r="F23" i="2" s="1"/>
  <c r="H24" i="2"/>
  <c r="F24" i="2" s="1"/>
  <c r="H25" i="2"/>
  <c r="F25" i="2" s="1"/>
  <c r="H26" i="2"/>
  <c r="C26" i="2" s="1"/>
  <c r="H27" i="2"/>
  <c r="C27" i="2" s="1"/>
  <c r="H28" i="2"/>
  <c r="H29" i="2"/>
  <c r="H30" i="2"/>
  <c r="B30" i="2" s="1"/>
  <c r="H31" i="2"/>
  <c r="H32" i="2"/>
  <c r="B32" i="2" s="1"/>
  <c r="H33" i="2"/>
  <c r="C33" i="2" s="1"/>
  <c r="H34" i="2"/>
  <c r="C34" i="2" s="1"/>
  <c r="H35" i="2"/>
  <c r="H36" i="2"/>
  <c r="F36" i="2" s="1"/>
  <c r="H37" i="2"/>
  <c r="F37" i="2" s="1"/>
  <c r="H38" i="2"/>
  <c r="C38" i="2" s="1"/>
  <c r="H39" i="2"/>
  <c r="F39" i="2" s="1"/>
  <c r="H40" i="2"/>
  <c r="F40" i="2" s="1"/>
  <c r="H41" i="2"/>
  <c r="F41" i="2" s="1"/>
  <c r="H42" i="2"/>
  <c r="C42" i="2" s="1"/>
  <c r="H43" i="2"/>
  <c r="C43" i="2" s="1"/>
  <c r="H44" i="2"/>
  <c r="B44" i="2" s="1"/>
  <c r="H45" i="2"/>
  <c r="C45" i="2" s="1"/>
  <c r="H46" i="2"/>
  <c r="E46" i="2" s="1"/>
  <c r="H47" i="2"/>
  <c r="H48" i="2"/>
  <c r="F48" i="2" s="1"/>
  <c r="H49" i="2"/>
  <c r="C49" i="2" s="1"/>
  <c r="H50" i="2"/>
  <c r="C50" i="2" s="1"/>
  <c r="H51" i="2"/>
  <c r="H52" i="2"/>
  <c r="F52" i="2" s="1"/>
  <c r="H53" i="2"/>
  <c r="F53" i="2" s="1"/>
  <c r="H54" i="2"/>
  <c r="B54" i="2" s="1"/>
  <c r="H55" i="2"/>
  <c r="C55" i="2" s="1"/>
  <c r="H56" i="2"/>
  <c r="F56" i="2" s="1"/>
  <c r="H57" i="2"/>
  <c r="F57" i="2" s="1"/>
  <c r="H58" i="2"/>
  <c r="H59" i="2"/>
  <c r="C59" i="2" s="1"/>
  <c r="H60" i="2"/>
  <c r="F60" i="2" s="1"/>
  <c r="H61" i="2"/>
  <c r="C61" i="2" s="1"/>
  <c r="H62" i="2"/>
  <c r="B62" i="2" s="1"/>
  <c r="H63" i="2"/>
  <c r="B63" i="2" s="1"/>
  <c r="H64" i="2"/>
  <c r="B64" i="2" s="1"/>
  <c r="H65" i="2"/>
  <c r="C65" i="2" s="1"/>
  <c r="H66" i="2"/>
  <c r="C66" i="2" s="1"/>
  <c r="H67" i="2"/>
  <c r="H68" i="2"/>
  <c r="F68" i="2" s="1"/>
  <c r="H69" i="2"/>
  <c r="F69" i="2" s="1"/>
  <c r="H70" i="2"/>
  <c r="B70" i="2" s="1"/>
  <c r="H71" i="2"/>
  <c r="B71" i="2" s="1"/>
  <c r="H72" i="2"/>
  <c r="F72" i="2" s="1"/>
  <c r="H73" i="2"/>
  <c r="F73" i="2" s="1"/>
  <c r="H74" i="2"/>
  <c r="H75" i="2"/>
  <c r="H76" i="2"/>
  <c r="F76" i="2" s="1"/>
  <c r="H77" i="2"/>
  <c r="C77" i="2" s="1"/>
  <c r="H78" i="2"/>
  <c r="B78" i="2" s="1"/>
  <c r="H79" i="2"/>
  <c r="B79" i="2" s="1"/>
  <c r="H80" i="2"/>
  <c r="F80" i="2" s="1"/>
  <c r="H81" i="2"/>
  <c r="C81" i="2" s="1"/>
  <c r="H82" i="2"/>
  <c r="C82" i="2" s="1"/>
  <c r="H83" i="2"/>
  <c r="B83" i="2" s="1"/>
  <c r="H84" i="2"/>
  <c r="F84" i="2" s="1"/>
  <c r="H85" i="2"/>
  <c r="E86" i="2"/>
  <c r="H86" i="2"/>
  <c r="H87" i="2"/>
  <c r="B87" i="2" s="1"/>
  <c r="H88" i="2"/>
  <c r="B88" i="2" s="1"/>
  <c r="H89" i="2"/>
  <c r="E89" i="2" s="1"/>
  <c r="H90" i="2"/>
  <c r="H91" i="2"/>
  <c r="B91" i="2" s="1"/>
  <c r="H2" i="2"/>
  <c r="F13" i="2" l="1"/>
  <c r="C13" i="2"/>
  <c r="G13" i="27"/>
  <c r="F51" i="27"/>
  <c r="I38" i="27"/>
  <c r="A26" i="27"/>
  <c r="A26" i="2" s="1"/>
  <c r="I18" i="27"/>
  <c r="F12" i="2"/>
  <c r="C12" i="2"/>
  <c r="G12" i="27"/>
  <c r="G5" i="27"/>
  <c r="E73" i="2"/>
  <c r="E70" i="2"/>
  <c r="F90" i="27"/>
  <c r="C46" i="27"/>
  <c r="I91" i="27"/>
  <c r="E91" i="27"/>
  <c r="C91" i="27"/>
  <c r="D91" i="2"/>
  <c r="I91" i="2"/>
  <c r="G91" i="2"/>
  <c r="G91" i="27"/>
  <c r="B91" i="27"/>
  <c r="F91" i="2"/>
  <c r="C91" i="2"/>
  <c r="F91" i="27"/>
  <c r="A91" i="27"/>
  <c r="A91" i="2" s="1"/>
  <c r="D90" i="2"/>
  <c r="I90" i="2"/>
  <c r="G90" i="2"/>
  <c r="D85" i="2"/>
  <c r="I85" i="2"/>
  <c r="G85" i="2"/>
  <c r="D89" i="2"/>
  <c r="I89" i="2"/>
  <c r="G89" i="2"/>
  <c r="D86" i="2"/>
  <c r="I86" i="2"/>
  <c r="G86" i="2"/>
  <c r="F87" i="2"/>
  <c r="B89" i="2"/>
  <c r="B85" i="2"/>
  <c r="C88" i="2"/>
  <c r="B90" i="27"/>
  <c r="I88" i="27"/>
  <c r="I87" i="27"/>
  <c r="E87" i="27"/>
  <c r="C61" i="27"/>
  <c r="F90" i="2"/>
  <c r="F86" i="2"/>
  <c r="B40" i="2"/>
  <c r="C87" i="2"/>
  <c r="C87" i="27"/>
  <c r="E16" i="2"/>
  <c r="F89" i="2"/>
  <c r="F85" i="2"/>
  <c r="B27" i="2"/>
  <c r="C90" i="2"/>
  <c r="C86" i="2"/>
  <c r="D89" i="27"/>
  <c r="E88" i="27"/>
  <c r="G87" i="27"/>
  <c r="B87" i="27"/>
  <c r="G74" i="27"/>
  <c r="G45" i="27"/>
  <c r="G26" i="27"/>
  <c r="I88" i="2"/>
  <c r="G88" i="2"/>
  <c r="E90" i="2"/>
  <c r="D87" i="2"/>
  <c r="I87" i="2"/>
  <c r="G87" i="2"/>
  <c r="E85" i="2"/>
  <c r="E52" i="2"/>
  <c r="E42" i="2"/>
  <c r="F88" i="2"/>
  <c r="F61" i="2"/>
  <c r="F17" i="2"/>
  <c r="B90" i="2"/>
  <c r="B86" i="2"/>
  <c r="C89" i="2"/>
  <c r="C85" i="2"/>
  <c r="C90" i="27"/>
  <c r="F87" i="27"/>
  <c r="B86" i="27"/>
  <c r="F79" i="27"/>
  <c r="G61" i="27"/>
  <c r="G51" i="27"/>
  <c r="F46" i="27"/>
  <c r="C45" i="27"/>
  <c r="G37" i="27"/>
  <c r="G28" i="27"/>
  <c r="F26" i="27"/>
  <c r="E78" i="2"/>
  <c r="E62" i="2"/>
  <c r="E26" i="2"/>
  <c r="F83" i="27"/>
  <c r="D80" i="27"/>
  <c r="A80" i="27" s="1"/>
  <c r="A80" i="2" s="1"/>
  <c r="E79" i="27"/>
  <c r="G70" i="27"/>
  <c r="G66" i="27"/>
  <c r="F62" i="27"/>
  <c r="F55" i="27"/>
  <c r="G49" i="27"/>
  <c r="G47" i="27"/>
  <c r="F37" i="27"/>
  <c r="F29" i="27"/>
  <c r="G24" i="27"/>
  <c r="G20" i="27"/>
  <c r="E81" i="2"/>
  <c r="E65" i="2"/>
  <c r="F33" i="2"/>
  <c r="I79" i="27"/>
  <c r="E71" i="27"/>
  <c r="F70" i="27"/>
  <c r="F66" i="27"/>
  <c r="C62" i="27"/>
  <c r="E55" i="27"/>
  <c r="I51" i="27"/>
  <c r="E51" i="27"/>
  <c r="F50" i="27"/>
  <c r="C49" i="27"/>
  <c r="A44" i="27"/>
  <c r="A44" i="2" s="1"/>
  <c r="E42" i="27"/>
  <c r="C40" i="27"/>
  <c r="E38" i="27"/>
  <c r="G33" i="27"/>
  <c r="C29" i="27"/>
  <c r="I26" i="27"/>
  <c r="E26" i="27"/>
  <c r="F25" i="27"/>
  <c r="C24" i="27"/>
  <c r="F21" i="27"/>
  <c r="C20" i="27"/>
  <c r="E18" i="27"/>
  <c r="F49" i="2"/>
  <c r="C70" i="27"/>
  <c r="C66" i="27"/>
  <c r="I55" i="27"/>
  <c r="B51" i="27"/>
  <c r="C50" i="27"/>
  <c r="B26" i="27"/>
  <c r="C25" i="27"/>
  <c r="C21" i="27"/>
  <c r="D67" i="2"/>
  <c r="I67" i="2"/>
  <c r="G67" i="2"/>
  <c r="D51" i="2"/>
  <c r="I51" i="2"/>
  <c r="G51" i="2"/>
  <c r="D35" i="2"/>
  <c r="I35" i="2"/>
  <c r="G35" i="2"/>
  <c r="D29" i="2"/>
  <c r="I29" i="2"/>
  <c r="G29" i="2"/>
  <c r="B29" i="2"/>
  <c r="D22" i="2"/>
  <c r="I22" i="2"/>
  <c r="G22" i="2"/>
  <c r="I19" i="2"/>
  <c r="G19" i="2"/>
  <c r="F81" i="2"/>
  <c r="F77" i="2"/>
  <c r="F65" i="2"/>
  <c r="F45" i="2"/>
  <c r="F29" i="2"/>
  <c r="B84" i="2"/>
  <c r="B80" i="2"/>
  <c r="B76" i="2"/>
  <c r="B72" i="2"/>
  <c r="B68" i="2"/>
  <c r="B60" i="2"/>
  <c r="B56" i="2"/>
  <c r="B52" i="2"/>
  <c r="B48" i="2"/>
  <c r="B36" i="2"/>
  <c r="B22" i="2"/>
  <c r="B16" i="2"/>
  <c r="C71" i="2"/>
  <c r="C39" i="2"/>
  <c r="C29" i="2"/>
  <c r="C23" i="2"/>
  <c r="D82" i="27"/>
  <c r="F82" i="27"/>
  <c r="D75" i="27"/>
  <c r="A75" i="27" s="1"/>
  <c r="A75" i="2" s="1"/>
  <c r="F75" i="27"/>
  <c r="B75" i="27"/>
  <c r="G75" i="27"/>
  <c r="D72" i="27"/>
  <c r="A72" i="27" s="1"/>
  <c r="A72" i="2" s="1"/>
  <c r="E72" i="27"/>
  <c r="D67" i="27"/>
  <c r="A67" i="27" s="1"/>
  <c r="A67" i="2" s="1"/>
  <c r="E67" i="27"/>
  <c r="I67" i="27"/>
  <c r="F67" i="27"/>
  <c r="D63" i="27"/>
  <c r="A63" i="27" s="1"/>
  <c r="A63" i="2" s="1"/>
  <c r="E63" i="27"/>
  <c r="I63" i="27"/>
  <c r="F63" i="27"/>
  <c r="D59" i="27"/>
  <c r="A59" i="27" s="1"/>
  <c r="A59" i="2" s="1"/>
  <c r="F59" i="27"/>
  <c r="B59" i="27"/>
  <c r="G59" i="27"/>
  <c r="G58" i="27"/>
  <c r="D54" i="27"/>
  <c r="C54" i="27"/>
  <c r="F54" i="27"/>
  <c r="D47" i="27"/>
  <c r="A47" i="27" s="1"/>
  <c r="A47" i="2" s="1"/>
  <c r="E47" i="27"/>
  <c r="I47" i="27"/>
  <c r="F47" i="27"/>
  <c r="D41" i="27"/>
  <c r="C41" i="27"/>
  <c r="F41" i="27"/>
  <c r="G41" i="27"/>
  <c r="D31" i="27"/>
  <c r="A31" i="27" s="1"/>
  <c r="A31" i="2" s="1"/>
  <c r="E31" i="27"/>
  <c r="D75" i="2"/>
  <c r="I75" i="2"/>
  <c r="G75" i="2"/>
  <c r="I53" i="2"/>
  <c r="G53" i="2"/>
  <c r="D45" i="2"/>
  <c r="I45" i="2"/>
  <c r="G45" i="2"/>
  <c r="D32" i="2"/>
  <c r="I32" i="2"/>
  <c r="G32" i="2"/>
  <c r="C32" i="2"/>
  <c r="D82" i="2"/>
  <c r="I82" i="2"/>
  <c r="G82" i="2"/>
  <c r="D74" i="2"/>
  <c r="I74" i="2"/>
  <c r="G74" i="2"/>
  <c r="D69" i="2"/>
  <c r="I69" i="2"/>
  <c r="G69" i="2"/>
  <c r="I64" i="2"/>
  <c r="G64" i="2"/>
  <c r="C64" i="2"/>
  <c r="D61" i="2"/>
  <c r="I61" i="2"/>
  <c r="G61" i="2"/>
  <c r="I55" i="2"/>
  <c r="G55" i="2"/>
  <c r="D53" i="2"/>
  <c r="D50" i="2"/>
  <c r="I50" i="2"/>
  <c r="G50" i="2"/>
  <c r="D47" i="2"/>
  <c r="I47" i="2"/>
  <c r="G47" i="2"/>
  <c r="D44" i="2"/>
  <c r="I44" i="2"/>
  <c r="G44" i="2"/>
  <c r="C44" i="2"/>
  <c r="D41" i="2"/>
  <c r="I41" i="2"/>
  <c r="G41" i="2"/>
  <c r="E38" i="2"/>
  <c r="D34" i="2"/>
  <c r="I34" i="2"/>
  <c r="G34" i="2"/>
  <c r="I31" i="2"/>
  <c r="G31" i="2"/>
  <c r="D28" i="2"/>
  <c r="I28" i="2"/>
  <c r="G28" i="2"/>
  <c r="C28" i="2"/>
  <c r="D25" i="2"/>
  <c r="I25" i="2"/>
  <c r="G25" i="2"/>
  <c r="B25" i="2"/>
  <c r="E22" i="2"/>
  <c r="D18" i="2"/>
  <c r="I18" i="2"/>
  <c r="G18" i="2"/>
  <c r="D15" i="2"/>
  <c r="I15" i="2"/>
  <c r="G15" i="2"/>
  <c r="F64" i="2"/>
  <c r="F44" i="2"/>
  <c r="F32" i="2"/>
  <c r="F28" i="2"/>
  <c r="F20" i="2"/>
  <c r="B75" i="2"/>
  <c r="B67" i="2"/>
  <c r="B59" i="2"/>
  <c r="B55" i="2"/>
  <c r="B51" i="2"/>
  <c r="B47" i="2"/>
  <c r="B43" i="2"/>
  <c r="B39" i="2"/>
  <c r="B35" i="2"/>
  <c r="B31" i="2"/>
  <c r="B26" i="2"/>
  <c r="B15" i="2"/>
  <c r="C75" i="2"/>
  <c r="C70" i="2"/>
  <c r="C54" i="2"/>
  <c r="C22" i="2"/>
  <c r="E83" i="27"/>
  <c r="G82" i="27"/>
  <c r="C81" i="27"/>
  <c r="D78" i="27"/>
  <c r="C78" i="27"/>
  <c r="F78" i="27"/>
  <c r="E75" i="27"/>
  <c r="G67" i="27"/>
  <c r="D65" i="27"/>
  <c r="G63" i="27"/>
  <c r="E59" i="27"/>
  <c r="G54" i="27"/>
  <c r="D34" i="27"/>
  <c r="A34" i="27" s="1"/>
  <c r="A34" i="2" s="1"/>
  <c r="E34" i="27"/>
  <c r="I34" i="27"/>
  <c r="F34" i="27"/>
  <c r="B34" i="27"/>
  <c r="G34" i="27"/>
  <c r="D30" i="27"/>
  <c r="A30" i="27" s="1"/>
  <c r="A30" i="2" s="1"/>
  <c r="E30" i="27"/>
  <c r="I30" i="27"/>
  <c r="F30" i="27"/>
  <c r="B30" i="27"/>
  <c r="G30" i="27"/>
  <c r="D83" i="2"/>
  <c r="I83" i="2"/>
  <c r="G83" i="2"/>
  <c r="I59" i="2"/>
  <c r="G59" i="2"/>
  <c r="D48" i="2"/>
  <c r="I48" i="2"/>
  <c r="G48" i="2"/>
  <c r="C48" i="2"/>
  <c r="D38" i="2"/>
  <c r="I38" i="2"/>
  <c r="G38" i="2"/>
  <c r="I80" i="2"/>
  <c r="G80" i="2"/>
  <c r="C80" i="2"/>
  <c r="D77" i="2"/>
  <c r="I77" i="2"/>
  <c r="G77" i="2"/>
  <c r="I72" i="2"/>
  <c r="G72" i="2"/>
  <c r="C72" i="2"/>
  <c r="D66" i="2"/>
  <c r="I66" i="2"/>
  <c r="G66" i="2"/>
  <c r="D58" i="2"/>
  <c r="I58" i="2"/>
  <c r="G58" i="2"/>
  <c r="E82" i="2"/>
  <c r="D79" i="2"/>
  <c r="I79" i="2"/>
  <c r="G79" i="2"/>
  <c r="E77" i="2"/>
  <c r="E74" i="2"/>
  <c r="D71" i="2"/>
  <c r="I71" i="2"/>
  <c r="G71" i="2"/>
  <c r="E69" i="2"/>
  <c r="E66" i="2"/>
  <c r="D63" i="2"/>
  <c r="I63" i="2"/>
  <c r="G63" i="2"/>
  <c r="E61" i="2"/>
  <c r="E58" i="2"/>
  <c r="D55" i="2"/>
  <c r="D52" i="2"/>
  <c r="I52" i="2"/>
  <c r="G52" i="2"/>
  <c r="C52" i="2"/>
  <c r="E50" i="2"/>
  <c r="D46" i="2"/>
  <c r="I46" i="2"/>
  <c r="G46" i="2"/>
  <c r="D43" i="2"/>
  <c r="I43" i="2"/>
  <c r="G43" i="2"/>
  <c r="D40" i="2"/>
  <c r="I40" i="2"/>
  <c r="G40" i="2"/>
  <c r="C40" i="2"/>
  <c r="D37" i="2"/>
  <c r="I37" i="2"/>
  <c r="G37" i="2"/>
  <c r="E34" i="2"/>
  <c r="D31" i="2"/>
  <c r="D27" i="2"/>
  <c r="I27" i="2"/>
  <c r="G27" i="2"/>
  <c r="D24" i="2"/>
  <c r="I24" i="2"/>
  <c r="G24" i="2"/>
  <c r="C24" i="2"/>
  <c r="D21" i="2"/>
  <c r="I21" i="2"/>
  <c r="G21" i="2"/>
  <c r="B21" i="2"/>
  <c r="D17" i="2"/>
  <c r="I17" i="2"/>
  <c r="G17" i="2"/>
  <c r="B17" i="2"/>
  <c r="F83" i="2"/>
  <c r="F79" i="2"/>
  <c r="F75" i="2"/>
  <c r="F71" i="2"/>
  <c r="F67" i="2"/>
  <c r="F63" i="2"/>
  <c r="F59" i="2"/>
  <c r="F55" i="2"/>
  <c r="F51" i="2"/>
  <c r="F47" i="2"/>
  <c r="F43" i="2"/>
  <c r="F35" i="2"/>
  <c r="F31" i="2"/>
  <c r="F27" i="2"/>
  <c r="F19" i="2"/>
  <c r="F15" i="2"/>
  <c r="B82" i="2"/>
  <c r="B74" i="2"/>
  <c r="B66" i="2"/>
  <c r="B58" i="2"/>
  <c r="B50" i="2"/>
  <c r="B46" i="2"/>
  <c r="B42" i="2"/>
  <c r="B38" i="2"/>
  <c r="B34" i="2"/>
  <c r="B24" i="2"/>
  <c r="B19" i="2"/>
  <c r="C79" i="2"/>
  <c r="C74" i="2"/>
  <c r="C69" i="2"/>
  <c r="C63" i="2"/>
  <c r="C58" i="2"/>
  <c r="C53" i="2"/>
  <c r="C47" i="2"/>
  <c r="C37" i="2"/>
  <c r="C31" i="2"/>
  <c r="C21" i="2"/>
  <c r="C15" i="2"/>
  <c r="I83" i="27"/>
  <c r="C82" i="27"/>
  <c r="I80" i="27"/>
  <c r="G78" i="27"/>
  <c r="C75" i="27"/>
  <c r="C73" i="27"/>
  <c r="D73" i="27"/>
  <c r="D71" i="27"/>
  <c r="A71" i="27" s="1"/>
  <c r="A71" i="2" s="1"/>
  <c r="F71" i="27"/>
  <c r="B71" i="27"/>
  <c r="G71" i="27"/>
  <c r="C67" i="27"/>
  <c r="I64" i="27"/>
  <c r="D64" i="27"/>
  <c r="A64" i="27" s="1"/>
  <c r="A64" i="2" s="1"/>
  <c r="C63" i="27"/>
  <c r="C59" i="27"/>
  <c r="D57" i="27"/>
  <c r="A57" i="27" s="1"/>
  <c r="A57" i="2" s="1"/>
  <c r="C57" i="27"/>
  <c r="G57" i="27"/>
  <c r="B54" i="27"/>
  <c r="C47" i="27"/>
  <c r="C34" i="27"/>
  <c r="C30" i="27"/>
  <c r="D56" i="2"/>
  <c r="I56" i="2"/>
  <c r="G56" i="2"/>
  <c r="C56" i="2"/>
  <c r="I84" i="2"/>
  <c r="G84" i="2"/>
  <c r="C84" i="2"/>
  <c r="D81" i="2"/>
  <c r="I81" i="2"/>
  <c r="G81" i="2"/>
  <c r="D78" i="2"/>
  <c r="I78" i="2"/>
  <c r="G78" i="2"/>
  <c r="I76" i="2"/>
  <c r="G76" i="2"/>
  <c r="C76" i="2"/>
  <c r="D73" i="2"/>
  <c r="I73" i="2"/>
  <c r="G73" i="2"/>
  <c r="D70" i="2"/>
  <c r="I70" i="2"/>
  <c r="G70" i="2"/>
  <c r="I68" i="2"/>
  <c r="G68" i="2"/>
  <c r="C68" i="2"/>
  <c r="D65" i="2"/>
  <c r="I65" i="2"/>
  <c r="G65" i="2"/>
  <c r="D62" i="2"/>
  <c r="I62" i="2"/>
  <c r="G62" i="2"/>
  <c r="I60" i="2"/>
  <c r="G60" i="2"/>
  <c r="C60" i="2"/>
  <c r="D57" i="2"/>
  <c r="I57" i="2"/>
  <c r="G57" i="2"/>
  <c r="D54" i="2"/>
  <c r="I54" i="2"/>
  <c r="G54" i="2"/>
  <c r="D49" i="2"/>
  <c r="I49" i="2"/>
  <c r="G49" i="2"/>
  <c r="D42" i="2"/>
  <c r="I42" i="2"/>
  <c r="G42" i="2"/>
  <c r="D39" i="2"/>
  <c r="I39" i="2"/>
  <c r="G39" i="2"/>
  <c r="D36" i="2"/>
  <c r="I36" i="2"/>
  <c r="G36" i="2"/>
  <c r="C36" i="2"/>
  <c r="D33" i="2"/>
  <c r="I33" i="2"/>
  <c r="G33" i="2"/>
  <c r="D30" i="2"/>
  <c r="I30" i="2"/>
  <c r="G30" i="2"/>
  <c r="D26" i="2"/>
  <c r="I26" i="2"/>
  <c r="G26" i="2"/>
  <c r="D23" i="2"/>
  <c r="I23" i="2"/>
  <c r="G23" i="2"/>
  <c r="D20" i="2"/>
  <c r="I20" i="2"/>
  <c r="G20" i="2"/>
  <c r="C20" i="2"/>
  <c r="D16" i="2"/>
  <c r="I16" i="2"/>
  <c r="G16" i="2"/>
  <c r="C16" i="2"/>
  <c r="F82" i="2"/>
  <c r="F78" i="2"/>
  <c r="F74" i="2"/>
  <c r="F70" i="2"/>
  <c r="F66" i="2"/>
  <c r="F62" i="2"/>
  <c r="F58" i="2"/>
  <c r="F54" i="2"/>
  <c r="F50" i="2"/>
  <c r="F46" i="2"/>
  <c r="F42" i="2"/>
  <c r="F38" i="2"/>
  <c r="F34" i="2"/>
  <c r="F30" i="2"/>
  <c r="F26" i="2"/>
  <c r="F22" i="2"/>
  <c r="F18" i="2"/>
  <c r="B81" i="2"/>
  <c r="B77" i="2"/>
  <c r="B73" i="2"/>
  <c r="B69" i="2"/>
  <c r="B65" i="2"/>
  <c r="B61" i="2"/>
  <c r="B57" i="2"/>
  <c r="B53" i="2"/>
  <c r="B49" i="2"/>
  <c r="B45" i="2"/>
  <c r="B41" i="2"/>
  <c r="B37" i="2"/>
  <c r="B33" i="2"/>
  <c r="B28" i="2"/>
  <c r="B23" i="2"/>
  <c r="B18" i="2"/>
  <c r="C83" i="2"/>
  <c r="C78" i="2"/>
  <c r="C73" i="2"/>
  <c r="C67" i="2"/>
  <c r="C62" i="2"/>
  <c r="C57" i="2"/>
  <c r="C51" i="2"/>
  <c r="C46" i="2"/>
  <c r="C41" i="2"/>
  <c r="C35" i="2"/>
  <c r="C30" i="2"/>
  <c r="C25" i="2"/>
  <c r="C19" i="2"/>
  <c r="D83" i="27"/>
  <c r="A83" i="27" s="1"/>
  <c r="A83" i="2" s="1"/>
  <c r="B83" i="27"/>
  <c r="G83" i="27"/>
  <c r="B82" i="27"/>
  <c r="B78" i="27"/>
  <c r="I75" i="27"/>
  <c r="D74" i="27"/>
  <c r="C74" i="27"/>
  <c r="F74" i="27"/>
  <c r="I72" i="27"/>
  <c r="B67" i="27"/>
  <c r="B63" i="27"/>
  <c r="I59" i="27"/>
  <c r="D58" i="27"/>
  <c r="A58" i="27" s="1"/>
  <c r="A58" i="2" s="1"/>
  <c r="C58" i="27"/>
  <c r="F58" i="27"/>
  <c r="D53" i="27"/>
  <c r="C53" i="27"/>
  <c r="G53" i="27"/>
  <c r="C36" i="27"/>
  <c r="G36" i="27"/>
  <c r="C32" i="27"/>
  <c r="D32" i="27"/>
  <c r="G32" i="27"/>
  <c r="C22" i="27"/>
  <c r="B17" i="27"/>
  <c r="C42" i="27"/>
  <c r="C38" i="27"/>
  <c r="G22" i="27"/>
  <c r="B22" i="27"/>
  <c r="C18" i="27"/>
  <c r="G17" i="27"/>
  <c r="C79" i="27"/>
  <c r="B62" i="27"/>
  <c r="C55" i="27"/>
  <c r="B50" i="27"/>
  <c r="B46" i="27"/>
  <c r="F43" i="27"/>
  <c r="G42" i="27"/>
  <c r="B42" i="27"/>
  <c r="G40" i="27"/>
  <c r="E39" i="27"/>
  <c r="G38" i="27"/>
  <c r="B38" i="27"/>
  <c r="C37" i="27"/>
  <c r="B29" i="27"/>
  <c r="B25" i="27"/>
  <c r="F22" i="27"/>
  <c r="B21" i="27"/>
  <c r="G18" i="27"/>
  <c r="B18" i="27"/>
  <c r="F17" i="27"/>
  <c r="G16" i="27"/>
  <c r="G79" i="27"/>
  <c r="B79" i="27"/>
  <c r="B70" i="27"/>
  <c r="B66" i="27"/>
  <c r="G62" i="27"/>
  <c r="G55" i="27"/>
  <c r="B55" i="27"/>
  <c r="C51" i="27"/>
  <c r="G50" i="27"/>
  <c r="G46" i="27"/>
  <c r="G44" i="27"/>
  <c r="E43" i="27"/>
  <c r="F42" i="27"/>
  <c r="A42" i="27"/>
  <c r="A42" i="2" s="1"/>
  <c r="F38" i="27"/>
  <c r="B37" i="27"/>
  <c r="B33" i="27"/>
  <c r="G29" i="27"/>
  <c r="C26" i="27"/>
  <c r="G25" i="27"/>
  <c r="I22" i="27"/>
  <c r="E22" i="27"/>
  <c r="G21" i="27"/>
  <c r="F18" i="27"/>
  <c r="A18" i="27"/>
  <c r="A18" i="2" s="1"/>
  <c r="C17" i="27"/>
  <c r="C16" i="27"/>
  <c r="C14" i="27"/>
  <c r="D14" i="2"/>
  <c r="I14" i="2"/>
  <c r="G14" i="2"/>
  <c r="G14" i="27"/>
  <c r="B14" i="27"/>
  <c r="F14" i="2"/>
  <c r="B14" i="2"/>
  <c r="C14" i="2"/>
  <c r="F14" i="27"/>
  <c r="I14" i="27"/>
  <c r="E14" i="27"/>
  <c r="F13" i="27"/>
  <c r="C13" i="27"/>
  <c r="D13" i="2"/>
  <c r="I13" i="2"/>
  <c r="G13" i="2"/>
  <c r="B13" i="27"/>
  <c r="C12" i="27"/>
  <c r="D12" i="2"/>
  <c r="I12" i="2"/>
  <c r="G12" i="2"/>
  <c r="E12" i="2"/>
  <c r="D11" i="2"/>
  <c r="I11" i="2"/>
  <c r="G11" i="2"/>
  <c r="F11" i="2"/>
  <c r="B11" i="2"/>
  <c r="C11" i="2"/>
  <c r="I10" i="27"/>
  <c r="E10" i="27"/>
  <c r="I6" i="27"/>
  <c r="E6" i="27"/>
  <c r="F5" i="27"/>
  <c r="D5" i="2"/>
  <c r="I5" i="2"/>
  <c r="G5" i="2"/>
  <c r="D4" i="2"/>
  <c r="I4" i="2"/>
  <c r="G4" i="2"/>
  <c r="F8" i="2"/>
  <c r="B8" i="2"/>
  <c r="C4" i="2"/>
  <c r="C6" i="27"/>
  <c r="G4" i="27"/>
  <c r="D7" i="2"/>
  <c r="G7" i="2"/>
  <c r="I7" i="2"/>
  <c r="G3" i="2"/>
  <c r="I3" i="2"/>
  <c r="F7" i="2"/>
  <c r="G6" i="27"/>
  <c r="B6" i="27"/>
  <c r="C5" i="27"/>
  <c r="C4" i="27"/>
  <c r="D9" i="2"/>
  <c r="I9" i="2"/>
  <c r="G9" i="2"/>
  <c r="C5" i="2"/>
  <c r="D8" i="2"/>
  <c r="G8" i="2"/>
  <c r="I8" i="2"/>
  <c r="C9" i="27"/>
  <c r="C2" i="2"/>
  <c r="I2" i="2"/>
  <c r="D10" i="2"/>
  <c r="I10" i="2"/>
  <c r="G10" i="2"/>
  <c r="D6" i="2"/>
  <c r="I6" i="2"/>
  <c r="G6" i="2"/>
  <c r="F6" i="2"/>
  <c r="B5" i="2"/>
  <c r="C6" i="2"/>
  <c r="F6" i="27"/>
  <c r="B5" i="27"/>
  <c r="C3" i="2"/>
  <c r="B3" i="2"/>
  <c r="C2" i="27"/>
  <c r="F2" i="27"/>
  <c r="B2" i="27"/>
  <c r="E2" i="2"/>
  <c r="D2" i="2"/>
  <c r="G2" i="2"/>
  <c r="F2" i="2"/>
  <c r="B2" i="2"/>
  <c r="D2" i="27"/>
  <c r="I2" i="27" s="1"/>
  <c r="B10" i="2"/>
  <c r="C10" i="2"/>
  <c r="C10" i="27"/>
  <c r="G10" i="27"/>
  <c r="B10" i="27"/>
  <c r="F10" i="27"/>
  <c r="A10" i="27"/>
  <c r="A10" i="2" s="1"/>
  <c r="B9" i="2"/>
  <c r="B9" i="27"/>
  <c r="F9" i="2"/>
  <c r="C9" i="2"/>
  <c r="G9" i="27"/>
  <c r="F9" i="27"/>
  <c r="C8" i="27"/>
  <c r="G8" i="27"/>
  <c r="B7" i="2"/>
  <c r="C7" i="2"/>
  <c r="E69" i="27"/>
  <c r="I69" i="27"/>
  <c r="B69" i="27"/>
  <c r="F69" i="27"/>
  <c r="B84" i="27"/>
  <c r="F84" i="27"/>
  <c r="C84" i="27"/>
  <c r="G84" i="27"/>
  <c r="B76" i="27"/>
  <c r="F76" i="27"/>
  <c r="C76" i="27"/>
  <c r="G76" i="27"/>
  <c r="G69" i="27"/>
  <c r="B68" i="27"/>
  <c r="F68" i="27"/>
  <c r="C68" i="27"/>
  <c r="G68" i="27"/>
  <c r="E56" i="27"/>
  <c r="I56" i="27"/>
  <c r="B56" i="27"/>
  <c r="F56" i="27"/>
  <c r="C56" i="27"/>
  <c r="G56" i="27"/>
  <c r="E48" i="27"/>
  <c r="I48" i="27"/>
  <c r="B48" i="27"/>
  <c r="F48" i="27"/>
  <c r="C48" i="27"/>
  <c r="G48" i="27"/>
  <c r="E15" i="27"/>
  <c r="I15" i="27"/>
  <c r="B15" i="27"/>
  <c r="F15" i="27"/>
  <c r="C15" i="27"/>
  <c r="G15" i="27"/>
  <c r="D15" i="27"/>
  <c r="A15" i="27" s="1"/>
  <c r="A15" i="2" s="1"/>
  <c r="E85" i="27"/>
  <c r="I85" i="27"/>
  <c r="B85" i="27"/>
  <c r="F85" i="27"/>
  <c r="E77" i="27"/>
  <c r="I77" i="27"/>
  <c r="B77" i="27"/>
  <c r="F77" i="27"/>
  <c r="A89" i="27"/>
  <c r="A89" i="2" s="1"/>
  <c r="E89" i="27"/>
  <c r="I89" i="27"/>
  <c r="B89" i="27"/>
  <c r="F89" i="27"/>
  <c r="D85" i="27"/>
  <c r="A85" i="27" s="1"/>
  <c r="A85" i="2" s="1"/>
  <c r="E84" i="27"/>
  <c r="A81" i="27"/>
  <c r="A81" i="2" s="1"/>
  <c r="E81" i="27"/>
  <c r="I81" i="27"/>
  <c r="B81" i="27"/>
  <c r="F81" i="27"/>
  <c r="D77" i="27"/>
  <c r="A77" i="27" s="1"/>
  <c r="A77" i="2" s="1"/>
  <c r="E76" i="27"/>
  <c r="A73" i="27"/>
  <c r="A73" i="2" s="1"/>
  <c r="E73" i="27"/>
  <c r="I73" i="27"/>
  <c r="B73" i="27"/>
  <c r="F73" i="27"/>
  <c r="D69" i="27"/>
  <c r="A69" i="27" s="1"/>
  <c r="A69" i="2" s="1"/>
  <c r="E68" i="27"/>
  <c r="A65" i="27"/>
  <c r="A65" i="2" s="1"/>
  <c r="E65" i="27"/>
  <c r="I65" i="27"/>
  <c r="B65" i="27"/>
  <c r="F65" i="27"/>
  <c r="D56" i="27"/>
  <c r="A56" i="27" s="1"/>
  <c r="A56" i="2" s="1"/>
  <c r="D48" i="27"/>
  <c r="A48" i="27" s="1"/>
  <c r="A48" i="2" s="1"/>
  <c r="A39" i="27"/>
  <c r="A39" i="2" s="1"/>
  <c r="B27" i="27"/>
  <c r="F27" i="27"/>
  <c r="C27" i="27"/>
  <c r="G27" i="27"/>
  <c r="A27" i="27"/>
  <c r="A27" i="2" s="1"/>
  <c r="I27" i="27"/>
  <c r="D27" i="27"/>
  <c r="E27" i="27"/>
  <c r="G89" i="27"/>
  <c r="B88" i="27"/>
  <c r="F88" i="27"/>
  <c r="C88" i="27"/>
  <c r="G88" i="27"/>
  <c r="C85" i="27"/>
  <c r="D84" i="27"/>
  <c r="A84" i="27" s="1"/>
  <c r="A84" i="2" s="1"/>
  <c r="G81" i="27"/>
  <c r="B80" i="27"/>
  <c r="F80" i="27"/>
  <c r="C80" i="27"/>
  <c r="G80" i="27"/>
  <c r="C77" i="27"/>
  <c r="D76" i="27"/>
  <c r="A76" i="27" s="1"/>
  <c r="A76" i="2" s="1"/>
  <c r="G73" i="27"/>
  <c r="B72" i="27"/>
  <c r="F72" i="27"/>
  <c r="C72" i="27"/>
  <c r="G72" i="27"/>
  <c r="C69" i="27"/>
  <c r="D68" i="27"/>
  <c r="A68" i="27" s="1"/>
  <c r="A68" i="2" s="1"/>
  <c r="G65" i="27"/>
  <c r="B64" i="27"/>
  <c r="F64" i="27"/>
  <c r="C64" i="27"/>
  <c r="G64" i="27"/>
  <c r="A60" i="27"/>
  <c r="A60" i="2" s="1"/>
  <c r="E60" i="27"/>
  <c r="I60" i="27"/>
  <c r="B60" i="27"/>
  <c r="F60" i="27"/>
  <c r="C60" i="27"/>
  <c r="G60" i="27"/>
  <c r="A52" i="27"/>
  <c r="A52" i="2" s="1"/>
  <c r="E52" i="27"/>
  <c r="I52" i="27"/>
  <c r="B52" i="27"/>
  <c r="F52" i="27"/>
  <c r="C52" i="27"/>
  <c r="G52" i="27"/>
  <c r="B35" i="27"/>
  <c r="F35" i="27"/>
  <c r="C35" i="27"/>
  <c r="G35" i="27"/>
  <c r="A35" i="27"/>
  <c r="A35" i="2" s="1"/>
  <c r="I35" i="27"/>
  <c r="D35" i="27"/>
  <c r="E35" i="27"/>
  <c r="A23" i="27"/>
  <c r="A23" i="2" s="1"/>
  <c r="E23" i="27"/>
  <c r="I23" i="27"/>
  <c r="B23" i="27"/>
  <c r="F23" i="27"/>
  <c r="C23" i="27"/>
  <c r="G23" i="27"/>
  <c r="D23" i="27"/>
  <c r="E7" i="27"/>
  <c r="I7" i="27"/>
  <c r="B7" i="27"/>
  <c r="F7" i="27"/>
  <c r="C7" i="27"/>
  <c r="G7" i="27"/>
  <c r="D7" i="27"/>
  <c r="A7" i="27" s="1"/>
  <c r="A7" i="2" s="1"/>
  <c r="I90" i="27"/>
  <c r="E90" i="27"/>
  <c r="A90" i="27"/>
  <c r="A90" i="2" s="1"/>
  <c r="I86" i="27"/>
  <c r="E86" i="27"/>
  <c r="A86" i="27"/>
  <c r="A86" i="2" s="1"/>
  <c r="I82" i="27"/>
  <c r="E82" i="27"/>
  <c r="A82" i="27"/>
  <c r="A82" i="2" s="1"/>
  <c r="I78" i="27"/>
  <c r="E78" i="27"/>
  <c r="A78" i="27"/>
  <c r="A78" i="2" s="1"/>
  <c r="I74" i="27"/>
  <c r="E74" i="27"/>
  <c r="A74" i="27"/>
  <c r="A74" i="2" s="1"/>
  <c r="I70" i="27"/>
  <c r="E70" i="27"/>
  <c r="A70" i="27"/>
  <c r="A70" i="2" s="1"/>
  <c r="I66" i="27"/>
  <c r="E66" i="27"/>
  <c r="A66" i="27"/>
  <c r="A66" i="2" s="1"/>
  <c r="I62" i="27"/>
  <c r="E62" i="27"/>
  <c r="A62" i="27"/>
  <c r="A62" i="2" s="1"/>
  <c r="F61" i="27"/>
  <c r="B61" i="27"/>
  <c r="I58" i="27"/>
  <c r="E58" i="27"/>
  <c r="F57" i="27"/>
  <c r="B57" i="27"/>
  <c r="I54" i="27"/>
  <c r="E54" i="27"/>
  <c r="A54" i="27"/>
  <c r="A54" i="2" s="1"/>
  <c r="F53" i="27"/>
  <c r="B53" i="27"/>
  <c r="I50" i="27"/>
  <c r="E50" i="27"/>
  <c r="A50" i="27"/>
  <c r="A50" i="2" s="1"/>
  <c r="F49" i="27"/>
  <c r="B49" i="27"/>
  <c r="I46" i="27"/>
  <c r="E46" i="27"/>
  <c r="A46" i="27"/>
  <c r="A46" i="2" s="1"/>
  <c r="F45" i="27"/>
  <c r="B45" i="27"/>
  <c r="E44" i="27"/>
  <c r="I43" i="27"/>
  <c r="A40" i="27"/>
  <c r="A40" i="2" s="1"/>
  <c r="E40" i="27"/>
  <c r="I40" i="27"/>
  <c r="B40" i="27"/>
  <c r="F40" i="27"/>
  <c r="I39" i="27"/>
  <c r="D36" i="27"/>
  <c r="A36" i="27" s="1"/>
  <c r="A36" i="2" s="1"/>
  <c r="A32" i="27"/>
  <c r="A32" i="2" s="1"/>
  <c r="E32" i="27"/>
  <c r="I32" i="27"/>
  <c r="B32" i="27"/>
  <c r="F32" i="27"/>
  <c r="I31" i="27"/>
  <c r="D28" i="27"/>
  <c r="A28" i="27" s="1"/>
  <c r="A28" i="2" s="1"/>
  <c r="I61" i="27"/>
  <c r="E61" i="27"/>
  <c r="A61" i="27"/>
  <c r="A61" i="2" s="1"/>
  <c r="I57" i="27"/>
  <c r="E57" i="27"/>
  <c r="I53" i="27"/>
  <c r="E53" i="27"/>
  <c r="A53" i="27"/>
  <c r="A53" i="2" s="1"/>
  <c r="I49" i="27"/>
  <c r="E49" i="27"/>
  <c r="A49" i="27"/>
  <c r="A49" i="2" s="1"/>
  <c r="I45" i="27"/>
  <c r="I44" i="27"/>
  <c r="C43" i="27"/>
  <c r="G43" i="27"/>
  <c r="B43" i="27"/>
  <c r="B39" i="27"/>
  <c r="F39" i="27"/>
  <c r="C39" i="27"/>
  <c r="G39" i="27"/>
  <c r="B31" i="27"/>
  <c r="F31" i="27"/>
  <c r="C31" i="27"/>
  <c r="G31" i="27"/>
  <c r="A19" i="27"/>
  <c r="A19" i="2" s="1"/>
  <c r="E19" i="27"/>
  <c r="I19" i="27"/>
  <c r="B19" i="27"/>
  <c r="F19" i="27"/>
  <c r="C19" i="27"/>
  <c r="G19" i="27"/>
  <c r="A11" i="27"/>
  <c r="A11" i="2" s="1"/>
  <c r="E11" i="27"/>
  <c r="I11" i="27"/>
  <c r="B11" i="27"/>
  <c r="F11" i="27"/>
  <c r="C11" i="27"/>
  <c r="G11" i="27"/>
  <c r="E3" i="27"/>
  <c r="B3" i="27"/>
  <c r="F3" i="27"/>
  <c r="C3" i="27"/>
  <c r="G3" i="27"/>
  <c r="D45" i="27"/>
  <c r="A45" i="27" s="1"/>
  <c r="A45" i="2" s="1"/>
  <c r="B44" i="27"/>
  <c r="F44" i="27"/>
  <c r="C44" i="27"/>
  <c r="E36" i="27"/>
  <c r="I36" i="27"/>
  <c r="B36" i="27"/>
  <c r="F36" i="27"/>
  <c r="E28" i="27"/>
  <c r="I28" i="27"/>
  <c r="B28" i="27"/>
  <c r="F28" i="27"/>
  <c r="D3" i="27"/>
  <c r="A3" i="27" s="1"/>
  <c r="A3" i="2" s="1"/>
  <c r="I41" i="27"/>
  <c r="E41" i="27"/>
  <c r="A41" i="27"/>
  <c r="A41" i="2" s="1"/>
  <c r="I37" i="27"/>
  <c r="E37" i="27"/>
  <c r="A37" i="27"/>
  <c r="A37" i="2" s="1"/>
  <c r="I33" i="27"/>
  <c r="E33" i="27"/>
  <c r="A33" i="27"/>
  <c r="A33" i="2" s="1"/>
  <c r="I29" i="27"/>
  <c r="E29" i="27"/>
  <c r="A29" i="27"/>
  <c r="A29" i="2" s="1"/>
  <c r="I25" i="27"/>
  <c r="E25" i="27"/>
  <c r="A25" i="27"/>
  <c r="A25" i="2" s="1"/>
  <c r="F24" i="27"/>
  <c r="B24" i="27"/>
  <c r="I21" i="27"/>
  <c r="E21" i="27"/>
  <c r="A21" i="27"/>
  <c r="A21" i="2" s="1"/>
  <c r="F20" i="27"/>
  <c r="B20" i="27"/>
  <c r="I17" i="27"/>
  <c r="E17" i="27"/>
  <c r="A17" i="27"/>
  <c r="A17" i="2" s="1"/>
  <c r="F16" i="27"/>
  <c r="B16" i="27"/>
  <c r="I13" i="27"/>
  <c r="E13" i="27"/>
  <c r="A13" i="27"/>
  <c r="A13" i="2" s="1"/>
  <c r="F12" i="27"/>
  <c r="B12" i="27"/>
  <c r="I9" i="27"/>
  <c r="E9" i="27"/>
  <c r="A9" i="27"/>
  <c r="A9" i="2" s="1"/>
  <c r="F8" i="27"/>
  <c r="B8" i="27"/>
  <c r="I5" i="27"/>
  <c r="E5" i="27"/>
  <c r="A5" i="27"/>
  <c r="A5" i="2" s="1"/>
  <c r="F4" i="27"/>
  <c r="B4" i="27"/>
  <c r="I24" i="27"/>
  <c r="E24" i="27"/>
  <c r="A24" i="27"/>
  <c r="A24" i="2" s="1"/>
  <c r="I20" i="27"/>
  <c r="E20" i="27"/>
  <c r="A20" i="27"/>
  <c r="A20" i="2" s="1"/>
  <c r="I16" i="27"/>
  <c r="E16" i="27"/>
  <c r="A16" i="27"/>
  <c r="A16" i="2" s="1"/>
  <c r="I12" i="27"/>
  <c r="E12" i="27"/>
  <c r="A12" i="27"/>
  <c r="A12" i="2" s="1"/>
  <c r="I8" i="27"/>
  <c r="E8" i="27"/>
  <c r="A8" i="27"/>
  <c r="A8" i="2" s="1"/>
  <c r="I4" i="27"/>
  <c r="E4" i="27"/>
  <c r="A4" i="27"/>
  <c r="A4" i="2" s="1"/>
  <c r="E2" i="27"/>
  <c r="F5" i="2"/>
  <c r="F4" i="2"/>
  <c r="F3" i="2"/>
  <c r="E30" i="2"/>
  <c r="E24" i="2"/>
  <c r="E20" i="2"/>
  <c r="E6" i="2"/>
  <c r="E54" i="2"/>
  <c r="E48" i="2"/>
  <c r="E44" i="2"/>
  <c r="E40" i="2"/>
  <c r="E36" i="2"/>
  <c r="E32" i="2"/>
  <c r="E28" i="2"/>
  <c r="E10" i="2"/>
  <c r="E4" i="2"/>
  <c r="E91" i="2"/>
  <c r="E87" i="2"/>
  <c r="E83" i="2"/>
  <c r="E79" i="2"/>
  <c r="E75" i="2"/>
  <c r="E71" i="2"/>
  <c r="E67" i="2"/>
  <c r="E63" i="2"/>
  <c r="E59" i="2"/>
  <c r="E56" i="2"/>
  <c r="E18" i="2"/>
  <c r="E14" i="2"/>
  <c r="E8" i="2"/>
  <c r="D68" i="2"/>
  <c r="E3" i="2"/>
  <c r="D59" i="2"/>
  <c r="E31" i="2"/>
  <c r="E15" i="2"/>
  <c r="D88" i="2"/>
  <c r="D84" i="2"/>
  <c r="D76" i="2"/>
  <c r="D72" i="2"/>
  <c r="D64" i="2"/>
  <c r="D60" i="2"/>
  <c r="E19" i="2"/>
  <c r="E57" i="2"/>
  <c r="E55" i="2"/>
  <c r="E53" i="2"/>
  <c r="E51" i="2"/>
  <c r="E49" i="2"/>
  <c r="E47" i="2"/>
  <c r="E45" i="2"/>
  <c r="E43" i="2"/>
  <c r="E41" i="2"/>
  <c r="E39" i="2"/>
  <c r="E37" i="2"/>
  <c r="E35" i="2"/>
  <c r="E27" i="2"/>
  <c r="E11" i="2"/>
  <c r="D80" i="2"/>
  <c r="E88" i="2"/>
  <c r="E84" i="2"/>
  <c r="E80" i="2"/>
  <c r="E76" i="2"/>
  <c r="E72" i="2"/>
  <c r="E68" i="2"/>
  <c r="E64" i="2"/>
  <c r="E60" i="2"/>
  <c r="E23" i="2"/>
  <c r="D19" i="2"/>
  <c r="E7" i="2"/>
  <c r="D3" i="2"/>
  <c r="E33" i="2"/>
  <c r="E29" i="2"/>
  <c r="E25" i="2"/>
  <c r="E21" i="2"/>
  <c r="E17" i="2"/>
  <c r="E13" i="2"/>
  <c r="E9" i="2"/>
  <c r="E5" i="2"/>
  <c r="U11" i="3"/>
  <c r="T11" i="3"/>
  <c r="A2" i="27" l="1"/>
  <c r="A2" i="2" s="1"/>
  <c r="I3" i="27"/>
  <c r="C50" i="17"/>
  <c r="B50" i="17"/>
  <c r="C46" i="17"/>
  <c r="G46" i="17" s="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C49" i="17"/>
  <c r="B49" i="17"/>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A5" i="17"/>
  <c r="G3" i="17"/>
  <c r="M41" i="17"/>
  <c r="N41" i="17" s="1"/>
  <c r="M42" i="17"/>
  <c r="N42" i="17" s="1"/>
  <c r="P1" i="5"/>
  <c r="F50" i="17"/>
  <c r="K41" i="17"/>
  <c r="L41" i="17" s="1"/>
  <c r="K42" i="17"/>
  <c r="L42"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B11" i="3"/>
  <c r="D8" i="17"/>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AH12" i="3" l="1"/>
  <c r="AH14" i="3"/>
  <c r="G104" i="3"/>
  <c r="G48" i="17" s="1"/>
  <c r="G100" i="3"/>
  <c r="C44" i="17" s="1"/>
  <c r="G44" i="17" s="1"/>
  <c r="AL9" i="3"/>
  <c r="I11" i="5" s="1"/>
  <c r="AJ9" i="3"/>
  <c r="C10" i="5" s="1"/>
  <c r="A4" i="19" s="1"/>
  <c r="K4" i="19" s="1"/>
  <c r="AN9" i="3"/>
  <c r="O9" i="5" s="1"/>
  <c r="A15" i="19" s="1"/>
  <c r="AP9" i="3"/>
  <c r="U10" i="5" s="1"/>
  <c r="W10" i="5" s="1"/>
  <c r="H2" i="30" s="1"/>
  <c r="A2" i="31" l="1"/>
  <c r="D2" i="31"/>
  <c r="C2" i="31"/>
  <c r="E2" i="31"/>
  <c r="J11" i="5"/>
  <c r="L14" i="5"/>
  <c r="I13" i="5"/>
  <c r="A13" i="19" s="1"/>
  <c r="I8" i="5"/>
  <c r="A8" i="19" s="1"/>
  <c r="AH15" i="3"/>
  <c r="Q9" i="5" s="1"/>
  <c r="AH13" i="3"/>
  <c r="I12" i="5"/>
  <c r="J12" i="5" s="1"/>
  <c r="I10" i="5"/>
  <c r="K10" i="5" s="1"/>
  <c r="H2" i="31" s="1"/>
  <c r="I9" i="5"/>
  <c r="A9" i="19" s="1"/>
  <c r="AH10" i="3"/>
  <c r="AB10" i="3"/>
  <c r="U9" i="5"/>
  <c r="W9" i="5" s="1"/>
  <c r="G2" i="30" s="1"/>
  <c r="U8" i="5"/>
  <c r="V8" i="5" s="1"/>
  <c r="X14" i="5"/>
  <c r="G41" i="17" s="1"/>
  <c r="U13" i="5"/>
  <c r="V13" i="5" s="1"/>
  <c r="A22" i="19"/>
  <c r="J22" i="19" s="1"/>
  <c r="U11" i="5"/>
  <c r="U12" i="5"/>
  <c r="V12" i="5" s="1"/>
  <c r="V10" i="5"/>
  <c r="C8" i="5"/>
  <c r="A2" i="19" s="1"/>
  <c r="C13" i="5"/>
  <c r="E13" i="5" s="1"/>
  <c r="F14" i="5"/>
  <c r="C9" i="5"/>
  <c r="C12" i="5"/>
  <c r="C11" i="5"/>
  <c r="E2" i="26" s="1"/>
  <c r="R14" i="5"/>
  <c r="O11" i="5"/>
  <c r="A17" i="19" s="1"/>
  <c r="P9" i="5"/>
  <c r="I15" i="19" s="1"/>
  <c r="K11" i="5"/>
  <c r="I2" i="31" s="1"/>
  <c r="O10" i="5"/>
  <c r="P10" i="5" s="1"/>
  <c r="O8" i="5"/>
  <c r="P8" i="5" s="1"/>
  <c r="A11" i="19"/>
  <c r="B11" i="19" s="1"/>
  <c r="O12" i="5"/>
  <c r="P12" i="5" s="1"/>
  <c r="O13" i="5"/>
  <c r="P13" i="5" s="1"/>
  <c r="E10" i="5"/>
  <c r="M4" i="19"/>
  <c r="J4" i="19"/>
  <c r="D4" i="19"/>
  <c r="D10" i="5"/>
  <c r="I4" i="19" s="1"/>
  <c r="B4" i="19"/>
  <c r="C4" i="19"/>
  <c r="L4" i="19"/>
  <c r="C41" i="17"/>
  <c r="K13" i="5"/>
  <c r="K2" i="31" s="1"/>
  <c r="D15" i="19"/>
  <c r="M15" i="19"/>
  <c r="C15" i="19"/>
  <c r="J15" i="19"/>
  <c r="B15" i="19"/>
  <c r="K15" i="19"/>
  <c r="L15" i="19"/>
  <c r="J8" i="5" l="1"/>
  <c r="D2" i="30"/>
  <c r="A2" i="30"/>
  <c r="C2" i="30"/>
  <c r="K8" i="5"/>
  <c r="F2" i="31" s="1"/>
  <c r="E2" i="30"/>
  <c r="A12" i="19"/>
  <c r="L12" i="19" s="1"/>
  <c r="J13" i="5"/>
  <c r="K12" i="5"/>
  <c r="J2" i="31" s="1"/>
  <c r="A23" i="19"/>
  <c r="J23" i="19" s="1"/>
  <c r="J10" i="5"/>
  <c r="V9" i="5"/>
  <c r="A5" i="19"/>
  <c r="J5" i="19" s="1"/>
  <c r="D2" i="26"/>
  <c r="C2" i="23"/>
  <c r="D2" i="23"/>
  <c r="C2" i="26"/>
  <c r="H15" i="19"/>
  <c r="G2" i="26"/>
  <c r="M22" i="19"/>
  <c r="A20" i="19"/>
  <c r="D20" i="19" s="1"/>
  <c r="J9" i="5"/>
  <c r="V11" i="5"/>
  <c r="K9" i="5"/>
  <c r="G2" i="31" s="1"/>
  <c r="D11" i="5"/>
  <c r="I5" i="19" s="1"/>
  <c r="E2" i="23"/>
  <c r="A2" i="26"/>
  <c r="A2" i="23"/>
  <c r="W8" i="5"/>
  <c r="F2" i="30" s="1"/>
  <c r="D13" i="5"/>
  <c r="H2" i="23"/>
  <c r="K2" i="23"/>
  <c r="A7" i="19"/>
  <c r="H7" i="19" s="1"/>
  <c r="H11" i="19"/>
  <c r="W11" i="5"/>
  <c r="I2" i="30" s="1"/>
  <c r="D11" i="19"/>
  <c r="E11" i="5"/>
  <c r="H5" i="19" s="1"/>
  <c r="H4" i="19"/>
  <c r="A21" i="19"/>
  <c r="K21" i="19" s="1"/>
  <c r="A10" i="19"/>
  <c r="I10" i="19" s="1"/>
  <c r="H22" i="19"/>
  <c r="W12" i="5"/>
  <c r="J2" i="30" s="1"/>
  <c r="W13" i="5"/>
  <c r="K2" i="30" s="1"/>
  <c r="Q12" i="5"/>
  <c r="J2" i="26" s="1"/>
  <c r="A24" i="19"/>
  <c r="M24" i="19" s="1"/>
  <c r="Q11" i="5"/>
  <c r="A19" i="19"/>
  <c r="J19" i="19" s="1"/>
  <c r="G101" i="3"/>
  <c r="C45" i="17" s="1"/>
  <c r="G45" i="17" s="1"/>
  <c r="G47" i="17" s="1"/>
  <c r="A25" i="19"/>
  <c r="K25" i="19" s="1"/>
  <c r="Q13" i="5"/>
  <c r="K2" i="26" s="1"/>
  <c r="P11" i="5"/>
  <c r="I17" i="19" s="1"/>
  <c r="K22" i="19"/>
  <c r="C22" i="19"/>
  <c r="E8" i="5"/>
  <c r="L22" i="19"/>
  <c r="D8" i="5"/>
  <c r="I2" i="19" s="1"/>
  <c r="I22" i="19"/>
  <c r="D22" i="19"/>
  <c r="B22" i="19"/>
  <c r="A3" i="19"/>
  <c r="E9" i="5"/>
  <c r="D9" i="5"/>
  <c r="A14" i="19"/>
  <c r="L14" i="19" s="1"/>
  <c r="A6" i="19"/>
  <c r="E12" i="5"/>
  <c r="D12" i="5"/>
  <c r="Q10" i="5"/>
  <c r="H2" i="26" s="1"/>
  <c r="A16" i="19"/>
  <c r="C16" i="19" s="1"/>
  <c r="A18" i="19"/>
  <c r="K11" i="19"/>
  <c r="L11" i="19"/>
  <c r="I11" i="19"/>
  <c r="J11" i="19"/>
  <c r="M11" i="19"/>
  <c r="C11" i="19"/>
  <c r="J2" i="19"/>
  <c r="K2" i="19"/>
  <c r="C2" i="19"/>
  <c r="L2" i="19"/>
  <c r="B2" i="19"/>
  <c r="D2" i="19"/>
  <c r="H2" i="19"/>
  <c r="M2" i="19"/>
  <c r="J9" i="19"/>
  <c r="D9" i="19"/>
  <c r="M9" i="19"/>
  <c r="K9" i="19"/>
  <c r="H9" i="19"/>
  <c r="I9" i="19"/>
  <c r="L9" i="19"/>
  <c r="C9" i="19"/>
  <c r="B9" i="19"/>
  <c r="J8" i="19"/>
  <c r="H8" i="19"/>
  <c r="M8" i="19"/>
  <c r="B8" i="19"/>
  <c r="K8" i="19"/>
  <c r="I8" i="19"/>
  <c r="C8" i="19"/>
  <c r="D8" i="19"/>
  <c r="L8" i="19"/>
  <c r="B12" i="19"/>
  <c r="I12" i="19"/>
  <c r="M12" i="19"/>
  <c r="K12" i="19"/>
  <c r="H12" i="19"/>
  <c r="J12" i="19"/>
  <c r="I13" i="19"/>
  <c r="B13" i="19"/>
  <c r="J13" i="19"/>
  <c r="K13" i="19"/>
  <c r="M13" i="19"/>
  <c r="H13" i="19"/>
  <c r="C13" i="19"/>
  <c r="L13" i="19"/>
  <c r="D13" i="19"/>
  <c r="K17" i="19"/>
  <c r="L17" i="19"/>
  <c r="D17" i="19"/>
  <c r="B17" i="19"/>
  <c r="C17" i="19"/>
  <c r="J17" i="19"/>
  <c r="M17" i="19"/>
  <c r="C12" i="19" l="1"/>
  <c r="D12" i="19"/>
  <c r="H23" i="19"/>
  <c r="C5" i="19"/>
  <c r="I23" i="19"/>
  <c r="K23" i="19"/>
  <c r="L23" i="19"/>
  <c r="L5" i="19"/>
  <c r="D5" i="19"/>
  <c r="C23" i="19"/>
  <c r="K5" i="19"/>
  <c r="B5" i="19"/>
  <c r="D23" i="19"/>
  <c r="B23" i="19"/>
  <c r="M23" i="19"/>
  <c r="M5" i="19"/>
  <c r="M21" i="19"/>
  <c r="I19" i="19"/>
  <c r="M19" i="19"/>
  <c r="L21" i="19"/>
  <c r="J20" i="19"/>
  <c r="H20" i="19"/>
  <c r="L20" i="19"/>
  <c r="K10" i="19"/>
  <c r="D19" i="19"/>
  <c r="M20" i="19"/>
  <c r="I20" i="19"/>
  <c r="C10" i="19"/>
  <c r="H18" i="19"/>
  <c r="H17" i="19"/>
  <c r="I2" i="26"/>
  <c r="C20" i="19"/>
  <c r="C19" i="19"/>
  <c r="K20" i="19"/>
  <c r="B20" i="19"/>
  <c r="B10" i="19"/>
  <c r="K7" i="19"/>
  <c r="C7" i="19"/>
  <c r="B7" i="19"/>
  <c r="B19" i="19"/>
  <c r="L19" i="19"/>
  <c r="M7" i="19"/>
  <c r="I7" i="19"/>
  <c r="H10" i="19"/>
  <c r="M10" i="19"/>
  <c r="L7" i="19"/>
  <c r="D7" i="19"/>
  <c r="K19" i="19"/>
  <c r="J7" i="19"/>
  <c r="J10" i="19"/>
  <c r="L10" i="19"/>
  <c r="D10" i="19"/>
  <c r="B21" i="19"/>
  <c r="H21" i="19"/>
  <c r="D21" i="19"/>
  <c r="G2" i="23"/>
  <c r="F2" i="23"/>
  <c r="C21" i="19"/>
  <c r="I2" i="23"/>
  <c r="J2" i="23"/>
  <c r="I21" i="19"/>
  <c r="J21" i="19"/>
  <c r="H25" i="19"/>
  <c r="J24" i="19"/>
  <c r="L25" i="19"/>
  <c r="K24" i="19"/>
  <c r="M25" i="19"/>
  <c r="C24" i="19"/>
  <c r="C25" i="19"/>
  <c r="D24" i="19"/>
  <c r="L24" i="19"/>
  <c r="H19" i="19"/>
  <c r="K18" i="19"/>
  <c r="M16" i="19"/>
  <c r="M18" i="19"/>
  <c r="I18" i="19"/>
  <c r="D25" i="19"/>
  <c r="H24" i="19"/>
  <c r="B18" i="19"/>
  <c r="L18" i="19"/>
  <c r="C18" i="19"/>
  <c r="K16" i="19"/>
  <c r="D18" i="19"/>
  <c r="B25" i="19"/>
  <c r="B24" i="19"/>
  <c r="I25" i="19"/>
  <c r="J25" i="19"/>
  <c r="I24" i="19"/>
  <c r="J18" i="19"/>
  <c r="L16" i="19"/>
  <c r="D16" i="19"/>
  <c r="D14" i="19"/>
  <c r="J16" i="19"/>
  <c r="H16" i="19"/>
  <c r="M14" i="19"/>
  <c r="I16" i="19"/>
  <c r="K14" i="19"/>
  <c r="J14" i="19"/>
  <c r="C14" i="19"/>
  <c r="I14" i="19"/>
  <c r="B14" i="19"/>
  <c r="B16" i="19"/>
  <c r="D6" i="19"/>
  <c r="J6" i="19"/>
  <c r="K6" i="19"/>
  <c r="H6" i="19"/>
  <c r="I6" i="19"/>
  <c r="L6" i="19"/>
  <c r="C6" i="19"/>
  <c r="B6" i="19"/>
  <c r="M6" i="19"/>
  <c r="I3" i="19"/>
  <c r="L3" i="19"/>
  <c r="B3" i="19"/>
  <c r="J3" i="19"/>
  <c r="M3" i="19"/>
  <c r="C3" i="19"/>
  <c r="D3" i="19"/>
  <c r="K3" i="19"/>
  <c r="H3" i="19"/>
  <c r="AH11" i="3"/>
  <c r="Q8" i="5" s="1"/>
  <c r="F2" i="26" s="1"/>
  <c r="H14" i="19" l="1"/>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nagoya area</author>
    <author>fumiaki</author>
    <author>USER</author>
  </authors>
  <commentList>
    <comment ref="O5"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0" authorId="2" shapeId="0">
      <text>
        <r>
          <rPr>
            <b/>
            <sz val="9"/>
            <color indexed="81"/>
            <rFont val="ＭＳ Ｐゴシック"/>
            <family val="3"/>
            <charset val="128"/>
          </rPr>
          <t xml:space="preserve">数字だけ入力してください。
</t>
        </r>
      </text>
    </comment>
    <comment ref="F10" authorId="1" shapeId="0">
      <text>
        <r>
          <rPr>
            <b/>
            <sz val="9"/>
            <color indexed="81"/>
            <rFont val="ＭＳ ゴシック"/>
            <family val="3"/>
            <charset val="128"/>
          </rPr>
          <t>入力の必要はありません</t>
        </r>
      </text>
    </comment>
    <comment ref="J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1" authorId="2" shapeId="0">
      <text>
        <r>
          <rPr>
            <b/>
            <sz val="9"/>
            <color indexed="81"/>
            <rFont val="ＭＳ Ｐゴシック"/>
            <family val="3"/>
            <charset val="128"/>
          </rPr>
          <t xml:space="preserve">数字だけ入力してください。
</t>
        </r>
      </text>
    </comment>
    <comment ref="J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2" authorId="2" shapeId="0">
      <text>
        <r>
          <rPr>
            <b/>
            <sz val="9"/>
            <color indexed="81"/>
            <rFont val="ＭＳ Ｐゴシック"/>
            <family val="3"/>
            <charset val="128"/>
          </rPr>
          <t xml:space="preserve">数字だけ入力してください。
</t>
        </r>
      </text>
    </comment>
    <comment ref="J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3" authorId="2" shapeId="0">
      <text>
        <r>
          <rPr>
            <b/>
            <sz val="9"/>
            <color indexed="81"/>
            <rFont val="ＭＳ Ｐゴシック"/>
            <family val="3"/>
            <charset val="128"/>
          </rPr>
          <t xml:space="preserve">数字だけ入力してください。
</t>
        </r>
      </text>
    </comment>
    <comment ref="J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4" authorId="2" shapeId="0">
      <text>
        <r>
          <rPr>
            <b/>
            <sz val="9"/>
            <color indexed="81"/>
            <rFont val="ＭＳ Ｐゴシック"/>
            <family val="3"/>
            <charset val="128"/>
          </rPr>
          <t xml:space="preserve">数字だけ入力してください。
</t>
        </r>
      </text>
    </comment>
    <comment ref="J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5" authorId="2" shapeId="0">
      <text>
        <r>
          <rPr>
            <b/>
            <sz val="9"/>
            <color indexed="81"/>
            <rFont val="ＭＳ Ｐゴシック"/>
            <family val="3"/>
            <charset val="128"/>
          </rPr>
          <t xml:space="preserve">数字だけ入力してください。
</t>
        </r>
      </text>
    </comment>
    <comment ref="J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6" authorId="2" shapeId="0">
      <text>
        <r>
          <rPr>
            <b/>
            <sz val="9"/>
            <color indexed="81"/>
            <rFont val="ＭＳ Ｐゴシック"/>
            <family val="3"/>
            <charset val="128"/>
          </rPr>
          <t xml:space="preserve">数字だけ入力してください。
</t>
        </r>
      </text>
    </comment>
    <comment ref="J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7" authorId="2" shapeId="0">
      <text>
        <r>
          <rPr>
            <b/>
            <sz val="9"/>
            <color indexed="81"/>
            <rFont val="ＭＳ Ｐゴシック"/>
            <family val="3"/>
            <charset val="128"/>
          </rPr>
          <t xml:space="preserve">数字だけ入力してください。
</t>
        </r>
      </text>
    </comment>
    <comment ref="J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8" authorId="2" shapeId="0">
      <text>
        <r>
          <rPr>
            <b/>
            <sz val="9"/>
            <color indexed="81"/>
            <rFont val="ＭＳ Ｐゴシック"/>
            <family val="3"/>
            <charset val="128"/>
          </rPr>
          <t xml:space="preserve">数字だけ入力してください。
</t>
        </r>
      </text>
    </comment>
    <comment ref="J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9" authorId="2" shapeId="0">
      <text>
        <r>
          <rPr>
            <b/>
            <sz val="9"/>
            <color indexed="81"/>
            <rFont val="ＭＳ Ｐゴシック"/>
            <family val="3"/>
            <charset val="128"/>
          </rPr>
          <t xml:space="preserve">数字だけ入力してください。
</t>
        </r>
      </text>
    </comment>
    <comment ref="J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0" authorId="2" shapeId="0">
      <text>
        <r>
          <rPr>
            <b/>
            <sz val="9"/>
            <color indexed="81"/>
            <rFont val="ＭＳ Ｐゴシック"/>
            <family val="3"/>
            <charset val="128"/>
          </rPr>
          <t xml:space="preserve">数字だけ入力してください。
</t>
        </r>
      </text>
    </comment>
    <comment ref="J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1" authorId="2" shapeId="0">
      <text>
        <r>
          <rPr>
            <b/>
            <sz val="9"/>
            <color indexed="81"/>
            <rFont val="ＭＳ Ｐゴシック"/>
            <family val="3"/>
            <charset val="128"/>
          </rPr>
          <t xml:space="preserve">数字だけ入力してください。
</t>
        </r>
      </text>
    </comment>
    <comment ref="J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2" authorId="2" shapeId="0">
      <text>
        <r>
          <rPr>
            <b/>
            <sz val="9"/>
            <color indexed="81"/>
            <rFont val="ＭＳ Ｐゴシック"/>
            <family val="3"/>
            <charset val="128"/>
          </rPr>
          <t xml:space="preserve">数字だけ入力してください。
</t>
        </r>
      </text>
    </comment>
    <comment ref="J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3" authorId="2" shapeId="0">
      <text>
        <r>
          <rPr>
            <b/>
            <sz val="9"/>
            <color indexed="81"/>
            <rFont val="ＭＳ Ｐゴシック"/>
            <family val="3"/>
            <charset val="128"/>
          </rPr>
          <t xml:space="preserve">数字だけ入力してください。
</t>
        </r>
      </text>
    </comment>
    <comment ref="J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4" authorId="2" shapeId="0">
      <text>
        <r>
          <rPr>
            <b/>
            <sz val="9"/>
            <color indexed="81"/>
            <rFont val="ＭＳ Ｐゴシック"/>
            <family val="3"/>
            <charset val="128"/>
          </rPr>
          <t xml:space="preserve">数字だけ入力してください。
</t>
        </r>
      </text>
    </comment>
    <comment ref="J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5" authorId="2" shapeId="0">
      <text>
        <r>
          <rPr>
            <b/>
            <sz val="9"/>
            <color indexed="81"/>
            <rFont val="ＭＳ Ｐゴシック"/>
            <family val="3"/>
            <charset val="128"/>
          </rPr>
          <t xml:space="preserve">数字だけ入力してください。
</t>
        </r>
      </text>
    </comment>
    <comment ref="J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6" authorId="2" shapeId="0">
      <text>
        <r>
          <rPr>
            <b/>
            <sz val="9"/>
            <color indexed="81"/>
            <rFont val="ＭＳ Ｐゴシック"/>
            <family val="3"/>
            <charset val="128"/>
          </rPr>
          <t xml:space="preserve">数字だけ入力してください。
</t>
        </r>
      </text>
    </comment>
    <comment ref="J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7" authorId="2" shapeId="0">
      <text>
        <r>
          <rPr>
            <b/>
            <sz val="9"/>
            <color indexed="81"/>
            <rFont val="ＭＳ Ｐゴシック"/>
            <family val="3"/>
            <charset val="128"/>
          </rPr>
          <t xml:space="preserve">数字だけ入力してください。
</t>
        </r>
      </text>
    </comment>
    <comment ref="J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8" authorId="2" shapeId="0">
      <text>
        <r>
          <rPr>
            <b/>
            <sz val="9"/>
            <color indexed="81"/>
            <rFont val="ＭＳ Ｐゴシック"/>
            <family val="3"/>
            <charset val="128"/>
          </rPr>
          <t xml:space="preserve">数字だけ入力してください。
</t>
        </r>
      </text>
    </comment>
    <comment ref="J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9" authorId="2" shapeId="0">
      <text>
        <r>
          <rPr>
            <b/>
            <sz val="9"/>
            <color indexed="81"/>
            <rFont val="ＭＳ Ｐゴシック"/>
            <family val="3"/>
            <charset val="128"/>
          </rPr>
          <t xml:space="preserve">数字だけ入力してください。
</t>
        </r>
      </text>
    </comment>
    <comment ref="J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0" authorId="2" shapeId="0">
      <text>
        <r>
          <rPr>
            <b/>
            <sz val="9"/>
            <color indexed="81"/>
            <rFont val="ＭＳ Ｐゴシック"/>
            <family val="3"/>
            <charset val="128"/>
          </rPr>
          <t xml:space="preserve">数字だけ入力してください。
</t>
        </r>
      </text>
    </comment>
    <comment ref="J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1" authorId="2" shapeId="0">
      <text>
        <r>
          <rPr>
            <b/>
            <sz val="9"/>
            <color indexed="81"/>
            <rFont val="ＭＳ Ｐゴシック"/>
            <family val="3"/>
            <charset val="128"/>
          </rPr>
          <t xml:space="preserve">数字だけ入力してください。
</t>
        </r>
      </text>
    </comment>
    <comment ref="J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2" authorId="2" shapeId="0">
      <text>
        <r>
          <rPr>
            <b/>
            <sz val="9"/>
            <color indexed="81"/>
            <rFont val="ＭＳ Ｐゴシック"/>
            <family val="3"/>
            <charset val="128"/>
          </rPr>
          <t xml:space="preserve">数字だけ入力してください。
</t>
        </r>
      </text>
    </comment>
    <comment ref="J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3" authorId="2" shapeId="0">
      <text>
        <r>
          <rPr>
            <b/>
            <sz val="9"/>
            <color indexed="81"/>
            <rFont val="ＭＳ Ｐゴシック"/>
            <family val="3"/>
            <charset val="128"/>
          </rPr>
          <t xml:space="preserve">数字だけ入力してください。
</t>
        </r>
      </text>
    </comment>
    <comment ref="J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4" authorId="2" shapeId="0">
      <text>
        <r>
          <rPr>
            <b/>
            <sz val="9"/>
            <color indexed="81"/>
            <rFont val="ＭＳ Ｐゴシック"/>
            <family val="3"/>
            <charset val="128"/>
          </rPr>
          <t xml:space="preserve">数字だけ入力してください。
</t>
        </r>
      </text>
    </comment>
    <comment ref="J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5" authorId="2" shapeId="0">
      <text>
        <r>
          <rPr>
            <b/>
            <sz val="9"/>
            <color indexed="81"/>
            <rFont val="ＭＳ Ｐゴシック"/>
            <family val="3"/>
            <charset val="128"/>
          </rPr>
          <t xml:space="preserve">数字だけ入力してください。
</t>
        </r>
      </text>
    </comment>
    <comment ref="J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6" authorId="2" shapeId="0">
      <text>
        <r>
          <rPr>
            <b/>
            <sz val="9"/>
            <color indexed="81"/>
            <rFont val="ＭＳ Ｐゴシック"/>
            <family val="3"/>
            <charset val="128"/>
          </rPr>
          <t xml:space="preserve">数字だけ入力してください。
</t>
        </r>
      </text>
    </comment>
    <comment ref="J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7" authorId="2" shapeId="0">
      <text>
        <r>
          <rPr>
            <b/>
            <sz val="9"/>
            <color indexed="81"/>
            <rFont val="ＭＳ Ｐゴシック"/>
            <family val="3"/>
            <charset val="128"/>
          </rPr>
          <t xml:space="preserve">数字だけ入力してください。
</t>
        </r>
      </text>
    </comment>
    <comment ref="J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8" authorId="2" shapeId="0">
      <text>
        <r>
          <rPr>
            <b/>
            <sz val="9"/>
            <color indexed="81"/>
            <rFont val="ＭＳ Ｐゴシック"/>
            <family val="3"/>
            <charset val="128"/>
          </rPr>
          <t xml:space="preserve">数字だけ入力してください。
</t>
        </r>
      </text>
    </comment>
    <comment ref="J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9" authorId="2" shapeId="0">
      <text>
        <r>
          <rPr>
            <b/>
            <sz val="9"/>
            <color indexed="81"/>
            <rFont val="ＭＳ Ｐゴシック"/>
            <family val="3"/>
            <charset val="128"/>
          </rPr>
          <t xml:space="preserve">数字だけ入力してください。
</t>
        </r>
      </text>
    </comment>
    <comment ref="J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0" authorId="2" shapeId="0">
      <text>
        <r>
          <rPr>
            <b/>
            <sz val="9"/>
            <color indexed="81"/>
            <rFont val="ＭＳ Ｐゴシック"/>
            <family val="3"/>
            <charset val="128"/>
          </rPr>
          <t xml:space="preserve">数字だけ入力してください。
</t>
        </r>
      </text>
    </comment>
    <comment ref="J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1" authorId="2" shapeId="0">
      <text>
        <r>
          <rPr>
            <b/>
            <sz val="9"/>
            <color indexed="81"/>
            <rFont val="ＭＳ Ｐゴシック"/>
            <family val="3"/>
            <charset val="128"/>
          </rPr>
          <t xml:space="preserve">数字だけ入力してください。
</t>
        </r>
      </text>
    </comment>
    <comment ref="J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2" authorId="2" shapeId="0">
      <text>
        <r>
          <rPr>
            <b/>
            <sz val="9"/>
            <color indexed="81"/>
            <rFont val="ＭＳ Ｐゴシック"/>
            <family val="3"/>
            <charset val="128"/>
          </rPr>
          <t xml:space="preserve">数字だけ入力してください。
</t>
        </r>
      </text>
    </comment>
    <comment ref="J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3" authorId="2" shapeId="0">
      <text>
        <r>
          <rPr>
            <b/>
            <sz val="9"/>
            <color indexed="81"/>
            <rFont val="ＭＳ Ｐゴシック"/>
            <family val="3"/>
            <charset val="128"/>
          </rPr>
          <t xml:space="preserve">数字だけ入力してください。
</t>
        </r>
      </text>
    </comment>
    <comment ref="J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4" authorId="2" shapeId="0">
      <text>
        <r>
          <rPr>
            <b/>
            <sz val="9"/>
            <color indexed="81"/>
            <rFont val="ＭＳ Ｐゴシック"/>
            <family val="3"/>
            <charset val="128"/>
          </rPr>
          <t xml:space="preserve">数字だけ入力してください。
</t>
        </r>
      </text>
    </comment>
    <comment ref="J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5" authorId="2" shapeId="0">
      <text>
        <r>
          <rPr>
            <b/>
            <sz val="9"/>
            <color indexed="81"/>
            <rFont val="ＭＳ Ｐゴシック"/>
            <family val="3"/>
            <charset val="128"/>
          </rPr>
          <t xml:space="preserve">数字だけ入力してください。
</t>
        </r>
      </text>
    </comment>
    <comment ref="J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6" authorId="2" shapeId="0">
      <text>
        <r>
          <rPr>
            <b/>
            <sz val="9"/>
            <color indexed="81"/>
            <rFont val="ＭＳ Ｐゴシック"/>
            <family val="3"/>
            <charset val="128"/>
          </rPr>
          <t xml:space="preserve">数字だけ入力してください。
</t>
        </r>
      </text>
    </comment>
    <comment ref="J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7" authorId="2" shapeId="0">
      <text>
        <r>
          <rPr>
            <b/>
            <sz val="9"/>
            <color indexed="81"/>
            <rFont val="ＭＳ Ｐゴシック"/>
            <family val="3"/>
            <charset val="128"/>
          </rPr>
          <t xml:space="preserve">数字だけ入力してください。
</t>
        </r>
      </text>
    </comment>
    <comment ref="J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8" authorId="2" shapeId="0">
      <text>
        <r>
          <rPr>
            <b/>
            <sz val="9"/>
            <color indexed="81"/>
            <rFont val="ＭＳ Ｐゴシック"/>
            <family val="3"/>
            <charset val="128"/>
          </rPr>
          <t xml:space="preserve">数字だけ入力してください。
</t>
        </r>
      </text>
    </comment>
    <comment ref="J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9" authorId="2" shapeId="0">
      <text>
        <r>
          <rPr>
            <b/>
            <sz val="9"/>
            <color indexed="81"/>
            <rFont val="ＭＳ Ｐゴシック"/>
            <family val="3"/>
            <charset val="128"/>
          </rPr>
          <t xml:space="preserve">数字だけ入力してください。
</t>
        </r>
      </text>
    </comment>
    <comment ref="J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0" authorId="2" shapeId="0">
      <text>
        <r>
          <rPr>
            <b/>
            <sz val="9"/>
            <color indexed="81"/>
            <rFont val="ＭＳ Ｐゴシック"/>
            <family val="3"/>
            <charset val="128"/>
          </rPr>
          <t xml:space="preserve">数字だけ入力してください。
</t>
        </r>
      </text>
    </comment>
    <comment ref="J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1" authorId="2" shapeId="0">
      <text>
        <r>
          <rPr>
            <b/>
            <sz val="9"/>
            <color indexed="81"/>
            <rFont val="ＭＳ Ｐゴシック"/>
            <family val="3"/>
            <charset val="128"/>
          </rPr>
          <t xml:space="preserve">数字だけ入力してください。
</t>
        </r>
      </text>
    </comment>
    <comment ref="J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2" authorId="2" shapeId="0">
      <text>
        <r>
          <rPr>
            <b/>
            <sz val="9"/>
            <color indexed="81"/>
            <rFont val="ＭＳ Ｐゴシック"/>
            <family val="3"/>
            <charset val="128"/>
          </rPr>
          <t xml:space="preserve">数字だけ入力してください。
</t>
        </r>
      </text>
    </comment>
    <comment ref="J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3" authorId="2" shapeId="0">
      <text>
        <r>
          <rPr>
            <b/>
            <sz val="9"/>
            <color indexed="81"/>
            <rFont val="ＭＳ Ｐゴシック"/>
            <family val="3"/>
            <charset val="128"/>
          </rPr>
          <t xml:space="preserve">数字だけ入力してください。
</t>
        </r>
      </text>
    </comment>
    <comment ref="J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4" authorId="2" shapeId="0">
      <text>
        <r>
          <rPr>
            <b/>
            <sz val="9"/>
            <color indexed="81"/>
            <rFont val="ＭＳ Ｐゴシック"/>
            <family val="3"/>
            <charset val="128"/>
          </rPr>
          <t xml:space="preserve">数字だけ入力してください。
</t>
        </r>
      </text>
    </comment>
    <comment ref="J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5" authorId="2" shapeId="0">
      <text>
        <r>
          <rPr>
            <b/>
            <sz val="9"/>
            <color indexed="81"/>
            <rFont val="ＭＳ Ｐゴシック"/>
            <family val="3"/>
            <charset val="128"/>
          </rPr>
          <t xml:space="preserve">数字だけ入力してください。
</t>
        </r>
      </text>
    </comment>
    <comment ref="J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6" authorId="2" shapeId="0">
      <text>
        <r>
          <rPr>
            <b/>
            <sz val="9"/>
            <color indexed="81"/>
            <rFont val="ＭＳ Ｐゴシック"/>
            <family val="3"/>
            <charset val="128"/>
          </rPr>
          <t xml:space="preserve">数字だけ入力してください。
</t>
        </r>
      </text>
    </comment>
    <comment ref="J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7" authorId="2" shapeId="0">
      <text>
        <r>
          <rPr>
            <b/>
            <sz val="9"/>
            <color indexed="81"/>
            <rFont val="ＭＳ Ｐゴシック"/>
            <family val="3"/>
            <charset val="128"/>
          </rPr>
          <t xml:space="preserve">数字だけ入力してください。
</t>
        </r>
      </text>
    </comment>
    <comment ref="J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8" authorId="2" shapeId="0">
      <text>
        <r>
          <rPr>
            <b/>
            <sz val="9"/>
            <color indexed="81"/>
            <rFont val="ＭＳ Ｐゴシック"/>
            <family val="3"/>
            <charset val="128"/>
          </rPr>
          <t xml:space="preserve">数字だけ入力してください。
</t>
        </r>
      </text>
    </comment>
    <comment ref="J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9" authorId="2" shapeId="0">
      <text>
        <r>
          <rPr>
            <b/>
            <sz val="9"/>
            <color indexed="81"/>
            <rFont val="ＭＳ Ｐゴシック"/>
            <family val="3"/>
            <charset val="128"/>
          </rPr>
          <t xml:space="preserve">数字だけ入力してください。
</t>
        </r>
      </text>
    </comment>
    <comment ref="J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0" authorId="2" shapeId="0">
      <text>
        <r>
          <rPr>
            <b/>
            <sz val="9"/>
            <color indexed="81"/>
            <rFont val="ＭＳ Ｐゴシック"/>
            <family val="3"/>
            <charset val="128"/>
          </rPr>
          <t xml:space="preserve">数字だけ入力してください。
</t>
        </r>
      </text>
    </comment>
    <comment ref="J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1" authorId="2" shapeId="0">
      <text>
        <r>
          <rPr>
            <b/>
            <sz val="9"/>
            <color indexed="81"/>
            <rFont val="ＭＳ Ｐゴシック"/>
            <family val="3"/>
            <charset val="128"/>
          </rPr>
          <t xml:space="preserve">数字だけ入力してください。
</t>
        </r>
      </text>
    </comment>
    <comment ref="J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2" authorId="2" shapeId="0">
      <text>
        <r>
          <rPr>
            <b/>
            <sz val="9"/>
            <color indexed="81"/>
            <rFont val="ＭＳ Ｐゴシック"/>
            <family val="3"/>
            <charset val="128"/>
          </rPr>
          <t xml:space="preserve">数字だけ入力してください。
</t>
        </r>
      </text>
    </comment>
    <comment ref="J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3" authorId="2" shapeId="0">
      <text>
        <r>
          <rPr>
            <b/>
            <sz val="9"/>
            <color indexed="81"/>
            <rFont val="ＭＳ Ｐゴシック"/>
            <family val="3"/>
            <charset val="128"/>
          </rPr>
          <t xml:space="preserve">数字だけ入力してください。
</t>
        </r>
      </text>
    </comment>
    <comment ref="J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4" authorId="2" shapeId="0">
      <text>
        <r>
          <rPr>
            <b/>
            <sz val="9"/>
            <color indexed="81"/>
            <rFont val="ＭＳ Ｐゴシック"/>
            <family val="3"/>
            <charset val="128"/>
          </rPr>
          <t xml:space="preserve">数字だけ入力してください。
</t>
        </r>
      </text>
    </comment>
    <comment ref="J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5" authorId="2" shapeId="0">
      <text>
        <r>
          <rPr>
            <b/>
            <sz val="9"/>
            <color indexed="81"/>
            <rFont val="ＭＳ Ｐゴシック"/>
            <family val="3"/>
            <charset val="128"/>
          </rPr>
          <t xml:space="preserve">数字だけ入力してください。
</t>
        </r>
      </text>
    </comment>
    <comment ref="J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6" authorId="2" shapeId="0">
      <text>
        <r>
          <rPr>
            <b/>
            <sz val="9"/>
            <color indexed="81"/>
            <rFont val="ＭＳ Ｐゴシック"/>
            <family val="3"/>
            <charset val="128"/>
          </rPr>
          <t xml:space="preserve">数字だけ入力してください。
</t>
        </r>
      </text>
    </comment>
    <comment ref="J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7" authorId="2" shapeId="0">
      <text>
        <r>
          <rPr>
            <b/>
            <sz val="9"/>
            <color indexed="81"/>
            <rFont val="ＭＳ Ｐゴシック"/>
            <family val="3"/>
            <charset val="128"/>
          </rPr>
          <t xml:space="preserve">数字だけ入力してください。
</t>
        </r>
      </text>
    </comment>
    <comment ref="J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8" authorId="2" shapeId="0">
      <text>
        <r>
          <rPr>
            <b/>
            <sz val="9"/>
            <color indexed="81"/>
            <rFont val="ＭＳ Ｐゴシック"/>
            <family val="3"/>
            <charset val="128"/>
          </rPr>
          <t xml:space="preserve">数字だけ入力してください。
</t>
        </r>
      </text>
    </comment>
    <comment ref="J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9" authorId="2" shapeId="0">
      <text>
        <r>
          <rPr>
            <b/>
            <sz val="9"/>
            <color indexed="81"/>
            <rFont val="ＭＳ Ｐゴシック"/>
            <family val="3"/>
            <charset val="128"/>
          </rPr>
          <t xml:space="preserve">数字だけ入力してください。
</t>
        </r>
      </text>
    </comment>
    <comment ref="J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0" authorId="2" shapeId="0">
      <text>
        <r>
          <rPr>
            <b/>
            <sz val="9"/>
            <color indexed="81"/>
            <rFont val="ＭＳ Ｐゴシック"/>
            <family val="3"/>
            <charset val="128"/>
          </rPr>
          <t xml:space="preserve">数字だけ入力してください。
</t>
        </r>
      </text>
    </comment>
    <comment ref="J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1" authorId="2" shapeId="0">
      <text>
        <r>
          <rPr>
            <b/>
            <sz val="9"/>
            <color indexed="81"/>
            <rFont val="ＭＳ Ｐゴシック"/>
            <family val="3"/>
            <charset val="128"/>
          </rPr>
          <t xml:space="preserve">数字だけ入力してください。
</t>
        </r>
      </text>
    </comment>
    <comment ref="J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2" authorId="2" shapeId="0">
      <text>
        <r>
          <rPr>
            <b/>
            <sz val="9"/>
            <color indexed="81"/>
            <rFont val="ＭＳ Ｐゴシック"/>
            <family val="3"/>
            <charset val="128"/>
          </rPr>
          <t xml:space="preserve">数字だけ入力してください。
</t>
        </r>
      </text>
    </comment>
    <comment ref="J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3" authorId="2" shapeId="0">
      <text>
        <r>
          <rPr>
            <b/>
            <sz val="9"/>
            <color indexed="81"/>
            <rFont val="ＭＳ Ｐゴシック"/>
            <family val="3"/>
            <charset val="128"/>
          </rPr>
          <t xml:space="preserve">数字だけ入力してください。
</t>
        </r>
      </text>
    </comment>
    <comment ref="J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4" authorId="2" shapeId="0">
      <text>
        <r>
          <rPr>
            <b/>
            <sz val="9"/>
            <color indexed="81"/>
            <rFont val="ＭＳ Ｐゴシック"/>
            <family val="3"/>
            <charset val="128"/>
          </rPr>
          <t xml:space="preserve">数字だけ入力してください。
</t>
        </r>
      </text>
    </comment>
    <comment ref="J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5" authorId="2" shapeId="0">
      <text>
        <r>
          <rPr>
            <b/>
            <sz val="9"/>
            <color indexed="81"/>
            <rFont val="ＭＳ Ｐゴシック"/>
            <family val="3"/>
            <charset val="128"/>
          </rPr>
          <t xml:space="preserve">数字だけ入力してください。
</t>
        </r>
      </text>
    </comment>
    <comment ref="J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6" authorId="2" shapeId="0">
      <text>
        <r>
          <rPr>
            <b/>
            <sz val="9"/>
            <color indexed="81"/>
            <rFont val="ＭＳ Ｐゴシック"/>
            <family val="3"/>
            <charset val="128"/>
          </rPr>
          <t xml:space="preserve">数字だけ入力してください。
</t>
        </r>
      </text>
    </comment>
    <comment ref="J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7" authorId="2" shapeId="0">
      <text>
        <r>
          <rPr>
            <b/>
            <sz val="9"/>
            <color indexed="81"/>
            <rFont val="ＭＳ Ｐゴシック"/>
            <family val="3"/>
            <charset val="128"/>
          </rPr>
          <t xml:space="preserve">数字だけ入力してください。
</t>
        </r>
      </text>
    </comment>
    <comment ref="J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8" authorId="2" shapeId="0">
      <text>
        <r>
          <rPr>
            <b/>
            <sz val="9"/>
            <color indexed="81"/>
            <rFont val="ＭＳ Ｐゴシック"/>
            <family val="3"/>
            <charset val="128"/>
          </rPr>
          <t xml:space="preserve">数字だけ入力してください。
</t>
        </r>
      </text>
    </comment>
    <comment ref="J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9" authorId="2" shapeId="0">
      <text>
        <r>
          <rPr>
            <b/>
            <sz val="9"/>
            <color indexed="81"/>
            <rFont val="ＭＳ Ｐゴシック"/>
            <family val="3"/>
            <charset val="128"/>
          </rPr>
          <t xml:space="preserve">数字だけ入力してください。
</t>
        </r>
      </text>
    </comment>
    <comment ref="J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0" authorId="2" shapeId="0">
      <text>
        <r>
          <rPr>
            <b/>
            <sz val="9"/>
            <color indexed="81"/>
            <rFont val="ＭＳ Ｐゴシック"/>
            <family val="3"/>
            <charset val="128"/>
          </rPr>
          <t xml:space="preserve">数字だけ入力してください。
</t>
        </r>
      </text>
    </comment>
    <comment ref="J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1" authorId="2" shapeId="0">
      <text>
        <r>
          <rPr>
            <b/>
            <sz val="9"/>
            <color indexed="81"/>
            <rFont val="ＭＳ Ｐゴシック"/>
            <family val="3"/>
            <charset val="128"/>
          </rPr>
          <t xml:space="preserve">数字だけ入力してください。
</t>
        </r>
      </text>
    </comment>
    <comment ref="J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2" authorId="2" shapeId="0">
      <text>
        <r>
          <rPr>
            <b/>
            <sz val="9"/>
            <color indexed="81"/>
            <rFont val="ＭＳ Ｐゴシック"/>
            <family val="3"/>
            <charset val="128"/>
          </rPr>
          <t xml:space="preserve">数字だけ入力してください。
</t>
        </r>
      </text>
    </comment>
    <comment ref="J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3" authorId="2" shapeId="0">
      <text>
        <r>
          <rPr>
            <b/>
            <sz val="9"/>
            <color indexed="81"/>
            <rFont val="ＭＳ Ｐゴシック"/>
            <family val="3"/>
            <charset val="128"/>
          </rPr>
          <t xml:space="preserve">数字だけ入力してください。
</t>
        </r>
      </text>
    </comment>
    <comment ref="J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4" authorId="2" shapeId="0">
      <text>
        <r>
          <rPr>
            <b/>
            <sz val="9"/>
            <color indexed="81"/>
            <rFont val="ＭＳ Ｐゴシック"/>
            <family val="3"/>
            <charset val="128"/>
          </rPr>
          <t xml:space="preserve">数字だけ入力してください。
</t>
        </r>
      </text>
    </comment>
    <comment ref="J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5" authorId="2" shapeId="0">
      <text>
        <r>
          <rPr>
            <b/>
            <sz val="9"/>
            <color indexed="81"/>
            <rFont val="ＭＳ Ｐゴシック"/>
            <family val="3"/>
            <charset val="128"/>
          </rPr>
          <t xml:space="preserve">数字だけ入力してください。
</t>
        </r>
      </text>
    </comment>
    <comment ref="J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6" authorId="2" shapeId="0">
      <text>
        <r>
          <rPr>
            <b/>
            <sz val="9"/>
            <color indexed="81"/>
            <rFont val="ＭＳ Ｐゴシック"/>
            <family val="3"/>
            <charset val="128"/>
          </rPr>
          <t xml:space="preserve">数字だけ入力してください。
</t>
        </r>
      </text>
    </comment>
    <comment ref="J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7" authorId="2" shapeId="0">
      <text>
        <r>
          <rPr>
            <b/>
            <sz val="9"/>
            <color indexed="81"/>
            <rFont val="ＭＳ Ｐゴシック"/>
            <family val="3"/>
            <charset val="128"/>
          </rPr>
          <t xml:space="preserve">数字だけ入力してください。
</t>
        </r>
      </text>
    </comment>
    <comment ref="J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8" authorId="2" shapeId="0">
      <text>
        <r>
          <rPr>
            <b/>
            <sz val="9"/>
            <color indexed="81"/>
            <rFont val="ＭＳ Ｐゴシック"/>
            <family val="3"/>
            <charset val="128"/>
          </rPr>
          <t xml:space="preserve">数字だけ入力してください。
</t>
        </r>
      </text>
    </comment>
    <comment ref="J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9" authorId="2" shapeId="0">
      <text>
        <r>
          <rPr>
            <b/>
            <sz val="9"/>
            <color indexed="81"/>
            <rFont val="ＭＳ Ｐゴシック"/>
            <family val="3"/>
            <charset val="128"/>
          </rPr>
          <t xml:space="preserve">数字だけ入力してください。
</t>
        </r>
      </text>
    </comment>
    <comment ref="J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0" authorId="2" shapeId="0">
      <text>
        <r>
          <rPr>
            <b/>
            <sz val="9"/>
            <color indexed="81"/>
            <rFont val="ＭＳ Ｐゴシック"/>
            <family val="3"/>
            <charset val="128"/>
          </rPr>
          <t xml:space="preserve">数字だけ入力してください。
</t>
        </r>
      </text>
    </comment>
    <comment ref="J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1" authorId="2" shapeId="0">
      <text>
        <r>
          <rPr>
            <b/>
            <sz val="9"/>
            <color indexed="81"/>
            <rFont val="ＭＳ Ｐゴシック"/>
            <family val="3"/>
            <charset val="128"/>
          </rPr>
          <t xml:space="preserve">数字だけ入力してください。
</t>
        </r>
      </text>
    </comment>
    <comment ref="J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2" authorId="2" shapeId="0">
      <text>
        <r>
          <rPr>
            <b/>
            <sz val="9"/>
            <color indexed="81"/>
            <rFont val="ＭＳ Ｐゴシック"/>
            <family val="3"/>
            <charset val="128"/>
          </rPr>
          <t xml:space="preserve">数字だけ入力してください。
</t>
        </r>
      </text>
    </comment>
    <comment ref="J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3" authorId="2" shapeId="0">
      <text>
        <r>
          <rPr>
            <b/>
            <sz val="9"/>
            <color indexed="81"/>
            <rFont val="ＭＳ Ｐゴシック"/>
            <family val="3"/>
            <charset val="128"/>
          </rPr>
          <t xml:space="preserve">数字だけ入力してください。
</t>
        </r>
      </text>
    </comment>
    <comment ref="J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4" authorId="2" shapeId="0">
      <text>
        <r>
          <rPr>
            <b/>
            <sz val="9"/>
            <color indexed="81"/>
            <rFont val="ＭＳ Ｐゴシック"/>
            <family val="3"/>
            <charset val="128"/>
          </rPr>
          <t xml:space="preserve">数字だけ入力してください。
</t>
        </r>
      </text>
    </comment>
    <comment ref="J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5" authorId="2" shapeId="0">
      <text>
        <r>
          <rPr>
            <b/>
            <sz val="9"/>
            <color indexed="81"/>
            <rFont val="ＭＳ Ｐゴシック"/>
            <family val="3"/>
            <charset val="128"/>
          </rPr>
          <t xml:space="preserve">数字だけ入力してください。
</t>
        </r>
      </text>
    </comment>
    <comment ref="J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6" authorId="2" shapeId="0">
      <text>
        <r>
          <rPr>
            <b/>
            <sz val="9"/>
            <color indexed="81"/>
            <rFont val="ＭＳ Ｐゴシック"/>
            <family val="3"/>
            <charset val="128"/>
          </rPr>
          <t xml:space="preserve">数字だけ入力してください。
</t>
        </r>
      </text>
    </comment>
    <comment ref="J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7" authorId="2" shapeId="0">
      <text>
        <r>
          <rPr>
            <b/>
            <sz val="9"/>
            <color indexed="81"/>
            <rFont val="ＭＳ Ｐゴシック"/>
            <family val="3"/>
            <charset val="128"/>
          </rPr>
          <t xml:space="preserve">数字だけ入力してください。
</t>
        </r>
      </text>
    </comment>
    <comment ref="J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8" authorId="2" shapeId="0">
      <text>
        <r>
          <rPr>
            <b/>
            <sz val="9"/>
            <color indexed="81"/>
            <rFont val="ＭＳ Ｐゴシック"/>
            <family val="3"/>
            <charset val="128"/>
          </rPr>
          <t xml:space="preserve">数字だけ入力してください。
</t>
        </r>
      </text>
    </comment>
    <comment ref="J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9" authorId="2" shapeId="0">
      <text>
        <r>
          <rPr>
            <b/>
            <sz val="9"/>
            <color indexed="81"/>
            <rFont val="ＭＳ Ｐゴシック"/>
            <family val="3"/>
            <charset val="128"/>
          </rPr>
          <t xml:space="preserve">数字だけ入力してください。
</t>
        </r>
      </text>
    </comment>
    <comment ref="J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0" authorId="2" shapeId="0">
      <text>
        <r>
          <rPr>
            <b/>
            <sz val="9"/>
            <color indexed="81"/>
            <rFont val="ＭＳ Ｐゴシック"/>
            <family val="3"/>
            <charset val="128"/>
          </rPr>
          <t xml:space="preserve">数字だけ入力してください。
</t>
        </r>
      </text>
    </comment>
    <comment ref="C101" authorId="2"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<sst xmlns="http://schemas.openxmlformats.org/spreadsheetml/2006/main" count="839" uniqueCount="591">
  <si>
    <t>ﾅﾝﾊﾞｰ</t>
    <phoneticPr fontId="3"/>
  </si>
  <si>
    <t>学年</t>
    <rPh sb="0" eb="2">
      <t>ガクネン</t>
    </rPh>
    <phoneticPr fontId="3"/>
  </si>
  <si>
    <t>男</t>
    <rPh sb="0" eb="1">
      <t>オトコ</t>
    </rPh>
    <phoneticPr fontId="3"/>
  </si>
  <si>
    <t>競技者NO</t>
  </si>
  <si>
    <t>競技者名</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</si>
  <si>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</si>
  <si>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</si>
  <si>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</si>
  <si>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</si>
  <si>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</si>
  <si>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</si>
  <si>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</si>
  <si>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</si>
  <si>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</si>
  <si>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</si>
  <si>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</si>
  <si>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</si>
  <si>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４×４００ｍＲ</t>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</si>
  <si>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</si>
  <si>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</si>
  <si>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</si>
  <si>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</si>
  <si>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</si>
  <si>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</si>
  <si>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</si>
  <si>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</si>
  <si>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</si>
  <si>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</si>
  <si>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</si>
  <si>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</si>
  <si>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</si>
  <si>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</si>
  <si>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</si>
  <si>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</si>
  <si>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</si>
  <si>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</si>
  <si>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</si>
  <si>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</si>
  <si>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</si>
  <si>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</si>
  <si>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</si>
  <si>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</si>
  <si>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</si>
  <si>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</si>
  <si>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　　②選手情報の入力</t>
    <rPh sb="3" eb="5">
      <t>センシュ</t>
    </rPh>
    <rPh sb="5" eb="7">
      <t>ジョウホウ</t>
    </rPh>
    <rPh sb="8" eb="10">
      <t>ニュウリョク</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</si>
  <si>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</si>
  <si>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</si>
  <si>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</si>
  <si>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</si>
  <si>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</si>
  <si>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</si>
  <si>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</si>
  <si>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</si>
  <si>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</si>
  <si>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</si>
  <si>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</si>
  <si>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</si>
  <si>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</si>
  <si>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</si>
  <si>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</si>
  <si>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</si>
  <si>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</si>
  <si>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</si>
  <si>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</si>
  <si>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</si>
  <si>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</si>
  <si>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</si>
  <si>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</si>
  <si>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男4X100mR</t>
    <rPh sb="0" eb="1">
      <t>オトコ</t>
    </rPh>
    <phoneticPr fontId="3"/>
  </si>
  <si>
    <t>女4X100mR</t>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</si>
  <si>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</si>
  <si>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</si>
  <si>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</si>
  <si>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</si>
  <si>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</si>
  <si>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</si>
  <si>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</si>
  <si>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</si>
  <si>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</si>
  <si>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24"/>
  </si>
  <si>
    <t>女　　　子</t>
    <rPh sb="0" eb="1">
      <t>オンナ</t>
    </rPh>
    <rPh sb="4" eb="5">
      <t>コ</t>
    </rPh>
    <phoneticPr fontId="24"/>
  </si>
  <si>
    <t>一覧表用　種目名</t>
    <rPh sb="0" eb="2">
      <t>イチラン</t>
    </rPh>
    <rPh sb="2" eb="3">
      <t>ヒョウ</t>
    </rPh>
    <rPh sb="3" eb="4">
      <t>ヨウ</t>
    </rPh>
    <rPh sb="5" eb="7">
      <t>シュモク</t>
    </rPh>
    <rPh sb="7" eb="8">
      <t>メイ</t>
    </rPh>
    <phoneticPr fontId="24"/>
  </si>
  <si>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</si>
  <si>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</si>
  <si>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</si>
  <si>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</si>
  <si>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</si>
  <si>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</si>
  <si>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</si>
  <si>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</si>
  <si>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</si>
  <si>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</si>
  <si>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</si>
  <si>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</si>
  <si>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</si>
  <si>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</si>
  <si>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</si>
  <si>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</si>
  <si>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</si>
  <si>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</si>
  <si>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</si>
  <si>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</si>
  <si>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種目計</t>
    <rPh sb="0" eb="2">
      <t>シュモク</t>
    </rPh>
    <rPh sb="2" eb="3">
      <t>ケイ</t>
    </rPh>
    <phoneticPr fontId="3"/>
  </si>
  <si>
    <t>種目数</t>
    <rPh sb="0" eb="3">
      <t>シュモクスウ</t>
    </rPh>
    <phoneticPr fontId="7"/>
  </si>
  <si>
    <t>リレー</t>
    <phoneticPr fontId="7"/>
  </si>
  <si>
    <t>リレー計</t>
    <rPh sb="3" eb="4">
      <t>ケイ</t>
    </rPh>
    <phoneticPr fontId="3"/>
  </si>
  <si>
    <t>部</t>
    <rPh sb="0" eb="1">
      <t>ブ</t>
    </rPh>
    <phoneticPr fontId="7"/>
  </si>
  <si>
    <t>男</t>
    <rPh sb="0" eb="1">
      <t>オトコ</t>
    </rPh>
    <phoneticPr fontId="3"/>
  </si>
  <si>
    <t>女</t>
    <rPh sb="0" eb="1">
      <t>オンナ</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</si>
  <si>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</si>
  <si>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</si>
  <si>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</si>
  <si>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</si>
  <si>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メール送信期限</t>
    <rPh sb="3" eb="5">
      <t>ソウシン</t>
    </rPh>
    <rPh sb="5" eb="7">
      <t>キゲン</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</si>
  <si>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</si>
  <si>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</si>
  <si>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</si>
  <si>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</si>
  <si>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</si>
  <si>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</si>
  <si>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</si>
  <si>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　　①団体情報の入力</t>
    <rPh sb="3" eb="5">
      <t>ダンタイ</t>
    </rPh>
    <rPh sb="5" eb="7">
      <t>ジョウホウ</t>
    </rPh>
    <rPh sb="8" eb="10">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</si>
  <si>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</si>
  <si>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</si>
  <si>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</si>
  <si>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</si>
  <si>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t>↓</t>
    <phoneticPr fontId="3"/>
  </si>
  <si>
    <r>
      <t>　・入力したファイルを送信してください。</t>
    </r>
    <r>
      <rPr>
        <b/>
        <sz val="12"/>
        <color indexed="8"/>
        <rFont val="ＭＳ 明朝"/>
        <family val="1"/>
        <charset val="128"/>
      </rPr>
      <t/>
    </r>
    <rPh sb="2" eb="4">
      <t>ニュウリョク</t>
    </rPh>
    <phoneticPr fontId="3"/>
  </si>
  <si>
    <t xml:space="preserve">mail：   </t>
    <phoneticPr fontId="3"/>
  </si>
  <si>
    <t>　　④ファイルの保存</t>
    <rPh sb="8" eb="10">
      <t>ホゾン</t>
    </rPh>
    <phoneticPr fontId="3"/>
  </si>
  <si>
    <t>　　⑤メール送信</t>
    <rPh sb="6" eb="8">
      <t>ソウシン</t>
    </rPh>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</si>
  <si>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</si>
  <si>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</si>
  <si>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</si>
  <si>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</si>
  <si>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</si>
  <si>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</si>
  <si>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</si>
  <si>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t>種目２</t>
    <rPh sb="0" eb="2">
      <t>シュモク</t>
    </rPh>
    <phoneticPr fontId="3"/>
  </si>
  <si>
    <t>記録２</t>
    <rPh sb="0" eb="2">
      <t>キロク</t>
    </rPh>
    <phoneticPr fontId="3"/>
  </si>
  <si>
    <t>男走幅跳</t>
    <rPh sb="1" eb="2">
      <t>ハシ</t>
    </rPh>
    <rPh sb="2" eb="4">
      <t>ハバト</t>
    </rPh>
    <phoneticPr fontId="20"/>
  </si>
  <si>
    <t>男4X100mR</t>
  </si>
  <si>
    <t>女4X100mR</t>
  </si>
  <si>
    <t>女走幅跳</t>
    <rPh sb="1" eb="2">
      <t>ハシ</t>
    </rPh>
    <rPh sb="2" eb="4">
      <t>ハバト</t>
    </rPh>
    <phoneticPr fontId="20"/>
  </si>
  <si>
    <t>種目数×700円</t>
    <rPh sb="0" eb="2">
      <t>シュモク</t>
    </rPh>
    <rPh sb="2" eb="3">
      <t>スウ</t>
    </rPh>
    <rPh sb="7" eb="8">
      <t>エン</t>
    </rPh>
    <phoneticPr fontId="3"/>
  </si>
  <si>
    <t>リレー参加数✕1000円</t>
    <rPh sb="3" eb="6">
      <t>サンカスウ</t>
    </rPh>
    <rPh sb="11" eb="12">
      <t>エン</t>
    </rPh>
    <phoneticPr fontId="3"/>
  </si>
  <si>
    <t>支払金額</t>
    <rPh sb="0" eb="4">
      <t>シハライキンガク</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</si>
  <si>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</si>
  <si>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</si>
  <si>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</si>
  <si>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</si>
  <si>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t>普通預金　口座番号００７４９４８</t>
    <rPh sb="0" eb="4">
      <t>フツウヨキン</t>
    </rPh>
    <rPh sb="5" eb="9">
      <t>コウザバンゴウ</t>
    </rPh>
    <phoneticPr fontId="3"/>
  </si>
  <si>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3"/>
  </si>
  <si>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3"/>
  </si>
  <si>
    <t>振込口座の間違いにお気をつけください。</t>
    <rPh sb="0" eb="2">
      <t>フリコミ</t>
    </rPh>
    <rPh sb="2" eb="4">
      <t>コウザ</t>
    </rPh>
    <rPh sb="5" eb="7">
      <t>マチガ</t>
    </rPh>
    <rPh sb="10" eb="11">
      <t>キ</t>
    </rPh>
    <phoneticPr fontId="3"/>
  </si>
  <si>
    <t>団体名が判らなくなりますので、</t>
    <rPh sb="0" eb="3">
      <t>ダンタイメイ</t>
    </rPh>
    <rPh sb="4" eb="5">
      <t>ワカ</t>
    </rPh>
    <phoneticPr fontId="3"/>
  </si>
  <si>
    <t>　　例）　００１ｱｻﾋｶﾞｵｶｺｳｺｳ</t>
    <rPh sb="2" eb="3">
      <t>レイ</t>
    </rPh>
    <phoneticPr fontId="3"/>
  </si>
  <si>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3"/>
  </si>
  <si>
    <t>団体名</t>
    <rPh sb="0" eb="3">
      <t>ダンタイメイ</t>
    </rPh>
    <phoneticPr fontId="7"/>
  </si>
  <si>
    <t>男60m</t>
  </si>
  <si>
    <t>男300m</t>
  </si>
  <si>
    <t>女60m</t>
  </si>
  <si>
    <t>女300m</t>
  </si>
  <si>
    <t>高校用</t>
    <rPh sb="0" eb="2">
      <t>コウコウ</t>
    </rPh>
    <rPh sb="2" eb="3">
      <t>ヨウ</t>
    </rPh>
    <phoneticPr fontId="3"/>
  </si>
  <si>
    <t>プログラム事前申し込み１部</t>
    <rPh sb="5" eb="7">
      <t>ジゼン</t>
    </rPh>
    <rPh sb="7" eb="8">
      <t>モウ</t>
    </rPh>
    <rPh sb="9" eb="10">
      <t>コ</t>
    </rPh>
    <rPh sb="12" eb="13">
      <t>ブ</t>
    </rPh>
    <phoneticPr fontId="3"/>
  </si>
  <si>
    <t>(１)この大会は、ウォーミングアップ場として北陸上競技場は使用できません。</t>
    <rPh sb="5" eb="7">
      <t>タイカイ</t>
    </rPh>
    <rPh sb="18" eb="19">
      <t>バ</t>
    </rPh>
    <rPh sb="22" eb="28">
      <t>キタリクジョウキョウギジョウ</t>
    </rPh>
    <rPh sb="29" eb="31">
      <t>シヨウ</t>
    </rPh>
    <phoneticPr fontId="3"/>
  </si>
  <si>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3"/>
  </si>
  <si>
    <t>http://www.aichi-rk.jp/01_01nittei.htm</t>
  </si>
  <si>
    <t>(4)メールの件名には、必ず団体名を記入してください。</t>
    <rPh sb="7" eb="9">
      <t>ケンメイ</t>
    </rPh>
    <rPh sb="12" eb="13">
      <t>カナラ</t>
    </rPh>
    <rPh sb="14" eb="17">
      <t>ダンタイメイ</t>
    </rPh>
    <rPh sb="18" eb="20">
      <t>キニュウ</t>
    </rPh>
    <phoneticPr fontId="3"/>
  </si>
  <si>
    <t>(5)申込ファイル名も団体名に変えてから送信してください。</t>
    <rPh sb="3" eb="5">
      <t>モウシコミ</t>
    </rPh>
    <rPh sb="9" eb="10">
      <t>メイ</t>
    </rPh>
    <rPh sb="11" eb="14">
      <t>ダンタイメイ</t>
    </rPh>
    <rPh sb="15" eb="16">
      <t>カ</t>
    </rPh>
    <rPh sb="20" eb="22">
      <t>ソウシン</t>
    </rPh>
    <phoneticPr fontId="3"/>
  </si>
  <si>
    <t>(6)申し込み人数に応じて、本競技場２F･３Fのスタンド下の</t>
    <rPh sb="3" eb="4">
      <t>モウ</t>
    </rPh>
    <rPh sb="5" eb="6">
      <t>コ</t>
    </rPh>
    <rPh sb="7" eb="9">
      <t>ニンズウ</t>
    </rPh>
    <rPh sb="10" eb="11">
      <t>オウ</t>
    </rPh>
    <rPh sb="14" eb="18">
      <t>ホンキョウギジョウ</t>
    </rPh>
    <rPh sb="28" eb="29">
      <t>シタ</t>
    </rPh>
    <phoneticPr fontId="3"/>
  </si>
  <si>
    <t>　  割り振りを行いますので、場所取りは行わないでください。</t>
    <rPh sb="3" eb="4">
      <t>ワ</t>
    </rPh>
    <rPh sb="5" eb="6">
      <t>フ</t>
    </rPh>
    <rPh sb="8" eb="9">
      <t>オコナ</t>
    </rPh>
    <rPh sb="15" eb="18">
      <t>バショト</t>
    </rPh>
    <rPh sb="20" eb="21">
      <t>オコナ</t>
    </rPh>
    <phoneticPr fontId="3"/>
  </si>
  <si>
    <t>(8)問合せアドレス</t>
    <rPh sb="3" eb="5">
      <t>トイアワ</t>
    </rPh>
    <phoneticPr fontId="3"/>
  </si>
  <si>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3"/>
  </si>
  <si>
    <t>種目</t>
    <rPh sb="0" eb="2">
      <t>シュモク</t>
    </rPh>
    <phoneticPr fontId="3"/>
  </si>
  <si>
    <t>No</t>
    <phoneticPr fontId="3"/>
  </si>
  <si>
    <t>FLAG</t>
    <phoneticPr fontId="3"/>
  </si>
  <si>
    <t>女1000m</t>
  </si>
  <si>
    <t>男走高跳A</t>
    <rPh sb="1" eb="2">
      <t>ハシ</t>
    </rPh>
    <rPh sb="2" eb="4">
      <t>タカト</t>
    </rPh>
    <phoneticPr fontId="20"/>
  </si>
  <si>
    <t>女走高跳A</t>
    <rPh sb="1" eb="2">
      <t>ハシ</t>
    </rPh>
    <rPh sb="2" eb="4">
      <t>タカト</t>
    </rPh>
    <phoneticPr fontId="20"/>
  </si>
  <si>
    <t>男走高跳B</t>
    <rPh sb="1" eb="2">
      <t>ハシ</t>
    </rPh>
    <rPh sb="2" eb="4">
      <t>タカト</t>
    </rPh>
    <phoneticPr fontId="20"/>
  </si>
  <si>
    <t>女走高跳B</t>
    <rPh sb="1" eb="2">
      <t>ハシ</t>
    </rPh>
    <rPh sb="2" eb="4">
      <t>タカト</t>
    </rPh>
    <phoneticPr fontId="20"/>
  </si>
  <si>
    <t>女砲丸投</t>
    <rPh sb="1" eb="4">
      <t>ホウガンナ</t>
    </rPh>
    <phoneticPr fontId="75"/>
  </si>
  <si>
    <t>女円盤投</t>
    <rPh sb="1" eb="4">
      <t>エンバンナゲ</t>
    </rPh>
    <phoneticPr fontId="75"/>
  </si>
  <si>
    <t>男高校砲丸投</t>
    <rPh sb="0" eb="1">
      <t>オトコ</t>
    </rPh>
    <rPh sb="1" eb="3">
      <t>コウコウ</t>
    </rPh>
    <rPh sb="3" eb="6">
      <t>ホウガンナゲ</t>
    </rPh>
    <phoneticPr fontId="41"/>
  </si>
  <si>
    <t>男高校円盤投</t>
    <rPh sb="0" eb="1">
      <t>オトコ</t>
    </rPh>
    <rPh sb="1" eb="3">
      <t>コウコウ</t>
    </rPh>
    <rPh sb="3" eb="6">
      <t>エンバンナ</t>
    </rPh>
    <phoneticPr fontId="41"/>
  </si>
  <si>
    <t>男1000m</t>
  </si>
  <si>
    <t>A</t>
    <phoneticPr fontId="3"/>
  </si>
  <si>
    <t>ﾅﾝﾊﾞｰ１</t>
    <phoneticPr fontId="3"/>
  </si>
  <si>
    <t>ﾅﾝﾊﾞｰ2</t>
    <phoneticPr fontId="3"/>
  </si>
  <si>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3"/>
  </si>
  <si>
    <t>ここに、振込明細書のコピーを貼付けてください</t>
    <rPh sb="4" eb="6">
      <t>フリコミ</t>
    </rPh>
    <rPh sb="6" eb="9">
      <t>メイサイショ</t>
    </rPh>
    <rPh sb="14" eb="16">
      <t>ハリツ</t>
    </rPh>
    <phoneticPr fontId="3"/>
  </si>
  <si>
    <t>このシートを印刷し振込明細のコピーを貼り付けてください</t>
    <rPh sb="6" eb="8">
      <t>インサツ</t>
    </rPh>
    <rPh sb="9" eb="11">
      <t>フリコミ</t>
    </rPh>
    <rPh sb="11" eb="13">
      <t>メイサイ</t>
    </rPh>
    <rPh sb="18" eb="19">
      <t>ハ</t>
    </rPh>
    <rPh sb="20" eb="21">
      <t>ツ</t>
    </rPh>
    <phoneticPr fontId="3"/>
  </si>
  <si>
    <t>プログラム部数✕800円</t>
    <rPh sb="5" eb="7">
      <t>ブスウ</t>
    </rPh>
    <rPh sb="11" eb="12">
      <t>エン</t>
    </rPh>
    <phoneticPr fontId="3"/>
  </si>
  <si>
    <t>参加人数</t>
    <rPh sb="0" eb="4">
      <t>サンカニンズウ</t>
    </rPh>
    <phoneticPr fontId="3"/>
  </si>
  <si>
    <t>DB</t>
  </si>
  <si>
    <t>N1</t>
  </si>
  <si>
    <t>N2</t>
  </si>
  <si>
    <t>SX</t>
  </si>
  <si>
    <t>KC</t>
  </si>
  <si>
    <t>MC</t>
  </si>
  <si>
    <t>Syozoku</t>
  </si>
  <si>
    <t>ZK</t>
  </si>
  <si>
    <t>S1</t>
  </si>
  <si>
    <t>TM</t>
  </si>
  <si>
    <t>S2</t>
  </si>
  <si>
    <t>S3</t>
  </si>
  <si>
    <t>S4</t>
  </si>
  <si>
    <t>S5</t>
  </si>
  <si>
    <t>S6</t>
  </si>
  <si>
    <t>No</t>
    <phoneticPr fontId="76"/>
  </si>
  <si>
    <t>団体名略称</t>
  </si>
  <si>
    <t>旧団体コード</t>
  </si>
  <si>
    <t>団体名カナ</t>
  </si>
  <si>
    <t>アサヒガオカ</t>
  </si>
  <si>
    <t>メイワ</t>
  </si>
  <si>
    <t>チグサ</t>
  </si>
  <si>
    <t>ズイリョウ</t>
  </si>
  <si>
    <t>イシン</t>
  </si>
  <si>
    <t>ショウイン</t>
  </si>
  <si>
    <t>ショウワ</t>
  </si>
  <si>
    <t>ナゴヤニシ</t>
  </si>
  <si>
    <t>アツタ</t>
  </si>
  <si>
    <t>ナカムラ</t>
  </si>
  <si>
    <t>ナンヨウ</t>
  </si>
  <si>
    <t>ナルミ</t>
  </si>
  <si>
    <t>モリヤマ</t>
  </si>
  <si>
    <t>アイチコウギョウ</t>
  </si>
  <si>
    <t>ソウゴウコウカ</t>
  </si>
  <si>
    <t>メイナンコウギョウ</t>
  </si>
  <si>
    <t>アイチショウギョウ</t>
  </si>
  <si>
    <t>ナカガワショウギョウ</t>
  </si>
  <si>
    <t>ミドリガオカショウギョウ</t>
  </si>
  <si>
    <t>カスガイ</t>
  </si>
  <si>
    <t>カスガイニシ</t>
  </si>
  <si>
    <t>カスガイショウギョウ</t>
  </si>
  <si>
    <t>アサヒノ</t>
  </si>
  <si>
    <t>ナガクテ</t>
  </si>
  <si>
    <t>トウゴウ</t>
  </si>
  <si>
    <t>セト</t>
  </si>
  <si>
    <t>トヨアケ</t>
  </si>
  <si>
    <t>オオブ</t>
  </si>
  <si>
    <t>トウリョウ</t>
  </si>
  <si>
    <t>ヨコスカ</t>
  </si>
  <si>
    <t>トウカイショウギョウ</t>
  </si>
  <si>
    <t>トコナメ</t>
  </si>
  <si>
    <t>ウツミ</t>
  </si>
  <si>
    <t>ハンダ</t>
  </si>
  <si>
    <t>ハンダノウギョウ</t>
  </si>
  <si>
    <t>ハンダコウギョウ</t>
  </si>
  <si>
    <t>ハンダショウギョウ</t>
  </si>
  <si>
    <t>タケトヨ</t>
  </si>
  <si>
    <t>テンパク</t>
  </si>
  <si>
    <t>トウカイミナミ</t>
  </si>
  <si>
    <t>キクザト</t>
  </si>
  <si>
    <t>コウヨウ</t>
  </si>
  <si>
    <t>サクラダイ</t>
  </si>
  <si>
    <t>キタ</t>
  </si>
  <si>
    <t>コウギョウ</t>
  </si>
  <si>
    <t>コウゲイ</t>
  </si>
  <si>
    <t>セイリョウ</t>
  </si>
  <si>
    <t>ナゴヤショウギョウ</t>
  </si>
  <si>
    <t>ナゴヤイチリツワカミヤショウギョウ</t>
  </si>
  <si>
    <t>ミドリ</t>
  </si>
  <si>
    <t>トミダ</t>
  </si>
  <si>
    <t>ヤマダ</t>
  </si>
  <si>
    <t>セトニシ</t>
  </si>
  <si>
    <t>ヒガシ</t>
  </si>
  <si>
    <t>ニッシン</t>
  </si>
  <si>
    <t>アグイ</t>
  </si>
  <si>
    <t>コウゾウジ</t>
  </si>
  <si>
    <t>ハンダヒガシ</t>
  </si>
  <si>
    <t>カスガイコウギョウ</t>
  </si>
  <si>
    <t>ニッシンニシ</t>
  </si>
  <si>
    <t>オオブヒガシ</t>
  </si>
  <si>
    <t>チタショウヨウ</t>
  </si>
  <si>
    <t>ナゴヤミナミ</t>
  </si>
  <si>
    <t>セトキタソウゴウ</t>
  </si>
  <si>
    <t>メイトウ</t>
  </si>
  <si>
    <t>カスガイミナミ</t>
  </si>
  <si>
    <t>ナゴヤロウ</t>
  </si>
  <si>
    <t>アイチガクインアイチ</t>
  </si>
  <si>
    <t>アイチシュクトクガクエンアイチシュクトク</t>
  </si>
  <si>
    <t>アイビガクエンケイメイガッカン</t>
  </si>
  <si>
    <t>イチムラガクエンナゴヤケイザイタ</t>
  </si>
  <si>
    <t>イチムラガクエンナゴヤケイザイダ</t>
  </si>
  <si>
    <t>オワリガクエンナゴヤオオタニ</t>
  </si>
  <si>
    <t>アイチキョウエイガクエンキョウエイ</t>
  </si>
  <si>
    <t>スギヤマジョガクエンスギヤマシ</t>
  </si>
  <si>
    <t>ダイドウガクエンダイドウダイガクダイドウ</t>
  </si>
  <si>
    <t>ニホンフクシダイガクフゾク</t>
  </si>
  <si>
    <t>ウメムラガクエンチュウキョウダイガ</t>
  </si>
  <si>
    <t>シガッカンシガクカン</t>
  </si>
  <si>
    <t>トウカイガクエントウカイ</t>
  </si>
  <si>
    <t>トウカイガクエン</t>
  </si>
  <si>
    <t>アイチサンギョウダイガクアイチサン</t>
  </si>
  <si>
    <t>トウホウガクエントウホウ</t>
  </si>
  <si>
    <t>ドウホウガクエンドウホウ</t>
  </si>
  <si>
    <t>ナゴヤガクインナゴヤ</t>
  </si>
  <si>
    <t>メイコウガクエンナゴヤコウギョウ</t>
  </si>
  <si>
    <t>コシハラガクエンナゴヤジョシダイ</t>
  </si>
  <si>
    <t>チュウブダイガクチュウブダイカ</t>
  </si>
  <si>
    <t>オウカガクエンオウカガクエン</t>
  </si>
  <si>
    <t>ナゴヤデンキガクエンアイチコウギ</t>
  </si>
  <si>
    <t>ナンザンガクエンダンシ</t>
  </si>
  <si>
    <t>ナンザンガクエンナンザン(ジョシ</t>
  </si>
  <si>
    <t>メイジョウダイガクフゾク</t>
  </si>
  <si>
    <t>キクタケガクエンキクカ</t>
  </si>
  <si>
    <t>ナゴヤイシダガクエンセイジョウ</t>
  </si>
  <si>
    <t>ナンザンガクエンセイレイ</t>
  </si>
  <si>
    <t>チュウブダイガクチュウブダイガクハルヒガオカ</t>
  </si>
  <si>
    <t>アイチキョウエイガクエンエイトク</t>
  </si>
  <si>
    <t>名古屋情報</t>
  </si>
  <si>
    <t>名古屋工学院</t>
  </si>
  <si>
    <t>東海工専</t>
  </si>
  <si>
    <t>学校名検索</t>
    <rPh sb="0" eb="3">
      <t>ガッコウメイ</t>
    </rPh>
    <rPh sb="3" eb="5">
      <t>ケンサク</t>
    </rPh>
    <phoneticPr fontId="3"/>
  </si>
  <si>
    <t>学校名</t>
    <rPh sb="0" eb="2">
      <t>ガッコウ</t>
    </rPh>
    <rPh sb="2" eb="3">
      <t>メイ</t>
    </rPh>
    <phoneticPr fontId="3"/>
  </si>
  <si>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3"/>
  </si>
  <si>
    <t>←学校名を選択すると、自動で入力されます。</t>
    <rPh sb="1" eb="4">
      <t>ガッコウメイ</t>
    </rPh>
    <rPh sb="5" eb="7">
      <t>センタク</t>
    </rPh>
    <rPh sb="11" eb="13">
      <t>ジドウ</t>
    </rPh>
    <rPh sb="14" eb="16">
      <t>ニュウリョク</t>
    </rPh>
    <phoneticPr fontId="3"/>
  </si>
  <si>
    <t>ナンバーのアルファベット</t>
    <phoneticPr fontId="3"/>
  </si>
  <si>
    <t>←入力　ナンバーのアルファベットを入力してください。</t>
    <rPh sb="1" eb="3">
      <t>ニュウリョク</t>
    </rPh>
    <rPh sb="17" eb="19">
      <t>ニュウ</t>
    </rPh>
    <phoneticPr fontId="3"/>
  </si>
  <si>
    <t>プログラム購入部数</t>
    <phoneticPr fontId="3"/>
  </si>
  <si>
    <t>旭丘高</t>
  </si>
  <si>
    <t>明和高</t>
  </si>
  <si>
    <t>千種高</t>
  </si>
  <si>
    <t>瑞陵高</t>
  </si>
  <si>
    <t>惟信高</t>
  </si>
  <si>
    <t>松蔭高</t>
  </si>
  <si>
    <t>昭和高</t>
  </si>
  <si>
    <t>名古屋西高</t>
  </si>
  <si>
    <t>熱田高</t>
  </si>
  <si>
    <t>中村高</t>
  </si>
  <si>
    <t>南陽高</t>
  </si>
  <si>
    <t>鳴海高</t>
  </si>
  <si>
    <t>守山高</t>
  </si>
  <si>
    <t>愛知工高</t>
  </si>
  <si>
    <t>愛知総合工科高</t>
  </si>
  <si>
    <t>名南工高</t>
  </si>
  <si>
    <t>愛知商高</t>
  </si>
  <si>
    <t>中川商高</t>
  </si>
  <si>
    <t>緑丘商高</t>
  </si>
  <si>
    <t>春日井高</t>
  </si>
  <si>
    <t>春日井西高</t>
  </si>
  <si>
    <t>春日井商高</t>
  </si>
  <si>
    <t>旭野高</t>
  </si>
  <si>
    <t>長久手高</t>
  </si>
  <si>
    <t>東郷高</t>
  </si>
  <si>
    <t>瀬戸高</t>
  </si>
  <si>
    <t>豊明高</t>
  </si>
  <si>
    <t>大府高</t>
  </si>
  <si>
    <t>桃陵高</t>
  </si>
  <si>
    <t>横須賀高</t>
  </si>
  <si>
    <t>東海商高</t>
  </si>
  <si>
    <t>常滑高</t>
  </si>
  <si>
    <t>内海高</t>
  </si>
  <si>
    <t>半田高</t>
  </si>
  <si>
    <t>半田農高</t>
  </si>
  <si>
    <t>半田工高</t>
  </si>
  <si>
    <t>半田商高</t>
  </si>
  <si>
    <t>武豊高</t>
  </si>
  <si>
    <t>天白高</t>
  </si>
  <si>
    <t>東海南高</t>
  </si>
  <si>
    <t>菊里高</t>
  </si>
  <si>
    <t>向陽高</t>
  </si>
  <si>
    <t>桜台高</t>
  </si>
  <si>
    <t>市立北高</t>
  </si>
  <si>
    <t>市工業高</t>
  </si>
  <si>
    <t>市工芸高</t>
  </si>
  <si>
    <t>西陵高</t>
  </si>
  <si>
    <t>名古屋商高</t>
  </si>
  <si>
    <t>若宮商高</t>
  </si>
  <si>
    <t>緑高</t>
  </si>
  <si>
    <t>富田高</t>
  </si>
  <si>
    <t>山田高</t>
  </si>
  <si>
    <t>瀬戸西高</t>
  </si>
  <si>
    <t>春日井東高</t>
  </si>
  <si>
    <t>日進高</t>
  </si>
  <si>
    <t>阿久比高</t>
  </si>
  <si>
    <t>高蔵寺高</t>
  </si>
  <si>
    <t>半田東高</t>
  </si>
  <si>
    <t>春日井工高</t>
  </si>
  <si>
    <t>日進西高</t>
  </si>
  <si>
    <t>大府東高</t>
  </si>
  <si>
    <t>知多翔洋高</t>
  </si>
  <si>
    <t>名古屋南高</t>
  </si>
  <si>
    <t>瀬戸北総合高</t>
  </si>
  <si>
    <t>名東高</t>
  </si>
  <si>
    <t>春日井南高</t>
  </si>
  <si>
    <t>名古屋聾高</t>
  </si>
  <si>
    <t>愛知高</t>
  </si>
  <si>
    <t>愛知淑徳高</t>
  </si>
  <si>
    <t>啓明学館高</t>
  </si>
  <si>
    <t>名経大市邨高</t>
  </si>
  <si>
    <t>名経大高蔵高</t>
  </si>
  <si>
    <t>名古屋大谷高</t>
  </si>
  <si>
    <t>享栄高</t>
  </si>
  <si>
    <t>椙山高</t>
  </si>
  <si>
    <t>大同大大同高</t>
  </si>
  <si>
    <t>福祉大付高</t>
  </si>
  <si>
    <t>中京大中京高</t>
  </si>
  <si>
    <t>至学館高</t>
  </si>
  <si>
    <t>東海高</t>
  </si>
  <si>
    <t>東海学園高</t>
  </si>
  <si>
    <t>愛産大工高</t>
  </si>
  <si>
    <t>東邦高</t>
  </si>
  <si>
    <t>同朋高</t>
  </si>
  <si>
    <t>名古屋高</t>
  </si>
  <si>
    <t>名古屋工高</t>
  </si>
  <si>
    <t>名女大高</t>
  </si>
  <si>
    <t>中部大一高</t>
  </si>
  <si>
    <t>桜花学園高</t>
  </si>
  <si>
    <t>愛工大名電高</t>
  </si>
  <si>
    <t>南山男子高</t>
  </si>
  <si>
    <t>南山女高</t>
  </si>
  <si>
    <t>名城大附高</t>
  </si>
  <si>
    <t>菊華高</t>
  </si>
  <si>
    <t>星城高</t>
  </si>
  <si>
    <t>聖霊高</t>
  </si>
  <si>
    <t>中部大春日丘高</t>
  </si>
  <si>
    <t>栄徳高</t>
  </si>
  <si>
    <t>ナゴヤジョウホウ</t>
    <phoneticPr fontId="76"/>
  </si>
  <si>
    <t>ナゴヤコウガクイ</t>
    <phoneticPr fontId="76"/>
  </si>
  <si>
    <t>トウカイコウギョウセンモンガッコウアツタコウ</t>
    <phoneticPr fontId="76"/>
  </si>
  <si>
    <t>　・申し込みメールへの返信は行いません。</t>
    <rPh sb="2" eb="3">
      <t>モウ</t>
    </rPh>
    <rPh sb="4" eb="5">
      <t>コ</t>
    </rPh>
    <rPh sb="11" eb="13">
      <t>ヘンシン</t>
    </rPh>
    <rPh sb="14" eb="15">
      <t>オコナ</t>
    </rPh>
    <phoneticPr fontId="3"/>
  </si>
  <si>
    <t>５．参加料</t>
    <phoneticPr fontId="3"/>
  </si>
  <si>
    <t>８００円</t>
    <rPh sb="3" eb="4">
      <t>エン</t>
    </rPh>
    <phoneticPr fontId="3"/>
  </si>
  <si>
    <t>６．申込ｱﾄﾞﾚｽ</t>
    <phoneticPr fontId="3"/>
  </si>
  <si>
    <t>７．申込締切</t>
    <phoneticPr fontId="3"/>
  </si>
  <si>
    <t>９．その他</t>
    <phoneticPr fontId="3"/>
  </si>
  <si>
    <t>　　レクリエーション広場を利用ください。</t>
    <phoneticPr fontId="3"/>
  </si>
  <si>
    <t xml:space="preserve"> toiawase.nagoya@gmail.com</t>
    <phoneticPr fontId="3"/>
  </si>
  <si>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3"/>
  </si>
  <si>
    <t>④参加人数一覧表</t>
    <rPh sb="1" eb="3">
      <t>サンカ</t>
    </rPh>
    <rPh sb="3" eb="5">
      <t>ニンズウ</t>
    </rPh>
    <rPh sb="5" eb="7">
      <t>イチラン</t>
    </rPh>
    <rPh sb="7" eb="8">
      <t>ヒョウ</t>
    </rPh>
    <phoneticPr fontId="3"/>
  </si>
  <si>
    <t>(２)プログラムは予約有料販売（800円）です。</t>
  </si>
  <si>
    <t>K1</t>
    <phoneticPr fontId="76"/>
  </si>
  <si>
    <r>
      <t>◎トラック種目・・・・</t>
    </r>
    <r>
      <rPr>
        <b/>
        <u/>
        <sz val="11"/>
        <color indexed="10"/>
        <rFont val="ＭＳ ゴシック"/>
        <family val="3"/>
        <charset val="128"/>
      </rPr>
      <t>100分の1秒まで入力</t>
    </r>
    <rPh sb="5" eb="7">
      <t>シュモク</t>
    </rPh>
    <phoneticPr fontId="3"/>
  </si>
  <si>
    <r>
      <t>◎フィールド種目・・・</t>
    </r>
    <r>
      <rPr>
        <b/>
        <u/>
        <sz val="11"/>
        <color indexed="10"/>
        <rFont val="ＭＳ ゴシック"/>
        <family val="3"/>
        <charset val="128"/>
      </rPr>
      <t>cm単位まで入力（「cm」の文字は入れない）</t>
    </r>
    <rPh sb="6" eb="8">
      <t>シュモク</t>
    </rPh>
    <phoneticPr fontId="3"/>
  </si>
  <si>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3"/>
  </si>
  <si>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3"/>
  </si>
  <si>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3"/>
  </si>
  <si>
    <t>参加人数一覧表</t>
    <rPh sb="0" eb="2">
      <t>サンカ</t>
    </rPh>
    <rPh sb="2" eb="3">
      <t>ジン</t>
    </rPh>
    <rPh sb="3" eb="4">
      <t>カズ</t>
    </rPh>
    <rPh sb="4" eb="5">
      <t>イチ</t>
    </rPh>
    <rPh sb="5" eb="6">
      <t>ラン</t>
    </rPh>
    <rPh sb="6" eb="7">
      <t>ヒョウ</t>
    </rPh>
    <phoneticPr fontId="7"/>
  </si>
  <si>
    <t>TEL</t>
    <phoneticPr fontId="3"/>
  </si>
  <si>
    <r>
      <t>　・</t>
    </r>
    <r>
      <rPr>
        <b/>
        <u/>
        <sz val="11"/>
        <color indexed="10"/>
        <rFont val="ＭＳ ゴシック"/>
        <family val="3"/>
        <charset val="128"/>
      </rPr>
      <t>ファイル名が団体名（例：○○○）に変更し</t>
    </r>
    <r>
      <rPr>
        <sz val="11"/>
        <color indexed="8"/>
        <rFont val="ＭＳ 明朝"/>
        <family val="1"/>
        <charset val="128"/>
      </rPr>
      <t>保存してください。メールに添付するときは、ファイル名が団体名に</t>
    </r>
    <rPh sb="6" eb="7">
      <t>メイ</t>
    </rPh>
    <rPh sb="8" eb="10">
      <t>ダンタイ</t>
    </rPh>
    <rPh sb="10" eb="11">
      <t>メイ</t>
    </rPh>
    <rPh sb="12" eb="13">
      <t>レイ</t>
    </rPh>
    <rPh sb="19" eb="21">
      <t>ヘンコウ</t>
    </rPh>
    <rPh sb="22" eb="24">
      <t>ホゾン</t>
    </rPh>
    <rPh sb="35" eb="37">
      <t>テンプ</t>
    </rPh>
    <rPh sb="47" eb="48">
      <t>メイ</t>
    </rPh>
    <rPh sb="49" eb="51">
      <t>ダンタイ</t>
    </rPh>
    <rPh sb="51" eb="52">
      <t>メイ</t>
    </rPh>
    <phoneticPr fontId="3"/>
  </si>
  <si>
    <t>　　⑥参加料の振込と郵送</t>
    <rPh sb="3" eb="6">
      <t>サンカリョウ</t>
    </rPh>
    <rPh sb="7" eb="9">
      <t>フリコミ</t>
    </rPh>
    <rPh sb="10" eb="12">
      <t>ユウソウ</t>
    </rPh>
    <phoneticPr fontId="3"/>
  </si>
  <si>
    <t>　　⑦申込完了</t>
    <rPh sb="3" eb="5">
      <t>モウシコミ</t>
    </rPh>
    <rPh sb="5" eb="7">
      <t>カンリョウ</t>
    </rPh>
    <phoneticPr fontId="3"/>
  </si>
  <si>
    <r>
      <t>　・</t>
    </r>
    <r>
      <rPr>
        <b/>
        <u/>
        <sz val="11"/>
        <color indexed="10"/>
        <rFont val="ＭＳ ゴシック"/>
        <family val="3"/>
        <charset val="128"/>
      </rPr>
      <t>メールの件名は「大会名」と「団体名」にしてください。</t>
    </r>
    <rPh sb="6" eb="8">
      <t>ケンメイ</t>
    </rPh>
    <rPh sb="10" eb="12">
      <t>タイカイ</t>
    </rPh>
    <rPh sb="12" eb="13">
      <t>メイ</t>
    </rPh>
    <rPh sb="16" eb="18">
      <t>ダン</t>
    </rPh>
    <rPh sb="18" eb="19">
      <t>メイ</t>
    </rPh>
    <phoneticPr fontId="3"/>
  </si>
  <si>
    <r>
      <t>　・種目数分の参加料を振り込み、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シュモ</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3"/>
  </si>
  <si>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3"/>
  </si>
  <si>
    <t>当日販売は１０００円です。</t>
    <rPh sb="0" eb="2">
      <t>トウジツ</t>
    </rPh>
    <rPh sb="2" eb="4">
      <t>ハンバイ</t>
    </rPh>
    <rPh sb="9" eb="10">
      <t>エン</t>
    </rPh>
    <phoneticPr fontId="3"/>
  </si>
  <si>
    <t>このアドレスには、申込ファイルを送らないでください。</t>
    <rPh sb="9" eb="11">
      <t>モウシコミ</t>
    </rPh>
    <rPh sb="16" eb="17">
      <t>オク</t>
    </rPh>
    <phoneticPr fontId="3"/>
  </si>
  <si>
    <t>第１回名古屋地区陸上競技大会
クラス別競技会　兼　愛知県国体選手選考会</t>
    <rPh sb="19" eb="22">
      <t>キョウギカイ</t>
    </rPh>
    <phoneticPr fontId="3"/>
  </si>
  <si>
    <t>大会番号　００１</t>
    <rPh sb="0" eb="4">
      <t>タイカイバンゴウ</t>
    </rPh>
    <phoneticPr fontId="3"/>
  </si>
  <si>
    <t>注意事項
中高校生の2重登録が日本陸連から認められておりますが、大会出場に関してはどちらか一方のエントリーとします。申込の際に二つの所属で同一人がエントリーした場合、主催者の判断で片方のエントリー削除を行いますのでご了解ください。</t>
    <rPh sb="0" eb="2">
      <t>チュウイ</t>
    </rPh>
    <rPh sb="2" eb="4">
      <t>ジコウ</t>
    </rPh>
    <rPh sb="5" eb="9">
      <t>チュウコウコウセイ</t>
    </rPh>
    <rPh sb="11" eb="12">
      <t>ジュウ</t>
    </rPh>
    <rPh sb="12" eb="14">
      <t>トウロク</t>
    </rPh>
    <rPh sb="15" eb="19">
      <t>ニホン</t>
    </rPh>
    <rPh sb="21" eb="22">
      <t>ミト</t>
    </rPh>
    <rPh sb="32" eb="36">
      <t>タイカイシュツジョウ</t>
    </rPh>
    <rPh sb="37" eb="38">
      <t>カン</t>
    </rPh>
    <rPh sb="45" eb="47">
      <t>イッポウ</t>
    </rPh>
    <rPh sb="58" eb="60">
      <t>モウシコミ</t>
    </rPh>
    <rPh sb="61" eb="62">
      <t>サイ</t>
    </rPh>
    <rPh sb="63" eb="64">
      <t>ニ</t>
    </rPh>
    <rPh sb="66" eb="68">
      <t>ショゾク</t>
    </rPh>
    <rPh sb="69" eb="72">
      <t>ドウイツジン</t>
    </rPh>
    <rPh sb="80" eb="82">
      <t>バアイ</t>
    </rPh>
    <rPh sb="83" eb="86">
      <t>シュサイシャ</t>
    </rPh>
    <rPh sb="87" eb="89">
      <t>ハンダン</t>
    </rPh>
    <rPh sb="90" eb="92">
      <t>カタホウ</t>
    </rPh>
    <rPh sb="98" eb="100">
      <t>サクジョ</t>
    </rPh>
    <rPh sb="101" eb="102">
      <t>オコナ</t>
    </rPh>
    <rPh sb="108" eb="110">
      <t>リョウカイ</t>
    </rPh>
    <phoneticPr fontId="3"/>
  </si>
  <si>
    <t xml:space="preserve">１．期  日        </t>
    <phoneticPr fontId="3"/>
  </si>
  <si>
    <t>２．場  所</t>
    <phoneticPr fontId="3"/>
  </si>
  <si>
    <t>パロマ瑞穂スタジアム,パロマ瑞穂北陸上競技場</t>
    <rPh sb="3" eb="5">
      <t>ミズホ</t>
    </rPh>
    <rPh sb="14" eb="16">
      <t>ミズホ</t>
    </rPh>
    <rPh sb="16" eb="17">
      <t>キタ</t>
    </rPh>
    <rPh sb="17" eb="19">
      <t>リクジョウ</t>
    </rPh>
    <rPh sb="19" eb="22">
      <t>キョウギジョウ</t>
    </rPh>
    <phoneticPr fontId="3"/>
  </si>
  <si>
    <t>３．種  目</t>
    <phoneticPr fontId="3"/>
  </si>
  <si>
    <t>（男子）</t>
    <phoneticPr fontId="3"/>
  </si>
  <si>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3"/>
  </si>
  <si>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3"/>
  </si>
  <si>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3"/>
  </si>
  <si>
    <t>（女子）</t>
    <phoneticPr fontId="3"/>
  </si>
  <si>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3"/>
  </si>
  <si>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3"/>
  </si>
  <si>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3"/>
  </si>
  <si>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3"/>
  </si>
  <si>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3"/>
  </si>
  <si>
    <t>ハンマー投(7.260kg),高校ハンマー投(6.000kg)</t>
    <rPh sb="15" eb="17">
      <t>コウコウ</t>
    </rPh>
    <phoneticPr fontId="3"/>
  </si>
  <si>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3"/>
  </si>
  <si>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3"/>
  </si>
  <si>
    <t>４．競技について</t>
    <rPh sb="2" eb="4">
      <t>キョウギ</t>
    </rPh>
    <phoneticPr fontId="3"/>
  </si>
  <si>
    <t>(1)１人３種目まで（リレー種目は除く）,リレーは１団体１チームとします。</t>
    <rPh sb="4" eb="5">
      <t>ニン</t>
    </rPh>
    <rPh sb="6" eb="8">
      <t>シュモク</t>
    </rPh>
    <rPh sb="14" eb="16">
      <t>シュモク</t>
    </rPh>
    <rPh sb="17" eb="18">
      <t>ノゾ</t>
    </rPh>
    <rPh sb="26" eb="28">
      <t>ダンタイ</t>
    </rPh>
    <phoneticPr fontId="3"/>
  </si>
  <si>
    <t>(2)北陸上競技場は,屋根がないので雨等の対策について十分注意してください。</t>
    <rPh sb="3" eb="4">
      <t>キタ</t>
    </rPh>
    <rPh sb="4" eb="6">
      <t>リクジョウ</t>
    </rPh>
    <rPh sb="6" eb="9">
      <t>キョウギジョウ</t>
    </rPh>
    <rPh sb="11" eb="13">
      <t>ヤネ</t>
    </rPh>
    <rPh sb="18" eb="19">
      <t>アメ</t>
    </rPh>
    <rPh sb="19" eb="20">
      <t>トウ</t>
    </rPh>
    <rPh sb="21" eb="23">
      <t>タイサク</t>
    </rPh>
    <rPh sb="27" eb="29">
      <t>ジュウブン</t>
    </rPh>
    <rPh sb="29" eb="31">
      <t>チュウイ</t>
    </rPh>
    <phoneticPr fontId="3"/>
  </si>
  <si>
    <t>(3)他地区,他県登録者の参加は認めていません。</t>
    <rPh sb="3" eb="6">
      <t>タチク</t>
    </rPh>
    <rPh sb="7" eb="9">
      <t>タケン</t>
    </rPh>
    <rPh sb="9" eb="12">
      <t>トウロクシャ</t>
    </rPh>
    <rPh sb="13" eb="15">
      <t>サンカ</t>
    </rPh>
    <rPh sb="16" eb="17">
      <t>ミト</t>
    </rPh>
    <phoneticPr fontId="3"/>
  </si>
  <si>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3"/>
  </si>
  <si>
    <t>(5)投てき種目において,中学・高校の設定がある場合には,一般には申し込めません。</t>
    <rPh sb="3" eb="4">
      <t>トウ</t>
    </rPh>
    <rPh sb="6" eb="8">
      <t>シュモク</t>
    </rPh>
    <rPh sb="13" eb="15">
      <t>チュウガク</t>
    </rPh>
    <rPh sb="16" eb="18">
      <t>コウコウ</t>
    </rPh>
    <rPh sb="19" eb="21">
      <t>セッテイ</t>
    </rPh>
    <rPh sb="24" eb="26">
      <t>バアイ</t>
    </rPh>
    <rPh sb="29" eb="31">
      <t>イッパン</t>
    </rPh>
    <rPh sb="33" eb="34">
      <t>モウ</t>
    </rPh>
    <rPh sb="35" eb="36">
      <t>コ</t>
    </rPh>
    <phoneticPr fontId="3"/>
  </si>
  <si>
    <t>(6)団体情報シートをプリントアウトして,参加料振込用紙のコピーを添付して</t>
    <rPh sb="3" eb="7">
      <t>ダンタイジョウ</t>
    </rPh>
    <rPh sb="21" eb="24">
      <t>サンカリョウ</t>
    </rPh>
    <rPh sb="24" eb="28">
      <t>フリコミヨウシ</t>
    </rPh>
    <rPh sb="33" eb="35">
      <t>テンプ</t>
    </rPh>
    <phoneticPr fontId="3"/>
  </si>
  <si>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3"/>
  </si>
  <si>
    <t>(7)同時進行になる種目が有る場合がありますが,番組編成は考慮しません。</t>
    <rPh sb="3" eb="5">
      <t>ドウジ</t>
    </rPh>
    <rPh sb="5" eb="7">
      <t>シンコウ</t>
    </rPh>
    <rPh sb="10" eb="12">
      <t>シュモク</t>
    </rPh>
    <rPh sb="13" eb="14">
      <t>ア</t>
    </rPh>
    <rPh sb="15" eb="17">
      <t>バアイ</t>
    </rPh>
    <rPh sb="24" eb="28">
      <t>バングミヘンセイ</t>
    </rPh>
    <rPh sb="29" eb="31">
      <t>コウリョ</t>
    </rPh>
    <phoneticPr fontId="3"/>
  </si>
  <si>
    <t>(8)女子三段跳は９ｍの踏切板を使用します。</t>
    <rPh sb="3" eb="5">
      <t>ジョシ</t>
    </rPh>
    <rPh sb="5" eb="8">
      <t>サンダントビ</t>
    </rPh>
    <rPh sb="12" eb="14">
      <t>フミキリ</t>
    </rPh>
    <rPh sb="14" eb="15">
      <t>イタ</t>
    </rPh>
    <rPh sb="16" eb="18">
      <t>シヨウ</t>
    </rPh>
    <phoneticPr fontId="3"/>
  </si>
  <si>
    <t>(9)棒高跳はＢゾーンで実施します。</t>
    <rPh sb="3" eb="6">
      <t>ボウタカトビ</t>
    </rPh>
    <rPh sb="12" eb="17">
      <t>ジッシシ</t>
    </rPh>
    <phoneticPr fontId="3"/>
  </si>
  <si>
    <t>(10)100m,200m,400mは、申込記録によってグループ分けを行い</t>
    <rPh sb="20" eb="22">
      <t>モウシコミ</t>
    </rPh>
    <rPh sb="22" eb="24">
      <t>キロク</t>
    </rPh>
    <rPh sb="32" eb="33">
      <t>ワ</t>
    </rPh>
    <rPh sb="35" eb="36">
      <t>オコナ</t>
    </rPh>
    <phoneticPr fontId="3"/>
  </si>
  <si>
    <t>　　 予選→決勝を実施します。</t>
    <rPh sb="3" eb="5">
      <t>ヨセン</t>
    </rPh>
    <rPh sb="6" eb="8">
      <t>ケッショウ</t>
    </rPh>
    <rPh sb="9" eb="11">
      <t>ジッシ</t>
    </rPh>
    <phoneticPr fontId="3"/>
  </si>
  <si>
    <t>　　 100mは申込上位２００名程度、200m～400mは申込上位１２０名程度とします。</t>
    <rPh sb="8" eb="10">
      <t>モウシコミ</t>
    </rPh>
    <rPh sb="10" eb="12">
      <t>ジョウイ</t>
    </rPh>
    <rPh sb="15" eb="18">
      <t>メイテイド</t>
    </rPh>
    <rPh sb="31" eb="33">
      <t>ジョウイ</t>
    </rPh>
    <rPh sb="36" eb="37">
      <t>メイ</t>
    </rPh>
    <rPh sb="37" eb="39">
      <t>テイド</t>
    </rPh>
    <phoneticPr fontId="3"/>
  </si>
  <si>
    <t xml:space="preserve">  　申告記録でグループ分けを行います。</t>
    <rPh sb="3" eb="7">
      <t>シンコクキロク</t>
    </rPh>
    <rPh sb="12" eb="13">
      <t>ワ</t>
    </rPh>
    <rPh sb="15" eb="16">
      <t>オコナ</t>
    </rPh>
    <phoneticPr fontId="3"/>
  </si>
  <si>
    <t>　　上位グループ以外は、通常のタイムレースとします。</t>
    <rPh sb="2" eb="4">
      <t>ジョウイ</t>
    </rPh>
    <rPh sb="8" eb="10">
      <t>イガイ</t>
    </rPh>
    <rPh sb="12" eb="14">
      <t>ツウジョウ</t>
    </rPh>
    <phoneticPr fontId="3"/>
  </si>
  <si>
    <t>(11)フィールド長さを競う種目については、申込記録最上位グループのみ６回試技を実施します。最上位グループは、各種目申込記録上位３０名程度とします(区切りの記録によって人数は増減します）。その他のクループでは、２回＋トップ８、２回の４回試技とします。</t>
    <rPh sb="9" eb="10">
      <t>ナガ</t>
    </rPh>
    <rPh sb="12" eb="13">
      <t>キソ</t>
    </rPh>
    <rPh sb="14" eb="16">
      <t>シュモク</t>
    </rPh>
    <rPh sb="22" eb="24">
      <t>モウシコミ</t>
    </rPh>
    <rPh sb="24" eb="26">
      <t>キロク</t>
    </rPh>
    <rPh sb="26" eb="29">
      <t>サイジョウイ</t>
    </rPh>
    <rPh sb="36" eb="37">
      <t>カイ</t>
    </rPh>
    <rPh sb="37" eb="39">
      <t>シギ</t>
    </rPh>
    <rPh sb="40" eb="42">
      <t>ジッシ</t>
    </rPh>
    <rPh sb="46" eb="53">
      <t>サイジョウイ</t>
    </rPh>
    <rPh sb="55" eb="58">
      <t>カクシュモク</t>
    </rPh>
    <rPh sb="58" eb="60">
      <t>モウシコミ</t>
    </rPh>
    <rPh sb="60" eb="62">
      <t>キロク</t>
    </rPh>
    <rPh sb="62" eb="64">
      <t>ジョウイ</t>
    </rPh>
    <rPh sb="66" eb="69">
      <t>メイテイド</t>
    </rPh>
    <rPh sb="74" eb="76">
      <t>クギ</t>
    </rPh>
    <rPh sb="78" eb="80">
      <t>キロク</t>
    </rPh>
    <rPh sb="84" eb="86">
      <t>ニンズウ</t>
    </rPh>
    <rPh sb="87" eb="89">
      <t>ゾウゲン</t>
    </rPh>
    <rPh sb="96" eb="97">
      <t>タ</t>
    </rPh>
    <rPh sb="106" eb="107">
      <t>カイ</t>
    </rPh>
    <rPh sb="114" eb="115">
      <t>カイ</t>
    </rPh>
    <rPh sb="117" eb="118">
      <t>カイ</t>
    </rPh>
    <rPh sb="118" eb="120">
      <t>シギ</t>
    </rPh>
    <phoneticPr fontId="3"/>
  </si>
  <si>
    <t>(12)(10)･(11)に関しては、事前にスタートリストでの確認をお願いします</t>
    <rPh sb="14" eb="15">
      <t>カン</t>
    </rPh>
    <rPh sb="19" eb="21">
      <t>ジゼン</t>
    </rPh>
    <rPh sb="31" eb="33">
      <t>カクニン</t>
    </rPh>
    <rPh sb="35" eb="36">
      <t>ネガ</t>
    </rPh>
    <phoneticPr fontId="3"/>
  </si>
  <si>
    <t>(13)この大会は、招集時間･競技時間を細分化して競技を実施します。</t>
    <rPh sb="6" eb="8">
      <t>タイカイ</t>
    </rPh>
    <rPh sb="10" eb="12">
      <t>ショウシュウ</t>
    </rPh>
    <rPh sb="12" eb="14">
      <t>ジカン</t>
    </rPh>
    <rPh sb="15" eb="19">
      <t>キョウギジカン</t>
    </rPh>
    <rPh sb="20" eb="23">
      <t>サイブンカ</t>
    </rPh>
    <rPh sb="25" eb="27">
      <t>キョウギ</t>
    </rPh>
    <rPh sb="28" eb="30">
      <t>ジッシ</t>
    </rPh>
    <phoneticPr fontId="3"/>
  </si>
  <si>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3"/>
  </si>
  <si>
    <t>　　大会前にHPで、組と招集時間の確認をお願い致します。</t>
    <rPh sb="2" eb="5">
      <t>タイカイマエ</t>
    </rPh>
    <rPh sb="10" eb="11">
      <t>クミ</t>
    </rPh>
    <rPh sb="12" eb="16">
      <t>ショウ</t>
    </rPh>
    <rPh sb="17" eb="19">
      <t>カクニン</t>
    </rPh>
    <rPh sb="21" eb="22">
      <t>ネガ</t>
    </rPh>
    <rPh sb="23" eb="24">
      <t>イタ</t>
    </rPh>
    <phoneticPr fontId="3"/>
  </si>
  <si>
    <t>(14)各種目、各カテゴリー毎、8位まで賞状を授与します。</t>
    <rPh sb="4" eb="7">
      <t>カク</t>
    </rPh>
    <rPh sb="8" eb="9">
      <t>カク</t>
    </rPh>
    <rPh sb="14" eb="15">
      <t>ゴト</t>
    </rPh>
    <rPh sb="17" eb="18">
      <t>イ</t>
    </rPh>
    <rPh sb="20" eb="22">
      <t>ショウジョウ</t>
    </rPh>
    <rPh sb="23" eb="25">
      <t>ジュヨ</t>
    </rPh>
    <phoneticPr fontId="3"/>
  </si>
  <si>
    <t>１種目　高校生以上７００円　中学生５００円　　　</t>
    <rPh sb="1" eb="3">
      <t>シュモク</t>
    </rPh>
    <rPh sb="4" eb="9">
      <t>コウコウセイイジョウ</t>
    </rPh>
    <rPh sb="12" eb="13">
      <t>エン</t>
    </rPh>
    <rPh sb="14" eb="17">
      <t>チュウガクセイ</t>
    </rPh>
    <rPh sb="20" eb="21">
      <t>エン</t>
    </rPh>
    <phoneticPr fontId="3"/>
  </si>
  <si>
    <t>リレー　１チーム１０００円</t>
    <phoneticPr fontId="3"/>
  </si>
  <si>
    <t>プログラムの当日販売は1000円です</t>
    <rPh sb="6" eb="8">
      <t>トウジツ</t>
    </rPh>
    <rPh sb="8" eb="10">
      <t>ハンバイ</t>
    </rPh>
    <rPh sb="15" eb="16">
      <t>エン</t>
    </rPh>
    <phoneticPr fontId="3"/>
  </si>
  <si>
    <r>
      <t>メールアドレス　　　</t>
    </r>
    <r>
      <rPr>
        <b/>
        <sz val="22"/>
        <rFont val="ＭＳ Ｐ明朝"/>
        <family val="1"/>
        <charset val="128"/>
      </rPr>
      <t>no1nagoya@gmail.com</t>
    </r>
    <phoneticPr fontId="3"/>
  </si>
  <si>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3"/>
  </si>
  <si>
    <t>＊申し込みのファイルは,各カテゴリーのものを使用してください。</t>
    <rPh sb="1" eb="2">
      <t>モウ</t>
    </rPh>
    <rPh sb="3" eb="4">
      <t>コ</t>
    </rPh>
    <rPh sb="12" eb="13">
      <t>カク</t>
    </rPh>
    <rPh sb="22" eb="24">
      <t>シヨウ</t>
    </rPh>
    <phoneticPr fontId="3"/>
  </si>
  <si>
    <t>申し込みアドレスの間違えが多く発生しています。
正しいアドレスに送信してください。
問い合わせのアドレスに送信されても受付できません。</t>
    <phoneticPr fontId="3"/>
  </si>
  <si>
    <t>第１回名古屋地区競技会　クラス別競技会</t>
    <rPh sb="0" eb="1">
      <t>ダイ</t>
    </rPh>
    <rPh sb="2" eb="3">
      <t>カイ</t>
    </rPh>
    <rPh sb="3" eb="8">
      <t>ナゴヤ</t>
    </rPh>
    <rPh sb="8" eb="10">
      <t>キョウギ</t>
    </rPh>
    <rPh sb="10" eb="11">
      <t>カイ</t>
    </rPh>
    <rPh sb="16" eb="19">
      <t>キョウギカイ</t>
    </rPh>
    <phoneticPr fontId="3"/>
  </si>
  <si>
    <t>パロマ瑞穂スタジアム･北陸上競技場</t>
    <rPh sb="3" eb="5">
      <t>ミズホ</t>
    </rPh>
    <rPh sb="11" eb="17">
      <t>キタ</t>
    </rPh>
    <phoneticPr fontId="3"/>
  </si>
  <si>
    <t>書留での郵送はしないでください。</t>
    <rPh sb="0" eb="2">
      <t>カキトメ</t>
    </rPh>
    <rPh sb="4" eb="6">
      <t>ユウソウ</t>
    </rPh>
    <phoneticPr fontId="3"/>
  </si>
  <si>
    <r>
      <t>←学校名の</t>
    </r>
    <r>
      <rPr>
        <b/>
        <sz val="14"/>
        <color rgb="FFFF0000"/>
        <rFont val="ＭＳ ゴシック"/>
        <family val="3"/>
        <charset val="128"/>
      </rPr>
      <t>最初の一文字</t>
    </r>
    <r>
      <rPr>
        <sz val="11"/>
        <color rgb="FFFF0000"/>
        <rFont val="ＭＳ 明朝"/>
        <family val="1"/>
        <charset val="128"/>
      </rPr>
      <t>を入力してください。</t>
    </r>
    <rPh sb="1" eb="3">
      <t>ガッコウ</t>
    </rPh>
    <rPh sb="5" eb="7">
      <t>サイショ</t>
    </rPh>
    <rPh sb="8" eb="11">
      <t>ヒトモジ</t>
    </rPh>
    <rPh sb="12" eb="21">
      <t>ニュウリョク</t>
    </rPh>
    <phoneticPr fontId="3"/>
  </si>
  <si>
    <t>校名変更等が有りましたら、役員の出来る方の下のセルに入力してください。</t>
    <rPh sb="0" eb="4">
      <t>コウメイヘンコウ</t>
    </rPh>
    <rPh sb="4" eb="5">
      <t>ナド</t>
    </rPh>
    <rPh sb="6" eb="7">
      <t>ア</t>
    </rPh>
    <rPh sb="13" eb="15">
      <t>ヤクイン</t>
    </rPh>
    <rPh sb="16" eb="18">
      <t>デキ</t>
    </rPh>
    <rPh sb="19" eb="20">
      <t>カタ</t>
    </rPh>
    <rPh sb="21" eb="22">
      <t>シタ</t>
    </rPh>
    <rPh sb="26" eb="28">
      <t>ニュウリョク</t>
    </rPh>
    <phoneticPr fontId="3"/>
  </si>
  <si>
    <t>☆</t>
    <phoneticPr fontId="3"/>
  </si>
  <si>
    <t>男100m</t>
  </si>
  <si>
    <t>00200</t>
    <phoneticPr fontId="3"/>
  </si>
  <si>
    <t>男200m</t>
  </si>
  <si>
    <t>00300</t>
    <phoneticPr fontId="3"/>
  </si>
  <si>
    <t>男400m</t>
  </si>
  <si>
    <t>00500</t>
    <phoneticPr fontId="3"/>
  </si>
  <si>
    <t>男800m</t>
  </si>
  <si>
    <t>00600</t>
    <phoneticPr fontId="3"/>
  </si>
  <si>
    <t>男1500m</t>
  </si>
  <si>
    <t>00800</t>
    <phoneticPr fontId="3"/>
  </si>
  <si>
    <t>男5000m</t>
  </si>
  <si>
    <t>01100</t>
    <phoneticPr fontId="3"/>
  </si>
  <si>
    <t>男110mH</t>
  </si>
  <si>
    <t>03400</t>
    <phoneticPr fontId="3"/>
  </si>
  <si>
    <t>男110mJH</t>
    <phoneticPr fontId="3"/>
  </si>
  <si>
    <t>03240</t>
    <phoneticPr fontId="3"/>
  </si>
  <si>
    <t>男400mH</t>
    <rPh sb="0" eb="1">
      <t>オトコ</t>
    </rPh>
    <phoneticPr fontId="93"/>
  </si>
  <si>
    <t>03700</t>
    <phoneticPr fontId="3"/>
  </si>
  <si>
    <t>男3000mSC</t>
  </si>
  <si>
    <t>05300</t>
    <phoneticPr fontId="3"/>
  </si>
  <si>
    <t>男5000mW</t>
  </si>
  <si>
    <t>06100</t>
    <phoneticPr fontId="3"/>
  </si>
  <si>
    <t>男走高跳</t>
  </si>
  <si>
    <t>07100</t>
    <phoneticPr fontId="3"/>
  </si>
  <si>
    <t>男棒高跳</t>
    <rPh sb="1" eb="2">
      <t>ボウ</t>
    </rPh>
    <phoneticPr fontId="93"/>
  </si>
  <si>
    <t>07200</t>
    <phoneticPr fontId="3"/>
  </si>
  <si>
    <t>男走幅跳</t>
  </si>
  <si>
    <t>07300</t>
    <phoneticPr fontId="3"/>
  </si>
  <si>
    <t>男三段跳</t>
    <rPh sb="1" eb="3">
      <t>サンダン</t>
    </rPh>
    <phoneticPr fontId="1"/>
  </si>
  <si>
    <t>07400</t>
    <phoneticPr fontId="3"/>
  </si>
  <si>
    <t>男やり投</t>
    <rPh sb="3" eb="4">
      <t>ナ</t>
    </rPh>
    <phoneticPr fontId="1"/>
  </si>
  <si>
    <t>09200</t>
    <phoneticPr fontId="3"/>
  </si>
  <si>
    <t>女100m</t>
  </si>
  <si>
    <t>女200m</t>
  </si>
  <si>
    <t>女400m</t>
  </si>
  <si>
    <t>女800m</t>
  </si>
  <si>
    <t>女1500m</t>
  </si>
  <si>
    <t>女3000m</t>
  </si>
  <si>
    <t>01000</t>
    <phoneticPr fontId="3"/>
  </si>
  <si>
    <t>女100mH</t>
  </si>
  <si>
    <t>04400</t>
    <phoneticPr fontId="3"/>
  </si>
  <si>
    <t>女100mYH</t>
    <phoneticPr fontId="3"/>
  </si>
  <si>
    <t>04340</t>
    <phoneticPr fontId="3"/>
  </si>
  <si>
    <t>女400mH</t>
  </si>
  <si>
    <t>04600</t>
    <phoneticPr fontId="3"/>
  </si>
  <si>
    <t>女50000mW</t>
  </si>
  <si>
    <t>06100</t>
    <phoneticPr fontId="3"/>
  </si>
  <si>
    <t>女走高跳</t>
  </si>
  <si>
    <t>女棒高跳</t>
    <rPh sb="1" eb="2">
      <t>ボウ</t>
    </rPh>
    <phoneticPr fontId="1"/>
  </si>
  <si>
    <t>女走幅跳</t>
  </si>
  <si>
    <t>07300</t>
    <phoneticPr fontId="3"/>
  </si>
  <si>
    <t>女三段跳</t>
    <rPh sb="1" eb="3">
      <t>サンダ</t>
    </rPh>
    <phoneticPr fontId="1"/>
  </si>
  <si>
    <t>女砲丸投</t>
  </si>
  <si>
    <t>08400</t>
    <phoneticPr fontId="3"/>
  </si>
  <si>
    <t>女円盤投</t>
    <rPh sb="1" eb="3">
      <t>エンバン</t>
    </rPh>
    <phoneticPr fontId="1"/>
  </si>
  <si>
    <t>08800</t>
    <phoneticPr fontId="3"/>
  </si>
  <si>
    <t>女ﾊﾝﾏｰ投</t>
  </si>
  <si>
    <t>09400</t>
    <phoneticPr fontId="3"/>
  </si>
  <si>
    <t>女やり投</t>
    <rPh sb="0" eb="1">
      <t>オンア</t>
    </rPh>
    <phoneticPr fontId="93"/>
  </si>
  <si>
    <t>09300</t>
    <phoneticPr fontId="3"/>
  </si>
  <si>
    <t>男高校砲丸投</t>
    <rPh sb="1" eb="3">
      <t>コウコウ</t>
    </rPh>
    <rPh sb="3" eb="6">
      <t>ホウガンナゲ</t>
    </rPh>
    <phoneticPr fontId="1"/>
  </si>
  <si>
    <t>08210</t>
    <phoneticPr fontId="3"/>
  </si>
  <si>
    <t>男高校円盤投</t>
    <rPh sb="1" eb="3">
      <t>コウコウ</t>
    </rPh>
    <rPh sb="3" eb="6">
      <t>エンバンナゲ</t>
    </rPh>
    <phoneticPr fontId="1"/>
  </si>
  <si>
    <t>男高校ﾊﾝﾏｰ投</t>
    <rPh sb="1" eb="3">
      <t>コウコウ</t>
    </rPh>
    <phoneticPr fontId="24"/>
  </si>
  <si>
    <t>種目３</t>
    <rPh sb="0" eb="2">
      <t>シュモク</t>
    </rPh>
    <phoneticPr fontId="3"/>
  </si>
  <si>
    <t>記録３</t>
    <rPh sb="0" eb="2">
      <t>キロク</t>
    </rPh>
    <phoneticPr fontId="3"/>
  </si>
  <si>
    <t>男1500m</t>
    <rPh sb="0" eb="1">
      <t>オトコ</t>
    </rPh>
    <phoneticPr fontId="3"/>
  </si>
  <si>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3"/>
  </si>
  <si>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3"/>
  </si>
  <si>
    <t>↓</t>
    <phoneticPr fontId="3"/>
  </si>
  <si>
    <t>今大会の記録入力では、ピリオド・メートルを入力しないでください！</t>
    <rPh sb="0" eb="3">
      <t>コンタイカイ</t>
    </rPh>
    <rPh sb="4" eb="6">
      <t>キロク</t>
    </rPh>
    <rPh sb="6" eb="8">
      <t>ニュウリョク</t>
    </rPh>
    <rPh sb="21" eb="23">
      <t>ニュウリョク</t>
    </rPh>
    <phoneticPr fontId="3"/>
  </si>
  <si>
    <t>↓</t>
    <phoneticPr fontId="3"/>
  </si>
  <si>
    <t>⇒</t>
    <phoneticPr fontId="3"/>
  </si>
  <si>
    <t>⇒</t>
    <phoneticPr fontId="3"/>
  </si>
  <si>
    <t>20m</t>
    <phoneticPr fontId="3"/>
  </si>
  <si>
    <t>男100m</t>
    <rPh sb="0" eb="1">
      <t>ダン</t>
    </rPh>
    <phoneticPr fontId="3"/>
  </si>
  <si>
    <t>男走幅跳</t>
    <rPh sb="0" eb="1">
      <t>オトコ</t>
    </rPh>
    <rPh sb="1" eb="4">
      <t>h</t>
    </rPh>
    <phoneticPr fontId="3"/>
  </si>
  <si>
    <t>08710</t>
    <phoneticPr fontId="3"/>
  </si>
  <si>
    <t>09110</t>
    <phoneticPr fontId="3"/>
  </si>
  <si>
    <t>E-mail</t>
    <phoneticPr fontId="3"/>
  </si>
  <si>
    <t>no1nagoya@gmail.com</t>
    <phoneticPr fontId="3"/>
  </si>
  <si>
    <t>Ver3</t>
    <phoneticPr fontId="3"/>
  </si>
  <si>
    <t>高校用Ver３</t>
    <phoneticPr fontId="3"/>
  </si>
  <si>
    <t>Ver3</t>
    <phoneticPr fontId="3"/>
  </si>
  <si>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t>
    </r>
    <r>
      <rPr>
        <b/>
        <sz val="11"/>
        <rFont val="ＭＳ Ｐゴシック"/>
        <family val="3"/>
        <charset val="128"/>
      </rPr>
      <t>４×１００ｍＲ</t>
    </r>
    <r>
      <rPr>
        <sz val="11"/>
        <rFont val="ＭＳ Ｐ明朝"/>
        <family val="3"/>
        <charset val="128"/>
      </rPr>
      <t>，</t>
    </r>
    <phoneticPr fontId="3"/>
  </si>
  <si>
    <t>Ver3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</si>
</sst>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m&quot;月&quot;d&quot;日&quot;&quot;(&quot;aaa&quot;)&quot;"/>
    <numFmt numFmtId="180" formatCode="[$-411]yyyy&quot;年&quot;m&quot;月&quot;d&quot;日&quot;&quot;(&quot;aaa&quot;)メール必着&quot;"/>
    <numFmt numFmtId="181" formatCode="[$-411]yyyy&quot;年&quot;m&quot;月&quot;d&quot;日&quot;&quot;(&quot;aaa&quot;)郵送必着&quot;"/>
    <numFmt numFmtId="182" formatCode="[$-411]yyyy&quot;年&quot;m&quot;月&quot;d&quot;日(&quot;aaa&quot;)メール必着&quot;"/>
    <numFmt numFmtId="183" formatCode="[$-411]yyyy&quot;年&quot;m&quot;月&quot;d&quot;日(&quot;aaa&quot;)必着&quot;"/>
  </numFmts>
  <fonts count="96">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b/>
      <sz val="9"/>
      <color indexed="53"/>
      <name val="ＭＳ Ｐゴシック"/>
      <family val="3"/>
      <charset val="128"/>
    </font>
    <font>
      <b/>
      <sz val="14"/>
      <name val="ＭＳ Ｐゴシック"/>
      <family val="3"/>
      <charset val="128"/>
    </font>
    <font>
      <sz val="11"/>
      <name val="ＭＳ Ｐ明朝"/>
      <family val="3"/>
      <charset val="128"/>
    </font>
    <font>
      <b/>
      <sz val="11"/>
      <name val="ＭＳ Ｐ明朝"/>
      <family val="3"/>
      <charset val="128"/>
    </font>
    <font>
      <b/>
      <sz val="12"/>
      <name val="ＭＳ Ｐ明朝"/>
      <family val="1"/>
      <charset val="128"/>
    </font>
    <font>
      <b/>
      <i/>
      <sz val="12"/>
      <name val="ＭＳ Ｐゴシック"/>
      <family val="3"/>
      <charset val="128"/>
    </font>
    <font>
      <i/>
      <sz val="12"/>
      <name val="ＭＳ Ｐ明朝"/>
      <family val="1"/>
      <charset val="128"/>
    </font>
    <font>
      <b/>
      <i/>
      <sz val="9"/>
      <name val="ＭＳ Ｐゴシック"/>
      <family val="3"/>
      <charset val="128"/>
    </font>
    <font>
      <b/>
      <i/>
      <sz val="16"/>
      <name val="ＭＳ Ｐ明朝"/>
      <family val="1"/>
      <charset val="128"/>
    </font>
    <font>
      <sz val="14"/>
      <name val="ＭＳ Ｐ明朝"/>
      <family val="1"/>
      <charset val="128"/>
    </font>
    <font>
      <b/>
      <sz val="22"/>
      <name val="ＭＳ Ｐ明朝"/>
      <family val="1"/>
      <charset val="128"/>
    </font>
    <font>
      <b/>
      <sz val="22"/>
      <color theme="1"/>
      <name val="HG創英角ｺﾞｼｯｸUB"/>
      <family val="3"/>
      <charset val="128"/>
    </font>
    <font>
      <sz val="6"/>
      <name val="ＭＳ ゴシック"/>
      <family val="2"/>
      <charset val="128"/>
    </font>
    <font>
      <b/>
      <i/>
      <sz val="20"/>
      <color theme="1"/>
      <name val="ＭＳ ゴシック"/>
      <family val="3"/>
      <charset val="128"/>
    </font>
    <font>
      <sz val="18"/>
      <color theme="1"/>
      <name val="ＭＳ Ｐゴシック"/>
      <family val="3"/>
      <charset val="128"/>
      <scheme val="minor"/>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91">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45" fillId="0" borderId="0"/>
    <xf numFmtId="0" fontId="13" fillId="0" borderId="0">
      <alignment vertical="center"/>
    </xf>
    <xf numFmtId="0" fontId="43" fillId="0" borderId="0">
      <alignment vertical="center"/>
    </xf>
    <xf numFmtId="0" fontId="2" fillId="0" borderId="0">
      <alignment vertical="center"/>
    </xf>
  </cellStyleXfs>
  <cellXfs count="381">
    <xf numFmtId="0" fontId="0" fillId="0" borderId="0" xfId="0">
      <alignment vertical="center"/>
    </xf>
    <xf numFmtId="0" fontId="46"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Fill="1" applyBorder="1" applyAlignment="1">
      <alignment vertical="center"/>
    </xf>
    <xf numFmtId="0" fontId="46" fillId="0" borderId="0" xfId="0" applyFont="1" applyBorder="1" applyAlignment="1">
      <alignment horizontal="center" vertical="center"/>
    </xf>
    <xf numFmtId="0" fontId="49" fillId="0" borderId="0" xfId="0" applyFont="1" applyAlignment="1">
      <alignment vertical="center"/>
    </xf>
    <xf numFmtId="0" fontId="46"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6" fillId="0" borderId="0" xfId="0" applyFont="1">
      <alignment vertical="center"/>
    </xf>
    <xf numFmtId="49" fontId="46" fillId="0" borderId="0" xfId="0" applyNumberFormat="1" applyFont="1" applyAlignment="1">
      <alignment horizontal="right" vertical="center"/>
    </xf>
    <xf numFmtId="0" fontId="46" fillId="0" borderId="0" xfId="0" applyFont="1" applyAlignment="1">
      <alignment horizontal="right" vertical="center"/>
    </xf>
    <xf numFmtId="0" fontId="46" fillId="0" borderId="2" xfId="0" applyFont="1" applyBorder="1" applyAlignment="1">
      <alignment horizontal="right" vertical="center"/>
    </xf>
    <xf numFmtId="0" fontId="46" fillId="0" borderId="3" xfId="0" applyFont="1" applyBorder="1" applyAlignment="1">
      <alignment horizontal="right" vertical="center"/>
    </xf>
    <xf numFmtId="0" fontId="47" fillId="0" borderId="0" xfId="0" applyFont="1">
      <alignment vertical="center"/>
    </xf>
    <xf numFmtId="0" fontId="50" fillId="3" borderId="4" xfId="0" applyFont="1" applyFill="1" applyBorder="1" applyAlignment="1">
      <alignment horizontal="center" vertical="center"/>
    </xf>
    <xf numFmtId="0" fontId="46" fillId="5" borderId="0" xfId="0" applyFont="1" applyFill="1">
      <alignment vertical="center"/>
    </xf>
    <xf numFmtId="0" fontId="51" fillId="5" borderId="0" xfId="0" applyFont="1" applyFill="1">
      <alignment vertical="center"/>
    </xf>
    <xf numFmtId="0" fontId="46" fillId="5" borderId="0" xfId="0" applyFont="1" applyFill="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0" fillId="0" borderId="8" xfId="0" applyBorder="1">
      <alignment vertical="center"/>
    </xf>
    <xf numFmtId="0" fontId="46" fillId="0" borderId="9" xfId="0" applyFont="1" applyBorder="1" applyAlignment="1">
      <alignment horizontal="center" vertical="center"/>
    </xf>
    <xf numFmtId="0" fontId="50" fillId="3" borderId="10" xfId="0" applyFont="1" applyFill="1" applyBorder="1" applyAlignment="1">
      <alignment horizontal="center" vertical="center"/>
    </xf>
    <xf numFmtId="0" fontId="50" fillId="3" borderId="11" xfId="0" applyFont="1" applyFill="1" applyBorder="1" applyAlignment="1">
      <alignment horizontal="center" vertical="center"/>
    </xf>
    <xf numFmtId="0" fontId="46" fillId="0" borderId="12" xfId="0" applyFont="1" applyBorder="1" applyAlignment="1">
      <alignment horizontal="center" vertical="center"/>
    </xf>
    <xf numFmtId="0" fontId="50" fillId="3" borderId="13" xfId="0" applyFont="1" applyFill="1" applyBorder="1" applyAlignment="1">
      <alignment horizontal="center" vertical="center"/>
    </xf>
    <xf numFmtId="0" fontId="46" fillId="0" borderId="7" xfId="0" applyFont="1" applyBorder="1" applyAlignment="1">
      <alignment horizontal="center" vertical="center" wrapText="1"/>
    </xf>
    <xf numFmtId="0" fontId="52" fillId="3" borderId="10" xfId="0" applyFont="1" applyFill="1" applyBorder="1" applyAlignment="1">
      <alignment horizontal="center" vertical="center"/>
    </xf>
    <xf numFmtId="0" fontId="46" fillId="0" borderId="10" xfId="0" applyFont="1" applyBorder="1" applyAlignment="1">
      <alignment horizontal="center" vertical="center"/>
    </xf>
    <xf numFmtId="0" fontId="0" fillId="0" borderId="0" xfId="0" applyBorder="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6" fillId="0" borderId="0" xfId="0" applyFont="1" applyFill="1" applyProtection="1">
      <alignment vertical="center"/>
    </xf>
    <xf numFmtId="0" fontId="46" fillId="0" borderId="0" xfId="0" applyFont="1" applyFill="1" applyBorder="1" applyAlignment="1" applyProtection="1">
      <alignment vertical="center"/>
    </xf>
    <xf numFmtId="0" fontId="0" fillId="0" borderId="0" xfId="0" applyFill="1" applyProtection="1">
      <alignment vertical="center"/>
    </xf>
    <xf numFmtId="0" fontId="48" fillId="5" borderId="0" xfId="0" applyFont="1" applyFill="1" applyAlignment="1">
      <alignment vertical="center"/>
    </xf>
    <xf numFmtId="0" fontId="0" fillId="5" borderId="0" xfId="0" applyFill="1">
      <alignment vertical="center"/>
    </xf>
    <xf numFmtId="0" fontId="46" fillId="5" borderId="0" xfId="0" applyFont="1" applyFill="1" applyAlignment="1">
      <alignment horizontal="right" vertical="center"/>
    </xf>
    <xf numFmtId="0" fontId="46" fillId="0" borderId="4"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shrinkToFit="1"/>
      <protection locked="0"/>
    </xf>
    <xf numFmtId="0" fontId="46" fillId="0" borderId="14" xfId="0" applyFont="1" applyBorder="1" applyAlignment="1" applyProtection="1">
      <alignment horizontal="center" vertical="center" shrinkToFit="1"/>
      <protection locked="0"/>
    </xf>
    <xf numFmtId="0" fontId="46" fillId="0" borderId="15" xfId="0" applyFont="1" applyBorder="1" applyAlignment="1" applyProtection="1">
      <alignment horizontal="center" vertical="center" shrinkToFit="1"/>
      <protection locked="0"/>
    </xf>
    <xf numFmtId="0" fontId="46" fillId="0" borderId="5"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53" fillId="0" borderId="0" xfId="0" applyFont="1" applyAlignment="1">
      <alignment vertical="center"/>
    </xf>
    <xf numFmtId="0" fontId="46" fillId="0" borderId="0" xfId="0" applyFont="1" applyFill="1" applyBorder="1" applyAlignment="1" applyProtection="1">
      <alignment horizontal="right" vertical="center"/>
    </xf>
    <xf numFmtId="0" fontId="46" fillId="0" borderId="17" xfId="0" applyFont="1" applyBorder="1" applyAlignment="1">
      <alignment vertical="center"/>
    </xf>
    <xf numFmtId="0" fontId="46" fillId="0" borderId="18" xfId="0" applyFont="1" applyBorder="1" applyAlignment="1">
      <alignment horizontal="center" vertical="center"/>
    </xf>
    <xf numFmtId="0" fontId="46" fillId="0" borderId="19" xfId="0" applyFont="1" applyBorder="1" applyAlignment="1">
      <alignment vertical="center"/>
    </xf>
    <xf numFmtId="0" fontId="46" fillId="0" borderId="20" xfId="0" applyFont="1" applyBorder="1" applyAlignment="1">
      <alignment vertical="center"/>
    </xf>
    <xf numFmtId="0" fontId="54" fillId="0" borderId="0" xfId="0" applyFont="1" applyBorder="1" applyAlignment="1">
      <alignment vertical="center"/>
    </xf>
    <xf numFmtId="0" fontId="47"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5" fillId="5" borderId="0" xfId="0" applyFont="1" applyFill="1" applyAlignment="1">
      <alignment vertical="center"/>
    </xf>
    <xf numFmtId="0" fontId="46" fillId="0" borderId="17" xfId="0" applyFont="1" applyBorder="1">
      <alignment vertical="center"/>
    </xf>
    <xf numFmtId="0" fontId="46" fillId="0" borderId="23" xfId="0" applyFont="1" applyBorder="1">
      <alignment vertical="center"/>
    </xf>
    <xf numFmtId="0" fontId="50" fillId="0" borderId="23"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0" xfId="0" applyFont="1" applyBorder="1">
      <alignment vertical="center"/>
    </xf>
    <xf numFmtId="0" fontId="46" fillId="0" borderId="20" xfId="0" applyFont="1" applyBorder="1">
      <alignment vertical="center"/>
    </xf>
    <xf numFmtId="0" fontId="46" fillId="0" borderId="24" xfId="0" applyFont="1" applyBorder="1">
      <alignment vertical="center"/>
    </xf>
    <xf numFmtId="0" fontId="46" fillId="0" borderId="25" xfId="0" applyFont="1" applyBorder="1">
      <alignment vertical="center"/>
    </xf>
    <xf numFmtId="0" fontId="46" fillId="0" borderId="22" xfId="0" applyFont="1" applyBorder="1">
      <alignment vertical="center"/>
    </xf>
    <xf numFmtId="0" fontId="53" fillId="0" borderId="0" xfId="0" applyFont="1">
      <alignment vertical="center"/>
    </xf>
    <xf numFmtId="0" fontId="53" fillId="0" borderId="4" xfId="0" applyFont="1" applyBorder="1" applyAlignment="1">
      <alignment horizontal="center" vertical="center"/>
    </xf>
    <xf numFmtId="0" fontId="53" fillId="5" borderId="0" xfId="0" applyFont="1" applyFill="1">
      <alignment vertical="center"/>
    </xf>
    <xf numFmtId="0" fontId="15" fillId="5" borderId="0" xfId="0" applyFont="1" applyFill="1">
      <alignment vertical="center"/>
    </xf>
    <xf numFmtId="0" fontId="46"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6" fillId="0" borderId="26" xfId="0" applyFont="1" applyFill="1" applyBorder="1" applyAlignment="1" applyProtection="1">
      <alignment horizontal="center" vertical="center" shrinkToFit="1"/>
    </xf>
    <xf numFmtId="0" fontId="56" fillId="0" borderId="27" xfId="0" applyFont="1" applyFill="1" applyBorder="1" applyAlignment="1" applyProtection="1">
      <alignment horizontal="center" vertical="center" shrinkToFit="1"/>
    </xf>
    <xf numFmtId="0" fontId="56" fillId="0" borderId="28" xfId="0" applyFont="1" applyFill="1" applyBorder="1" applyAlignment="1" applyProtection="1">
      <alignment horizontal="center" vertical="center" shrinkToFit="1"/>
    </xf>
    <xf numFmtId="0" fontId="46" fillId="0" borderId="2" xfId="0" applyFont="1" applyBorder="1" applyAlignment="1">
      <alignment horizontal="center" vertical="center"/>
    </xf>
    <xf numFmtId="0" fontId="46" fillId="0" borderId="30" xfId="0" applyFont="1" applyBorder="1" applyAlignment="1">
      <alignment horizontal="center" vertical="center"/>
    </xf>
    <xf numFmtId="0" fontId="22" fillId="0" borderId="0" xfId="1" applyFont="1" applyFill="1" applyBorder="1" applyAlignment="1" applyProtection="1">
      <alignment horizontal="center" vertical="center"/>
    </xf>
    <xf numFmtId="0" fontId="48" fillId="0" borderId="0" xfId="0" applyFont="1" applyBorder="1" applyAlignment="1">
      <alignment vertical="center"/>
    </xf>
    <xf numFmtId="0" fontId="47" fillId="0" borderId="0" xfId="3" applyFont="1">
      <alignment vertical="center"/>
    </xf>
    <xf numFmtId="0" fontId="46" fillId="0" borderId="0" xfId="3" applyFont="1">
      <alignment vertical="center"/>
    </xf>
    <xf numFmtId="0" fontId="46" fillId="0" borderId="0" xfId="3" applyFont="1" applyAlignment="1">
      <alignment horizontal="right" vertical="center"/>
    </xf>
    <xf numFmtId="0" fontId="6" fillId="5" borderId="0" xfId="0" applyFont="1" applyFill="1" applyAlignment="1">
      <alignment vertical="center"/>
    </xf>
    <xf numFmtId="0" fontId="53" fillId="0" borderId="0" xfId="0" applyFont="1" applyFill="1" applyBorder="1" applyAlignment="1" applyProtection="1">
      <alignment horizontal="center" vertical="center"/>
    </xf>
    <xf numFmtId="0" fontId="46" fillId="0" borderId="31" xfId="0" applyFont="1" applyBorder="1" applyAlignment="1">
      <alignment horizontal="center" vertical="center"/>
    </xf>
    <xf numFmtId="0" fontId="46" fillId="0" borderId="32" xfId="0" applyFont="1" applyBorder="1" applyAlignment="1">
      <alignment horizontal="center" vertical="center"/>
    </xf>
    <xf numFmtId="0" fontId="46" fillId="0" borderId="16" xfId="0" applyFont="1" applyBorder="1" applyAlignment="1">
      <alignment horizontal="center" vertical="center"/>
    </xf>
    <xf numFmtId="0" fontId="47" fillId="0" borderId="0" xfId="0" applyFont="1" applyAlignment="1" applyProtection="1">
      <alignment vertical="center"/>
    </xf>
    <xf numFmtId="0" fontId="6" fillId="5" borderId="0" xfId="0" applyFont="1" applyFill="1" applyBorder="1" applyAlignment="1" applyProtection="1">
      <alignment vertical="center"/>
    </xf>
    <xf numFmtId="0" fontId="46" fillId="5" borderId="0" xfId="0" applyFont="1" applyFill="1" applyAlignment="1" applyProtection="1">
      <alignment horizontal="center" vertical="center"/>
    </xf>
    <xf numFmtId="0" fontId="46" fillId="0" borderId="0" xfId="0" applyFont="1" applyAlignment="1" applyProtection="1">
      <alignment horizontal="center" vertical="center"/>
    </xf>
    <xf numFmtId="0" fontId="47" fillId="0" borderId="0" xfId="0" applyFont="1" applyFill="1" applyBorder="1" applyAlignment="1" applyProtection="1">
      <alignment vertical="center"/>
    </xf>
    <xf numFmtId="0" fontId="46" fillId="0" borderId="0" xfId="0" applyFont="1" applyFill="1" applyBorder="1" applyProtection="1">
      <alignment vertical="center"/>
    </xf>
    <xf numFmtId="0" fontId="46" fillId="0" borderId="21" xfId="0" applyFont="1" applyFill="1" applyBorder="1" applyAlignment="1" applyProtection="1">
      <alignment horizontal="center" vertical="center"/>
    </xf>
    <xf numFmtId="0" fontId="46" fillId="0" borderId="4" xfId="0" applyFont="1" applyFill="1" applyBorder="1" applyAlignment="1" applyProtection="1">
      <alignment horizontal="center" vertical="center"/>
    </xf>
    <xf numFmtId="0" fontId="46" fillId="0" borderId="26" xfId="0" applyFont="1" applyFill="1" applyBorder="1" applyAlignment="1" applyProtection="1">
      <alignment horizontal="center" vertical="center"/>
    </xf>
    <xf numFmtId="0" fontId="46" fillId="0" borderId="27" xfId="0" applyFont="1" applyFill="1" applyBorder="1" applyAlignment="1" applyProtection="1">
      <alignment horizontal="center" vertical="center"/>
    </xf>
    <xf numFmtId="0" fontId="46" fillId="0" borderId="28" xfId="0" applyFont="1" applyFill="1" applyBorder="1" applyAlignment="1" applyProtection="1">
      <alignment horizontal="center" vertical="center"/>
    </xf>
    <xf numFmtId="0" fontId="57" fillId="0" borderId="8" xfId="0" applyFont="1" applyFill="1" applyBorder="1" applyAlignment="1" applyProtection="1">
      <alignment vertical="center"/>
    </xf>
    <xf numFmtId="0" fontId="57" fillId="0" borderId="8" xfId="0" applyFont="1" applyFill="1" applyBorder="1" applyAlignment="1" applyProtection="1">
      <alignment horizontal="right" vertical="center"/>
    </xf>
    <xf numFmtId="0" fontId="57" fillId="0" borderId="0" xfId="0" applyFont="1" applyFill="1" applyBorder="1" applyAlignment="1" applyProtection="1">
      <alignment horizontal="right" vertical="center"/>
    </xf>
    <xf numFmtId="0" fontId="50" fillId="0" borderId="0" xfId="0" applyFont="1" applyFill="1" applyBorder="1" applyAlignment="1" applyProtection="1">
      <alignment horizontal="center" vertical="center"/>
    </xf>
    <xf numFmtId="0" fontId="53" fillId="0" borderId="1" xfId="0" applyFont="1" applyFill="1" applyBorder="1" applyAlignment="1" applyProtection="1">
      <alignment horizontal="center" vertical="center"/>
    </xf>
    <xf numFmtId="0" fontId="46" fillId="0" borderId="33" xfId="0" applyFont="1" applyFill="1" applyBorder="1" applyProtection="1">
      <alignment vertical="center"/>
    </xf>
    <xf numFmtId="0" fontId="0" fillId="0" borderId="33" xfId="0" applyFill="1" applyBorder="1" applyProtection="1">
      <alignment vertical="center"/>
    </xf>
    <xf numFmtId="0" fontId="46" fillId="0" borderId="0" xfId="0" applyFont="1" applyFill="1" applyAlignment="1" applyProtection="1">
      <alignment horizontal="center" vertical="center"/>
    </xf>
    <xf numFmtId="0" fontId="45" fillId="0" borderId="0" xfId="1" applyAlignment="1" applyProtection="1">
      <alignment horizontal="right" vertical="center" shrinkToFit="1"/>
    </xf>
    <xf numFmtId="0" fontId="45" fillId="0" borderId="0" xfId="1" applyAlignment="1" applyProtection="1">
      <alignment vertical="center"/>
    </xf>
    <xf numFmtId="0" fontId="0" fillId="0" borderId="0" xfId="0" applyProtection="1">
      <alignment vertical="center"/>
    </xf>
    <xf numFmtId="0" fontId="58" fillId="0" borderId="0" xfId="0" applyFont="1" applyBorder="1" applyAlignment="1" applyProtection="1">
      <alignment vertical="center"/>
    </xf>
    <xf numFmtId="0" fontId="45"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45" fillId="0" borderId="0" xfId="1" applyFont="1" applyBorder="1" applyAlignment="1" applyProtection="1">
      <alignment vertical="center"/>
    </xf>
    <xf numFmtId="0" fontId="13" fillId="0" borderId="0" xfId="1" applyFont="1" applyAlignment="1" applyProtection="1">
      <alignment horizontal="left"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7"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36" xfId="1" applyFont="1" applyBorder="1" applyAlignment="1" applyProtection="1">
      <alignment horizontal="distributed" vertical="center" indent="2"/>
    </xf>
    <xf numFmtId="0" fontId="14" fillId="0" borderId="37" xfId="1" applyFont="1" applyBorder="1" applyAlignment="1" applyProtection="1">
      <alignment horizontal="distributed" vertical="center" indent="2"/>
    </xf>
    <xf numFmtId="0" fontId="45" fillId="0" borderId="0" xfId="1" applyBorder="1" applyAlignment="1" applyProtection="1">
      <alignment vertical="center"/>
    </xf>
    <xf numFmtId="0" fontId="8" fillId="0" borderId="0" xfId="1" applyFont="1" applyBorder="1" applyAlignment="1" applyProtection="1">
      <alignment horizontal="distributed" vertical="center" indent="2"/>
    </xf>
    <xf numFmtId="0" fontId="59" fillId="0" borderId="0" xfId="1" applyFont="1" applyBorder="1" applyAlignment="1" applyProtection="1">
      <alignment vertical="center" shrinkToFit="1"/>
    </xf>
    <xf numFmtId="0" fontId="17" fillId="0" borderId="0" xfId="1" applyFont="1" applyBorder="1" applyAlignment="1" applyProtection="1"/>
    <xf numFmtId="0" fontId="45" fillId="0" borderId="0" xfId="1" applyBorder="1" applyAlignment="1" applyProtection="1">
      <alignment horizontal="right" shrinkToFit="1"/>
    </xf>
    <xf numFmtId="0" fontId="45" fillId="0" borderId="0" xfId="1" applyBorder="1" applyAlignment="1" applyProtection="1">
      <alignment horizontal="right"/>
    </xf>
    <xf numFmtId="2" fontId="46" fillId="0" borderId="11" xfId="0" applyNumberFormat="1" applyFont="1" applyBorder="1" applyAlignment="1" applyProtection="1">
      <alignment horizontal="center" vertical="center" shrinkToFit="1"/>
      <protection locked="0"/>
    </xf>
    <xf numFmtId="2" fontId="46"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1" fillId="0" borderId="0" xfId="0" applyFont="1" applyFill="1">
      <alignment vertical="center"/>
    </xf>
    <xf numFmtId="0" fontId="53" fillId="0" borderId="0" xfId="0" applyFont="1" applyAlignment="1">
      <alignment vertical="center" shrinkToFit="1"/>
    </xf>
    <xf numFmtId="0" fontId="60" fillId="0" borderId="4" xfId="0" applyFont="1" applyBorder="1" applyAlignment="1" applyProtection="1">
      <alignment horizontal="center" vertical="center" shrinkToFit="1"/>
    </xf>
    <xf numFmtId="0" fontId="14" fillId="0" borderId="24" xfId="1" applyFont="1" applyBorder="1" applyAlignment="1" applyProtection="1">
      <alignment horizontal="distributed" vertical="center" indent="1"/>
    </xf>
    <xf numFmtId="5" fontId="22" fillId="0" borderId="38" xfId="1" applyNumberFormat="1" applyFont="1" applyBorder="1" applyAlignment="1" applyProtection="1">
      <alignment vertical="center"/>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22" xfId="1" applyFont="1" applyBorder="1" applyAlignment="1" applyProtection="1">
      <alignment horizontal="center" vertical="center"/>
    </xf>
    <xf numFmtId="0" fontId="46" fillId="0" borderId="40" xfId="0" applyFont="1" applyBorder="1" applyAlignment="1">
      <alignment horizontal="center" vertical="center" wrapText="1"/>
    </xf>
    <xf numFmtId="0" fontId="50" fillId="3" borderId="41" xfId="0" applyNumberFormat="1" applyFont="1" applyFill="1" applyBorder="1" applyAlignment="1">
      <alignment horizontal="center" vertical="center"/>
    </xf>
    <xf numFmtId="0" fontId="46" fillId="0" borderId="41" xfId="0" applyNumberFormat="1" applyFont="1" applyBorder="1" applyAlignment="1" applyProtection="1">
      <alignment horizontal="center" vertical="center" shrinkToFit="1"/>
      <protection locked="0"/>
    </xf>
    <xf numFmtId="0" fontId="46" fillId="0" borderId="42" xfId="0" applyNumberFormat="1" applyFont="1" applyBorder="1" applyAlignment="1" applyProtection="1">
      <alignment horizontal="center" vertical="center" shrinkToFit="1"/>
      <protection locked="0"/>
    </xf>
    <xf numFmtId="0" fontId="10" fillId="0" borderId="12" xfId="1" applyFont="1" applyBorder="1" applyAlignment="1" applyProtection="1">
      <alignment horizontal="center" vertical="center" shrinkToFit="1"/>
    </xf>
    <xf numFmtId="0" fontId="10" fillId="0" borderId="16" xfId="1" applyFont="1" applyBorder="1" applyAlignment="1" applyProtection="1">
      <alignment horizontal="center" vertical="center" shrinkToFit="1"/>
    </xf>
    <xf numFmtId="0" fontId="14" fillId="0" borderId="17" xfId="1" applyFont="1" applyBorder="1" applyAlignment="1" applyProtection="1">
      <alignment horizontal="distributed" vertical="center" indent="1"/>
    </xf>
    <xf numFmtId="5" fontId="22" fillId="0" borderId="43" xfId="1" applyNumberFormat="1" applyFont="1" applyBorder="1" applyAlignment="1" applyProtection="1">
      <alignment vertical="center"/>
    </xf>
    <xf numFmtId="5" fontId="22" fillId="0" borderId="45" xfId="1" applyNumberFormat="1" applyFont="1" applyBorder="1" applyAlignment="1" applyProtection="1">
      <alignment vertical="center"/>
    </xf>
    <xf numFmtId="0" fontId="14" fillId="0" borderId="39" xfId="1" applyFont="1" applyBorder="1" applyAlignment="1" applyProtection="1">
      <alignment horizontal="distributed" vertical="center" indent="1"/>
    </xf>
    <xf numFmtId="5" fontId="22" fillId="0" borderId="11" xfId="1" applyNumberFormat="1" applyFont="1" applyBorder="1" applyAlignment="1" applyProtection="1">
      <alignment vertical="center"/>
    </xf>
    <xf numFmtId="0" fontId="14"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2" fillId="0" borderId="0" xfId="0" applyFont="1" applyFill="1">
      <alignment vertical="center"/>
    </xf>
    <xf numFmtId="0" fontId="36" fillId="0" borderId="46" xfId="1" applyNumberFormat="1" applyFont="1" applyBorder="1" applyAlignment="1" applyProtection="1">
      <alignment horizontal="center" vertical="center"/>
      <protection locked="0"/>
    </xf>
    <xf numFmtId="0" fontId="61" fillId="0" borderId="0" xfId="0" applyFont="1" applyAlignment="1">
      <alignment vertical="center"/>
    </xf>
    <xf numFmtId="0" fontId="49" fillId="0" borderId="0" xfId="1" applyFont="1" applyAlignment="1" applyProtection="1">
      <alignment horizontal="center" vertical="center"/>
    </xf>
    <xf numFmtId="0" fontId="62" fillId="0" borderId="0" xfId="0" applyFont="1" applyAlignment="1">
      <alignment vertical="center"/>
    </xf>
    <xf numFmtId="0" fontId="22" fillId="0" borderId="47" xfId="1" applyNumberFormat="1" applyFont="1" applyBorder="1" applyAlignment="1" applyProtection="1">
      <alignment horizontal="center" vertical="center"/>
      <protection locked="0"/>
    </xf>
    <xf numFmtId="0" fontId="22" fillId="0" borderId="48" xfId="1" applyNumberFormat="1" applyFont="1" applyBorder="1" applyAlignment="1" applyProtection="1">
      <alignment vertical="center"/>
    </xf>
    <xf numFmtId="0" fontId="0" fillId="0" borderId="49" xfId="0" applyBorder="1" applyAlignment="1">
      <alignment vertical="center" textRotation="255"/>
    </xf>
    <xf numFmtId="0" fontId="0" fillId="0" borderId="50" xfId="0" applyBorder="1" applyAlignment="1">
      <alignment vertical="center" textRotation="255"/>
    </xf>
    <xf numFmtId="0" fontId="0" fillId="0" borderId="51" xfId="0" applyBorder="1" applyAlignment="1">
      <alignment vertical="center" textRotation="255"/>
    </xf>
    <xf numFmtId="0" fontId="0" fillId="0" borderId="34" xfId="0" applyBorder="1" applyAlignment="1">
      <alignment horizontal="center" vertical="center" textRotation="255"/>
    </xf>
    <xf numFmtId="0" fontId="0" fillId="0" borderId="35" xfId="0" applyBorder="1" applyAlignment="1">
      <alignment vertical="center" textRotation="255"/>
    </xf>
    <xf numFmtId="0" fontId="59" fillId="0" borderId="0" xfId="0" applyFont="1">
      <alignment vertical="center"/>
    </xf>
    <xf numFmtId="0" fontId="26" fillId="0" borderId="0" xfId="0" applyFont="1">
      <alignment vertical="center"/>
    </xf>
    <xf numFmtId="0" fontId="31" fillId="0" borderId="0" xfId="0" applyFont="1">
      <alignment vertical="center"/>
    </xf>
    <xf numFmtId="0" fontId="46" fillId="0" borderId="48" xfId="0" applyFont="1" applyBorder="1" applyAlignment="1">
      <alignment horizontal="center" vertical="center"/>
    </xf>
    <xf numFmtId="0" fontId="46" fillId="0" borderId="52" xfId="0" applyNumberFormat="1" applyFont="1" applyBorder="1" applyAlignment="1" applyProtection="1">
      <alignment horizontal="center" vertical="center"/>
      <protection locked="0"/>
    </xf>
    <xf numFmtId="0" fontId="46" fillId="0" borderId="53" xfId="0" applyNumberFormat="1" applyFont="1" applyBorder="1" applyAlignment="1" applyProtection="1">
      <alignment horizontal="center" vertical="center"/>
      <protection locked="0"/>
    </xf>
    <xf numFmtId="0" fontId="46" fillId="0" borderId="41" xfId="0" applyFont="1" applyFill="1" applyBorder="1" applyAlignment="1" applyProtection="1">
      <alignment horizontal="center" vertical="center"/>
    </xf>
    <xf numFmtId="0" fontId="46" fillId="0" borderId="54" xfId="0" applyFont="1" applyFill="1" applyBorder="1" applyAlignment="1" applyProtection="1">
      <alignment horizontal="center" vertical="center"/>
    </xf>
    <xf numFmtId="0" fontId="46" fillId="0" borderId="55" xfId="0" applyFont="1" applyFill="1" applyBorder="1" applyAlignment="1" applyProtection="1">
      <alignment horizontal="center" vertical="center"/>
    </xf>
    <xf numFmtId="0" fontId="46" fillId="0" borderId="56" xfId="0" applyFont="1" applyFill="1" applyBorder="1" applyAlignment="1" applyProtection="1">
      <alignment horizontal="center" vertical="center"/>
    </xf>
    <xf numFmtId="0" fontId="14" fillId="0" borderId="24" xfId="1" applyFont="1" applyBorder="1" applyAlignment="1" applyProtection="1">
      <alignment horizontal="distributed" vertical="center" indent="1" shrinkToFit="1"/>
    </xf>
    <xf numFmtId="0" fontId="14" fillId="0" borderId="51" xfId="1" applyFont="1" applyBorder="1" applyAlignment="1" applyProtection="1">
      <alignment horizontal="distributed" vertical="center" indent="1" shrinkToFit="1"/>
    </xf>
    <xf numFmtId="0" fontId="22" fillId="0" borderId="38" xfId="1" applyFont="1" applyBorder="1" applyAlignment="1" applyProtection="1">
      <alignment horizontal="center" vertical="center"/>
    </xf>
    <xf numFmtId="0" fontId="0" fillId="0" borderId="0" xfId="0" applyAlignment="1">
      <alignment horizontal="center" vertical="center"/>
    </xf>
    <xf numFmtId="0" fontId="70" fillId="0" borderId="0" xfId="0" applyFont="1">
      <alignment vertical="center"/>
    </xf>
    <xf numFmtId="0" fontId="26" fillId="0" borderId="0" xfId="0" applyFont="1" applyAlignment="1">
      <alignment horizontal="left" vertical="center"/>
    </xf>
    <xf numFmtId="0" fontId="26" fillId="0" borderId="0" xfId="0" applyFont="1" applyAlignment="1">
      <alignment horizontal="left" vertical="center" indent="1"/>
    </xf>
    <xf numFmtId="0" fontId="26" fillId="0" borderId="0" xfId="0" applyFont="1" applyAlignment="1">
      <alignment horizontal="justify" vertical="center"/>
    </xf>
    <xf numFmtId="0" fontId="71" fillId="0" borderId="0" xfId="0" applyFont="1">
      <alignment vertical="center"/>
    </xf>
    <xf numFmtId="0" fontId="52" fillId="3" borderId="60" xfId="0" applyFont="1" applyFill="1" applyBorder="1" applyAlignment="1">
      <alignment horizontal="center" vertical="center"/>
    </xf>
    <xf numFmtId="0" fontId="46" fillId="0" borderId="82" xfId="0" applyFont="1" applyBorder="1" applyAlignment="1">
      <alignment horizontal="center" vertical="center" wrapText="1"/>
    </xf>
    <xf numFmtId="0" fontId="46" fillId="0" borderId="0" xfId="0" applyFont="1" applyAlignment="1" applyProtection="1">
      <alignment horizontal="center" vertical="center"/>
      <protection locked="0"/>
    </xf>
    <xf numFmtId="0" fontId="27" fillId="0" borderId="0" xfId="1" applyFont="1" applyBorder="1" applyAlignment="1" applyProtection="1">
      <alignment horizontal="center" vertical="center" shrinkToFit="1"/>
    </xf>
    <xf numFmtId="0" fontId="22" fillId="0" borderId="0" xfId="1" applyFont="1" applyBorder="1" applyAlignment="1" applyProtection="1">
      <alignment horizontal="center" vertical="center"/>
    </xf>
    <xf numFmtId="0" fontId="14" fillId="0" borderId="0" xfId="1" applyFont="1" applyBorder="1" applyAlignment="1" applyProtection="1">
      <alignment horizontal="center" vertical="center" shrinkToFit="1"/>
    </xf>
    <xf numFmtId="0" fontId="14" fillId="0" borderId="0" xfId="1" applyFont="1" applyBorder="1" applyAlignment="1" applyProtection="1">
      <alignment horizontal="distributed" vertical="center" indent="1" shrinkToFit="1"/>
    </xf>
    <xf numFmtId="0" fontId="14" fillId="0" borderId="44" xfId="1" applyFont="1" applyBorder="1" applyAlignment="1" applyProtection="1">
      <alignment horizontal="distributed" vertical="center" indent="1"/>
    </xf>
    <xf numFmtId="0" fontId="22" fillId="0" borderId="38" xfId="1" applyNumberFormat="1" applyFont="1" applyBorder="1" applyAlignment="1" applyProtection="1">
      <alignment vertical="center"/>
    </xf>
    <xf numFmtId="49" fontId="0" fillId="5" borderId="0" xfId="0" applyNumberFormat="1" applyFill="1">
      <alignment vertical="center"/>
    </xf>
    <xf numFmtId="0" fontId="2" fillId="0" borderId="0" xfId="4">
      <alignment vertical="center"/>
    </xf>
    <xf numFmtId="0" fontId="2" fillId="0" borderId="0" xfId="4" applyNumberFormat="1">
      <alignment vertical="center"/>
    </xf>
    <xf numFmtId="0" fontId="79" fillId="0" borderId="0" xfId="0" applyFont="1">
      <alignment vertical="center"/>
    </xf>
    <xf numFmtId="14" fontId="26" fillId="0" borderId="0" xfId="0" applyNumberFormat="1" applyFont="1">
      <alignment vertical="center"/>
    </xf>
    <xf numFmtId="0" fontId="46" fillId="0" borderId="0" xfId="0" applyNumberFormat="1" applyFont="1" applyAlignment="1">
      <alignment horizontal="center" vertical="center"/>
    </xf>
    <xf numFmtId="0" fontId="46" fillId="5" borderId="0" xfId="0" applyNumberFormat="1" applyFont="1" applyFill="1" applyAlignment="1">
      <alignment horizontal="center" vertical="center"/>
    </xf>
    <xf numFmtId="0" fontId="46" fillId="0" borderId="9" xfId="0" applyNumberFormat="1" applyFont="1" applyBorder="1" applyAlignment="1">
      <alignment horizontal="center" vertical="center"/>
    </xf>
    <xf numFmtId="0" fontId="50" fillId="3" borderId="11" xfId="0" applyNumberFormat="1" applyFont="1" applyFill="1" applyBorder="1" applyAlignment="1">
      <alignment horizontal="center" vertical="center"/>
    </xf>
    <xf numFmtId="0" fontId="46" fillId="0" borderId="11" xfId="0" applyNumberFormat="1" applyFont="1" applyBorder="1" applyAlignment="1" applyProtection="1">
      <alignment horizontal="center" vertical="center" shrinkToFit="1"/>
      <protection locked="0"/>
    </xf>
    <xf numFmtId="0" fontId="46" fillId="0" borderId="15" xfId="0" applyNumberFormat="1" applyFont="1" applyBorder="1" applyAlignment="1" applyProtection="1">
      <alignment horizontal="center" vertical="center" shrinkToFit="1"/>
      <protection locked="0"/>
    </xf>
    <xf numFmtId="1" fontId="46" fillId="0" borderId="32" xfId="0" applyNumberFormat="1" applyFont="1" applyBorder="1" applyAlignment="1" applyProtection="1">
      <alignment horizontal="center" vertical="center"/>
      <protection locked="0"/>
    </xf>
    <xf numFmtId="1" fontId="46" fillId="0" borderId="16" xfId="0" applyNumberFormat="1" applyFont="1" applyBorder="1" applyAlignment="1" applyProtection="1">
      <alignment horizontal="center" vertical="center"/>
      <protection locked="0"/>
    </xf>
    <xf numFmtId="0" fontId="10" fillId="0" borderId="57" xfId="1" applyFont="1" applyBorder="1" applyAlignment="1" applyProtection="1">
      <alignment horizontal="center" shrinkToFit="1"/>
    </xf>
    <xf numFmtId="0" fontId="9" fillId="0" borderId="51" xfId="1" applyFont="1" applyBorder="1" applyAlignment="1" applyProtection="1">
      <alignment horizontal="center" vertical="center" shrinkToFit="1"/>
    </xf>
    <xf numFmtId="0" fontId="46" fillId="0" borderId="88" xfId="0" applyFont="1" applyBorder="1" applyAlignment="1" applyProtection="1">
      <alignment horizontal="center" vertical="center"/>
    </xf>
    <xf numFmtId="0" fontId="46" fillId="0" borderId="87" xfId="0" applyFont="1" applyBorder="1" applyAlignment="1" applyProtection="1">
      <alignment horizontal="center" vertical="center"/>
    </xf>
    <xf numFmtId="0" fontId="26" fillId="0" borderId="0" xfId="0" applyFont="1" applyAlignment="1">
      <alignment vertical="center"/>
    </xf>
    <xf numFmtId="0" fontId="26" fillId="0" borderId="0" xfId="0" applyFont="1" applyAlignment="1">
      <alignment vertical="center" wrapText="1"/>
    </xf>
    <xf numFmtId="0" fontId="46" fillId="0" borderId="4" xfId="0" applyFont="1" applyFill="1" applyBorder="1" applyAlignment="1" applyProtection="1">
      <alignment horizontal="center" vertical="center"/>
    </xf>
    <xf numFmtId="0" fontId="70" fillId="0" borderId="0" xfId="0" applyFont="1" applyAlignment="1">
      <alignment vertical="center"/>
    </xf>
    <xf numFmtId="0" fontId="40" fillId="0" borderId="89" xfId="0" applyFont="1" applyBorder="1" applyAlignment="1">
      <alignment horizontal="center" vertical="center"/>
    </xf>
    <xf numFmtId="0" fontId="26" fillId="0" borderId="0" xfId="0" applyFont="1" applyProtection="1">
      <alignment vertical="center"/>
      <protection locked="0"/>
    </xf>
    <xf numFmtId="179" fontId="70" fillId="0" borderId="0" xfId="0" applyNumberFormat="1" applyFont="1" applyAlignment="1">
      <alignment horizontal="left" vertical="center"/>
    </xf>
    <xf numFmtId="0" fontId="83" fillId="0" borderId="0" xfId="0" applyFont="1" applyAlignment="1">
      <alignment vertical="center"/>
    </xf>
    <xf numFmtId="0" fontId="83" fillId="0" borderId="0" xfId="0" applyFont="1" applyAlignment="1">
      <alignment horizontal="left" vertical="center" indent="1"/>
    </xf>
    <xf numFmtId="0" fontId="0" fillId="0" borderId="0" xfId="0" applyFont="1" applyAlignment="1">
      <alignment vertical="center"/>
    </xf>
    <xf numFmtId="0" fontId="31" fillId="0" borderId="0" xfId="0" applyFont="1" applyProtection="1">
      <alignment vertical="center"/>
      <protection locked="0"/>
    </xf>
    <xf numFmtId="0" fontId="0" fillId="0" borderId="0" xfId="0" applyFont="1" applyProtection="1">
      <alignment vertical="center"/>
      <protection locked="0"/>
    </xf>
    <xf numFmtId="0" fontId="88" fillId="0" borderId="0" xfId="0" applyFont="1" applyAlignment="1">
      <alignment horizontal="right" vertical="center"/>
    </xf>
    <xf numFmtId="0" fontId="89" fillId="0" borderId="0" xfId="0" applyFont="1">
      <alignment vertical="center"/>
    </xf>
    <xf numFmtId="0" fontId="90" fillId="0" borderId="0" xfId="0" applyFont="1" applyAlignment="1">
      <alignment vertical="center"/>
    </xf>
    <xf numFmtId="0" fontId="26" fillId="0" borderId="0" xfId="0" applyFont="1" applyAlignment="1" applyProtection="1">
      <alignment vertical="center"/>
      <protection locked="0"/>
    </xf>
    <xf numFmtId="0" fontId="25" fillId="0" borderId="0" xfId="0" applyFont="1" applyProtection="1">
      <alignment vertical="center"/>
      <protection locked="0"/>
    </xf>
    <xf numFmtId="0" fontId="71" fillId="0" borderId="0" xfId="0" applyFont="1" applyProtection="1">
      <alignment vertical="center"/>
      <protection locked="0"/>
    </xf>
    <xf numFmtId="0" fontId="73" fillId="0" borderId="0" xfId="0" applyFont="1" applyProtection="1">
      <alignment vertical="center"/>
      <protection locked="0"/>
    </xf>
    <xf numFmtId="0" fontId="56" fillId="0" borderId="4" xfId="0" applyFont="1" applyFill="1" applyBorder="1" applyAlignment="1" applyProtection="1">
      <alignment horizontal="center" vertical="center" shrinkToFit="1"/>
    </xf>
    <xf numFmtId="0" fontId="53" fillId="0" borderId="0" xfId="0" applyFont="1" applyAlignment="1">
      <alignment horizontal="right" vertical="center" shrinkToFit="1"/>
    </xf>
    <xf numFmtId="0" fontId="50" fillId="3" borderId="11" xfId="0" applyFont="1" applyFill="1" applyBorder="1" applyAlignment="1" applyProtection="1">
      <alignment horizontal="center" vertical="center"/>
    </xf>
    <xf numFmtId="0" fontId="49" fillId="5" borderId="0" xfId="0" applyFont="1" applyFill="1">
      <alignment vertical="center"/>
    </xf>
    <xf numFmtId="0" fontId="94" fillId="5" borderId="0" xfId="0" applyFont="1" applyFill="1" applyAlignment="1">
      <alignment horizontal="center" vertical="center"/>
    </xf>
    <xf numFmtId="0" fontId="46" fillId="5" borderId="0" xfId="0" applyFont="1" applyFill="1" applyProtection="1">
      <alignment vertical="center"/>
    </xf>
    <xf numFmtId="0" fontId="46" fillId="5" borderId="0" xfId="0" applyFont="1" applyFill="1" applyAlignment="1">
      <alignment vertical="center"/>
    </xf>
    <xf numFmtId="2" fontId="46" fillId="2" borderId="11" xfId="0" applyNumberFormat="1" applyFont="1" applyFill="1" applyBorder="1" applyAlignment="1" applyProtection="1">
      <alignment horizontal="center" vertical="center" shrinkToFit="1"/>
      <protection locked="0"/>
    </xf>
    <xf numFmtId="2" fontId="46" fillId="2" borderId="15" xfId="0" applyNumberFormat="1" applyFont="1" applyFill="1" applyBorder="1" applyAlignment="1" applyProtection="1">
      <alignment horizontal="center" vertical="center" shrinkToFit="1"/>
      <protection locked="0"/>
    </xf>
    <xf numFmtId="0" fontId="26" fillId="0" borderId="0" xfId="0" applyFont="1" applyAlignment="1" applyProtection="1">
      <alignment horizontal="left" vertical="top" wrapText="1"/>
      <protection locked="0"/>
    </xf>
    <xf numFmtId="0" fontId="6" fillId="0" borderId="0" xfId="0" applyFont="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26" fillId="0" borderId="0" xfId="0" applyFont="1" applyAlignment="1" applyProtection="1">
      <alignment vertical="top" wrapText="1"/>
      <protection locked="0"/>
    </xf>
    <xf numFmtId="0" fontId="26" fillId="0" borderId="0" xfId="0" applyFont="1" applyAlignment="1">
      <alignment vertical="center" wrapText="1"/>
    </xf>
    <xf numFmtId="0" fontId="26" fillId="0" borderId="0" xfId="0" applyFont="1" applyAlignment="1">
      <alignment vertical="center"/>
    </xf>
    <xf numFmtId="180" fontId="80" fillId="0" borderId="0" xfId="0" applyNumberFormat="1" applyFont="1" applyAlignment="1">
      <alignment horizontal="left" vertical="center"/>
    </xf>
    <xf numFmtId="181" fontId="80" fillId="0" borderId="0" xfId="0" applyNumberFormat="1" applyFont="1" applyAlignment="1">
      <alignment horizontal="left" vertical="center"/>
    </xf>
    <xf numFmtId="0" fontId="31" fillId="0" borderId="5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60" xfId="0" applyFont="1" applyBorder="1" applyAlignment="1">
      <alignment horizontal="center" vertical="center" wrapText="1"/>
    </xf>
    <xf numFmtId="0" fontId="26" fillId="0" borderId="0" xfId="0" applyFont="1" applyAlignment="1">
      <alignment horizontal="left" vertical="center" wrapText="1"/>
    </xf>
    <xf numFmtId="177" fontId="26" fillId="0" borderId="0" xfId="0" applyNumberFormat="1" applyFont="1" applyAlignment="1">
      <alignment horizontal="center" vertical="center"/>
    </xf>
    <xf numFmtId="178" fontId="26" fillId="0" borderId="0" xfId="0" applyNumberFormat="1" applyFont="1" applyAlignment="1">
      <alignment horizontal="left" vertical="center"/>
    </xf>
    <xf numFmtId="0" fontId="83" fillId="0" borderId="0" xfId="0" applyFont="1" applyAlignment="1">
      <alignment vertical="center" wrapText="1"/>
    </xf>
    <xf numFmtId="0" fontId="85" fillId="0" borderId="0" xfId="0" applyFont="1" applyAlignment="1">
      <alignment vertical="center" wrapText="1"/>
    </xf>
    <xf numFmtId="0" fontId="86" fillId="0" borderId="0" xfId="0" applyFont="1" applyAlignment="1">
      <alignment vertical="center" wrapText="1"/>
    </xf>
    <xf numFmtId="0" fontId="87" fillId="0" borderId="0" xfId="0" applyFont="1" applyAlignment="1">
      <alignment vertical="center" wrapText="1"/>
    </xf>
    <xf numFmtId="0" fontId="70" fillId="0" borderId="0" xfId="0" applyFont="1" applyAlignment="1">
      <alignment vertical="center" wrapText="1"/>
    </xf>
    <xf numFmtId="0" fontId="65" fillId="3" borderId="79" xfId="0" applyFont="1" applyFill="1" applyBorder="1" applyAlignment="1">
      <alignment horizontal="center" vertical="center" shrinkToFit="1"/>
    </xf>
    <xf numFmtId="0" fontId="65" fillId="3" borderId="80" xfId="0" applyFont="1" applyFill="1" applyBorder="1" applyAlignment="1">
      <alignment horizontal="center" vertical="center" shrinkToFit="1"/>
    </xf>
    <xf numFmtId="183" fontId="65" fillId="3" borderId="79" xfId="0" applyNumberFormat="1" applyFont="1" applyFill="1" applyBorder="1" applyAlignment="1">
      <alignment horizontal="center" vertical="center" shrinkToFit="1"/>
    </xf>
    <xf numFmtId="183" fontId="65" fillId="3" borderId="80" xfId="0" applyNumberFormat="1" applyFont="1" applyFill="1" applyBorder="1" applyAlignment="1">
      <alignment horizontal="center" vertical="center" shrinkToFit="1"/>
    </xf>
    <xf numFmtId="183" fontId="65" fillId="3" borderId="81" xfId="0" applyNumberFormat="1" applyFont="1" applyFill="1" applyBorder="1" applyAlignment="1">
      <alignment horizontal="center" vertical="center" shrinkToFit="1"/>
    </xf>
    <xf numFmtId="0" fontId="65" fillId="0" borderId="78" xfId="0" applyFont="1" applyFill="1" applyBorder="1" applyAlignment="1">
      <alignment horizontal="center" vertical="center" shrinkToFit="1"/>
    </xf>
    <xf numFmtId="0" fontId="54" fillId="0" borderId="0" xfId="0" applyFont="1" applyBorder="1" applyAlignment="1">
      <alignment horizontal="center" vertical="center" shrinkToFit="1"/>
    </xf>
    <xf numFmtId="0" fontId="54" fillId="0" borderId="65" xfId="0" applyFont="1" applyBorder="1" applyAlignment="1">
      <alignment horizontal="center" vertical="center" shrinkToFit="1"/>
    </xf>
    <xf numFmtId="0" fontId="63" fillId="0" borderId="0" xfId="0" applyFont="1">
      <alignment vertical="center"/>
    </xf>
    <xf numFmtId="0" fontId="92" fillId="0" borderId="0" xfId="0" applyFont="1" applyFill="1" applyBorder="1" applyAlignment="1">
      <alignment horizontal="center" vertical="center" shrinkToFit="1"/>
    </xf>
    <xf numFmtId="0" fontId="64" fillId="0" borderId="0" xfId="0" applyFont="1" applyBorder="1" applyAlignment="1">
      <alignment horizontal="center" vertical="center"/>
    </xf>
    <xf numFmtId="0" fontId="95" fillId="0" borderId="0" xfId="0" applyFont="1">
      <alignment vertical="center"/>
    </xf>
    <xf numFmtId="0" fontId="64" fillId="5" borderId="0" xfId="0" applyFont="1" applyFill="1" applyAlignment="1">
      <alignment horizontal="center" vertical="center"/>
    </xf>
    <xf numFmtId="182" fontId="66" fillId="3" borderId="80" xfId="0" applyNumberFormat="1" applyFont="1" applyFill="1" applyBorder="1" applyAlignment="1">
      <alignment horizontal="center" vertical="center"/>
    </xf>
    <xf numFmtId="182" fontId="66" fillId="3" borderId="81" xfId="0" applyNumberFormat="1" applyFont="1" applyFill="1" applyBorder="1" applyAlignment="1">
      <alignment horizontal="center" vertical="center"/>
    </xf>
    <xf numFmtId="0" fontId="54" fillId="0" borderId="3" xfId="0" applyFont="1" applyBorder="1" applyAlignment="1">
      <alignment horizontal="center" vertical="center" shrinkToFit="1"/>
    </xf>
    <xf numFmtId="0" fontId="67" fillId="0" borderId="61" xfId="0" applyFont="1" applyFill="1" applyBorder="1" applyAlignment="1">
      <alignment horizontal="center" vertical="center" wrapText="1"/>
    </xf>
    <xf numFmtId="0" fontId="67" fillId="0" borderId="62" xfId="0" applyFont="1" applyFill="1" applyBorder="1" applyAlignment="1">
      <alignment horizontal="center" vertical="center"/>
    </xf>
    <xf numFmtId="0" fontId="67" fillId="0" borderId="63" xfId="0" applyFont="1" applyFill="1" applyBorder="1" applyAlignment="1">
      <alignment horizontal="center" vertical="center"/>
    </xf>
    <xf numFmtId="0" fontId="67" fillId="0" borderId="64"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177" fontId="54" fillId="0" borderId="3" xfId="0" applyNumberFormat="1" applyFont="1" applyBorder="1" applyAlignment="1">
      <alignment horizontal="center" vertical="center"/>
    </xf>
    <xf numFmtId="178" fontId="54" fillId="0" borderId="3" xfId="0" applyNumberFormat="1" applyFont="1" applyBorder="1" applyAlignment="1">
      <alignment horizontal="center" vertical="center"/>
    </xf>
    <xf numFmtId="0" fontId="46" fillId="0" borderId="58" xfId="0" applyFont="1" applyBorder="1" applyAlignment="1" applyProtection="1">
      <alignment horizontal="center" vertical="center"/>
      <protection locked="0"/>
    </xf>
    <xf numFmtId="0" fontId="46" fillId="0" borderId="69" xfId="0" applyFont="1" applyBorder="1" applyAlignment="1" applyProtection="1">
      <alignment horizontal="center" vertical="center"/>
      <protection locked="0"/>
    </xf>
    <xf numFmtId="0" fontId="46" fillId="0" borderId="48" xfId="0" applyFont="1" applyBorder="1" applyAlignment="1" applyProtection="1">
      <alignment horizontal="center" vertical="center"/>
      <protection locked="0"/>
    </xf>
    <xf numFmtId="0" fontId="53" fillId="9" borderId="34" xfId="0" applyFont="1" applyFill="1" applyBorder="1" applyAlignment="1" applyProtection="1">
      <alignment horizontal="center" vertical="center"/>
      <protection locked="0"/>
    </xf>
    <xf numFmtId="0" fontId="53" fillId="9" borderId="21" xfId="0" applyFont="1" applyFill="1" applyBorder="1" applyAlignment="1" applyProtection="1">
      <alignment horizontal="center" vertical="center"/>
      <protection locked="0"/>
    </xf>
    <xf numFmtId="0" fontId="53" fillId="9" borderId="84" xfId="0" applyFont="1" applyFill="1" applyBorder="1" applyAlignment="1" applyProtection="1">
      <alignment horizontal="center" vertical="center"/>
      <protection locked="0"/>
    </xf>
    <xf numFmtId="0" fontId="61" fillId="0" borderId="0" xfId="0" applyFont="1" applyAlignment="1">
      <alignment vertical="center"/>
    </xf>
    <xf numFmtId="0" fontId="46" fillId="0" borderId="57" xfId="0" applyFont="1" applyBorder="1" applyAlignment="1">
      <alignment horizontal="distributed" vertical="center" indent="1"/>
    </xf>
    <xf numFmtId="0" fontId="46" fillId="0" borderId="47" xfId="0" applyFont="1" applyBorder="1" applyAlignment="1">
      <alignment horizontal="distributed" vertical="center" indent="1"/>
    </xf>
    <xf numFmtId="0" fontId="61" fillId="0" borderId="19" xfId="0" applyFont="1" applyBorder="1" applyAlignment="1">
      <alignment vertical="center"/>
    </xf>
    <xf numFmtId="0" fontId="46" fillId="0" borderId="21" xfId="0" applyFont="1" applyBorder="1" applyAlignment="1">
      <alignment horizontal="distributed" vertical="center" indent="1"/>
    </xf>
    <xf numFmtId="0" fontId="46" fillId="0" borderId="83" xfId="0" applyFont="1" applyBorder="1" applyAlignment="1">
      <alignment horizontal="distributed" vertical="center" indent="1"/>
    </xf>
    <xf numFmtId="0" fontId="77" fillId="0" borderId="19" xfId="0" applyFont="1" applyBorder="1" applyAlignment="1">
      <alignment horizontal="left" vertical="center" wrapText="1"/>
    </xf>
    <xf numFmtId="0" fontId="77" fillId="0" borderId="0" xfId="0" applyFont="1" applyBorder="1" applyAlignment="1">
      <alignment horizontal="left" vertical="center" wrapText="1"/>
    </xf>
    <xf numFmtId="0" fontId="53" fillId="0" borderId="10" xfId="0" applyFont="1" applyFill="1" applyBorder="1" applyAlignment="1" applyProtection="1">
      <alignment horizontal="center" vertical="center"/>
      <protection locked="0"/>
    </xf>
    <xf numFmtId="0" fontId="53" fillId="0" borderId="4"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5" xfId="0" applyFont="1" applyFill="1" applyBorder="1" applyAlignment="1" applyProtection="1">
      <alignment horizontal="center" vertical="center"/>
      <protection locked="0"/>
    </xf>
    <xf numFmtId="0" fontId="53" fillId="0" borderId="14"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protection locked="0"/>
    </xf>
    <xf numFmtId="0" fontId="46" fillId="0" borderId="4" xfId="0" applyFont="1" applyBorder="1" applyAlignment="1">
      <alignment horizontal="distributed" vertical="center" indent="1"/>
    </xf>
    <xf numFmtId="0" fontId="46" fillId="0" borderId="59" xfId="0" applyFont="1" applyBorder="1" applyAlignment="1">
      <alignment horizontal="distributed" vertical="center" indent="1"/>
    </xf>
    <xf numFmtId="0" fontId="53" fillId="0" borderId="23" xfId="0" applyFont="1" applyBorder="1" applyAlignment="1" applyProtection="1">
      <alignment horizontal="center" vertical="center"/>
      <protection locked="0"/>
    </xf>
    <xf numFmtId="0" fontId="53" fillId="9" borderId="10" xfId="0" applyFont="1" applyFill="1" applyBorder="1" applyAlignment="1" applyProtection="1">
      <alignment horizontal="center" vertical="center"/>
      <protection locked="0"/>
    </xf>
    <xf numFmtId="0" fontId="53" fillId="9" borderId="4" xfId="0" applyFont="1" applyFill="1" applyBorder="1" applyAlignment="1" applyProtection="1">
      <alignment horizontal="center" vertical="center"/>
      <protection locked="0"/>
    </xf>
    <xf numFmtId="0" fontId="53" fillId="9" borderId="11" xfId="0" applyFont="1" applyFill="1" applyBorder="1" applyAlignment="1" applyProtection="1">
      <alignment horizontal="center" vertical="center"/>
      <protection locked="0"/>
    </xf>
    <xf numFmtId="0" fontId="78" fillId="7" borderId="58" xfId="1" applyFont="1" applyFill="1" applyBorder="1" applyAlignment="1" applyProtection="1">
      <alignment horizontal="center" vertical="center"/>
    </xf>
    <xf numFmtId="0" fontId="78" fillId="7" borderId="70" xfId="1" applyFont="1" applyFill="1" applyBorder="1" applyAlignment="1" applyProtection="1">
      <alignment horizontal="center" vertical="center"/>
    </xf>
    <xf numFmtId="0" fontId="68" fillId="6" borderId="58" xfId="0" applyFont="1" applyFill="1" applyBorder="1" applyAlignment="1" applyProtection="1">
      <alignment horizontal="center" vertical="center"/>
    </xf>
    <xf numFmtId="0" fontId="68" fillId="6" borderId="69" xfId="0" applyFont="1" applyFill="1" applyBorder="1" applyAlignment="1" applyProtection="1">
      <alignment horizontal="center" vertical="center"/>
    </xf>
    <xf numFmtId="0" fontId="68" fillId="6" borderId="48" xfId="0" applyFont="1" applyFill="1" applyBorder="1" applyAlignment="1" applyProtection="1">
      <alignment horizontal="center" vertical="center"/>
    </xf>
    <xf numFmtId="0" fontId="46" fillId="0" borderId="4" xfId="0" applyFont="1" applyBorder="1" applyAlignment="1">
      <alignment vertical="center" shrinkToFit="1"/>
    </xf>
    <xf numFmtId="0" fontId="46" fillId="0" borderId="59" xfId="0" applyFont="1" applyBorder="1" applyAlignment="1">
      <alignment vertical="center" shrinkToFit="1"/>
    </xf>
    <xf numFmtId="0" fontId="48" fillId="0" borderId="19" xfId="0" applyFont="1" applyFill="1" applyBorder="1" applyAlignment="1">
      <alignment vertical="center"/>
    </xf>
    <xf numFmtId="0" fontId="48" fillId="0" borderId="0" xfId="0" applyFont="1" applyFill="1" applyBorder="1" applyAlignment="1">
      <alignment vertical="center"/>
    </xf>
    <xf numFmtId="0" fontId="53" fillId="5" borderId="6" xfId="0" applyFont="1" applyFill="1" applyBorder="1" applyAlignment="1" applyProtection="1">
      <alignment horizontal="center" vertical="center"/>
      <protection locked="0"/>
    </xf>
    <xf numFmtId="0" fontId="53" fillId="5" borderId="7" xfId="0" applyFont="1" applyFill="1" applyBorder="1" applyAlignment="1" applyProtection="1">
      <alignment horizontal="center" vertical="center"/>
      <protection locked="0"/>
    </xf>
    <xf numFmtId="0" fontId="53" fillId="5" borderId="9" xfId="0" applyFont="1" applyFill="1" applyBorder="1" applyAlignment="1" applyProtection="1">
      <alignment horizontal="center" vertical="center"/>
      <protection locked="0"/>
    </xf>
    <xf numFmtId="0" fontId="53" fillId="9" borderId="39" xfId="0" applyFont="1" applyFill="1" applyBorder="1" applyAlignment="1" applyProtection="1">
      <alignment horizontal="center" vertical="center" shrinkToFit="1"/>
      <protection locked="0"/>
    </xf>
    <xf numFmtId="0" fontId="53" fillId="9" borderId="3" xfId="0" applyFont="1" applyFill="1" applyBorder="1" applyAlignment="1" applyProtection="1">
      <alignment horizontal="center" vertical="center" shrinkToFit="1"/>
      <protection locked="0"/>
    </xf>
    <xf numFmtId="0" fontId="53" fillId="9" borderId="29" xfId="0" applyFont="1" applyFill="1" applyBorder="1" applyAlignment="1" applyProtection="1">
      <alignment horizontal="center" vertical="center" shrinkToFit="1"/>
      <protection locked="0"/>
    </xf>
    <xf numFmtId="0" fontId="47" fillId="8" borderId="0" xfId="0" applyFont="1" applyFill="1" applyBorder="1" applyAlignment="1">
      <alignment horizontal="center" vertical="center"/>
    </xf>
    <xf numFmtId="0" fontId="53" fillId="0" borderId="58" xfId="0" applyFont="1" applyFill="1" applyBorder="1" applyAlignment="1" applyProtection="1">
      <alignment horizontal="center" vertical="center"/>
    </xf>
    <xf numFmtId="0" fontId="53" fillId="0" borderId="69" xfId="0" applyFont="1" applyFill="1" applyBorder="1" applyAlignment="1" applyProtection="1">
      <alignment horizontal="center" vertical="center"/>
    </xf>
    <xf numFmtId="0" fontId="53" fillId="0" borderId="48" xfId="0" applyFont="1" applyFill="1" applyBorder="1" applyAlignment="1" applyProtection="1">
      <alignment horizontal="center" vertical="center"/>
    </xf>
    <xf numFmtId="0" fontId="46" fillId="0" borderId="4" xfId="0" applyFont="1" applyFill="1" applyBorder="1" applyAlignment="1" applyProtection="1">
      <alignment horizontal="center" vertical="center"/>
    </xf>
    <xf numFmtId="0" fontId="53" fillId="4" borderId="4" xfId="0" applyFont="1" applyFill="1" applyBorder="1" applyAlignment="1" applyProtection="1">
      <alignment horizontal="center" vertical="center"/>
    </xf>
    <xf numFmtId="0" fontId="53" fillId="3" borderId="4" xfId="0" applyFont="1" applyFill="1" applyBorder="1" applyAlignment="1" applyProtection="1">
      <alignment horizontal="center" vertical="center"/>
    </xf>
    <xf numFmtId="0" fontId="53" fillId="3" borderId="41" xfId="0" applyFont="1" applyFill="1" applyBorder="1" applyAlignment="1" applyProtection="1">
      <alignment horizontal="center" vertical="center"/>
    </xf>
    <xf numFmtId="0" fontId="53" fillId="4" borderId="71" xfId="0" applyFont="1" applyFill="1" applyBorder="1" applyAlignment="1" applyProtection="1">
      <alignment horizontal="center" vertical="center"/>
    </xf>
    <xf numFmtId="0" fontId="53" fillId="4" borderId="72" xfId="0" applyFont="1" applyFill="1" applyBorder="1" applyAlignment="1" applyProtection="1">
      <alignment horizontal="center" vertical="center"/>
    </xf>
    <xf numFmtId="0" fontId="53" fillId="4" borderId="73" xfId="0" applyFont="1" applyFill="1" applyBorder="1" applyAlignment="1" applyProtection="1">
      <alignment horizontal="center" vertical="center"/>
    </xf>
    <xf numFmtId="0" fontId="46" fillId="0" borderId="90" xfId="0" applyFont="1" applyFill="1" applyBorder="1" applyAlignment="1" applyProtection="1">
      <alignment horizontal="center" vertical="center"/>
    </xf>
    <xf numFmtId="0" fontId="46" fillId="0" borderId="33" xfId="0" applyFont="1" applyFill="1" applyBorder="1" applyAlignment="1" applyProtection="1">
      <alignment horizontal="center" vertical="center"/>
    </xf>
    <xf numFmtId="0" fontId="46" fillId="0" borderId="21" xfId="0" applyFont="1" applyFill="1" applyBorder="1" applyAlignment="1" applyProtection="1">
      <alignment horizontal="center" vertical="center"/>
    </xf>
    <xf numFmtId="0" fontId="22" fillId="0" borderId="0" xfId="1" applyFont="1" applyBorder="1" applyAlignment="1" applyProtection="1">
      <alignment horizontal="center" vertical="center"/>
    </xf>
    <xf numFmtId="176" fontId="27" fillId="0" borderId="0" xfId="1" applyNumberFormat="1" applyFont="1" applyAlignment="1" applyProtection="1">
      <alignment horizontal="distributed" vertical="center" indent="4"/>
    </xf>
    <xf numFmtId="0" fontId="11"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6" fillId="0" borderId="74" xfId="1" applyNumberFormat="1" applyFont="1" applyBorder="1" applyAlignment="1" applyProtection="1">
      <alignment horizontal="center" vertical="center"/>
    </xf>
    <xf numFmtId="0" fontId="36" fillId="0" borderId="75" xfId="1" applyNumberFormat="1" applyFont="1" applyBorder="1" applyAlignment="1" applyProtection="1">
      <alignment horizontal="center" vertical="center"/>
    </xf>
    <xf numFmtId="0" fontId="36" fillId="0" borderId="76" xfId="1" applyNumberFormat="1" applyFont="1" applyBorder="1" applyAlignment="1" applyProtection="1">
      <alignment horizontal="center" vertical="center"/>
    </xf>
    <xf numFmtId="0" fontId="36" fillId="0" borderId="77" xfId="1" applyNumberFormat="1" applyFont="1" applyBorder="1" applyAlignment="1" applyProtection="1">
      <alignment horizontal="center" vertical="center"/>
    </xf>
    <xf numFmtId="0" fontId="0" fillId="6" borderId="58" xfId="0" applyFill="1" applyBorder="1" applyAlignment="1" applyProtection="1">
      <alignment horizontal="center" vertical="center"/>
    </xf>
    <xf numFmtId="0" fontId="0" fillId="6" borderId="69" xfId="0" applyFill="1" applyBorder="1" applyAlignment="1" applyProtection="1">
      <alignment horizontal="center" vertical="center"/>
    </xf>
    <xf numFmtId="0" fontId="0" fillId="6" borderId="48"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1" fillId="0" borderId="0" xfId="1" applyFont="1" applyBorder="1" applyAlignment="1" applyProtection="1">
      <alignment horizontal="center" vertical="center"/>
    </xf>
    <xf numFmtId="0" fontId="22" fillId="0" borderId="46" xfId="1" applyFont="1" applyBorder="1" applyAlignment="1" applyProtection="1">
      <alignment horizontal="center" vertical="center"/>
    </xf>
    <xf numFmtId="0" fontId="22" fillId="0" borderId="22" xfId="1" applyFont="1" applyBorder="1" applyAlignment="1" applyProtection="1">
      <alignment horizontal="center" vertical="center"/>
    </xf>
    <xf numFmtId="0" fontId="49" fillId="0" borderId="0" xfId="1" applyFont="1" applyAlignment="1" applyProtection="1">
      <alignment horizontal="center" vertical="center"/>
    </xf>
    <xf numFmtId="0" fontId="45" fillId="0" borderId="0" xfId="1" applyAlignment="1" applyProtection="1">
      <alignment horizontal="center" vertical="center"/>
    </xf>
    <xf numFmtId="0" fontId="69" fillId="5" borderId="0" xfId="1" applyFont="1" applyFill="1" applyAlignment="1" applyProtection="1">
      <alignment horizontal="center" vertical="center"/>
    </xf>
    <xf numFmtId="0" fontId="34" fillId="0" borderId="0" xfId="1" applyFont="1" applyBorder="1" applyAlignment="1" applyProtection="1">
      <alignment horizontal="distributed" vertical="center" indent="8" shrinkToFit="1"/>
    </xf>
    <xf numFmtId="0" fontId="3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58" fillId="0" borderId="0" xfId="0" applyFont="1" applyBorder="1" applyAlignment="1" applyProtection="1">
      <alignment horizontal="center" vertical="center"/>
    </xf>
    <xf numFmtId="0" fontId="9" fillId="0" borderId="46" xfId="1" applyFont="1" applyBorder="1" applyAlignment="1" applyProtection="1">
      <alignment horizontal="center" vertical="center" shrinkToFit="1"/>
    </xf>
    <xf numFmtId="0" fontId="9" fillId="0" borderId="25" xfId="1" applyFont="1" applyBorder="1" applyAlignment="1" applyProtection="1">
      <alignment horizontal="center" vertical="center" shrinkToFit="1"/>
    </xf>
    <xf numFmtId="0" fontId="9" fillId="0" borderId="48" xfId="1" applyFont="1" applyBorder="1" applyAlignment="1" applyProtection="1">
      <alignment horizontal="center" vertical="center" shrinkToFit="1"/>
    </xf>
    <xf numFmtId="0" fontId="19" fillId="0" borderId="85" xfId="1" applyFont="1" applyBorder="1" applyAlignment="1" applyProtection="1">
      <alignment horizontal="center" shrinkToFit="1"/>
    </xf>
    <xf numFmtId="0" fontId="19" fillId="0" borderId="86" xfId="1" applyFont="1" applyBorder="1" applyAlignment="1" applyProtection="1">
      <alignment horizontal="center" shrinkToFit="1"/>
    </xf>
    <xf numFmtId="0" fontId="0" fillId="0" borderId="0" xfId="0" applyAlignment="1">
      <alignment horizontal="center"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tabSelected="1" workbookViewId="0">
      <selection activeCell="B9" sqref="B9"/>
    </sheetView>
  </sheetViews>
  <sheetFormatPr defaultColWidth="9" defaultRowHeight="13.5"/>
  <cols>
    <col min="1" max="1" width="17.5" style="232" customWidth="1"/>
    <col min="2" max="2" width="14.5" style="226" customWidth="1"/>
    <col min="3" max="6" width="8.125" style="226" customWidth="1"/>
    <col min="7" max="7" width="14.5" style="226" customWidth="1"/>
    <col min="8" max="8" width="15" style="226" customWidth="1"/>
    <col min="9" max="9" width="4.875" style="226" customWidth="1"/>
    <col min="10" max="16384" width="9" style="226"/>
  </cols>
  <sheetData>
    <row r="1" spans="1:8" ht="30" customHeight="1">
      <c r="A1" s="224"/>
      <c r="B1" s="258" t="s">
        <v>450</v>
      </c>
      <c r="C1" s="259"/>
      <c r="D1" s="259"/>
      <c r="E1" s="259"/>
      <c r="F1" s="259"/>
      <c r="G1" s="260"/>
      <c r="H1" s="225" t="s">
        <v>451</v>
      </c>
    </row>
    <row r="2" spans="1:8" ht="63.75" customHeight="1">
      <c r="A2" s="261" t="s">
        <v>452</v>
      </c>
      <c r="B2" s="261"/>
      <c r="C2" s="261"/>
      <c r="D2" s="261"/>
      <c r="E2" s="261"/>
      <c r="F2" s="261"/>
      <c r="G2" s="261"/>
      <c r="H2" s="261"/>
    </row>
    <row r="3" spans="1:8" ht="18" customHeight="1">
      <c r="A3" s="190" t="s">
        <v>453</v>
      </c>
      <c r="B3" s="262">
        <v>43197</v>
      </c>
      <c r="C3" s="262"/>
      <c r="D3" s="263">
        <v>43198</v>
      </c>
      <c r="E3" s="263"/>
      <c r="F3" s="263"/>
      <c r="G3" s="191"/>
      <c r="H3" s="177"/>
    </row>
    <row r="4" spans="1:8" ht="18" customHeight="1">
      <c r="A4" s="190" t="s">
        <v>454</v>
      </c>
      <c r="B4" s="177" t="s">
        <v>455</v>
      </c>
      <c r="C4" s="177"/>
      <c r="D4" s="177"/>
      <c r="E4" s="177"/>
      <c r="F4" s="177"/>
      <c r="G4" s="177"/>
      <c r="H4" s="177"/>
    </row>
    <row r="5" spans="1:8" ht="18" customHeight="1">
      <c r="A5" s="190" t="s">
        <v>456</v>
      </c>
      <c r="B5" s="227">
        <v>43197</v>
      </c>
      <c r="C5" s="177"/>
      <c r="D5" s="177"/>
      <c r="E5" s="177"/>
      <c r="F5" s="177"/>
      <c r="G5" s="177"/>
      <c r="H5" s="177"/>
    </row>
    <row r="6" spans="1:8" ht="18" customHeight="1">
      <c r="A6" s="190"/>
      <c r="B6" s="177" t="s">
        <v>457</v>
      </c>
      <c r="C6" s="192"/>
      <c r="D6" s="192"/>
      <c r="E6" s="192"/>
      <c r="F6" s="192"/>
      <c r="G6" s="192"/>
      <c r="H6" s="193"/>
    </row>
    <row r="7" spans="1:8" ht="18" customHeight="1">
      <c r="A7" s="190"/>
      <c r="B7" s="264" t="s">
        <v>458</v>
      </c>
      <c r="C7" s="254"/>
      <c r="D7" s="254"/>
      <c r="E7" s="254"/>
      <c r="F7" s="254"/>
      <c r="G7" s="254"/>
      <c r="H7" s="254"/>
    </row>
    <row r="8" spans="1:8" ht="18" customHeight="1">
      <c r="A8" s="190"/>
      <c r="B8" s="228" t="s">
        <v>589</v>
      </c>
      <c r="C8" s="222"/>
      <c r="D8" s="222"/>
      <c r="E8" s="222"/>
      <c r="F8" s="222"/>
      <c r="G8" s="222"/>
      <c r="H8" s="222"/>
    </row>
    <row r="9" spans="1:8" ht="18" customHeight="1">
      <c r="A9" s="190"/>
      <c r="B9" s="229" t="s">
        <v>459</v>
      </c>
      <c r="C9" s="177"/>
      <c r="D9" s="177"/>
      <c r="E9" s="177"/>
      <c r="F9" s="177"/>
      <c r="G9" s="177"/>
      <c r="H9" s="177"/>
    </row>
    <row r="10" spans="1:8" ht="18" customHeight="1">
      <c r="A10" s="190"/>
      <c r="B10" s="192" t="s">
        <v>460</v>
      </c>
      <c r="C10" s="177"/>
      <c r="D10" s="177"/>
      <c r="E10" s="177"/>
      <c r="F10" s="177"/>
      <c r="G10" s="177"/>
      <c r="H10" s="177"/>
    </row>
    <row r="11" spans="1:8" ht="18" customHeight="1">
      <c r="A11" s="190"/>
      <c r="B11" s="177" t="s">
        <v>461</v>
      </c>
      <c r="C11" s="177"/>
      <c r="D11" s="177"/>
      <c r="E11" s="177"/>
      <c r="F11" s="177"/>
      <c r="G11" s="177"/>
      <c r="H11" s="177"/>
    </row>
    <row r="12" spans="1:8" ht="18" customHeight="1">
      <c r="A12" s="190"/>
      <c r="B12" s="229" t="s">
        <v>462</v>
      </c>
      <c r="C12" s="177"/>
      <c r="D12" s="177"/>
      <c r="E12" s="177"/>
      <c r="F12" s="177"/>
      <c r="G12" s="177"/>
      <c r="H12" s="177"/>
    </row>
    <row r="13" spans="1:8" ht="18" customHeight="1">
      <c r="A13" s="190"/>
      <c r="B13" s="229" t="s">
        <v>463</v>
      </c>
      <c r="C13" s="177"/>
      <c r="D13" s="177"/>
      <c r="E13" s="177"/>
      <c r="F13" s="177"/>
      <c r="G13" s="177"/>
      <c r="H13" s="177"/>
    </row>
    <row r="14" spans="1:8" ht="33" customHeight="1">
      <c r="A14" s="190"/>
      <c r="B14" s="229" t="s">
        <v>464</v>
      </c>
      <c r="C14" s="177"/>
      <c r="D14" s="177"/>
      <c r="E14" s="177"/>
      <c r="F14" s="177"/>
      <c r="G14" s="177"/>
      <c r="H14" s="177"/>
    </row>
    <row r="15" spans="1:8" ht="18" customHeight="1">
      <c r="A15" s="190"/>
      <c r="B15" s="227">
        <v>43198</v>
      </c>
      <c r="C15" s="177"/>
      <c r="D15" s="177"/>
      <c r="E15" s="177"/>
      <c r="F15" s="177"/>
      <c r="G15" s="177"/>
      <c r="H15" s="177"/>
    </row>
    <row r="16" spans="1:8" ht="18" customHeight="1">
      <c r="A16" s="190"/>
      <c r="B16" s="177" t="s">
        <v>457</v>
      </c>
      <c r="C16" s="177"/>
      <c r="D16" s="177"/>
      <c r="E16" s="177"/>
      <c r="F16" s="177"/>
      <c r="G16" s="177"/>
      <c r="H16" s="177"/>
    </row>
    <row r="17" spans="1:8" ht="34.5" customHeight="1">
      <c r="A17" s="190"/>
      <c r="B17" s="192" t="s">
        <v>465</v>
      </c>
      <c r="C17" s="177"/>
      <c r="D17" s="177"/>
      <c r="E17" s="177"/>
      <c r="F17" s="177"/>
      <c r="G17" s="177"/>
      <c r="H17" s="177"/>
    </row>
    <row r="18" spans="1:8" ht="18" customHeight="1">
      <c r="A18" s="190"/>
      <c r="B18" s="229" t="s">
        <v>466</v>
      </c>
      <c r="C18" s="192"/>
      <c r="D18" s="192"/>
      <c r="E18" s="192"/>
      <c r="F18" s="192"/>
      <c r="G18" s="192"/>
      <c r="H18" s="177"/>
    </row>
    <row r="19" spans="1:8" ht="18" customHeight="1">
      <c r="A19" s="190"/>
      <c r="B19" s="192" t="s">
        <v>467</v>
      </c>
      <c r="C19" s="192"/>
      <c r="D19" s="192"/>
      <c r="E19" s="192"/>
      <c r="F19" s="192"/>
      <c r="G19" s="192"/>
      <c r="H19" s="177"/>
    </row>
    <row r="20" spans="1:8" ht="18" customHeight="1">
      <c r="A20" s="190"/>
      <c r="B20" s="177" t="s">
        <v>461</v>
      </c>
      <c r="C20" s="177"/>
      <c r="D20" s="177"/>
      <c r="E20" s="177"/>
      <c r="F20" s="177"/>
      <c r="G20" s="177"/>
      <c r="H20" s="177"/>
    </row>
    <row r="21" spans="1:8" ht="18" customHeight="1">
      <c r="A21" s="190"/>
      <c r="B21" s="192" t="s">
        <v>468</v>
      </c>
      <c r="C21" s="177"/>
      <c r="D21" s="177"/>
      <c r="E21" s="177"/>
      <c r="F21" s="177"/>
      <c r="G21" s="177"/>
      <c r="H21" s="177"/>
    </row>
    <row r="22" spans="1:8" ht="18" customHeight="1">
      <c r="A22" s="190"/>
      <c r="B22" s="229" t="s">
        <v>469</v>
      </c>
      <c r="C22" s="177"/>
      <c r="D22" s="177"/>
      <c r="E22" s="177"/>
      <c r="F22" s="177"/>
      <c r="G22" s="177"/>
      <c r="H22" s="177"/>
    </row>
    <row r="23" spans="1:8" ht="18" customHeight="1">
      <c r="A23" s="190" t="s">
        <v>470</v>
      </c>
      <c r="B23" s="177" t="s">
        <v>471</v>
      </c>
      <c r="C23" s="177"/>
      <c r="D23" s="177"/>
      <c r="E23" s="177"/>
      <c r="F23" s="177"/>
      <c r="G23" s="177"/>
      <c r="H23" s="177"/>
    </row>
    <row r="24" spans="1:8" ht="18" customHeight="1">
      <c r="A24" s="190"/>
      <c r="B24" s="177" t="s">
        <v>472</v>
      </c>
      <c r="C24" s="177"/>
      <c r="D24" s="177"/>
      <c r="E24" s="177"/>
      <c r="F24" s="177"/>
      <c r="G24" s="177"/>
      <c r="H24" s="177"/>
    </row>
    <row r="25" spans="1:8" ht="18" customHeight="1">
      <c r="A25" s="190"/>
      <c r="B25" s="177" t="s">
        <v>473</v>
      </c>
      <c r="C25" s="177"/>
      <c r="D25" s="177"/>
      <c r="E25" s="177"/>
      <c r="F25" s="177"/>
      <c r="G25" s="177"/>
      <c r="H25" s="177"/>
    </row>
    <row r="26" spans="1:8" ht="18" customHeight="1">
      <c r="A26" s="190"/>
      <c r="B26" s="194" t="s">
        <v>474</v>
      </c>
      <c r="C26" s="177"/>
      <c r="D26" s="177"/>
      <c r="E26" s="177"/>
      <c r="F26" s="177"/>
      <c r="G26" s="177"/>
      <c r="H26" s="177"/>
    </row>
    <row r="27" spans="1:8" ht="18" customHeight="1">
      <c r="A27" s="190"/>
      <c r="B27" s="265" t="s">
        <v>475</v>
      </c>
      <c r="C27" s="265"/>
      <c r="D27" s="265"/>
      <c r="E27" s="265"/>
      <c r="F27" s="265"/>
      <c r="G27" s="265"/>
      <c r="H27" s="265"/>
    </row>
    <row r="28" spans="1:8" ht="18" customHeight="1">
      <c r="A28" s="190"/>
      <c r="B28" s="177" t="s">
        <v>476</v>
      </c>
      <c r="C28" s="222"/>
      <c r="D28" s="222"/>
      <c r="E28" s="222"/>
      <c r="F28" s="222"/>
      <c r="G28" s="222"/>
      <c r="H28" s="222"/>
    </row>
    <row r="29" spans="1:8" ht="18" customHeight="1">
      <c r="A29" s="190"/>
      <c r="B29" s="177" t="s">
        <v>477</v>
      </c>
      <c r="C29" s="222"/>
      <c r="D29" s="222"/>
      <c r="E29" s="222"/>
      <c r="F29" s="222"/>
      <c r="G29" s="222"/>
      <c r="H29" s="222"/>
    </row>
    <row r="30" spans="1:8" ht="18" customHeight="1">
      <c r="A30" s="190"/>
      <c r="B30" s="266" t="s">
        <v>478</v>
      </c>
      <c r="C30" s="267"/>
      <c r="D30" s="267"/>
      <c r="E30" s="267"/>
      <c r="F30" s="267"/>
      <c r="G30" s="267"/>
      <c r="H30" s="267"/>
    </row>
    <row r="31" spans="1:8" ht="18" customHeight="1">
      <c r="A31" s="190"/>
      <c r="B31" s="230" t="s">
        <v>479</v>
      </c>
      <c r="C31" s="222"/>
      <c r="D31" s="222"/>
      <c r="E31" s="222"/>
      <c r="F31" s="222"/>
      <c r="G31" s="222"/>
      <c r="H31" s="222"/>
    </row>
    <row r="32" spans="1:8" ht="18" customHeight="1">
      <c r="A32" s="190"/>
      <c r="B32" s="230" t="s">
        <v>480</v>
      </c>
      <c r="C32" s="222"/>
      <c r="D32" s="222"/>
      <c r="E32" s="222"/>
      <c r="F32" s="222"/>
      <c r="G32" s="222"/>
      <c r="H32" s="222"/>
    </row>
    <row r="33" spans="1:9" ht="18" customHeight="1">
      <c r="A33" s="190"/>
      <c r="B33" s="224" t="s">
        <v>481</v>
      </c>
      <c r="C33" s="222"/>
      <c r="D33" s="222"/>
      <c r="E33" s="222"/>
      <c r="F33" s="222"/>
      <c r="G33" s="222"/>
      <c r="H33" s="222"/>
    </row>
    <row r="34" spans="1:9" ht="18" customHeight="1">
      <c r="A34" s="190"/>
      <c r="B34" s="224" t="s">
        <v>482</v>
      </c>
      <c r="C34" s="222"/>
      <c r="D34" s="222"/>
      <c r="E34" s="222"/>
      <c r="F34" s="222"/>
      <c r="G34" s="222"/>
      <c r="H34" s="222"/>
    </row>
    <row r="35" spans="1:9">
      <c r="A35" s="190"/>
      <c r="B35" s="224" t="s">
        <v>483</v>
      </c>
      <c r="C35" s="222"/>
      <c r="D35" s="222"/>
      <c r="E35" s="222"/>
      <c r="F35" s="222"/>
      <c r="G35" s="222"/>
      <c r="H35" s="222"/>
    </row>
    <row r="36" spans="1:9" ht="18" customHeight="1">
      <c r="A36" s="190"/>
      <c r="B36" s="224" t="s">
        <v>484</v>
      </c>
      <c r="C36" s="222"/>
      <c r="D36" s="222"/>
      <c r="E36" s="222"/>
      <c r="F36" s="222"/>
      <c r="G36" s="222"/>
      <c r="H36" s="222"/>
    </row>
    <row r="37" spans="1:9" s="231" customFormat="1" ht="18" customHeight="1">
      <c r="A37" s="190"/>
      <c r="B37" s="224" t="s">
        <v>485</v>
      </c>
      <c r="C37" s="222"/>
      <c r="D37" s="222"/>
      <c r="E37" s="222"/>
      <c r="F37" s="222"/>
      <c r="G37" s="222"/>
      <c r="H37" s="222"/>
    </row>
    <row r="38" spans="1:9" ht="63" customHeight="1">
      <c r="A38" s="190"/>
      <c r="B38" s="268" t="s">
        <v>486</v>
      </c>
      <c r="C38" s="268"/>
      <c r="D38" s="268"/>
      <c r="E38" s="268"/>
      <c r="F38" s="268"/>
      <c r="G38" s="268"/>
      <c r="H38" s="268"/>
    </row>
    <row r="39" spans="1:9" ht="18" customHeight="1">
      <c r="A39" s="190"/>
      <c r="B39" s="268" t="s">
        <v>487</v>
      </c>
      <c r="C39" s="268"/>
      <c r="D39" s="268"/>
      <c r="E39" s="268"/>
      <c r="F39" s="268"/>
      <c r="G39" s="268"/>
      <c r="H39" s="268"/>
      <c r="I39" s="232"/>
    </row>
    <row r="40" spans="1:9" ht="18" customHeight="1">
      <c r="A40" s="233"/>
      <c r="B40" s="177" t="s">
        <v>488</v>
      </c>
      <c r="C40" s="177"/>
      <c r="D40" s="177"/>
      <c r="E40" s="177"/>
      <c r="F40" s="177"/>
      <c r="G40" s="177"/>
      <c r="H40" s="177"/>
      <c r="I40" s="232"/>
    </row>
    <row r="41" spans="1:9" ht="48.75" customHeight="1">
      <c r="A41" s="233"/>
      <c r="B41" s="177" t="s">
        <v>489</v>
      </c>
      <c r="C41" s="177"/>
      <c r="D41" s="177"/>
      <c r="E41" s="177"/>
      <c r="F41" s="177"/>
      <c r="G41" s="177"/>
      <c r="H41" s="177"/>
    </row>
    <row r="42" spans="1:9" ht="18" customHeight="1">
      <c r="A42" s="190"/>
      <c r="B42" s="177" t="s">
        <v>490</v>
      </c>
      <c r="C42" s="177"/>
      <c r="D42" s="177"/>
      <c r="E42" s="177"/>
      <c r="F42" s="177"/>
      <c r="G42" s="177"/>
      <c r="H42" s="177"/>
    </row>
    <row r="43" spans="1:9" ht="18" customHeight="1">
      <c r="A43" s="190"/>
      <c r="B43" s="177" t="s">
        <v>491</v>
      </c>
      <c r="C43" s="177"/>
      <c r="D43" s="177"/>
      <c r="E43" s="177"/>
      <c r="F43" s="177"/>
      <c r="G43" s="177"/>
      <c r="H43" s="177"/>
    </row>
    <row r="44" spans="1:9" ht="18" customHeight="1">
      <c r="A44" s="190" t="s">
        <v>424</v>
      </c>
      <c r="B44" s="177" t="s">
        <v>492</v>
      </c>
      <c r="C44" s="177"/>
      <c r="D44" s="177"/>
      <c r="E44" s="177"/>
      <c r="F44" s="177"/>
      <c r="G44" s="177"/>
      <c r="H44" s="177"/>
    </row>
    <row r="45" spans="1:9" ht="18" customHeight="1">
      <c r="A45" s="190"/>
      <c r="B45" s="177" t="s">
        <v>493</v>
      </c>
      <c r="C45" s="208"/>
      <c r="D45" s="177"/>
      <c r="E45" s="177"/>
      <c r="F45" s="177"/>
      <c r="G45" s="177"/>
      <c r="H45" s="177"/>
    </row>
    <row r="46" spans="1:9" ht="18" customHeight="1">
      <c r="A46" s="190"/>
      <c r="B46" s="177" t="s">
        <v>164</v>
      </c>
      <c r="C46" s="177"/>
      <c r="D46" s="177"/>
      <c r="E46" s="234" t="s">
        <v>425</v>
      </c>
      <c r="F46" s="177"/>
      <c r="G46" s="178" t="s">
        <v>494</v>
      </c>
      <c r="H46" s="177"/>
    </row>
    <row r="47" spans="1:9" ht="31.5" customHeight="1">
      <c r="A47" s="190" t="s">
        <v>426</v>
      </c>
      <c r="B47" s="235" t="s">
        <v>495</v>
      </c>
      <c r="C47" s="222"/>
      <c r="D47" s="222"/>
      <c r="E47" s="222"/>
      <c r="F47" s="222"/>
      <c r="G47" s="222"/>
      <c r="H47" s="222"/>
    </row>
    <row r="48" spans="1:9" ht="18" customHeight="1">
      <c r="A48" s="190"/>
      <c r="B48" s="194" t="s">
        <v>496</v>
      </c>
      <c r="C48" s="222"/>
      <c r="D48" s="222"/>
      <c r="E48" s="222"/>
      <c r="F48" s="222"/>
      <c r="G48" s="222"/>
      <c r="H48" s="222"/>
    </row>
    <row r="49" spans="1:9" ht="18" customHeight="1">
      <c r="A49" s="190"/>
      <c r="B49" s="221" t="s">
        <v>497</v>
      </c>
      <c r="C49" s="178"/>
      <c r="D49" s="178"/>
      <c r="E49" s="178"/>
      <c r="F49" s="178"/>
      <c r="G49" s="178"/>
      <c r="H49" s="178"/>
    </row>
    <row r="50" spans="1:9" ht="18" customHeight="1">
      <c r="A50" s="190"/>
      <c r="B50" s="254" t="s">
        <v>498</v>
      </c>
      <c r="C50" s="255"/>
      <c r="D50" s="255"/>
      <c r="E50" s="255"/>
      <c r="F50" s="255"/>
      <c r="G50" s="255"/>
      <c r="H50" s="178"/>
    </row>
    <row r="51" spans="1:9" ht="18" customHeight="1">
      <c r="A51" s="190"/>
      <c r="B51" s="255"/>
      <c r="C51" s="255"/>
      <c r="D51" s="255"/>
      <c r="E51" s="255"/>
      <c r="F51" s="255"/>
      <c r="G51" s="255"/>
      <c r="H51" s="178"/>
    </row>
    <row r="52" spans="1:9" ht="18" customHeight="1">
      <c r="A52" s="190"/>
      <c r="B52" s="255"/>
      <c r="C52" s="255"/>
      <c r="D52" s="255"/>
      <c r="E52" s="255"/>
      <c r="F52" s="255"/>
      <c r="G52" s="255"/>
      <c r="H52" s="178"/>
    </row>
    <row r="53" spans="1:9" ht="18" customHeight="1">
      <c r="A53" s="190" t="s">
        <v>427</v>
      </c>
      <c r="B53" s="256">
        <v>43175</v>
      </c>
      <c r="C53" s="256"/>
      <c r="D53" s="256"/>
      <c r="E53" s="256"/>
      <c r="F53" s="257">
        <v>43178</v>
      </c>
      <c r="G53" s="257"/>
      <c r="H53" s="257"/>
    </row>
    <row r="54" spans="1:9" ht="18" customHeight="1">
      <c r="B54" s="236" t="s">
        <v>151</v>
      </c>
    </row>
    <row r="55" spans="1:9" ht="18" customHeight="1">
      <c r="B55" s="236" t="s">
        <v>152</v>
      </c>
    </row>
    <row r="56" spans="1:9" ht="18" customHeight="1">
      <c r="B56" s="236" t="s">
        <v>153</v>
      </c>
    </row>
    <row r="57" spans="1:9" ht="18.75" customHeight="1">
      <c r="B57" s="236" t="s">
        <v>156</v>
      </c>
    </row>
    <row r="58" spans="1:9">
      <c r="B58" s="236" t="s">
        <v>154</v>
      </c>
    </row>
    <row r="59" spans="1:9" ht="15" customHeight="1">
      <c r="B59" s="232" t="s">
        <v>155</v>
      </c>
    </row>
    <row r="60" spans="1:9" ht="24">
      <c r="B60" s="237" t="s">
        <v>157</v>
      </c>
      <c r="C60" s="231"/>
      <c r="D60" s="231"/>
      <c r="E60" s="231"/>
      <c r="F60" s="231"/>
      <c r="G60" s="231"/>
      <c r="H60" s="231"/>
      <c r="I60" s="231"/>
    </row>
    <row r="61" spans="1:9" ht="17.25">
      <c r="B61" s="237" t="s">
        <v>447</v>
      </c>
      <c r="C61" s="231"/>
      <c r="D61" s="231"/>
      <c r="E61" s="231"/>
      <c r="F61" s="231"/>
      <c r="G61" s="231"/>
      <c r="H61" s="231"/>
      <c r="I61" s="231"/>
    </row>
    <row r="62" spans="1:9" ht="16.5" customHeight="1">
      <c r="A62" s="232" t="s">
        <v>428</v>
      </c>
      <c r="B62" s="226" t="s">
        <v>165</v>
      </c>
    </row>
    <row r="63" spans="1:9" ht="16.5" customHeight="1">
      <c r="B63" s="226" t="s">
        <v>429</v>
      </c>
    </row>
    <row r="64" spans="1:9" ht="18" customHeight="1">
      <c r="B64" s="226" t="s">
        <v>433</v>
      </c>
      <c r="G64" s="226" t="s">
        <v>448</v>
      </c>
    </row>
    <row r="65" spans="2:8" ht="27.75" customHeight="1">
      <c r="B65" s="249" t="s">
        <v>166</v>
      </c>
      <c r="C65" s="249"/>
      <c r="D65" s="249"/>
      <c r="E65" s="249"/>
      <c r="F65" s="249"/>
      <c r="G65" s="249"/>
      <c r="H65" s="249"/>
    </row>
    <row r="66" spans="2:8" ht="15" customHeight="1">
      <c r="B66" s="250" t="s">
        <v>167</v>
      </c>
      <c r="C66" s="250"/>
      <c r="D66" s="250"/>
      <c r="E66" s="250"/>
      <c r="F66" s="250"/>
      <c r="G66" s="250"/>
      <c r="H66" s="250"/>
    </row>
    <row r="67" spans="2:8" ht="18" customHeight="1">
      <c r="B67" s="238" t="s">
        <v>168</v>
      </c>
    </row>
    <row r="68" spans="2:8" ht="18" customHeight="1">
      <c r="B68" s="238" t="s">
        <v>169</v>
      </c>
    </row>
    <row r="69" spans="2:8" ht="18" customHeight="1">
      <c r="B69" s="238" t="s">
        <v>170</v>
      </c>
    </row>
    <row r="70" spans="2:8" ht="18" customHeight="1">
      <c r="B70" s="238" t="s">
        <v>171</v>
      </c>
    </row>
    <row r="71" spans="2:8" ht="18" customHeight="1">
      <c r="B71" s="238" t="s">
        <v>439</v>
      </c>
    </row>
    <row r="72" spans="2:8" ht="26.25" customHeight="1">
      <c r="B72" s="232" t="s">
        <v>172</v>
      </c>
      <c r="D72" s="239" t="s">
        <v>430</v>
      </c>
    </row>
    <row r="73" spans="2:8" ht="26.25" customHeight="1">
      <c r="B73" s="251" t="s">
        <v>449</v>
      </c>
      <c r="C73" s="251"/>
      <c r="D73" s="251"/>
      <c r="E73" s="251"/>
      <c r="F73" s="251"/>
      <c r="G73" s="251"/>
      <c r="H73" s="251"/>
    </row>
    <row r="74" spans="2:8" ht="31.5" customHeight="1">
      <c r="B74" s="252" t="s">
        <v>431</v>
      </c>
      <c r="C74" s="252"/>
      <c r="D74" s="252"/>
      <c r="E74" s="252"/>
      <c r="F74" s="252"/>
      <c r="G74" s="252"/>
      <c r="H74" s="252"/>
    </row>
    <row r="75" spans="2:8" ht="114.75" customHeight="1">
      <c r="B75" s="253" t="s">
        <v>173</v>
      </c>
      <c r="C75" s="253"/>
      <c r="D75" s="253"/>
      <c r="E75" s="253"/>
      <c r="F75" s="253"/>
      <c r="G75" s="253"/>
      <c r="H75" s="253"/>
    </row>
  </sheetData>
  <sheetProtection sheet="1" objects="1" scenarios="1" selectLockedCells="1" selectUnlockedCells="1"/>
  <mergeCells count="17">
    <mergeCell ref="B50:G52"/>
    <mergeCell ref="B53:E53"/>
    <mergeCell ref="F53:H53"/>
    <mergeCell ref="B1:G1"/>
    <mergeCell ref="A2:H2"/>
    <mergeCell ref="B3:C3"/>
    <mergeCell ref="D3:F3"/>
    <mergeCell ref="B7:H7"/>
    <mergeCell ref="B27:H27"/>
    <mergeCell ref="B30:H30"/>
    <mergeCell ref="B38:H38"/>
    <mergeCell ref="B39:H39"/>
    <mergeCell ref="B65:H65"/>
    <mergeCell ref="B66:H66"/>
    <mergeCell ref="B73:H73"/>
    <mergeCell ref="B74:H74"/>
    <mergeCell ref="B75:H75"/>
  </mergeCells>
  <phoneticPr fontId="24"/>
  <pageMargins left="0.7" right="0.7" top="0.75" bottom="0.75" header="0.3" footer="0.3"/>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195</v>
      </c>
      <c r="B1" t="s">
        <v>196</v>
      </c>
      <c r="C1" t="s">
        <v>197</v>
      </c>
      <c r="D1" t="s">
        <v>198</v>
      </c>
      <c r="E1" t="s">
        <v>199</v>
      </c>
      <c r="F1" t="s">
        <v>200</v>
      </c>
      <c r="G1" t="s">
        <v>201</v>
      </c>
      <c r="H1" t="s">
        <v>202</v>
      </c>
      <c r="I1" t="s">
        <v>203</v>
      </c>
    </row>
    <row r="2" spans="1:9">
      <c r="A2" t="e">
        <f>IF(H2="","",RIGHT(①学校情報入力!$D$4,4))&amp;(D2&amp;"0000")+H2</f>
        <v>#VALUE!</v>
      </c>
      <c r="B2" t="str">
        <f>IF(H2="","",②選手情報入力!D10)</f>
        <v/>
      </c>
      <c r="C2" t="str">
        <f>IF(H2="","",②選手情報入力!E10)</f>
        <v/>
      </c>
      <c r="D2" t="str">
        <f>IF(H2="","",IF(②選手情報入力!G10="男",1,2))</f>
        <v/>
      </c>
      <c r="E2" t="str">
        <f>IF(H2="","",23)</f>
        <v/>
      </c>
      <c r="F2" t="str">
        <f>IF(H2="","",①学校情報入力!$D$4)</f>
        <v/>
      </c>
      <c r="G2" t="str">
        <f>IF(H2="","",①学校情報入力!$D$6)</f>
        <v/>
      </c>
      <c r="H2" t="str">
        <f>IF(②選手情報入力!C10="","",②選手情報入力!C10)</f>
        <v/>
      </c>
      <c r="I2" t="str">
        <f>IF(H2="","",IF(②選手情報入力!I10="","",IF(D2=1,VLOOKUP(②選手情報入力!I10,種目情報!$A$3:$B$17,2,FALSE),VLOOKUP(②選手情報入力!I10,種目情報!$E$3:$F$19,2,FALSE)))&amp;" "&amp;②選手情報入力!J10)</f>
        <v/>
      </c>
    </row>
    <row r="3" spans="1:9">
      <c r="A3" t="e">
        <f>IF(H3="","",RIGHT(①学校情報入力!$D$4,4))&amp;(D3&amp;"0000")+H3</f>
        <v>#VALUE!</v>
      </c>
      <c r="B3" t="str">
        <f>IF(H3="","",②選手情報入力!D11)</f>
        <v/>
      </c>
      <c r="C3" t="str">
        <f>IF(H3="","",②選手情報入力!E11)</f>
        <v/>
      </c>
      <c r="D3" t="str">
        <f>IF(H3="","",IF(②選手情報入力!G11="男",1,2))</f>
        <v/>
      </c>
      <c r="E3" t="str">
        <f t="shared" ref="E3:E66" si="0">IF(H3="","",23)</f>
        <v/>
      </c>
      <c r="F3" t="str">
        <f>IF(H3="","",①学校情報入力!$D$4)</f>
        <v/>
      </c>
      <c r="G3" t="str">
        <f>IF(H3="","",①学校情報入力!$D$6)</f>
        <v/>
      </c>
      <c r="H3" t="str">
        <f>IF(②選手情報入力!C11="","",②選手情報入力!C11)</f>
        <v/>
      </c>
      <c r="I3" t="str">
        <f>IF(H3="","",IF(②選手情報入力!I11="","",IF(D3=1,VLOOKUP(②選手情報入力!I11,種目情報!$A$3:$B$17,2,FALSE),VLOOKUP(②選手情報入力!I11,種目情報!$E$3:$F$19,2,FALSE)))&amp;" "&amp;②選手情報入力!J11)</f>
        <v/>
      </c>
    </row>
    <row r="4" spans="1:9">
      <c r="A4" t="e">
        <f>IF(H4="","",RIGHT(①学校情報入力!$D$4,4))&amp;(D4&amp;"0000")+H4</f>
        <v>#VALUE!</v>
      </c>
      <c r="B4" t="str">
        <f>IF(H4="","",②選手情報入力!D12)</f>
        <v/>
      </c>
      <c r="C4" t="str">
        <f>IF(H4="","",②選手情報入力!E12)</f>
        <v/>
      </c>
      <c r="D4" t="str">
        <f>IF(H4="","",IF(②選手情報入力!G12="男",1,2))</f>
        <v/>
      </c>
      <c r="E4" t="str">
        <f t="shared" si="0"/>
        <v/>
      </c>
      <c r="F4" t="str">
        <f>IF(H4="","",①学校情報入力!$D$4)</f>
        <v/>
      </c>
      <c r="G4" t="str">
        <f>IF(H4="","",①学校情報入力!$D$6)</f>
        <v/>
      </c>
      <c r="H4" t="str">
        <f>IF(②選手情報入力!C12="","",②選手情報入力!C12)</f>
        <v/>
      </c>
      <c r="I4" t="str">
        <f>IF(H4="","",IF(②選手情報入力!I12="","",IF(D4=1,VLOOKUP(②選手情報入力!I12,種目情報!$A$3:$B$17,2,FALSE),VLOOKUP(②選手情報入力!I12,種目情報!$E$3:$F$19,2,FALSE)))&amp;" "&amp;②選手情報入力!J12)</f>
        <v/>
      </c>
    </row>
    <row r="5" spans="1:9">
      <c r="A5" t="e">
        <f>IF(H5="","",RIGHT(①学校情報入力!$D$4,4))&amp;(D5&amp;"0000")+H5</f>
        <v>#VALUE!</v>
      </c>
      <c r="B5" t="str">
        <f>IF(H5="","",②選手情報入力!D13)</f>
        <v/>
      </c>
      <c r="C5" t="str">
        <f>IF(H5="","",②選手情報入力!E13)</f>
        <v/>
      </c>
      <c r="D5" t="str">
        <f>IF(H5="","",IF(②選手情報入力!G13="男",1,2))</f>
        <v/>
      </c>
      <c r="E5" t="str">
        <f t="shared" si="0"/>
        <v/>
      </c>
      <c r="F5" t="str">
        <f>IF(H5="","",①学校情報入力!$D$4)</f>
        <v/>
      </c>
      <c r="G5" t="str">
        <f>IF(H5="","",①学校情報入力!$D$6)</f>
        <v/>
      </c>
      <c r="H5" t="str">
        <f>IF(②選手情報入力!C13="","",②選手情報入力!C13)</f>
        <v/>
      </c>
      <c r="I5" t="str">
        <f>IF(H5="","",IF(②選手情報入力!I13="","",IF(D5=1,VLOOKUP(②選手情報入力!I13,種目情報!$A$3:$B$17,2,FALSE),VLOOKUP(②選手情報入力!I13,種目情報!$E$3:$F$19,2,FALSE)))&amp;" "&amp;②選手情報入力!J13)</f>
        <v/>
      </c>
    </row>
    <row r="6" spans="1:9">
      <c r="A6" t="e">
        <f>IF(H6="","",RIGHT(①学校情報入力!$D$4,4))&amp;(D6&amp;"0000")+H6</f>
        <v>#VALUE!</v>
      </c>
      <c r="B6" t="str">
        <f>IF(H6="","",②選手情報入力!D14)</f>
        <v/>
      </c>
      <c r="C6" t="str">
        <f>IF(H6="","",②選手情報入力!E14)</f>
        <v/>
      </c>
      <c r="D6" t="str">
        <f>IF(H6="","",IF(②選手情報入力!G14="男",1,2))</f>
        <v/>
      </c>
      <c r="E6" t="str">
        <f t="shared" si="0"/>
        <v/>
      </c>
      <c r="F6" t="str">
        <f>IF(H6="","",①学校情報入力!$D$4)</f>
        <v/>
      </c>
      <c r="G6" t="str">
        <f>IF(H6="","",①学校情報入力!$D$6)</f>
        <v/>
      </c>
      <c r="H6" t="str">
        <f>IF(②選手情報入力!C14="","",②選手情報入力!C14)</f>
        <v/>
      </c>
      <c r="I6" t="str">
        <f>IF(H6="","",IF(②選手情報入力!I14="","",IF(D6=1,VLOOKUP(②選手情報入力!I14,種目情報!$A$3:$B$17,2,FALSE),VLOOKUP(②選手情報入力!I14,種目情報!$E$3:$F$19,2,FALSE)))&amp;" "&amp;②選手情報入力!J14)</f>
        <v/>
      </c>
    </row>
    <row r="7" spans="1:9">
      <c r="A7" t="e">
        <f>IF(H7="","",RIGHT(①学校情報入力!$D$4,4))&amp;(D7&amp;"0000")+H7</f>
        <v>#VALUE!</v>
      </c>
      <c r="B7" t="str">
        <f>IF(H7="","",②選手情報入力!D15)</f>
        <v/>
      </c>
      <c r="C7" t="str">
        <f>IF(H7="","",②選手情報入力!E15)</f>
        <v/>
      </c>
      <c r="D7" t="str">
        <f>IF(H7="","",IF(②選手情報入力!G15="男",1,2))</f>
        <v/>
      </c>
      <c r="E7" t="str">
        <f t="shared" si="0"/>
        <v/>
      </c>
      <c r="F7" t="str">
        <f>IF(H7="","",①学校情報入力!$D$4)</f>
        <v/>
      </c>
      <c r="G7" t="str">
        <f>IF(H7="","",①学校情報入力!$D$6)</f>
        <v/>
      </c>
      <c r="H7" t="str">
        <f>IF(②選手情報入力!C15="","",②選手情報入力!C15)</f>
        <v/>
      </c>
      <c r="I7" t="str">
        <f>IF(H7="","",IF(②選手情報入力!I15="","",IF(D7=1,VLOOKUP(②選手情報入力!I15,種目情報!$A$3:$B$17,2,FALSE),VLOOKUP(②選手情報入力!I15,種目情報!$E$3:$F$19,2,FALSE)))&amp;" "&amp;②選手情報入力!J15)</f>
        <v/>
      </c>
    </row>
    <row r="8" spans="1:9">
      <c r="A8" t="e">
        <f>IF(H8="","",RIGHT(①学校情報入力!$D$4,4))&amp;(D8&amp;"0000")+H8</f>
        <v>#VALUE!</v>
      </c>
      <c r="B8" t="str">
        <f>IF(H8="","",②選手情報入力!D16)</f>
        <v/>
      </c>
      <c r="C8" t="str">
        <f>IF(H8="","",②選手情報入力!E16)</f>
        <v/>
      </c>
      <c r="D8" t="str">
        <f>IF(H8="","",IF(②選手情報入力!G16="男",1,2))</f>
        <v/>
      </c>
      <c r="E8" t="str">
        <f t="shared" si="0"/>
        <v/>
      </c>
      <c r="F8" t="str">
        <f>IF(H8="","",①学校情報入力!$D$4)</f>
        <v/>
      </c>
      <c r="G8" t="str">
        <f>IF(H8="","",①学校情報入力!$D$6)</f>
        <v/>
      </c>
      <c r="H8" t="str">
        <f>IF(②選手情報入力!C16="","",②選手情報入力!C16)</f>
        <v/>
      </c>
      <c r="I8" t="str">
        <f>IF(H8="","",IF(②選手情報入力!I16="","",IF(D8=1,VLOOKUP(②選手情報入力!I16,種目情報!$A$3:$B$17,2,FALSE),VLOOKUP(②選手情報入力!I16,種目情報!$E$3:$F$19,2,FALSE)))&amp;" "&amp;②選手情報入力!J16)</f>
        <v/>
      </c>
    </row>
    <row r="9" spans="1:9">
      <c r="A9" t="e">
        <f>IF(H9="","",RIGHT(①学校情報入力!$D$4,4))&amp;(D9&amp;"0000")+H9</f>
        <v>#VALUE!</v>
      </c>
      <c r="B9" t="str">
        <f>IF(H9="","",②選手情報入力!D17)</f>
        <v/>
      </c>
      <c r="C9" t="str">
        <f>IF(H9="","",②選手情報入力!E17)</f>
        <v/>
      </c>
      <c r="D9" t="str">
        <f>IF(H9="","",IF(②選手情報入力!G17="男",1,2))</f>
        <v/>
      </c>
      <c r="E9" t="str">
        <f t="shared" si="0"/>
        <v/>
      </c>
      <c r="F9" t="str">
        <f>IF(H9="","",①学校情報入力!$D$4)</f>
        <v/>
      </c>
      <c r="G9" t="str">
        <f>IF(H9="","",①学校情報入力!$D$6)</f>
        <v/>
      </c>
      <c r="H9" t="str">
        <f>IF(②選手情報入力!C17="","",②選手情報入力!C17)</f>
        <v/>
      </c>
      <c r="I9" t="str">
        <f>IF(H9="","",IF(②選手情報入力!I17="","",IF(D9=1,VLOOKUP(②選手情報入力!I17,種目情報!$A$3:$B$17,2,FALSE),VLOOKUP(②選手情報入力!I17,種目情報!$E$3:$F$19,2,FALSE)))&amp;" "&amp;②選手情報入力!J17)</f>
        <v/>
      </c>
    </row>
    <row r="10" spans="1:9">
      <c r="A10" t="e">
        <f>IF(H10="","",RIGHT(①学校情報入力!$D$4,4))&amp;(D10&amp;"0000")+H10</f>
        <v>#VALUE!</v>
      </c>
      <c r="B10" t="str">
        <f>IF(H10="","",②選手情報入力!D18)</f>
        <v/>
      </c>
      <c r="C10" t="str">
        <f>IF(H10="","",②選手情報入力!E18)</f>
        <v/>
      </c>
      <c r="D10" t="str">
        <f>IF(H10="","",IF(②選手情報入力!G18="男",1,2))</f>
        <v/>
      </c>
      <c r="E10" t="str">
        <f t="shared" si="0"/>
        <v/>
      </c>
      <c r="F10" t="str">
        <f>IF(H10="","",①学校情報入力!$D$4)</f>
        <v/>
      </c>
      <c r="G10" t="str">
        <f>IF(H10="","",①学校情報入力!$D$6)</f>
        <v/>
      </c>
      <c r="H10" t="str">
        <f>IF(②選手情報入力!C18="","",②選手情報入力!C18)</f>
        <v/>
      </c>
      <c r="I10" t="str">
        <f>IF(H10="","",IF(②選手情報入力!I18="","",IF(D10=1,VLOOKUP(②選手情報入力!I18,種目情報!$A$3:$B$17,2,FALSE),VLOOKUP(②選手情報入力!I18,種目情報!$E$3:$F$19,2,FALSE)))&amp;" "&amp;②選手情報入力!J18)</f>
        <v/>
      </c>
    </row>
    <row r="11" spans="1:9">
      <c r="A11" t="e">
        <f>IF(H11="","",RIGHT(①学校情報入力!$D$4,4))&amp;(D11&amp;"0000")+H11</f>
        <v>#VALUE!</v>
      </c>
      <c r="B11" t="str">
        <f>IF(H11="","",②選手情報入力!D19)</f>
        <v/>
      </c>
      <c r="C11" t="str">
        <f>IF(H11="","",②選手情報入力!E19)</f>
        <v/>
      </c>
      <c r="D11" t="str">
        <f>IF(H11="","",IF(②選手情報入力!G19="男",1,2))</f>
        <v/>
      </c>
      <c r="E11" t="str">
        <f t="shared" si="0"/>
        <v/>
      </c>
      <c r="F11" t="str">
        <f>IF(H11="","",①学校情報入力!$D$4)</f>
        <v/>
      </c>
      <c r="G11" t="str">
        <f>IF(H11="","",①学校情報入力!$D$6)</f>
        <v/>
      </c>
      <c r="H11" t="str">
        <f>IF(②選手情報入力!C19="","",②選手情報入力!C19)</f>
        <v/>
      </c>
      <c r="I11" t="str">
        <f>IF(H11="","",IF(②選手情報入力!I19="","",IF(D11=1,VLOOKUP(②選手情報入力!I19,種目情報!$A$3:$B$17,2,FALSE),VLOOKUP(②選手情報入力!I19,種目情報!$E$3:$F$19,2,FALSE)))&amp;" "&amp;②選手情報入力!J19)</f>
        <v/>
      </c>
    </row>
    <row r="12" spans="1:9">
      <c r="A12" t="e">
        <f>IF(H12="","",RIGHT(①学校情報入力!$D$4,4))&amp;(D12&amp;"0000")+H12</f>
        <v>#VALUE!</v>
      </c>
      <c r="B12" t="str">
        <f>IF(H12="","",②選手情報入力!D20)</f>
        <v/>
      </c>
      <c r="C12" t="str">
        <f>IF(H12="","",②選手情報入力!E20)</f>
        <v/>
      </c>
      <c r="D12" t="str">
        <f>IF(H12="","",IF(②選手情報入力!G20="男",1,2))</f>
        <v/>
      </c>
      <c r="E12" t="str">
        <f t="shared" si="0"/>
        <v/>
      </c>
      <c r="F12" t="str">
        <f>IF(H12="","",①学校情報入力!$D$4)</f>
        <v/>
      </c>
      <c r="G12" t="str">
        <f>IF(H12="","",①学校情報入力!$D$6)</f>
        <v/>
      </c>
      <c r="H12" t="str">
        <f>IF(②選手情報入力!C20="","",②選手情報入力!C20)</f>
        <v/>
      </c>
      <c r="I12" t="str">
        <f>IF(H12="","",IF(②選手情報入力!I20="","",IF(D12=1,VLOOKUP(②選手情報入力!I20,種目情報!$A$3:$B$17,2,FALSE),VLOOKUP(②選手情報入力!I20,種目情報!$E$3:$F$19,2,FALSE)))&amp;" "&amp;②選手情報入力!J20)</f>
        <v/>
      </c>
    </row>
    <row r="13" spans="1:9">
      <c r="A13" t="e">
        <f>IF(H13="","",RIGHT(①学校情報入力!$D$4,4))&amp;(D13&amp;"0000")+H13</f>
        <v>#VALUE!</v>
      </c>
      <c r="B13" t="str">
        <f>IF(H13="","",②選手情報入力!D21)</f>
        <v/>
      </c>
      <c r="C13" t="str">
        <f>IF(H13="","",②選手情報入力!E21)</f>
        <v/>
      </c>
      <c r="D13" t="str">
        <f>IF(H13="","",IF(②選手情報入力!G21="男",1,2))</f>
        <v/>
      </c>
      <c r="E13" t="str">
        <f t="shared" si="0"/>
        <v/>
      </c>
      <c r="F13" t="str">
        <f>IF(H13="","",①学校情報入力!$D$4)</f>
        <v/>
      </c>
      <c r="G13" t="str">
        <f>IF(H13="","",①学校情報入力!$D$6)</f>
        <v/>
      </c>
      <c r="H13" t="str">
        <f>IF(②選手情報入力!C21="","",②選手情報入力!C21)</f>
        <v/>
      </c>
      <c r="I13" t="str">
        <f>IF(H13="","",IF(②選手情報入力!I21="","",IF(D13=1,VLOOKUP(②選手情報入力!I21,種目情報!$A$3:$B$17,2,FALSE),VLOOKUP(②選手情報入力!I21,種目情報!$E$3:$F$19,2,FALSE)))&amp;" "&amp;②選手情報入力!J21)</f>
        <v/>
      </c>
    </row>
    <row r="14" spans="1:9">
      <c r="A14" t="e">
        <f>IF(H14="","",RIGHT(①学校情報入力!$D$4,4))&amp;(D14&amp;"0000")+H14</f>
        <v>#VALUE!</v>
      </c>
      <c r="B14" t="str">
        <f>IF(H14="","",②選手情報入力!D22)</f>
        <v/>
      </c>
      <c r="C14" t="str">
        <f>IF(H14="","",②選手情報入力!E22)</f>
        <v/>
      </c>
      <c r="D14" t="str">
        <f>IF(H14="","",IF(②選手情報入力!G22="男",1,2))</f>
        <v/>
      </c>
      <c r="E14" t="str">
        <f t="shared" si="0"/>
        <v/>
      </c>
      <c r="F14" t="str">
        <f>IF(H14="","",①学校情報入力!$D$4)</f>
        <v/>
      </c>
      <c r="G14" t="str">
        <f>IF(H14="","",①学校情報入力!$D$6)</f>
        <v/>
      </c>
      <c r="H14" t="str">
        <f>IF(②選手情報入力!C22="","",②選手情報入力!C22)</f>
        <v/>
      </c>
      <c r="I14" t="str">
        <f>IF(H14="","",IF(②選手情報入力!I22="","",IF(D14=1,VLOOKUP(②選手情報入力!I22,種目情報!$A$3:$B$17,2,FALSE),VLOOKUP(②選手情報入力!I22,種目情報!$E$3:$F$19,2,FALSE)))&amp;" "&amp;②選手情報入力!J22)</f>
        <v/>
      </c>
    </row>
    <row r="15" spans="1:9">
      <c r="A15" t="e">
        <f>IF(H15="","",RIGHT(①学校情報入力!$D$4,4))&amp;(D15&amp;"0000")+H15</f>
        <v>#VALUE!</v>
      </c>
      <c r="B15" t="str">
        <f>IF(H15="","",②選手情報入力!D23)</f>
        <v/>
      </c>
      <c r="C15" t="str">
        <f>IF(H15="","",②選手情報入力!E23)</f>
        <v/>
      </c>
      <c r="D15" t="str">
        <f>IF(H15="","",IF(②選手情報入力!G23="男",1,2))</f>
        <v/>
      </c>
      <c r="E15" t="str">
        <f t="shared" si="0"/>
        <v/>
      </c>
      <c r="F15" t="str">
        <f>IF(H15="","",①学校情報入力!$D$4)</f>
        <v/>
      </c>
      <c r="G15" t="str">
        <f>IF(H15="","",①学校情報入力!$D$6)</f>
        <v/>
      </c>
      <c r="H15" t="str">
        <f>IF(②選手情報入力!C23="","",②選手情報入力!C23)</f>
        <v/>
      </c>
      <c r="I15" t="str">
        <f>IF(H15="","",IF(②選手情報入力!I23="","",IF(D15=1,VLOOKUP(②選手情報入力!I23,種目情報!$A$3:$B$17,2,FALSE),VLOOKUP(②選手情報入力!I23,種目情報!$E$3:$F$19,2,FALSE)))&amp;" "&amp;②選手情報入力!J23)</f>
        <v/>
      </c>
    </row>
    <row r="16" spans="1:9">
      <c r="A16" t="e">
        <f>IF(H16="","",RIGHT(①学校情報入力!$D$4,4))&amp;(D16&amp;"0000")+H16</f>
        <v>#VALUE!</v>
      </c>
      <c r="B16" t="str">
        <f>IF(H16="","",②選手情報入力!D24)</f>
        <v/>
      </c>
      <c r="C16" t="str">
        <f>IF(H16="","",②選手情報入力!E24)</f>
        <v/>
      </c>
      <c r="D16" t="str">
        <f>IF(H16="","",IF(②選手情報入力!G24="男",1,2))</f>
        <v/>
      </c>
      <c r="E16" t="str">
        <f t="shared" si="0"/>
        <v/>
      </c>
      <c r="F16" t="str">
        <f>IF(H16="","",①学校情報入力!$D$4)</f>
        <v/>
      </c>
      <c r="G16" t="str">
        <f>IF(H16="","",①学校情報入力!$D$6)</f>
        <v/>
      </c>
      <c r="H16" t="str">
        <f>IF(②選手情報入力!C24="","",②選手情報入力!C24)</f>
        <v/>
      </c>
      <c r="I16" t="str">
        <f>IF(H16="","",IF(②選手情報入力!I24="","",IF(D16=1,VLOOKUP(②選手情報入力!I24,種目情報!$A$3:$B$17,2,FALSE),VLOOKUP(②選手情報入力!I24,種目情報!$E$3:$F$19,2,FALSE)))&amp;" "&amp;②選手情報入力!J24)</f>
        <v/>
      </c>
    </row>
    <row r="17" spans="1:9">
      <c r="A17" t="e">
        <f>IF(H17="","",RIGHT(①学校情報入力!$D$4,4))&amp;(D17&amp;"0000")+H17</f>
        <v>#VALUE!</v>
      </c>
      <c r="B17" t="str">
        <f>IF(H17="","",②選手情報入力!D25)</f>
        <v/>
      </c>
      <c r="C17" t="str">
        <f>IF(H17="","",②選手情報入力!E25)</f>
        <v/>
      </c>
      <c r="D17" t="str">
        <f>IF(H17="","",IF(②選手情報入力!G25="男",1,2))</f>
        <v/>
      </c>
      <c r="E17" t="str">
        <f t="shared" si="0"/>
        <v/>
      </c>
      <c r="F17" t="str">
        <f>IF(H17="","",①学校情報入力!$D$4)</f>
        <v/>
      </c>
      <c r="G17" t="str">
        <f>IF(H17="","",①学校情報入力!$D$6)</f>
        <v/>
      </c>
      <c r="H17" t="str">
        <f>IF(②選手情報入力!C25="","",②選手情報入力!C25)</f>
        <v/>
      </c>
      <c r="I17" t="str">
        <f>IF(H17="","",IF(②選手情報入力!I25="","",IF(D17=1,VLOOKUP(②選手情報入力!I25,種目情報!$A$3:$B$17,2,FALSE),VLOOKUP(②選手情報入力!I25,種目情報!$E$3:$F$19,2,FALSE)))&amp;" "&amp;②選手情報入力!J25)</f>
        <v/>
      </c>
    </row>
    <row r="18" spans="1:9">
      <c r="A18" t="e">
        <f>IF(H18="","",RIGHT(①学校情報入力!$D$4,4))&amp;(D18&amp;"0000")+H18</f>
        <v>#VALUE!</v>
      </c>
      <c r="B18" t="str">
        <f>IF(H18="","",②選手情報入力!D26)</f>
        <v/>
      </c>
      <c r="C18" t="str">
        <f>IF(H18="","",②選手情報入力!E26)</f>
        <v/>
      </c>
      <c r="D18" t="str">
        <f>IF(H18="","",IF(②選手情報入力!G26="男",1,2))</f>
        <v/>
      </c>
      <c r="E18" t="str">
        <f t="shared" si="0"/>
        <v/>
      </c>
      <c r="F18" t="str">
        <f>IF(H18="","",①学校情報入力!$D$4)</f>
        <v/>
      </c>
      <c r="G18" t="str">
        <f>IF(H18="","",①学校情報入力!$D$6)</f>
        <v/>
      </c>
      <c r="H18" t="str">
        <f>IF(②選手情報入力!C26="","",②選手情報入力!C26)</f>
        <v/>
      </c>
      <c r="I18" t="str">
        <f>IF(H18="","",IF(②選手情報入力!I26="","",IF(D18=1,VLOOKUP(②選手情報入力!I26,種目情報!$A$3:$B$17,2,FALSE),VLOOKUP(②選手情報入力!I26,種目情報!$E$3:$F$19,2,FALSE)))&amp;" "&amp;②選手情報入力!J26)</f>
        <v/>
      </c>
    </row>
    <row r="19" spans="1:9">
      <c r="A19" t="e">
        <f>IF(H19="","",RIGHT(①学校情報入力!$D$4,4))&amp;(D19&amp;"0000")+H19</f>
        <v>#VALUE!</v>
      </c>
      <c r="B19" t="str">
        <f>IF(H19="","",②選手情報入力!D27)</f>
        <v/>
      </c>
      <c r="C19" t="str">
        <f>IF(H19="","",②選手情報入力!E27)</f>
        <v/>
      </c>
      <c r="D19" t="str">
        <f>IF(H19="","",IF(②選手情報入力!G27="男",1,2))</f>
        <v/>
      </c>
      <c r="E19" t="str">
        <f t="shared" si="0"/>
        <v/>
      </c>
      <c r="F19" t="str">
        <f>IF(H19="","",①学校情報入力!$D$4)</f>
        <v/>
      </c>
      <c r="G19" t="str">
        <f>IF(H19="","",①学校情報入力!$D$6)</f>
        <v/>
      </c>
      <c r="H19" t="str">
        <f>IF(②選手情報入力!C27="","",②選手情報入力!C27)</f>
        <v/>
      </c>
      <c r="I19" t="str">
        <f>IF(H19="","",IF(②選手情報入力!I27="","",IF(D19=1,VLOOKUP(②選手情報入力!I27,種目情報!$A$3:$B$17,2,FALSE),VLOOKUP(②選手情報入力!I27,種目情報!$E$3:$F$19,2,FALSE)))&amp;" "&amp;②選手情報入力!J27)</f>
        <v/>
      </c>
    </row>
    <row r="20" spans="1:9">
      <c r="A20" t="e">
        <f>IF(H20="","",RIGHT(①学校情報入力!$D$4,4))&amp;(D20&amp;"0000")+H20</f>
        <v>#VALUE!</v>
      </c>
      <c r="B20" t="str">
        <f>IF(H20="","",②選手情報入力!D28)</f>
        <v/>
      </c>
      <c r="C20" t="str">
        <f>IF(H20="","",②選手情報入力!E28)</f>
        <v/>
      </c>
      <c r="D20" t="str">
        <f>IF(H20="","",IF(②選手情報入力!G28="男",1,2))</f>
        <v/>
      </c>
      <c r="E20" t="str">
        <f t="shared" si="0"/>
        <v/>
      </c>
      <c r="F20" t="str">
        <f>IF(H20="","",①学校情報入力!$D$4)</f>
        <v/>
      </c>
      <c r="G20" t="str">
        <f>IF(H20="","",①学校情報入力!$D$6)</f>
        <v/>
      </c>
      <c r="H20" t="str">
        <f>IF(②選手情報入力!C28="","",②選手情報入力!C28)</f>
        <v/>
      </c>
      <c r="I20" t="str">
        <f>IF(H20="","",IF(②選手情報入力!I28="","",IF(D20=1,VLOOKUP(②選手情報入力!I28,種目情報!$A$3:$B$17,2,FALSE),VLOOKUP(②選手情報入力!I28,種目情報!$E$3:$F$19,2,FALSE)))&amp;" "&amp;②選手情報入力!J28)</f>
        <v/>
      </c>
    </row>
    <row r="21" spans="1:9">
      <c r="A21" t="e">
        <f>IF(H21="","",RIGHT(①学校情報入力!$D$4,4))&amp;(D21&amp;"0000")+H21</f>
        <v>#VALUE!</v>
      </c>
      <c r="B21" t="str">
        <f>IF(H21="","",②選手情報入力!D29)</f>
        <v/>
      </c>
      <c r="C21" t="str">
        <f>IF(H21="","",②選手情報入力!E29)</f>
        <v/>
      </c>
      <c r="D21" t="str">
        <f>IF(H21="","",IF(②選手情報入力!G29="男",1,2))</f>
        <v/>
      </c>
      <c r="E21" t="str">
        <f t="shared" si="0"/>
        <v/>
      </c>
      <c r="F21" t="str">
        <f>IF(H21="","",①学校情報入力!$D$4)</f>
        <v/>
      </c>
      <c r="G21" t="str">
        <f>IF(H21="","",①学校情報入力!$D$6)</f>
        <v/>
      </c>
      <c r="H21" t="str">
        <f>IF(②選手情報入力!C29="","",②選手情報入力!C29)</f>
        <v/>
      </c>
      <c r="I21" t="str">
        <f>IF(H21="","",IF(②選手情報入力!I29="","",IF(D21=1,VLOOKUP(②選手情報入力!I29,種目情報!$A$3:$B$17,2,FALSE),VLOOKUP(②選手情報入力!I29,種目情報!$E$3:$F$19,2,FALSE)))&amp;" "&amp;②選手情報入力!J29)</f>
        <v/>
      </c>
    </row>
    <row r="22" spans="1:9">
      <c r="A22" t="e">
        <f>IF(H22="","",RIGHT(①学校情報入力!$D$4,4))&amp;(D22&amp;"0000")+H22</f>
        <v>#VALUE!</v>
      </c>
      <c r="B22" t="str">
        <f>IF(H22="","",②選手情報入力!D30)</f>
        <v/>
      </c>
      <c r="C22" t="str">
        <f>IF(H22="","",②選手情報入力!E30)</f>
        <v/>
      </c>
      <c r="D22" t="str">
        <f>IF(H22="","",IF(②選手情報入力!G30="男",1,2))</f>
        <v/>
      </c>
      <c r="E22" t="str">
        <f t="shared" si="0"/>
        <v/>
      </c>
      <c r="F22" t="str">
        <f>IF(H22="","",①学校情報入力!$D$4)</f>
        <v/>
      </c>
      <c r="G22" t="str">
        <f>IF(H22="","",①学校情報入力!$D$6)</f>
        <v/>
      </c>
      <c r="H22" t="str">
        <f>IF(②選手情報入力!C30="","",②選手情報入力!C30)</f>
        <v/>
      </c>
      <c r="I22" t="str">
        <f>IF(H22="","",IF(②選手情報入力!I30="","",IF(D22=1,VLOOKUP(②選手情報入力!I30,種目情報!$A$3:$B$17,2,FALSE),VLOOKUP(②選手情報入力!I30,種目情報!$E$3:$F$19,2,FALSE)))&amp;" "&amp;②選手情報入力!J30)</f>
        <v/>
      </c>
    </row>
    <row r="23" spans="1:9">
      <c r="A23" t="e">
        <f>IF(H23="","",RIGHT(①学校情報入力!$D$4,4))&amp;(D23&amp;"0000")+H23</f>
        <v>#VALUE!</v>
      </c>
      <c r="B23" t="str">
        <f>IF(H23="","",②選手情報入力!D31)</f>
        <v/>
      </c>
      <c r="C23" t="str">
        <f>IF(H23="","",②選手情報入力!E31)</f>
        <v/>
      </c>
      <c r="D23" t="str">
        <f>IF(H23="","",IF(②選手情報入力!G31="男",1,2))</f>
        <v/>
      </c>
      <c r="E23" t="str">
        <f t="shared" si="0"/>
        <v/>
      </c>
      <c r="F23" t="str">
        <f>IF(H23="","",①学校情報入力!$D$4)</f>
        <v/>
      </c>
      <c r="G23" t="str">
        <f>IF(H23="","",①学校情報入力!$D$6)</f>
        <v/>
      </c>
      <c r="H23" t="str">
        <f>IF(②選手情報入力!C31="","",②選手情報入力!C31)</f>
        <v/>
      </c>
      <c r="I23" t="str">
        <f>IF(H23="","",IF(②選手情報入力!I31="","",IF(D23=1,VLOOKUP(②選手情報入力!I31,種目情報!$A$3:$B$17,2,FALSE),VLOOKUP(②選手情報入力!I31,種目情報!$E$3:$F$19,2,FALSE)))&amp;" "&amp;②選手情報入力!J31)</f>
        <v/>
      </c>
    </row>
    <row r="24" spans="1:9">
      <c r="A24" t="e">
        <f>IF(H24="","",RIGHT(①学校情報入力!$D$4,4))&amp;(D24&amp;"0000")+H24</f>
        <v>#VALUE!</v>
      </c>
      <c r="B24" t="str">
        <f>IF(H24="","",②選手情報入力!D32)</f>
        <v/>
      </c>
      <c r="C24" t="str">
        <f>IF(H24="","",②選手情報入力!E32)</f>
        <v/>
      </c>
      <c r="D24" t="str">
        <f>IF(H24="","",IF(②選手情報入力!G32="男",1,2))</f>
        <v/>
      </c>
      <c r="E24" t="str">
        <f t="shared" si="0"/>
        <v/>
      </c>
      <c r="F24" t="str">
        <f>IF(H24="","",①学校情報入力!$D$4)</f>
        <v/>
      </c>
      <c r="G24" t="str">
        <f>IF(H24="","",①学校情報入力!$D$6)</f>
        <v/>
      </c>
      <c r="H24" t="str">
        <f>IF(②選手情報入力!C32="","",②選手情報入力!C32)</f>
        <v/>
      </c>
      <c r="I24" t="str">
        <f>IF(H24="","",IF(②選手情報入力!I32="","",IF(D24=1,VLOOKUP(②選手情報入力!I32,種目情報!$A$3:$B$17,2,FALSE),VLOOKUP(②選手情報入力!I32,種目情報!$E$3:$F$19,2,FALSE)))&amp;" "&amp;②選手情報入力!J32)</f>
        <v/>
      </c>
    </row>
    <row r="25" spans="1:9">
      <c r="A25" t="e">
        <f>IF(H25="","",RIGHT(①学校情報入力!$D$4,4))&amp;(D25&amp;"0000")+H25</f>
        <v>#VALUE!</v>
      </c>
      <c r="B25" t="str">
        <f>IF(H25="","",②選手情報入力!D33)</f>
        <v/>
      </c>
      <c r="C25" t="str">
        <f>IF(H25="","",②選手情報入力!E33)</f>
        <v/>
      </c>
      <c r="D25" t="str">
        <f>IF(H25="","",IF(②選手情報入力!G33="男",1,2))</f>
        <v/>
      </c>
      <c r="E25" t="str">
        <f t="shared" si="0"/>
        <v/>
      </c>
      <c r="F25" t="str">
        <f>IF(H25="","",①学校情報入力!$D$4)</f>
        <v/>
      </c>
      <c r="G25" t="str">
        <f>IF(H25="","",①学校情報入力!$D$6)</f>
        <v/>
      </c>
      <c r="H25" t="str">
        <f>IF(②選手情報入力!C33="","",②選手情報入力!C33)</f>
        <v/>
      </c>
      <c r="I25" t="str">
        <f>IF(H25="","",IF(②選手情報入力!I33="","",IF(D25=1,VLOOKUP(②選手情報入力!I33,種目情報!$A$3:$B$17,2,FALSE),VLOOKUP(②選手情報入力!I33,種目情報!$E$3:$F$19,2,FALSE)))&amp;" "&amp;②選手情報入力!J33)</f>
        <v/>
      </c>
    </row>
    <row r="26" spans="1:9">
      <c r="A26" t="e">
        <f>IF(H26="","",RIGHT(①学校情報入力!$D$4,4))&amp;(D26&amp;"0000")+H26</f>
        <v>#VALUE!</v>
      </c>
      <c r="B26" t="str">
        <f>IF(H26="","",②選手情報入力!D34)</f>
        <v/>
      </c>
      <c r="C26" t="str">
        <f>IF(H26="","",②選手情報入力!E34)</f>
        <v/>
      </c>
      <c r="D26" t="str">
        <f>IF(H26="","",IF(②選手情報入力!G34="男",1,2))</f>
        <v/>
      </c>
      <c r="E26" t="str">
        <f t="shared" si="0"/>
        <v/>
      </c>
      <c r="F26" t="str">
        <f>IF(H26="","",①学校情報入力!$D$4)</f>
        <v/>
      </c>
      <c r="G26" t="str">
        <f>IF(H26="","",①学校情報入力!$D$6)</f>
        <v/>
      </c>
      <c r="H26" t="str">
        <f>IF(②選手情報入力!C34="","",②選手情報入力!C34)</f>
        <v/>
      </c>
      <c r="I26" t="str">
        <f>IF(H26="","",IF(②選手情報入力!I34="","",IF(D26=1,VLOOKUP(②選手情報入力!I34,種目情報!$A$3:$B$17,2,FALSE),VLOOKUP(②選手情報入力!I34,種目情報!$E$3:$F$19,2,FALSE)))&amp;" "&amp;②選手情報入力!J34)</f>
        <v/>
      </c>
    </row>
    <row r="27" spans="1:9">
      <c r="A27" t="e">
        <f>IF(H27="","",RIGHT(①学校情報入力!$D$4,4))&amp;(D27&amp;"0000")+H27</f>
        <v>#VALUE!</v>
      </c>
      <c r="B27" t="str">
        <f>IF(H27="","",②選手情報入力!D35)</f>
        <v/>
      </c>
      <c r="C27" t="str">
        <f>IF(H27="","",②選手情報入力!E35)</f>
        <v/>
      </c>
      <c r="D27" t="str">
        <f>IF(H27="","",IF(②選手情報入力!G35="男",1,2))</f>
        <v/>
      </c>
      <c r="E27" t="str">
        <f t="shared" si="0"/>
        <v/>
      </c>
      <c r="F27" t="str">
        <f>IF(H27="","",①学校情報入力!$D$4)</f>
        <v/>
      </c>
      <c r="G27" t="str">
        <f>IF(H27="","",①学校情報入力!$D$6)</f>
        <v/>
      </c>
      <c r="H27" t="str">
        <f>IF(②選手情報入力!C35="","",②選手情報入力!C35)</f>
        <v/>
      </c>
      <c r="I27" t="str">
        <f>IF(H27="","",IF(②選手情報入力!I35="","",IF(D27=1,VLOOKUP(②選手情報入力!I35,種目情報!$A$3:$B$17,2,FALSE),VLOOKUP(②選手情報入力!I35,種目情報!$E$3:$F$19,2,FALSE)))&amp;" "&amp;②選手情報入力!J35)</f>
        <v/>
      </c>
    </row>
    <row r="28" spans="1:9">
      <c r="A28" t="e">
        <f>IF(H28="","",RIGHT(①学校情報入力!$D$4,4))&amp;(D28&amp;"0000")+H28</f>
        <v>#VALUE!</v>
      </c>
      <c r="B28" t="str">
        <f>IF(H28="","",②選手情報入力!D36)</f>
        <v/>
      </c>
      <c r="C28" t="str">
        <f>IF(H28="","",②選手情報入力!E36)</f>
        <v/>
      </c>
      <c r="D28" t="str">
        <f>IF(H28="","",IF(②選手情報入力!G36="男",1,2))</f>
        <v/>
      </c>
      <c r="E28" t="str">
        <f t="shared" si="0"/>
        <v/>
      </c>
      <c r="F28" t="str">
        <f>IF(H28="","",①学校情報入力!$D$4)</f>
        <v/>
      </c>
      <c r="G28" t="str">
        <f>IF(H28="","",①学校情報入力!$D$6)</f>
        <v/>
      </c>
      <c r="H28" t="str">
        <f>IF(②選手情報入力!C36="","",②選手情報入力!C36)</f>
        <v/>
      </c>
      <c r="I28" t="str">
        <f>IF(H28="","",IF(②選手情報入力!I36="","",IF(D28=1,VLOOKUP(②選手情報入力!I36,種目情報!$A$3:$B$17,2,FALSE),VLOOKUP(②選手情報入力!I36,種目情報!$E$3:$F$19,2,FALSE)))&amp;" "&amp;②選手情報入力!J36)</f>
        <v/>
      </c>
    </row>
    <row r="29" spans="1:9">
      <c r="A29" t="e">
        <f>IF(H29="","",RIGHT(①学校情報入力!$D$4,4))&amp;(D29&amp;"0000")+H29</f>
        <v>#VALUE!</v>
      </c>
      <c r="B29" t="str">
        <f>IF(H29="","",②選手情報入力!D37)</f>
        <v/>
      </c>
      <c r="C29" t="str">
        <f>IF(H29="","",②選手情報入力!E37)</f>
        <v/>
      </c>
      <c r="D29" t="str">
        <f>IF(H29="","",IF(②選手情報入力!G37="男",1,2))</f>
        <v/>
      </c>
      <c r="E29" t="str">
        <f t="shared" si="0"/>
        <v/>
      </c>
      <c r="F29" t="str">
        <f>IF(H29="","",①学校情報入力!$D$4)</f>
        <v/>
      </c>
      <c r="G29" t="str">
        <f>IF(H29="","",①学校情報入力!$D$6)</f>
        <v/>
      </c>
      <c r="H29" t="str">
        <f>IF(②選手情報入力!C37="","",②選手情報入力!C37)</f>
        <v/>
      </c>
      <c r="I29" t="str">
        <f>IF(H29="","",IF(②選手情報入力!I37="","",IF(D29=1,VLOOKUP(②選手情報入力!I37,種目情報!$A$3:$B$17,2,FALSE),VLOOKUP(②選手情報入力!I37,種目情報!$E$3:$F$19,2,FALSE)))&amp;" "&amp;②選手情報入力!J37)</f>
        <v/>
      </c>
    </row>
    <row r="30" spans="1:9">
      <c r="A30" t="e">
        <f>IF(H30="","",RIGHT(①学校情報入力!$D$4,4))&amp;(D30&amp;"0000")+H30</f>
        <v>#VALUE!</v>
      </c>
      <c r="B30" t="str">
        <f>IF(H30="","",②選手情報入力!D38)</f>
        <v/>
      </c>
      <c r="C30" t="str">
        <f>IF(H30="","",②選手情報入力!E38)</f>
        <v/>
      </c>
      <c r="D30" t="str">
        <f>IF(H30="","",IF(②選手情報入力!G38="男",1,2))</f>
        <v/>
      </c>
      <c r="E30" t="str">
        <f t="shared" si="0"/>
        <v/>
      </c>
      <c r="F30" t="str">
        <f>IF(H30="","",①学校情報入力!$D$4)</f>
        <v/>
      </c>
      <c r="G30" t="str">
        <f>IF(H30="","",①学校情報入力!$D$6)</f>
        <v/>
      </c>
      <c r="H30" t="str">
        <f>IF(②選手情報入力!C38="","",②選手情報入力!C38)</f>
        <v/>
      </c>
      <c r="I30" t="str">
        <f>IF(H30="","",IF(②選手情報入力!I38="","",IF(D30=1,VLOOKUP(②選手情報入力!I38,種目情報!$A$3:$B$17,2,FALSE),VLOOKUP(②選手情報入力!I38,種目情報!$E$3:$F$19,2,FALSE)))&amp;" "&amp;②選手情報入力!J38)</f>
        <v/>
      </c>
    </row>
    <row r="31" spans="1:9">
      <c r="A31" t="e">
        <f>IF(H31="","",RIGHT(①学校情報入力!$D$4,4))&amp;(D31&amp;"0000")+H31</f>
        <v>#VALUE!</v>
      </c>
      <c r="B31" t="str">
        <f>IF(H31="","",②選手情報入力!D39)</f>
        <v/>
      </c>
      <c r="C31" t="str">
        <f>IF(H31="","",②選手情報入力!E39)</f>
        <v/>
      </c>
      <c r="D31" t="str">
        <f>IF(H31="","",IF(②選手情報入力!G39="男",1,2))</f>
        <v/>
      </c>
      <c r="E31" t="str">
        <f t="shared" si="0"/>
        <v/>
      </c>
      <c r="F31" t="str">
        <f>IF(H31="","",①学校情報入力!$D$4)</f>
        <v/>
      </c>
      <c r="G31" t="str">
        <f>IF(H31="","",①学校情報入力!$D$6)</f>
        <v/>
      </c>
      <c r="H31" t="str">
        <f>IF(②選手情報入力!C39="","",②選手情報入力!C39)</f>
        <v/>
      </c>
      <c r="I31" t="str">
        <f>IF(H31="","",IF(②選手情報入力!I39="","",IF(D31=1,VLOOKUP(②選手情報入力!I39,種目情報!$A$3:$B$17,2,FALSE),VLOOKUP(②選手情報入力!I39,種目情報!$E$3:$F$19,2,FALSE)))&amp;" "&amp;②選手情報入力!J39)</f>
        <v/>
      </c>
    </row>
    <row r="32" spans="1:9">
      <c r="A32" t="e">
        <f>IF(H32="","",RIGHT(①学校情報入力!$D$4,4))&amp;(D32&amp;"0000")+H32</f>
        <v>#VALUE!</v>
      </c>
      <c r="B32" t="str">
        <f>IF(H32="","",②選手情報入力!D40)</f>
        <v/>
      </c>
      <c r="C32" t="str">
        <f>IF(H32="","",②選手情報入力!E40)</f>
        <v/>
      </c>
      <c r="D32" t="str">
        <f>IF(H32="","",IF(②選手情報入力!G40="男",1,2))</f>
        <v/>
      </c>
      <c r="E32" t="str">
        <f t="shared" si="0"/>
        <v/>
      </c>
      <c r="F32" t="str">
        <f>IF(H32="","",①学校情報入力!$D$4)</f>
        <v/>
      </c>
      <c r="G32" t="str">
        <f>IF(H32="","",①学校情報入力!$D$6)</f>
        <v/>
      </c>
      <c r="H32" t="str">
        <f>IF(②選手情報入力!C40="","",②選手情報入力!C40)</f>
        <v/>
      </c>
      <c r="I32" t="str">
        <f>IF(H32="","",IF(②選手情報入力!I40="","",IF(D32=1,VLOOKUP(②選手情報入力!I40,種目情報!$A$3:$B$17,2,FALSE),VLOOKUP(②選手情報入力!I40,種目情報!$E$3:$F$19,2,FALSE)))&amp;" "&amp;②選手情報入力!J40)</f>
        <v/>
      </c>
    </row>
    <row r="33" spans="1:9">
      <c r="A33" t="e">
        <f>IF(H33="","",RIGHT(①学校情報入力!$D$4,4))&amp;(D33&amp;"0000")+H33</f>
        <v>#VALUE!</v>
      </c>
      <c r="B33" t="str">
        <f>IF(H33="","",②選手情報入力!D41)</f>
        <v/>
      </c>
      <c r="C33" t="str">
        <f>IF(H33="","",②選手情報入力!E41)</f>
        <v/>
      </c>
      <c r="D33" t="str">
        <f>IF(H33="","",IF(②選手情報入力!G41="男",1,2))</f>
        <v/>
      </c>
      <c r="E33" t="str">
        <f t="shared" si="0"/>
        <v/>
      </c>
      <c r="F33" t="str">
        <f>IF(H33="","",①学校情報入力!$D$4)</f>
        <v/>
      </c>
      <c r="G33" t="str">
        <f>IF(H33="","",①学校情報入力!$D$6)</f>
        <v/>
      </c>
      <c r="H33" t="str">
        <f>IF(②選手情報入力!C41="","",②選手情報入力!C41)</f>
        <v/>
      </c>
      <c r="I33" t="str">
        <f>IF(H33="","",IF(②選手情報入力!I41="","",IF(D33=1,VLOOKUP(②選手情報入力!I41,種目情報!$A$3:$B$17,2,FALSE),VLOOKUP(②選手情報入力!I41,種目情報!$E$3:$F$19,2,FALSE)))&amp;" "&amp;②選手情報入力!J41)</f>
        <v/>
      </c>
    </row>
    <row r="34" spans="1:9">
      <c r="A34" t="e">
        <f>IF(H34="","",RIGHT(①学校情報入力!$D$4,4))&amp;(D34&amp;"0000")+H34</f>
        <v>#VALUE!</v>
      </c>
      <c r="B34" t="str">
        <f>IF(H34="","",②選手情報入力!D42)</f>
        <v/>
      </c>
      <c r="C34" t="str">
        <f>IF(H34="","",②選手情報入力!E42)</f>
        <v/>
      </c>
      <c r="D34" t="str">
        <f>IF(H34="","",IF(②選手情報入力!G42="男",1,2))</f>
        <v/>
      </c>
      <c r="E34" t="str">
        <f t="shared" si="0"/>
        <v/>
      </c>
      <c r="F34" t="str">
        <f>IF(H34="","",①学校情報入力!$D$4)</f>
        <v/>
      </c>
      <c r="G34" t="str">
        <f>IF(H34="","",①学校情報入力!$D$6)</f>
        <v/>
      </c>
      <c r="H34" t="str">
        <f>IF(②選手情報入力!C42="","",②選手情報入力!C42)</f>
        <v/>
      </c>
      <c r="I34" t="str">
        <f>IF(H34="","",IF(②選手情報入力!I42="","",IF(D34=1,VLOOKUP(②選手情報入力!I42,種目情報!$A$3:$B$17,2,FALSE),VLOOKUP(②選手情報入力!I42,種目情報!$E$3:$F$19,2,FALSE)))&amp;" "&amp;②選手情報入力!J42)</f>
        <v/>
      </c>
    </row>
    <row r="35" spans="1:9">
      <c r="A35" t="e">
        <f>IF(H35="","",RIGHT(①学校情報入力!$D$4,4))&amp;(D35&amp;"0000")+H35</f>
        <v>#VALUE!</v>
      </c>
      <c r="B35" t="str">
        <f>IF(H35="","",②選手情報入力!D43)</f>
        <v/>
      </c>
      <c r="C35" t="str">
        <f>IF(H35="","",②選手情報入力!E43)</f>
        <v/>
      </c>
      <c r="D35" t="str">
        <f>IF(H35="","",IF(②選手情報入力!G43="男",1,2))</f>
        <v/>
      </c>
      <c r="E35" t="str">
        <f t="shared" si="0"/>
        <v/>
      </c>
      <c r="F35" t="str">
        <f>IF(H35="","",①学校情報入力!$D$4)</f>
        <v/>
      </c>
      <c r="G35" t="str">
        <f>IF(H35="","",①学校情報入力!$D$6)</f>
        <v/>
      </c>
      <c r="H35" t="str">
        <f>IF(②選手情報入力!C43="","",②選手情報入力!C43)</f>
        <v/>
      </c>
      <c r="I35" t="str">
        <f>IF(H35="","",IF(②選手情報入力!I43="","",IF(D35=1,VLOOKUP(②選手情報入力!I43,種目情報!$A$3:$B$17,2,FALSE),VLOOKUP(②選手情報入力!I43,種目情報!$E$3:$F$19,2,FALSE)))&amp;" "&amp;②選手情報入力!J43)</f>
        <v/>
      </c>
    </row>
    <row r="36" spans="1:9">
      <c r="A36" t="e">
        <f>IF(H36="","",RIGHT(①学校情報入力!$D$4,4))&amp;(D36&amp;"0000")+H36</f>
        <v>#VALUE!</v>
      </c>
      <c r="B36" t="str">
        <f>IF(H36="","",②選手情報入力!D44)</f>
        <v/>
      </c>
      <c r="C36" t="str">
        <f>IF(H36="","",②選手情報入力!E44)</f>
        <v/>
      </c>
      <c r="D36" t="str">
        <f>IF(H36="","",IF(②選手情報入力!G44="男",1,2))</f>
        <v/>
      </c>
      <c r="E36" t="str">
        <f t="shared" si="0"/>
        <v/>
      </c>
      <c r="F36" t="str">
        <f>IF(H36="","",①学校情報入力!$D$4)</f>
        <v/>
      </c>
      <c r="G36" t="str">
        <f>IF(H36="","",①学校情報入力!$D$6)</f>
        <v/>
      </c>
      <c r="H36" t="str">
        <f>IF(②選手情報入力!C44="","",②選手情報入力!C44)</f>
        <v/>
      </c>
      <c r="I36" t="str">
        <f>IF(H36="","",IF(②選手情報入力!I44="","",IF(D36=1,VLOOKUP(②選手情報入力!I44,種目情報!$A$3:$B$17,2,FALSE),VLOOKUP(②選手情報入力!I44,種目情報!$E$3:$F$19,2,FALSE)))&amp;" "&amp;②選手情報入力!J44)</f>
        <v/>
      </c>
    </row>
    <row r="37" spans="1:9">
      <c r="A37" t="e">
        <f>IF(H37="","",RIGHT(①学校情報入力!$D$4,4))&amp;(D37&amp;"0000")+H37</f>
        <v>#VALUE!</v>
      </c>
      <c r="B37" t="str">
        <f>IF(H37="","",②選手情報入力!D45)</f>
        <v/>
      </c>
      <c r="C37" t="str">
        <f>IF(H37="","",②選手情報入力!E45)</f>
        <v/>
      </c>
      <c r="D37" t="str">
        <f>IF(H37="","",IF(②選手情報入力!G45="男",1,2))</f>
        <v/>
      </c>
      <c r="E37" t="str">
        <f t="shared" si="0"/>
        <v/>
      </c>
      <c r="F37" t="str">
        <f>IF(H37="","",①学校情報入力!$D$4)</f>
        <v/>
      </c>
      <c r="G37" t="str">
        <f>IF(H37="","",①学校情報入力!$D$6)</f>
        <v/>
      </c>
      <c r="H37" t="str">
        <f>IF(②選手情報入力!C45="","",②選手情報入力!C45)</f>
        <v/>
      </c>
      <c r="I37" t="str">
        <f>IF(H37="","",IF(②選手情報入力!I45="","",IF(D37=1,VLOOKUP(②選手情報入力!I45,種目情報!$A$3:$B$17,2,FALSE),VLOOKUP(②選手情報入力!I45,種目情報!$E$3:$F$19,2,FALSE)))&amp;" "&amp;②選手情報入力!J45)</f>
        <v/>
      </c>
    </row>
    <row r="38" spans="1:9">
      <c r="A38" t="e">
        <f>IF(H38="","",RIGHT(①学校情報入力!$D$4,4))&amp;(D38&amp;"0000")+H38</f>
        <v>#VALUE!</v>
      </c>
      <c r="B38" t="str">
        <f>IF(H38="","",②選手情報入力!D46)</f>
        <v/>
      </c>
      <c r="C38" t="str">
        <f>IF(H38="","",②選手情報入力!E46)</f>
        <v/>
      </c>
      <c r="D38" t="str">
        <f>IF(H38="","",IF(②選手情報入力!G46="男",1,2))</f>
        <v/>
      </c>
      <c r="E38" t="str">
        <f t="shared" si="0"/>
        <v/>
      </c>
      <c r="F38" t="str">
        <f>IF(H38="","",①学校情報入力!$D$4)</f>
        <v/>
      </c>
      <c r="G38" t="str">
        <f>IF(H38="","",①学校情報入力!$D$6)</f>
        <v/>
      </c>
      <c r="H38" t="str">
        <f>IF(②選手情報入力!C46="","",②選手情報入力!C46)</f>
        <v/>
      </c>
      <c r="I38" t="str">
        <f>IF(H38="","",IF(②選手情報入力!I46="","",IF(D38=1,VLOOKUP(②選手情報入力!I46,種目情報!$A$3:$B$17,2,FALSE),VLOOKUP(②選手情報入力!I46,種目情報!$E$3:$F$19,2,FALSE)))&amp;" "&amp;②選手情報入力!J46)</f>
        <v/>
      </c>
    </row>
    <row r="39" spans="1:9">
      <c r="A39" t="e">
        <f>IF(H39="","",RIGHT(①学校情報入力!$D$4,4))&amp;(D39&amp;"0000")+H39</f>
        <v>#VALUE!</v>
      </c>
      <c r="B39" t="str">
        <f>IF(H39="","",②選手情報入力!D47)</f>
        <v/>
      </c>
      <c r="C39" t="str">
        <f>IF(H39="","",②選手情報入力!E47)</f>
        <v/>
      </c>
      <c r="D39" t="str">
        <f>IF(H39="","",IF(②選手情報入力!G47="男",1,2))</f>
        <v/>
      </c>
      <c r="E39" t="str">
        <f t="shared" si="0"/>
        <v/>
      </c>
      <c r="F39" t="str">
        <f>IF(H39="","",①学校情報入力!$D$4)</f>
        <v/>
      </c>
      <c r="G39" t="str">
        <f>IF(H39="","",①学校情報入力!$D$6)</f>
        <v/>
      </c>
      <c r="H39" t="str">
        <f>IF(②選手情報入力!C47="","",②選手情報入力!C47)</f>
        <v/>
      </c>
      <c r="I39" t="str">
        <f>IF(H39="","",IF(②選手情報入力!I47="","",IF(D39=1,VLOOKUP(②選手情報入力!I47,種目情報!$A$3:$B$17,2,FALSE),VLOOKUP(②選手情報入力!I47,種目情報!$E$3:$F$19,2,FALSE)))&amp;" "&amp;②選手情報入力!J47)</f>
        <v/>
      </c>
    </row>
    <row r="40" spans="1:9">
      <c r="A40" t="e">
        <f>IF(H40="","",RIGHT(①学校情報入力!$D$4,4))&amp;(D40&amp;"0000")+H40</f>
        <v>#VALUE!</v>
      </c>
      <c r="B40" t="str">
        <f>IF(H40="","",②選手情報入力!D48)</f>
        <v/>
      </c>
      <c r="C40" t="str">
        <f>IF(H40="","",②選手情報入力!E48)</f>
        <v/>
      </c>
      <c r="D40" t="str">
        <f>IF(H40="","",IF(②選手情報入力!G48="男",1,2))</f>
        <v/>
      </c>
      <c r="E40" t="str">
        <f t="shared" si="0"/>
        <v/>
      </c>
      <c r="F40" t="str">
        <f>IF(H40="","",①学校情報入力!$D$4)</f>
        <v/>
      </c>
      <c r="G40" t="str">
        <f>IF(H40="","",①学校情報入力!$D$6)</f>
        <v/>
      </c>
      <c r="H40" t="str">
        <f>IF(②選手情報入力!C48="","",②選手情報入力!C48)</f>
        <v/>
      </c>
      <c r="I40" t="str">
        <f>IF(H40="","",IF(②選手情報入力!I48="","",IF(D40=1,VLOOKUP(②選手情報入力!I48,種目情報!$A$3:$B$17,2,FALSE),VLOOKUP(②選手情報入力!I48,種目情報!$E$3:$F$19,2,FALSE)))&amp;" "&amp;②選手情報入力!J48)</f>
        <v/>
      </c>
    </row>
    <row r="41" spans="1:9">
      <c r="A41" t="e">
        <f>IF(H41="","",RIGHT(①学校情報入力!$D$4,4))&amp;(D41&amp;"0000")+H41</f>
        <v>#VALUE!</v>
      </c>
      <c r="B41" t="str">
        <f>IF(H41="","",②選手情報入力!D49)</f>
        <v/>
      </c>
      <c r="C41" t="str">
        <f>IF(H41="","",②選手情報入力!E49)</f>
        <v/>
      </c>
      <c r="D41" t="str">
        <f>IF(H41="","",IF(②選手情報入力!G49="男",1,2))</f>
        <v/>
      </c>
      <c r="E41" t="str">
        <f t="shared" si="0"/>
        <v/>
      </c>
      <c r="F41" t="str">
        <f>IF(H41="","",①学校情報入力!$D$4)</f>
        <v/>
      </c>
      <c r="G41" t="str">
        <f>IF(H41="","",①学校情報入力!$D$6)</f>
        <v/>
      </c>
      <c r="H41" t="str">
        <f>IF(②選手情報入力!C49="","",②選手情報入力!C49)</f>
        <v/>
      </c>
      <c r="I41" t="str">
        <f>IF(H41="","",IF(②選手情報入力!I49="","",IF(D41=1,VLOOKUP(②選手情報入力!I49,種目情報!$A$3:$B$17,2,FALSE),VLOOKUP(②選手情報入力!I49,種目情報!$E$3:$F$19,2,FALSE)))&amp;" "&amp;②選手情報入力!J49)</f>
        <v/>
      </c>
    </row>
    <row r="42" spans="1:9">
      <c r="A42" t="e">
        <f>IF(H42="","",RIGHT(①学校情報入力!$D$4,4))&amp;(D42&amp;"0000")+H42</f>
        <v>#VALUE!</v>
      </c>
      <c r="B42" t="str">
        <f>IF(H42="","",②選手情報入力!D50)</f>
        <v/>
      </c>
      <c r="C42" t="str">
        <f>IF(H42="","",②選手情報入力!E50)</f>
        <v/>
      </c>
      <c r="D42" t="str">
        <f>IF(H42="","",IF(②選手情報入力!G50="男",1,2))</f>
        <v/>
      </c>
      <c r="E42" t="str">
        <f t="shared" si="0"/>
        <v/>
      </c>
      <c r="F42" t="str">
        <f>IF(H42="","",①学校情報入力!$D$4)</f>
        <v/>
      </c>
      <c r="G42" t="str">
        <f>IF(H42="","",①学校情報入力!$D$6)</f>
        <v/>
      </c>
      <c r="H42" t="str">
        <f>IF(②選手情報入力!C50="","",②選手情報入力!C50)</f>
        <v/>
      </c>
      <c r="I42" t="str">
        <f>IF(H42="","",IF(②選手情報入力!I50="","",IF(D42=1,VLOOKUP(②選手情報入力!I50,種目情報!$A$3:$B$17,2,FALSE),VLOOKUP(②選手情報入力!I50,種目情報!$E$3:$F$19,2,FALSE)))&amp;" "&amp;②選手情報入力!J50)</f>
        <v/>
      </c>
    </row>
    <row r="43" spans="1:9">
      <c r="A43" t="e">
        <f>IF(H43="","",RIGHT(①学校情報入力!$D$4,4))&amp;(D43&amp;"0000")+H43</f>
        <v>#VALUE!</v>
      </c>
      <c r="B43" t="str">
        <f>IF(H43="","",②選手情報入力!D51)</f>
        <v/>
      </c>
      <c r="C43" t="str">
        <f>IF(H43="","",②選手情報入力!E51)</f>
        <v/>
      </c>
      <c r="D43" t="str">
        <f>IF(H43="","",IF(②選手情報入力!G51="男",1,2))</f>
        <v/>
      </c>
      <c r="E43" t="str">
        <f t="shared" si="0"/>
        <v/>
      </c>
      <c r="F43" t="str">
        <f>IF(H43="","",①学校情報入力!$D$4)</f>
        <v/>
      </c>
      <c r="G43" t="str">
        <f>IF(H43="","",①学校情報入力!$D$6)</f>
        <v/>
      </c>
      <c r="H43" t="str">
        <f>IF(②選手情報入力!C51="","",②選手情報入力!C51)</f>
        <v/>
      </c>
      <c r="I43" t="str">
        <f>IF(H43="","",IF(②選手情報入力!I51="","",IF(D43=1,VLOOKUP(②選手情報入力!I51,種目情報!$A$3:$B$17,2,FALSE),VLOOKUP(②選手情報入力!I51,種目情報!$E$3:$F$19,2,FALSE)))&amp;" "&amp;②選手情報入力!J51)</f>
        <v/>
      </c>
    </row>
    <row r="44" spans="1:9">
      <c r="A44" t="e">
        <f>IF(H44="","",RIGHT(①学校情報入力!$D$4,4))&amp;(D44&amp;"0000")+H44</f>
        <v>#VALUE!</v>
      </c>
      <c r="B44" t="str">
        <f>IF(H44="","",②選手情報入力!D52)</f>
        <v/>
      </c>
      <c r="C44" t="str">
        <f>IF(H44="","",②選手情報入力!E52)</f>
        <v/>
      </c>
      <c r="D44" t="str">
        <f>IF(H44="","",IF(②選手情報入力!G52="男",1,2))</f>
        <v/>
      </c>
      <c r="E44" t="str">
        <f t="shared" si="0"/>
        <v/>
      </c>
      <c r="F44" t="str">
        <f>IF(H44="","",①学校情報入力!$D$4)</f>
        <v/>
      </c>
      <c r="G44" t="str">
        <f>IF(H44="","",①学校情報入力!$D$6)</f>
        <v/>
      </c>
      <c r="H44" t="str">
        <f>IF(②選手情報入力!C52="","",②選手情報入力!C52)</f>
        <v/>
      </c>
      <c r="I44" t="str">
        <f>IF(H44="","",IF(②選手情報入力!I52="","",IF(D44=1,VLOOKUP(②選手情報入力!I52,種目情報!$A$3:$B$17,2,FALSE),VLOOKUP(②選手情報入力!I52,種目情報!$E$3:$F$19,2,FALSE)))&amp;" "&amp;②選手情報入力!J52)</f>
        <v/>
      </c>
    </row>
    <row r="45" spans="1:9">
      <c r="A45" t="e">
        <f>IF(H45="","",RIGHT(①学校情報入力!$D$4,4))&amp;(D45&amp;"0000")+H45</f>
        <v>#VALUE!</v>
      </c>
      <c r="B45" t="str">
        <f>IF(H45="","",②選手情報入力!D53)</f>
        <v/>
      </c>
      <c r="C45" t="str">
        <f>IF(H45="","",②選手情報入力!E53)</f>
        <v/>
      </c>
      <c r="D45" t="str">
        <f>IF(H45="","",IF(②選手情報入力!G53="男",1,2))</f>
        <v/>
      </c>
      <c r="E45" t="str">
        <f t="shared" si="0"/>
        <v/>
      </c>
      <c r="F45" t="str">
        <f>IF(H45="","",①学校情報入力!$D$4)</f>
        <v/>
      </c>
      <c r="G45" t="str">
        <f>IF(H45="","",①学校情報入力!$D$6)</f>
        <v/>
      </c>
      <c r="H45" t="str">
        <f>IF(②選手情報入力!C53="","",②選手情報入力!C53)</f>
        <v/>
      </c>
      <c r="I45" t="str">
        <f>IF(H45="","",IF(②選手情報入力!I53="","",IF(D45=1,VLOOKUP(②選手情報入力!I53,種目情報!$A$3:$B$17,2,FALSE),VLOOKUP(②選手情報入力!I53,種目情報!$E$3:$F$19,2,FALSE)))&amp;" "&amp;②選手情報入力!J53)</f>
        <v/>
      </c>
    </row>
    <row r="46" spans="1:9">
      <c r="A46" t="e">
        <f>IF(H46="","",RIGHT(①学校情報入力!$D$4,4))&amp;(D46&amp;"0000")+H46</f>
        <v>#VALUE!</v>
      </c>
      <c r="B46" t="str">
        <f>IF(H46="","",②選手情報入力!D54)</f>
        <v/>
      </c>
      <c r="C46" t="str">
        <f>IF(H46="","",②選手情報入力!E54)</f>
        <v/>
      </c>
      <c r="D46" t="str">
        <f>IF(H46="","",IF(②選手情報入力!G54="男",1,2))</f>
        <v/>
      </c>
      <c r="E46" t="str">
        <f t="shared" si="0"/>
        <v/>
      </c>
      <c r="F46" t="str">
        <f>IF(H46="","",①学校情報入力!$D$4)</f>
        <v/>
      </c>
      <c r="G46" t="str">
        <f>IF(H46="","",①学校情報入力!$D$6)</f>
        <v/>
      </c>
      <c r="H46" t="str">
        <f>IF(②選手情報入力!C54="","",②選手情報入力!C54)</f>
        <v/>
      </c>
      <c r="I46" t="str">
        <f>IF(H46="","",IF(②選手情報入力!I54="","",IF(D46=1,VLOOKUP(②選手情報入力!I54,種目情報!$A$3:$B$17,2,FALSE),VLOOKUP(②選手情報入力!I54,種目情報!$E$3:$F$19,2,FALSE)))&amp;" "&amp;②選手情報入力!J54)</f>
        <v/>
      </c>
    </row>
    <row r="47" spans="1:9">
      <c r="A47" t="e">
        <f>IF(H47="","",RIGHT(①学校情報入力!$D$4,4))&amp;(D47&amp;"0000")+H47</f>
        <v>#VALUE!</v>
      </c>
      <c r="B47" t="str">
        <f>IF(H47="","",②選手情報入力!D55)</f>
        <v/>
      </c>
      <c r="C47" t="str">
        <f>IF(H47="","",②選手情報入力!E55)</f>
        <v/>
      </c>
      <c r="D47" t="str">
        <f>IF(H47="","",IF(②選手情報入力!G55="男",1,2))</f>
        <v/>
      </c>
      <c r="E47" t="str">
        <f t="shared" si="0"/>
        <v/>
      </c>
      <c r="F47" t="str">
        <f>IF(H47="","",①学校情報入力!$D$4)</f>
        <v/>
      </c>
      <c r="G47" t="str">
        <f>IF(H47="","",①学校情報入力!$D$6)</f>
        <v/>
      </c>
      <c r="H47" t="str">
        <f>IF(②選手情報入力!C55="","",②選手情報入力!C55)</f>
        <v/>
      </c>
      <c r="I47" t="str">
        <f>IF(H47="","",IF(②選手情報入力!I55="","",IF(D47=1,VLOOKUP(②選手情報入力!I55,種目情報!$A$3:$B$17,2,FALSE),VLOOKUP(②選手情報入力!I55,種目情報!$E$3:$F$19,2,FALSE)))&amp;" "&amp;②選手情報入力!J55)</f>
        <v/>
      </c>
    </row>
    <row r="48" spans="1:9">
      <c r="A48" t="e">
        <f>IF(H48="","",RIGHT(①学校情報入力!$D$4,4))&amp;(D48&amp;"0000")+H48</f>
        <v>#VALUE!</v>
      </c>
      <c r="B48" t="str">
        <f>IF(H48="","",②選手情報入力!D56)</f>
        <v/>
      </c>
      <c r="C48" t="str">
        <f>IF(H48="","",②選手情報入力!E56)</f>
        <v/>
      </c>
      <c r="D48" t="str">
        <f>IF(H48="","",IF(②選手情報入力!G56="男",1,2))</f>
        <v/>
      </c>
      <c r="E48" t="str">
        <f t="shared" si="0"/>
        <v/>
      </c>
      <c r="F48" t="str">
        <f>IF(H48="","",①学校情報入力!$D$4)</f>
        <v/>
      </c>
      <c r="G48" t="str">
        <f>IF(H48="","",①学校情報入力!$D$6)</f>
        <v/>
      </c>
      <c r="H48" t="str">
        <f>IF(②選手情報入力!C56="","",②選手情報入力!C56)</f>
        <v/>
      </c>
      <c r="I48" t="str">
        <f>IF(H48="","",IF(②選手情報入力!I56="","",IF(D48=1,VLOOKUP(②選手情報入力!I56,種目情報!$A$3:$B$17,2,FALSE),VLOOKUP(②選手情報入力!I56,種目情報!$E$3:$F$19,2,FALSE)))&amp;" "&amp;②選手情報入力!J56)</f>
        <v/>
      </c>
    </row>
    <row r="49" spans="1:9">
      <c r="A49" t="e">
        <f>IF(H49="","",RIGHT(①学校情報入力!$D$4,4))&amp;(D49&amp;"0000")+H49</f>
        <v>#VALUE!</v>
      </c>
      <c r="B49" t="str">
        <f>IF(H49="","",②選手情報入力!D57)</f>
        <v/>
      </c>
      <c r="C49" t="str">
        <f>IF(H49="","",②選手情報入力!E57)</f>
        <v/>
      </c>
      <c r="D49" t="str">
        <f>IF(H49="","",IF(②選手情報入力!G57="男",1,2))</f>
        <v/>
      </c>
      <c r="E49" t="str">
        <f t="shared" si="0"/>
        <v/>
      </c>
      <c r="F49" t="str">
        <f>IF(H49="","",①学校情報入力!$D$4)</f>
        <v/>
      </c>
      <c r="G49" t="str">
        <f>IF(H49="","",①学校情報入力!$D$6)</f>
        <v/>
      </c>
      <c r="H49" t="str">
        <f>IF(②選手情報入力!C57="","",②選手情報入力!C57)</f>
        <v/>
      </c>
      <c r="I49" t="str">
        <f>IF(H49="","",IF(②選手情報入力!I57="","",IF(D49=1,VLOOKUP(②選手情報入力!I57,種目情報!$A$3:$B$17,2,FALSE),VLOOKUP(②選手情報入力!I57,種目情報!$E$3:$F$19,2,FALSE)))&amp;" "&amp;②選手情報入力!J57)</f>
        <v/>
      </c>
    </row>
    <row r="50" spans="1:9">
      <c r="A50" t="e">
        <f>IF(H50="","",RIGHT(①学校情報入力!$D$4,4))&amp;(D50&amp;"0000")+H50</f>
        <v>#VALUE!</v>
      </c>
      <c r="B50" t="str">
        <f>IF(H50="","",②選手情報入力!D58)</f>
        <v/>
      </c>
      <c r="C50" t="str">
        <f>IF(H50="","",②選手情報入力!E58)</f>
        <v/>
      </c>
      <c r="D50" t="str">
        <f>IF(H50="","",IF(②選手情報入力!G58="男",1,2))</f>
        <v/>
      </c>
      <c r="E50" t="str">
        <f t="shared" si="0"/>
        <v/>
      </c>
      <c r="F50" t="str">
        <f>IF(H50="","",①学校情報入力!$D$4)</f>
        <v/>
      </c>
      <c r="G50" t="str">
        <f>IF(H50="","",①学校情報入力!$D$6)</f>
        <v/>
      </c>
      <c r="H50" t="str">
        <f>IF(②選手情報入力!C58="","",②選手情報入力!C58)</f>
        <v/>
      </c>
      <c r="I50" t="str">
        <f>IF(H50="","",IF(②選手情報入力!I58="","",IF(D50=1,VLOOKUP(②選手情報入力!I58,種目情報!$A$3:$B$17,2,FALSE),VLOOKUP(②選手情報入力!I58,種目情報!$E$3:$F$19,2,FALSE)))&amp;" "&amp;②選手情報入力!J58)</f>
        <v/>
      </c>
    </row>
    <row r="51" spans="1:9">
      <c r="A51" t="e">
        <f>IF(H51="","",RIGHT(①学校情報入力!$D$4,4))&amp;(D51&amp;"0000")+H51</f>
        <v>#VALUE!</v>
      </c>
      <c r="B51" t="str">
        <f>IF(H51="","",②選手情報入力!D59)</f>
        <v/>
      </c>
      <c r="C51" t="str">
        <f>IF(H51="","",②選手情報入力!E59)</f>
        <v/>
      </c>
      <c r="D51" t="str">
        <f>IF(H51="","",IF(②選手情報入力!G59="男",1,2))</f>
        <v/>
      </c>
      <c r="E51" t="str">
        <f t="shared" si="0"/>
        <v/>
      </c>
      <c r="F51" t="str">
        <f>IF(H51="","",①学校情報入力!$D$4)</f>
        <v/>
      </c>
      <c r="G51" t="str">
        <f>IF(H51="","",①学校情報入力!$D$6)</f>
        <v/>
      </c>
      <c r="H51" t="str">
        <f>IF(②選手情報入力!C59="","",②選手情報入力!C59)</f>
        <v/>
      </c>
      <c r="I51" t="str">
        <f>IF(H51="","",IF(②選手情報入力!I59="","",IF(D51=1,VLOOKUP(②選手情報入力!I59,種目情報!$A$3:$B$17,2,FALSE),VLOOKUP(②選手情報入力!I59,種目情報!$E$3:$F$19,2,FALSE)))&amp;" "&amp;②選手情報入力!J59)</f>
        <v/>
      </c>
    </row>
    <row r="52" spans="1:9">
      <c r="A52" t="e">
        <f>IF(H52="","",RIGHT(①学校情報入力!$D$4,4))&amp;(D52&amp;"0000")+H52</f>
        <v>#VALUE!</v>
      </c>
      <c r="B52" t="str">
        <f>IF(H52="","",②選手情報入力!D60)</f>
        <v/>
      </c>
      <c r="C52" t="str">
        <f>IF(H52="","",②選手情報入力!E60)</f>
        <v/>
      </c>
      <c r="D52" t="str">
        <f>IF(H52="","",IF(②選手情報入力!G60="男",1,2))</f>
        <v/>
      </c>
      <c r="E52" t="str">
        <f t="shared" si="0"/>
        <v/>
      </c>
      <c r="F52" t="str">
        <f>IF(H52="","",①学校情報入力!$D$4)</f>
        <v/>
      </c>
      <c r="G52" t="str">
        <f>IF(H52="","",①学校情報入力!$D$6)</f>
        <v/>
      </c>
      <c r="H52" t="str">
        <f>IF(②選手情報入力!C60="","",②選手情報入力!C60)</f>
        <v/>
      </c>
      <c r="I52" t="str">
        <f>IF(H52="","",IF(②選手情報入力!I60="","",IF(D52=1,VLOOKUP(②選手情報入力!I60,種目情報!$A$3:$B$17,2,FALSE),VLOOKUP(②選手情報入力!I60,種目情報!$E$3:$F$19,2,FALSE)))&amp;" "&amp;②選手情報入力!J60)</f>
        <v/>
      </c>
    </row>
    <row r="53" spans="1:9">
      <c r="A53" t="e">
        <f>IF(H53="","",RIGHT(①学校情報入力!$D$4,4))&amp;(D53&amp;"0000")+H53</f>
        <v>#VALUE!</v>
      </c>
      <c r="B53" t="str">
        <f>IF(H53="","",②選手情報入力!D61)</f>
        <v/>
      </c>
      <c r="C53" t="str">
        <f>IF(H53="","",②選手情報入力!E61)</f>
        <v/>
      </c>
      <c r="D53" t="str">
        <f>IF(H53="","",IF(②選手情報入力!G61="男",1,2))</f>
        <v/>
      </c>
      <c r="E53" t="str">
        <f t="shared" si="0"/>
        <v/>
      </c>
      <c r="F53" t="str">
        <f>IF(H53="","",①学校情報入力!$D$4)</f>
        <v/>
      </c>
      <c r="G53" t="str">
        <f>IF(H53="","",①学校情報入力!$D$6)</f>
        <v/>
      </c>
      <c r="H53" t="str">
        <f>IF(②選手情報入力!C61="","",②選手情報入力!C61)</f>
        <v/>
      </c>
      <c r="I53" t="str">
        <f>IF(H53="","",IF(②選手情報入力!I61="","",IF(D53=1,VLOOKUP(②選手情報入力!I61,種目情報!$A$3:$B$17,2,FALSE),VLOOKUP(②選手情報入力!I61,種目情報!$E$3:$F$19,2,FALSE)))&amp;" "&amp;②選手情報入力!J61)</f>
        <v/>
      </c>
    </row>
    <row r="54" spans="1:9">
      <c r="A54" t="e">
        <f>IF(H54="","",RIGHT(①学校情報入力!$D$4,4))&amp;(D54&amp;"0000")+H54</f>
        <v>#VALUE!</v>
      </c>
      <c r="B54" t="str">
        <f>IF(H54="","",②選手情報入力!D62)</f>
        <v/>
      </c>
      <c r="C54" t="str">
        <f>IF(H54="","",②選手情報入力!E62)</f>
        <v/>
      </c>
      <c r="D54" t="str">
        <f>IF(H54="","",IF(②選手情報入力!G62="男",1,2))</f>
        <v/>
      </c>
      <c r="E54" t="str">
        <f t="shared" si="0"/>
        <v/>
      </c>
      <c r="F54" t="str">
        <f>IF(H54="","",①学校情報入力!$D$4)</f>
        <v/>
      </c>
      <c r="G54" t="str">
        <f>IF(H54="","",①学校情報入力!$D$6)</f>
        <v/>
      </c>
      <c r="H54" t="str">
        <f>IF(②選手情報入力!C62="","",②選手情報入力!C62)</f>
        <v/>
      </c>
      <c r="I54" t="str">
        <f>IF(H54="","",IF(②選手情報入力!I62="","",IF(D54=1,VLOOKUP(②選手情報入力!I62,種目情報!$A$3:$B$17,2,FALSE),VLOOKUP(②選手情報入力!I62,種目情報!$E$3:$F$19,2,FALSE)))&amp;" "&amp;②選手情報入力!J62)</f>
        <v/>
      </c>
    </row>
    <row r="55" spans="1:9">
      <c r="A55" t="e">
        <f>IF(H55="","",RIGHT(①学校情報入力!$D$4,4))&amp;(D55&amp;"0000")+H55</f>
        <v>#VALUE!</v>
      </c>
      <c r="B55" t="str">
        <f>IF(H55="","",②選手情報入力!D63)</f>
        <v/>
      </c>
      <c r="C55" t="str">
        <f>IF(H55="","",②選手情報入力!E63)</f>
        <v/>
      </c>
      <c r="D55" t="str">
        <f>IF(H55="","",IF(②選手情報入力!G63="男",1,2))</f>
        <v/>
      </c>
      <c r="E55" t="str">
        <f t="shared" si="0"/>
        <v/>
      </c>
      <c r="F55" t="str">
        <f>IF(H55="","",①学校情報入力!$D$4)</f>
        <v/>
      </c>
      <c r="G55" t="str">
        <f>IF(H55="","",①学校情報入力!$D$6)</f>
        <v/>
      </c>
      <c r="H55" t="str">
        <f>IF(②選手情報入力!C63="","",②選手情報入力!C63)</f>
        <v/>
      </c>
      <c r="I55" t="str">
        <f>IF(H55="","",IF(②選手情報入力!I63="","",IF(D55=1,VLOOKUP(②選手情報入力!I63,種目情報!$A$3:$B$17,2,FALSE),VLOOKUP(②選手情報入力!I63,種目情報!$E$3:$F$19,2,FALSE)))&amp;" "&amp;②選手情報入力!J63)</f>
        <v/>
      </c>
    </row>
    <row r="56" spans="1:9">
      <c r="A56" t="e">
        <f>IF(H56="","",RIGHT(①学校情報入力!$D$4,4))&amp;(D56&amp;"0000")+H56</f>
        <v>#VALUE!</v>
      </c>
      <c r="B56" t="str">
        <f>IF(H56="","",②選手情報入力!D64)</f>
        <v/>
      </c>
      <c r="C56" t="str">
        <f>IF(H56="","",②選手情報入力!E64)</f>
        <v/>
      </c>
      <c r="D56" t="str">
        <f>IF(H56="","",IF(②選手情報入力!G64="男",1,2))</f>
        <v/>
      </c>
      <c r="E56" t="str">
        <f t="shared" si="0"/>
        <v/>
      </c>
      <c r="F56" t="str">
        <f>IF(H56="","",①学校情報入力!$D$4)</f>
        <v/>
      </c>
      <c r="G56" t="str">
        <f>IF(H56="","",①学校情報入力!$D$6)</f>
        <v/>
      </c>
      <c r="H56" t="str">
        <f>IF(②選手情報入力!C64="","",②選手情報入力!C64)</f>
        <v/>
      </c>
      <c r="I56" t="str">
        <f>IF(H56="","",IF(②選手情報入力!I64="","",IF(D56=1,VLOOKUP(②選手情報入力!I64,種目情報!$A$3:$B$17,2,FALSE),VLOOKUP(②選手情報入力!I64,種目情報!$E$3:$F$19,2,FALSE)))&amp;" "&amp;②選手情報入力!J64)</f>
        <v/>
      </c>
    </row>
    <row r="57" spans="1:9">
      <c r="A57" t="e">
        <f>IF(H57="","",RIGHT(①学校情報入力!$D$4,4))&amp;(D57&amp;"0000")+H57</f>
        <v>#VALUE!</v>
      </c>
      <c r="B57" t="str">
        <f>IF(H57="","",②選手情報入力!D65)</f>
        <v/>
      </c>
      <c r="C57" t="str">
        <f>IF(H57="","",②選手情報入力!E65)</f>
        <v/>
      </c>
      <c r="D57" t="str">
        <f>IF(H57="","",IF(②選手情報入力!G65="男",1,2))</f>
        <v/>
      </c>
      <c r="E57" t="str">
        <f t="shared" si="0"/>
        <v/>
      </c>
      <c r="F57" t="str">
        <f>IF(H57="","",①学校情報入力!$D$4)</f>
        <v/>
      </c>
      <c r="G57" t="str">
        <f>IF(H57="","",①学校情報入力!$D$6)</f>
        <v/>
      </c>
      <c r="H57" t="str">
        <f>IF(②選手情報入力!C65="","",②選手情報入力!C65)</f>
        <v/>
      </c>
      <c r="I57" t="str">
        <f>IF(H57="","",IF(②選手情報入力!I65="","",IF(D57=1,VLOOKUP(②選手情報入力!I65,種目情報!$A$3:$B$17,2,FALSE),VLOOKUP(②選手情報入力!I65,種目情報!$E$3:$F$19,2,FALSE)))&amp;" "&amp;②選手情報入力!J65)</f>
        <v/>
      </c>
    </row>
    <row r="58" spans="1:9">
      <c r="A58" t="e">
        <f>IF(H58="","",RIGHT(①学校情報入力!$D$4,4))&amp;(D58&amp;"0000")+H58</f>
        <v>#VALUE!</v>
      </c>
      <c r="B58" t="str">
        <f>IF(H58="","",②選手情報入力!D66)</f>
        <v/>
      </c>
      <c r="C58" t="str">
        <f>IF(H58="","",②選手情報入力!E66)</f>
        <v/>
      </c>
      <c r="D58" t="str">
        <f>IF(H58="","",IF(②選手情報入力!G66="男",1,2))</f>
        <v/>
      </c>
      <c r="E58" t="str">
        <f t="shared" si="0"/>
        <v/>
      </c>
      <c r="F58" t="str">
        <f>IF(H58="","",①学校情報入力!$D$4)</f>
        <v/>
      </c>
      <c r="G58" t="str">
        <f>IF(H58="","",①学校情報入力!$D$6)</f>
        <v/>
      </c>
      <c r="H58" t="str">
        <f>IF(②選手情報入力!C66="","",②選手情報入力!C66)</f>
        <v/>
      </c>
      <c r="I58" t="str">
        <f>IF(H58="","",IF(②選手情報入力!I66="","",IF(D58=1,VLOOKUP(②選手情報入力!I66,種目情報!$A$3:$B$17,2,FALSE),VLOOKUP(②選手情報入力!I66,種目情報!$E$3:$F$19,2,FALSE)))&amp;" "&amp;②選手情報入力!J66)</f>
        <v/>
      </c>
    </row>
    <row r="59" spans="1:9">
      <c r="A59" t="e">
        <f>IF(H59="","",RIGHT(①学校情報入力!$D$4,4))&amp;(D59&amp;"0000")+H59</f>
        <v>#VALUE!</v>
      </c>
      <c r="B59" t="str">
        <f>IF(H59="","",②選手情報入力!D67)</f>
        <v/>
      </c>
      <c r="C59" t="str">
        <f>IF(H59="","",②選手情報入力!E67)</f>
        <v/>
      </c>
      <c r="D59" t="str">
        <f>IF(H59="","",IF(②選手情報入力!G67="男",1,2))</f>
        <v/>
      </c>
      <c r="E59" t="str">
        <f t="shared" si="0"/>
        <v/>
      </c>
      <c r="F59" t="str">
        <f>IF(H59="","",①学校情報入力!$D$4)</f>
        <v/>
      </c>
      <c r="G59" t="str">
        <f>IF(H59="","",①学校情報入力!$D$6)</f>
        <v/>
      </c>
      <c r="H59" t="str">
        <f>IF(②選手情報入力!C67="","",②選手情報入力!C67)</f>
        <v/>
      </c>
      <c r="I59" t="str">
        <f>IF(H59="","",IF(②選手情報入力!I67="","",IF(D59=1,VLOOKUP(②選手情報入力!I67,種目情報!$A$3:$B$17,2,FALSE),VLOOKUP(②選手情報入力!I67,種目情報!$E$3:$F$19,2,FALSE)))&amp;" "&amp;②選手情報入力!J67)</f>
        <v/>
      </c>
    </row>
    <row r="60" spans="1:9">
      <c r="A60" t="e">
        <f>IF(H60="","",RIGHT(①学校情報入力!$D$4,4))&amp;(D60&amp;"0000")+H60</f>
        <v>#VALUE!</v>
      </c>
      <c r="B60" t="str">
        <f>IF(H60="","",②選手情報入力!D68)</f>
        <v/>
      </c>
      <c r="C60" t="str">
        <f>IF(H60="","",②選手情報入力!E68)</f>
        <v/>
      </c>
      <c r="D60" t="str">
        <f>IF(H60="","",IF(②選手情報入力!G68="男",1,2))</f>
        <v/>
      </c>
      <c r="E60" t="str">
        <f t="shared" si="0"/>
        <v/>
      </c>
      <c r="F60" t="str">
        <f>IF(H60="","",①学校情報入力!$D$4)</f>
        <v/>
      </c>
      <c r="G60" t="str">
        <f>IF(H60="","",①学校情報入力!$D$6)</f>
        <v/>
      </c>
      <c r="H60" t="str">
        <f>IF(②選手情報入力!C68="","",②選手情報入力!C68)</f>
        <v/>
      </c>
      <c r="I60" t="str">
        <f>IF(H60="","",IF(②選手情報入力!I68="","",IF(D60=1,VLOOKUP(②選手情報入力!I68,種目情報!$A$3:$B$17,2,FALSE),VLOOKUP(②選手情報入力!I68,種目情報!$E$3:$F$19,2,FALSE)))&amp;" "&amp;②選手情報入力!J68)</f>
        <v/>
      </c>
    </row>
    <row r="61" spans="1:9">
      <c r="A61" t="e">
        <f>IF(H61="","",RIGHT(①学校情報入力!$D$4,4))&amp;(D61&amp;"0000")+H61</f>
        <v>#VALUE!</v>
      </c>
      <c r="B61" t="str">
        <f>IF(H61="","",②選手情報入力!D69)</f>
        <v/>
      </c>
      <c r="C61" t="str">
        <f>IF(H61="","",②選手情報入力!E69)</f>
        <v/>
      </c>
      <c r="D61" t="str">
        <f>IF(H61="","",IF(②選手情報入力!G69="男",1,2))</f>
        <v/>
      </c>
      <c r="E61" t="str">
        <f t="shared" si="0"/>
        <v/>
      </c>
      <c r="F61" t="str">
        <f>IF(H61="","",①学校情報入力!$D$4)</f>
        <v/>
      </c>
      <c r="G61" t="str">
        <f>IF(H61="","",①学校情報入力!$D$6)</f>
        <v/>
      </c>
      <c r="H61" t="str">
        <f>IF(②選手情報入力!C69="","",②選手情報入力!C69)</f>
        <v/>
      </c>
      <c r="I61" t="str">
        <f>IF(H61="","",IF(②選手情報入力!I69="","",IF(D61=1,VLOOKUP(②選手情報入力!I69,種目情報!$A$3:$B$17,2,FALSE),VLOOKUP(②選手情報入力!I69,種目情報!$E$3:$F$19,2,FALSE)))&amp;" "&amp;②選手情報入力!J69)</f>
        <v/>
      </c>
    </row>
    <row r="62" spans="1:9">
      <c r="A62" t="e">
        <f>IF(H62="","",RIGHT(①学校情報入力!$D$4,4))&amp;(D62&amp;"0000")+H62</f>
        <v>#VALUE!</v>
      </c>
      <c r="B62" t="str">
        <f>IF(H62="","",②選手情報入力!D70)</f>
        <v/>
      </c>
      <c r="C62" t="str">
        <f>IF(H62="","",②選手情報入力!E70)</f>
        <v/>
      </c>
      <c r="D62" t="str">
        <f>IF(H62="","",IF(②選手情報入力!G70="男",1,2))</f>
        <v/>
      </c>
      <c r="E62" t="str">
        <f t="shared" si="0"/>
        <v/>
      </c>
      <c r="F62" t="str">
        <f>IF(H62="","",①学校情報入力!$D$4)</f>
        <v/>
      </c>
      <c r="G62" t="str">
        <f>IF(H62="","",①学校情報入力!$D$6)</f>
        <v/>
      </c>
      <c r="H62" t="str">
        <f>IF(②選手情報入力!C70="","",②選手情報入力!C70)</f>
        <v/>
      </c>
      <c r="I62" t="str">
        <f>IF(H62="","",IF(②選手情報入力!I70="","",IF(D62=1,VLOOKUP(②選手情報入力!I70,種目情報!$A$3:$B$17,2,FALSE),VLOOKUP(②選手情報入力!I70,種目情報!$E$3:$F$19,2,FALSE)))&amp;" "&amp;②選手情報入力!J70)</f>
        <v/>
      </c>
    </row>
    <row r="63" spans="1:9">
      <c r="A63" t="e">
        <f>IF(H63="","",RIGHT(①学校情報入力!$D$4,4))&amp;(D63&amp;"0000")+H63</f>
        <v>#VALUE!</v>
      </c>
      <c r="B63" t="str">
        <f>IF(H63="","",②選手情報入力!D71)</f>
        <v/>
      </c>
      <c r="C63" t="str">
        <f>IF(H63="","",②選手情報入力!E71)</f>
        <v/>
      </c>
      <c r="D63" t="str">
        <f>IF(H63="","",IF(②選手情報入力!G71="男",1,2))</f>
        <v/>
      </c>
      <c r="E63" t="str">
        <f t="shared" si="0"/>
        <v/>
      </c>
      <c r="F63" t="str">
        <f>IF(H63="","",①学校情報入力!$D$4)</f>
        <v/>
      </c>
      <c r="G63" t="str">
        <f>IF(H63="","",①学校情報入力!$D$6)</f>
        <v/>
      </c>
      <c r="H63" t="str">
        <f>IF(②選手情報入力!C71="","",②選手情報入力!C71)</f>
        <v/>
      </c>
      <c r="I63" t="str">
        <f>IF(H63="","",IF(②選手情報入力!I71="","",IF(D63=1,VLOOKUP(②選手情報入力!I71,種目情報!$A$3:$B$17,2,FALSE),VLOOKUP(②選手情報入力!I71,種目情報!$E$3:$F$19,2,FALSE)))&amp;" "&amp;②選手情報入力!J71)</f>
        <v/>
      </c>
    </row>
    <row r="64" spans="1:9">
      <c r="A64" t="e">
        <f>IF(H64="","",RIGHT(①学校情報入力!$D$4,4))&amp;(D64&amp;"0000")+H64</f>
        <v>#VALUE!</v>
      </c>
      <c r="B64" t="str">
        <f>IF(H64="","",②選手情報入力!D72)</f>
        <v/>
      </c>
      <c r="C64" t="str">
        <f>IF(H64="","",②選手情報入力!E72)</f>
        <v/>
      </c>
      <c r="D64" t="str">
        <f>IF(H64="","",IF(②選手情報入力!G72="男",1,2))</f>
        <v/>
      </c>
      <c r="E64" t="str">
        <f t="shared" si="0"/>
        <v/>
      </c>
      <c r="F64" t="str">
        <f>IF(H64="","",①学校情報入力!$D$4)</f>
        <v/>
      </c>
      <c r="G64" t="str">
        <f>IF(H64="","",①学校情報入力!$D$6)</f>
        <v/>
      </c>
      <c r="H64" t="str">
        <f>IF(②選手情報入力!C72="","",②選手情報入力!C72)</f>
        <v/>
      </c>
      <c r="I64" t="str">
        <f>IF(H64="","",IF(②選手情報入力!I72="","",IF(D64=1,VLOOKUP(②選手情報入力!I72,種目情報!$A$3:$B$17,2,FALSE),VLOOKUP(②選手情報入力!I72,種目情報!$E$3:$F$19,2,FALSE)))&amp;" "&amp;②選手情報入力!J72)</f>
        <v/>
      </c>
    </row>
    <row r="65" spans="1:9">
      <c r="A65" t="e">
        <f>IF(H65="","",RIGHT(①学校情報入力!$D$4,4))&amp;(D65&amp;"0000")+H65</f>
        <v>#VALUE!</v>
      </c>
      <c r="B65" t="str">
        <f>IF(H65="","",②選手情報入力!D73)</f>
        <v/>
      </c>
      <c r="C65" t="str">
        <f>IF(H65="","",②選手情報入力!E73)</f>
        <v/>
      </c>
      <c r="D65" t="str">
        <f>IF(H65="","",IF(②選手情報入力!G73="男",1,2))</f>
        <v/>
      </c>
      <c r="E65" t="str">
        <f t="shared" si="0"/>
        <v/>
      </c>
      <c r="F65" t="str">
        <f>IF(H65="","",①学校情報入力!$D$4)</f>
        <v/>
      </c>
      <c r="G65" t="str">
        <f>IF(H65="","",①学校情報入力!$D$6)</f>
        <v/>
      </c>
      <c r="H65" t="str">
        <f>IF(②選手情報入力!C73="","",②選手情報入力!C73)</f>
        <v/>
      </c>
      <c r="I65" t="str">
        <f>IF(H65="","",IF(②選手情報入力!I73="","",IF(D65=1,VLOOKUP(②選手情報入力!I73,種目情報!$A$3:$B$17,2,FALSE),VLOOKUP(②選手情報入力!I73,種目情報!$E$3:$F$19,2,FALSE)))&amp;" "&amp;②選手情報入力!J73)</f>
        <v/>
      </c>
    </row>
    <row r="66" spans="1:9">
      <c r="A66" t="e">
        <f>IF(H66="","",RIGHT(①学校情報入力!$D$4,4))&amp;(D66&amp;"0000")+H66</f>
        <v>#VALUE!</v>
      </c>
      <c r="B66" t="str">
        <f>IF(H66="","",②選手情報入力!D74)</f>
        <v/>
      </c>
      <c r="C66" t="str">
        <f>IF(H66="","",②選手情報入力!E74)</f>
        <v/>
      </c>
      <c r="D66" t="str">
        <f>IF(H66="","",IF(②選手情報入力!G74="男",1,2))</f>
        <v/>
      </c>
      <c r="E66" t="str">
        <f t="shared" si="0"/>
        <v/>
      </c>
      <c r="F66" t="str">
        <f>IF(H66="","",①学校情報入力!$D$4)</f>
        <v/>
      </c>
      <c r="G66" t="str">
        <f>IF(H66="","",①学校情報入力!$D$6)</f>
        <v/>
      </c>
      <c r="H66" t="str">
        <f>IF(②選手情報入力!C74="","",②選手情報入力!C74)</f>
        <v/>
      </c>
      <c r="I66" t="str">
        <f>IF(H66="","",IF(②選手情報入力!I74="","",IF(D66=1,VLOOKUP(②選手情報入力!I74,種目情報!$A$3:$B$17,2,FALSE),VLOOKUP(②選手情報入力!I74,種目情報!$E$3:$F$19,2,FALSE)))&amp;" "&amp;②選手情報入力!J74)</f>
        <v/>
      </c>
    </row>
    <row r="67" spans="1:9">
      <c r="A67" t="e">
        <f>IF(H67="","",RIGHT(①学校情報入力!$D$4,4))&amp;(D67&amp;"0000")+H67</f>
        <v>#VALUE!</v>
      </c>
      <c r="B67" t="str">
        <f>IF(H67="","",②選手情報入力!D75)</f>
        <v/>
      </c>
      <c r="C67" t="str">
        <f>IF(H67="","",②選手情報入力!E75)</f>
        <v/>
      </c>
      <c r="D67" t="str">
        <f>IF(H67="","",IF(②選手情報入力!G75="男",1,2))</f>
        <v/>
      </c>
      <c r="E67" t="str">
        <f t="shared" ref="E67:E91" si="1">IF(H67="","",23)</f>
        <v/>
      </c>
      <c r="F67" t="str">
        <f>IF(H67="","",①学校情報入力!$D$4)</f>
        <v/>
      </c>
      <c r="G67" t="str">
        <f>IF(H67="","",①学校情報入力!$D$6)</f>
        <v/>
      </c>
      <c r="H67" t="str">
        <f>IF(②選手情報入力!C75="","",②選手情報入力!C75)</f>
        <v/>
      </c>
      <c r="I67" t="str">
        <f>IF(H67="","",IF(②選手情報入力!I75="","",IF(D67=1,VLOOKUP(②選手情報入力!I75,種目情報!$A$3:$B$17,2,FALSE),VLOOKUP(②選手情報入力!I75,種目情報!$E$3:$F$19,2,FALSE)))&amp;" "&amp;②選手情報入力!J75)</f>
        <v/>
      </c>
    </row>
    <row r="68" spans="1:9">
      <c r="A68" t="e">
        <f>IF(H68="","",RIGHT(①学校情報入力!$D$4,4))&amp;(D68&amp;"0000")+H68</f>
        <v>#VALUE!</v>
      </c>
      <c r="B68" t="str">
        <f>IF(H68="","",②選手情報入力!D76)</f>
        <v/>
      </c>
      <c r="C68" t="str">
        <f>IF(H68="","",②選手情報入力!E76)</f>
        <v/>
      </c>
      <c r="D68" t="str">
        <f>IF(H68="","",IF(②選手情報入力!G76="男",1,2))</f>
        <v/>
      </c>
      <c r="E68" t="str">
        <f t="shared" si="1"/>
        <v/>
      </c>
      <c r="F68" t="str">
        <f>IF(H68="","",①学校情報入力!$D$4)</f>
        <v/>
      </c>
      <c r="G68" t="str">
        <f>IF(H68="","",①学校情報入力!$D$6)</f>
        <v/>
      </c>
      <c r="H68" t="str">
        <f>IF(②選手情報入力!C76="","",②選手情報入力!C76)</f>
        <v/>
      </c>
      <c r="I68" t="str">
        <f>IF(H68="","",IF(②選手情報入力!I76="","",IF(D68=1,VLOOKUP(②選手情報入力!I76,種目情報!$A$3:$B$17,2,FALSE),VLOOKUP(②選手情報入力!I76,種目情報!$E$3:$F$19,2,FALSE)))&amp;" "&amp;②選手情報入力!J76)</f>
        <v/>
      </c>
    </row>
    <row r="69" spans="1:9">
      <c r="A69" t="e">
        <f>IF(H69="","",RIGHT(①学校情報入力!$D$4,4))&amp;(D69&amp;"0000")+H69</f>
        <v>#VALUE!</v>
      </c>
      <c r="B69" t="str">
        <f>IF(H69="","",②選手情報入力!D77)</f>
        <v/>
      </c>
      <c r="C69" t="str">
        <f>IF(H69="","",②選手情報入力!E77)</f>
        <v/>
      </c>
      <c r="D69" t="str">
        <f>IF(H69="","",IF(②選手情報入力!G77="男",1,2))</f>
        <v/>
      </c>
      <c r="E69" t="str">
        <f t="shared" si="1"/>
        <v/>
      </c>
      <c r="F69" t="str">
        <f>IF(H69="","",①学校情報入力!$D$4)</f>
        <v/>
      </c>
      <c r="G69" t="str">
        <f>IF(H69="","",①学校情報入力!$D$6)</f>
        <v/>
      </c>
      <c r="H69" t="str">
        <f>IF(②選手情報入力!C77="","",②選手情報入力!C77)</f>
        <v/>
      </c>
      <c r="I69" t="str">
        <f>IF(H69="","",IF(②選手情報入力!I77="","",IF(D69=1,VLOOKUP(②選手情報入力!I77,種目情報!$A$3:$B$17,2,FALSE),VLOOKUP(②選手情報入力!I77,種目情報!$E$3:$F$19,2,FALSE)))&amp;" "&amp;②選手情報入力!J77)</f>
        <v/>
      </c>
    </row>
    <row r="70" spans="1:9">
      <c r="A70" t="e">
        <f>IF(H70="","",RIGHT(①学校情報入力!$D$4,4))&amp;(D70&amp;"0000")+H70</f>
        <v>#VALUE!</v>
      </c>
      <c r="B70" t="str">
        <f>IF(H70="","",②選手情報入力!D78)</f>
        <v/>
      </c>
      <c r="C70" t="str">
        <f>IF(H70="","",②選手情報入力!E78)</f>
        <v/>
      </c>
      <c r="D70" t="str">
        <f>IF(H70="","",IF(②選手情報入力!G78="男",1,2))</f>
        <v/>
      </c>
      <c r="E70" t="str">
        <f t="shared" si="1"/>
        <v/>
      </c>
      <c r="F70" t="str">
        <f>IF(H70="","",①学校情報入力!$D$4)</f>
        <v/>
      </c>
      <c r="G70" t="str">
        <f>IF(H70="","",①学校情報入力!$D$6)</f>
        <v/>
      </c>
      <c r="H70" t="str">
        <f>IF(②選手情報入力!C78="","",②選手情報入力!C78)</f>
        <v/>
      </c>
      <c r="I70" t="str">
        <f>IF(H70="","",IF(②選手情報入力!I78="","",IF(D70=1,VLOOKUP(②選手情報入力!I78,種目情報!$A$3:$B$17,2,FALSE),VLOOKUP(②選手情報入力!I78,種目情報!$E$3:$F$19,2,FALSE)))&amp;" "&amp;②選手情報入力!J78)</f>
        <v/>
      </c>
    </row>
    <row r="71" spans="1:9">
      <c r="A71" t="e">
        <f>IF(H71="","",RIGHT(①学校情報入力!$D$4,4))&amp;(D71&amp;"0000")+H71</f>
        <v>#VALUE!</v>
      </c>
      <c r="B71" t="str">
        <f>IF(H71="","",②選手情報入力!D79)</f>
        <v/>
      </c>
      <c r="C71" t="str">
        <f>IF(H71="","",②選手情報入力!E79)</f>
        <v/>
      </c>
      <c r="D71" t="str">
        <f>IF(H71="","",IF(②選手情報入力!G79="男",1,2))</f>
        <v/>
      </c>
      <c r="E71" t="str">
        <f t="shared" si="1"/>
        <v/>
      </c>
      <c r="F71" t="str">
        <f>IF(H71="","",①学校情報入力!$D$4)</f>
        <v/>
      </c>
      <c r="G71" t="str">
        <f>IF(H71="","",①学校情報入力!$D$6)</f>
        <v/>
      </c>
      <c r="H71" t="str">
        <f>IF(②選手情報入力!C79="","",②選手情報入力!C79)</f>
        <v/>
      </c>
      <c r="I71" t="str">
        <f>IF(H71="","",IF(②選手情報入力!I79="","",IF(D71=1,VLOOKUP(②選手情報入力!I79,種目情報!$A$3:$B$17,2,FALSE),VLOOKUP(②選手情報入力!I79,種目情報!$E$3:$F$19,2,FALSE)))&amp;" "&amp;②選手情報入力!J79)</f>
        <v/>
      </c>
    </row>
    <row r="72" spans="1:9">
      <c r="A72" t="e">
        <f>IF(H72="","",RIGHT(①学校情報入力!$D$4,4))&amp;(D72&amp;"0000")+H72</f>
        <v>#VALUE!</v>
      </c>
      <c r="B72" t="str">
        <f>IF(H72="","",②選手情報入力!D80)</f>
        <v/>
      </c>
      <c r="C72" t="str">
        <f>IF(H72="","",②選手情報入力!E80)</f>
        <v/>
      </c>
      <c r="D72" t="str">
        <f>IF(H72="","",IF(②選手情報入力!G80="男",1,2))</f>
        <v/>
      </c>
      <c r="E72" t="str">
        <f t="shared" si="1"/>
        <v/>
      </c>
      <c r="F72" t="str">
        <f>IF(H72="","",①学校情報入力!$D$4)</f>
        <v/>
      </c>
      <c r="G72" t="str">
        <f>IF(H72="","",①学校情報入力!$D$6)</f>
        <v/>
      </c>
      <c r="H72" t="str">
        <f>IF(②選手情報入力!C80="","",②選手情報入力!C80)</f>
        <v/>
      </c>
      <c r="I72" t="str">
        <f>IF(H72="","",IF(②選手情報入力!I80="","",IF(D72=1,VLOOKUP(②選手情報入力!I80,種目情報!$A$3:$B$17,2,FALSE),VLOOKUP(②選手情報入力!I80,種目情報!$E$3:$F$19,2,FALSE)))&amp;" "&amp;②選手情報入力!J80)</f>
        <v/>
      </c>
    </row>
    <row r="73" spans="1:9">
      <c r="A73" t="e">
        <f>IF(H73="","",RIGHT(①学校情報入力!$D$4,4))&amp;(D73&amp;"0000")+H73</f>
        <v>#VALUE!</v>
      </c>
      <c r="B73" t="str">
        <f>IF(H73="","",②選手情報入力!D81)</f>
        <v/>
      </c>
      <c r="C73" t="str">
        <f>IF(H73="","",②選手情報入力!E81)</f>
        <v/>
      </c>
      <c r="D73" t="str">
        <f>IF(H73="","",IF(②選手情報入力!G81="男",1,2))</f>
        <v/>
      </c>
      <c r="E73" t="str">
        <f t="shared" si="1"/>
        <v/>
      </c>
      <c r="F73" t="str">
        <f>IF(H73="","",①学校情報入力!$D$4)</f>
        <v/>
      </c>
      <c r="G73" t="str">
        <f>IF(H73="","",①学校情報入力!$D$6)</f>
        <v/>
      </c>
      <c r="H73" t="str">
        <f>IF(②選手情報入力!C81="","",②選手情報入力!C81)</f>
        <v/>
      </c>
      <c r="I73" t="str">
        <f>IF(H73="","",IF(②選手情報入力!I81="","",IF(D73=1,VLOOKUP(②選手情報入力!I81,種目情報!$A$3:$B$17,2,FALSE),VLOOKUP(②選手情報入力!I81,種目情報!$E$3:$F$19,2,FALSE)))&amp;" "&amp;②選手情報入力!J81)</f>
        <v/>
      </c>
    </row>
    <row r="74" spans="1:9">
      <c r="A74" t="e">
        <f>IF(H74="","",RIGHT(①学校情報入力!$D$4,4))&amp;(D74&amp;"0000")+H74</f>
        <v>#VALUE!</v>
      </c>
      <c r="B74" t="str">
        <f>IF(H74="","",②選手情報入力!D82)</f>
        <v/>
      </c>
      <c r="C74" t="str">
        <f>IF(H74="","",②選手情報入力!E82)</f>
        <v/>
      </c>
      <c r="D74" t="str">
        <f>IF(H74="","",IF(②選手情報入力!G82="男",1,2))</f>
        <v/>
      </c>
      <c r="E74" t="str">
        <f t="shared" si="1"/>
        <v/>
      </c>
      <c r="F74" t="str">
        <f>IF(H74="","",①学校情報入力!$D$4)</f>
        <v/>
      </c>
      <c r="G74" t="str">
        <f>IF(H74="","",①学校情報入力!$D$6)</f>
        <v/>
      </c>
      <c r="H74" t="str">
        <f>IF(②選手情報入力!C82="","",②選手情報入力!C82)</f>
        <v/>
      </c>
      <c r="I74" t="str">
        <f>IF(H74="","",IF(②選手情報入力!I82="","",IF(D74=1,VLOOKUP(②選手情報入力!I82,種目情報!$A$3:$B$17,2,FALSE),VLOOKUP(②選手情報入力!I82,種目情報!$E$3:$F$19,2,FALSE)))&amp;" "&amp;②選手情報入力!J82)</f>
        <v/>
      </c>
    </row>
    <row r="75" spans="1:9">
      <c r="A75" t="e">
        <f>IF(H75="","",RIGHT(①学校情報入力!$D$4,4))&amp;(D75&amp;"0000")+H75</f>
        <v>#VALUE!</v>
      </c>
      <c r="B75" t="str">
        <f>IF(H75="","",②選手情報入力!D83)</f>
        <v/>
      </c>
      <c r="C75" t="str">
        <f>IF(H75="","",②選手情報入力!E83)</f>
        <v/>
      </c>
      <c r="D75" t="str">
        <f>IF(H75="","",IF(②選手情報入力!G83="男",1,2))</f>
        <v/>
      </c>
      <c r="E75" t="str">
        <f t="shared" si="1"/>
        <v/>
      </c>
      <c r="F75" t="str">
        <f>IF(H75="","",①学校情報入力!$D$4)</f>
        <v/>
      </c>
      <c r="G75" t="str">
        <f>IF(H75="","",①学校情報入力!$D$6)</f>
        <v/>
      </c>
      <c r="H75" t="str">
        <f>IF(②選手情報入力!C83="","",②選手情報入力!C83)</f>
        <v/>
      </c>
      <c r="I75" t="str">
        <f>IF(H75="","",IF(②選手情報入力!I83="","",IF(D75=1,VLOOKUP(②選手情報入力!I83,種目情報!$A$3:$B$17,2,FALSE),VLOOKUP(②選手情報入力!I83,種目情報!$E$3:$F$19,2,FALSE)))&amp;" "&amp;②選手情報入力!J83)</f>
        <v/>
      </c>
    </row>
    <row r="76" spans="1:9">
      <c r="A76" t="e">
        <f>IF(H76="","",RIGHT(①学校情報入力!$D$4,4))&amp;(D76&amp;"0000")+H76</f>
        <v>#VALUE!</v>
      </c>
      <c r="B76" t="str">
        <f>IF(H76="","",②選手情報入力!D84)</f>
        <v/>
      </c>
      <c r="C76" t="str">
        <f>IF(H76="","",②選手情報入力!E84)</f>
        <v/>
      </c>
      <c r="D76" t="str">
        <f>IF(H76="","",IF(②選手情報入力!G84="男",1,2))</f>
        <v/>
      </c>
      <c r="E76" t="str">
        <f t="shared" si="1"/>
        <v/>
      </c>
      <c r="F76" t="str">
        <f>IF(H76="","",①学校情報入力!$D$4)</f>
        <v/>
      </c>
      <c r="G76" t="str">
        <f>IF(H76="","",①学校情報入力!$D$6)</f>
        <v/>
      </c>
      <c r="H76" t="str">
        <f>IF(②選手情報入力!C84="","",②選手情報入力!C84)</f>
        <v/>
      </c>
      <c r="I76" t="str">
        <f>IF(H76="","",IF(②選手情報入力!I84="","",IF(D76=1,VLOOKUP(②選手情報入力!I84,種目情報!$A$3:$B$17,2,FALSE),VLOOKUP(②選手情報入力!I84,種目情報!$E$3:$F$19,2,FALSE)))&amp;" "&amp;②選手情報入力!J84)</f>
        <v/>
      </c>
    </row>
    <row r="77" spans="1:9">
      <c r="A77" t="e">
        <f>IF(H77="","",RIGHT(①学校情報入力!$D$4,4))&amp;(D77&amp;"0000")+H77</f>
        <v>#VALUE!</v>
      </c>
      <c r="B77" t="str">
        <f>IF(H77="","",②選手情報入力!D85)</f>
        <v/>
      </c>
      <c r="C77" t="str">
        <f>IF(H77="","",②選手情報入力!E85)</f>
        <v/>
      </c>
      <c r="D77" t="str">
        <f>IF(H77="","",IF(②選手情報入力!G85="男",1,2))</f>
        <v/>
      </c>
      <c r="E77" t="str">
        <f t="shared" si="1"/>
        <v/>
      </c>
      <c r="F77" t="str">
        <f>IF(H77="","",①学校情報入力!$D$4)</f>
        <v/>
      </c>
      <c r="G77" t="str">
        <f>IF(H77="","",①学校情報入力!$D$6)</f>
        <v/>
      </c>
      <c r="H77" t="str">
        <f>IF(②選手情報入力!C85="","",②選手情報入力!C85)</f>
        <v/>
      </c>
      <c r="I77" t="str">
        <f>IF(H77="","",IF(②選手情報入力!I85="","",IF(D77=1,VLOOKUP(②選手情報入力!I85,種目情報!$A$3:$B$17,2,FALSE),VLOOKUP(②選手情報入力!I85,種目情報!$E$3:$F$19,2,FALSE)))&amp;" "&amp;②選手情報入力!J85)</f>
        <v/>
      </c>
    </row>
    <row r="78" spans="1:9">
      <c r="A78" t="e">
        <f>IF(H78="","",RIGHT(①学校情報入力!$D$4,4))&amp;(D78&amp;"0000")+H78</f>
        <v>#VALUE!</v>
      </c>
      <c r="B78" t="str">
        <f>IF(H78="","",②選手情報入力!D86)</f>
        <v/>
      </c>
      <c r="C78" t="str">
        <f>IF(H78="","",②選手情報入力!E86)</f>
        <v/>
      </c>
      <c r="D78" t="str">
        <f>IF(H78="","",IF(②選手情報入力!G86="男",1,2))</f>
        <v/>
      </c>
      <c r="E78" t="str">
        <f t="shared" si="1"/>
        <v/>
      </c>
      <c r="F78" t="str">
        <f>IF(H78="","",①学校情報入力!$D$4)</f>
        <v/>
      </c>
      <c r="G78" t="str">
        <f>IF(H78="","",①学校情報入力!$D$6)</f>
        <v/>
      </c>
      <c r="H78" t="str">
        <f>IF(②選手情報入力!C86="","",②選手情報入力!C86)</f>
        <v/>
      </c>
      <c r="I78" t="str">
        <f>IF(H78="","",IF(②選手情報入力!I86="","",IF(D78=1,VLOOKUP(②選手情報入力!I86,種目情報!$A$3:$B$17,2,FALSE),VLOOKUP(②選手情報入力!I86,種目情報!$E$3:$F$19,2,FALSE)))&amp;" "&amp;②選手情報入力!J86)</f>
        <v/>
      </c>
    </row>
    <row r="79" spans="1:9">
      <c r="A79" t="e">
        <f>IF(H79="","",RIGHT(①学校情報入力!$D$4,4))&amp;(D79&amp;"0000")+H79</f>
        <v>#VALUE!</v>
      </c>
      <c r="B79" t="str">
        <f>IF(H79="","",②選手情報入力!D87)</f>
        <v/>
      </c>
      <c r="C79" t="str">
        <f>IF(H79="","",②選手情報入力!E87)</f>
        <v/>
      </c>
      <c r="D79" t="str">
        <f>IF(H79="","",IF(②選手情報入力!G87="男",1,2))</f>
        <v/>
      </c>
      <c r="E79" t="str">
        <f t="shared" si="1"/>
        <v/>
      </c>
      <c r="F79" t="str">
        <f>IF(H79="","",①学校情報入力!$D$4)</f>
        <v/>
      </c>
      <c r="G79" t="str">
        <f>IF(H79="","",①学校情報入力!$D$6)</f>
        <v/>
      </c>
      <c r="H79" t="str">
        <f>IF(②選手情報入力!C87="","",②選手情報入力!C87)</f>
        <v/>
      </c>
      <c r="I79" t="str">
        <f>IF(H79="","",IF(②選手情報入力!I87="","",IF(D79=1,VLOOKUP(②選手情報入力!I87,種目情報!$A$3:$B$17,2,FALSE),VLOOKUP(②選手情報入力!I87,種目情報!$E$3:$F$19,2,FALSE)))&amp;" "&amp;②選手情報入力!J87)</f>
        <v/>
      </c>
    </row>
    <row r="80" spans="1:9">
      <c r="A80" t="e">
        <f>IF(H80="","",RIGHT(①学校情報入力!$D$4,4))&amp;(D80&amp;"0000")+H80</f>
        <v>#VALUE!</v>
      </c>
      <c r="B80" t="str">
        <f>IF(H80="","",②選手情報入力!D88)</f>
        <v/>
      </c>
      <c r="C80" t="str">
        <f>IF(H80="","",②選手情報入力!E88)</f>
        <v/>
      </c>
      <c r="D80" t="str">
        <f>IF(H80="","",IF(②選手情報入力!G88="男",1,2))</f>
        <v/>
      </c>
      <c r="E80" t="str">
        <f t="shared" si="1"/>
        <v/>
      </c>
      <c r="F80" t="str">
        <f>IF(H80="","",①学校情報入力!$D$4)</f>
        <v/>
      </c>
      <c r="G80" t="str">
        <f>IF(H80="","",①学校情報入力!$D$6)</f>
        <v/>
      </c>
      <c r="H80" t="str">
        <f>IF(②選手情報入力!C88="","",②選手情報入力!C88)</f>
        <v/>
      </c>
      <c r="I80" t="str">
        <f>IF(H80="","",IF(②選手情報入力!I88="","",IF(D80=1,VLOOKUP(②選手情報入力!I88,種目情報!$A$3:$B$17,2,FALSE),VLOOKUP(②選手情報入力!I88,種目情報!$E$3:$F$19,2,FALSE)))&amp;" "&amp;②選手情報入力!J88)</f>
        <v/>
      </c>
    </row>
    <row r="81" spans="1:9">
      <c r="A81" t="e">
        <f>IF(H81="","",RIGHT(①学校情報入力!$D$4,4))&amp;(D81&amp;"0000")+H81</f>
        <v>#VALUE!</v>
      </c>
      <c r="B81" t="str">
        <f>IF(H81="","",②選手情報入力!D89)</f>
        <v/>
      </c>
      <c r="C81" t="str">
        <f>IF(H81="","",②選手情報入力!E89)</f>
        <v/>
      </c>
      <c r="D81" t="str">
        <f>IF(H81="","",IF(②選手情報入力!G89="男",1,2))</f>
        <v/>
      </c>
      <c r="E81" t="str">
        <f t="shared" si="1"/>
        <v/>
      </c>
      <c r="F81" t="str">
        <f>IF(H81="","",①学校情報入力!$D$4)</f>
        <v/>
      </c>
      <c r="G81" t="str">
        <f>IF(H81="","",①学校情報入力!$D$6)</f>
        <v/>
      </c>
      <c r="H81" t="str">
        <f>IF(②選手情報入力!C89="","",②選手情報入力!C89)</f>
        <v/>
      </c>
      <c r="I81" t="str">
        <f>IF(H81="","",IF(②選手情報入力!I89="","",IF(D81=1,VLOOKUP(②選手情報入力!I89,種目情報!$A$3:$B$17,2,FALSE),VLOOKUP(②選手情報入力!I89,種目情報!$E$3:$F$19,2,FALSE)))&amp;" "&amp;②選手情報入力!J89)</f>
        <v/>
      </c>
    </row>
    <row r="82" spans="1:9">
      <c r="A82" t="e">
        <f>IF(H82="","",RIGHT(①学校情報入力!$D$4,4))&amp;(D82&amp;"0000")+H82</f>
        <v>#VALUE!</v>
      </c>
      <c r="B82" t="str">
        <f>IF(H82="","",②選手情報入力!D90)</f>
        <v/>
      </c>
      <c r="C82" t="str">
        <f>IF(H82="","",②選手情報入力!E90)</f>
        <v/>
      </c>
      <c r="D82" t="str">
        <f>IF(H82="","",IF(②選手情報入力!G90="男",1,2))</f>
        <v/>
      </c>
      <c r="E82" t="str">
        <f t="shared" si="1"/>
        <v/>
      </c>
      <c r="F82" t="str">
        <f>IF(H82="","",①学校情報入力!$D$4)</f>
        <v/>
      </c>
      <c r="G82" t="str">
        <f>IF(H82="","",①学校情報入力!$D$6)</f>
        <v/>
      </c>
      <c r="H82" t="str">
        <f>IF(②選手情報入力!C90="","",②選手情報入力!C90)</f>
        <v/>
      </c>
      <c r="I82" t="str">
        <f>IF(H82="","",IF(②選手情報入力!I90="","",IF(D82=1,VLOOKUP(②選手情報入力!I90,種目情報!$A$3:$B$17,2,FALSE),VLOOKUP(②選手情報入力!I90,種目情報!$E$3:$F$19,2,FALSE)))&amp;" "&amp;②選手情報入力!J90)</f>
        <v/>
      </c>
    </row>
    <row r="83" spans="1:9">
      <c r="A83" t="e">
        <f>IF(H83="","",RIGHT(①学校情報入力!$D$4,4))&amp;(D83&amp;"0000")+H83</f>
        <v>#VALUE!</v>
      </c>
      <c r="B83" t="str">
        <f>IF(H83="","",②選手情報入力!D91)</f>
        <v/>
      </c>
      <c r="C83" t="str">
        <f>IF(H83="","",②選手情報入力!E91)</f>
        <v/>
      </c>
      <c r="D83" t="str">
        <f>IF(H83="","",IF(②選手情報入力!G91="男",1,2))</f>
        <v/>
      </c>
      <c r="E83" t="str">
        <f t="shared" si="1"/>
        <v/>
      </c>
      <c r="F83" t="str">
        <f>IF(H83="","",①学校情報入力!$D$4)</f>
        <v/>
      </c>
      <c r="G83" t="str">
        <f>IF(H83="","",①学校情報入力!$D$6)</f>
        <v/>
      </c>
      <c r="H83" t="str">
        <f>IF(②選手情報入力!C91="","",②選手情報入力!C91)</f>
        <v/>
      </c>
      <c r="I83" t="str">
        <f>IF(H83="","",IF(②選手情報入力!I91="","",IF(D83=1,VLOOKUP(②選手情報入力!I91,種目情報!$A$3:$B$17,2,FALSE),VLOOKUP(②選手情報入力!I91,種目情報!$E$3:$F$19,2,FALSE)))&amp;" "&amp;②選手情報入力!J91)</f>
        <v/>
      </c>
    </row>
    <row r="84" spans="1:9">
      <c r="A84" t="e">
        <f>IF(H84="","",RIGHT(①学校情報入力!$D$4,4))&amp;(D84&amp;"0000")+H84</f>
        <v>#VALUE!</v>
      </c>
      <c r="B84" t="str">
        <f>IF(H84="","",②選手情報入力!D92)</f>
        <v/>
      </c>
      <c r="C84" t="str">
        <f>IF(H84="","",②選手情報入力!E92)</f>
        <v/>
      </c>
      <c r="D84" t="str">
        <f>IF(H84="","",IF(②選手情報入力!G92="男",1,2))</f>
        <v/>
      </c>
      <c r="E84" t="str">
        <f t="shared" si="1"/>
        <v/>
      </c>
      <c r="F84" t="str">
        <f>IF(H84="","",①学校情報入力!$D$4)</f>
        <v/>
      </c>
      <c r="G84" t="str">
        <f>IF(H84="","",①学校情報入力!$D$6)</f>
        <v/>
      </c>
      <c r="H84" t="str">
        <f>IF(②選手情報入力!C92="","",②選手情報入力!C92)</f>
        <v/>
      </c>
      <c r="I84" t="str">
        <f>IF(H84="","",IF(②選手情報入力!I92="","",IF(D84=1,VLOOKUP(②選手情報入力!I92,種目情報!$A$3:$B$17,2,FALSE),VLOOKUP(②選手情報入力!I92,種目情報!$E$3:$F$19,2,FALSE)))&amp;" "&amp;②選手情報入力!J92)</f>
        <v/>
      </c>
    </row>
    <row r="85" spans="1:9">
      <c r="A85" t="e">
        <f>IF(H85="","",RIGHT(①学校情報入力!$D$4,4))&amp;(D85&amp;"0000")+H85</f>
        <v>#VALUE!</v>
      </c>
      <c r="B85" t="str">
        <f>IF(H85="","",②選手情報入力!D93)</f>
        <v/>
      </c>
      <c r="C85" t="str">
        <f>IF(H85="","",②選手情報入力!E93)</f>
        <v/>
      </c>
      <c r="D85" t="str">
        <f>IF(H85="","",IF(②選手情報入力!G93="男",1,2))</f>
        <v/>
      </c>
      <c r="E85" t="str">
        <f t="shared" si="1"/>
        <v/>
      </c>
      <c r="F85" t="str">
        <f>IF(H85="","",①学校情報入力!$D$4)</f>
        <v/>
      </c>
      <c r="G85" t="str">
        <f>IF(H85="","",①学校情報入力!$D$6)</f>
        <v/>
      </c>
      <c r="H85" t="str">
        <f>IF(②選手情報入力!C93="","",②選手情報入力!C93)</f>
        <v/>
      </c>
      <c r="I85" t="str">
        <f>IF(H85="","",IF(②選手情報入力!I93="","",IF(D85=1,VLOOKUP(②選手情報入力!I93,種目情報!$A$3:$B$17,2,FALSE),VLOOKUP(②選手情報入力!I93,種目情報!$E$3:$F$19,2,FALSE)))&amp;" "&amp;②選手情報入力!J93)</f>
        <v/>
      </c>
    </row>
    <row r="86" spans="1:9">
      <c r="A86" t="e">
        <f>IF(H86="","",RIGHT(①学校情報入力!$D$4,4))&amp;(D86&amp;"0000")+H86</f>
        <v>#VALUE!</v>
      </c>
      <c r="B86" t="str">
        <f>IF(H86="","",②選手情報入力!D94)</f>
        <v/>
      </c>
      <c r="C86" t="str">
        <f>IF(H86="","",②選手情報入力!E94)</f>
        <v/>
      </c>
      <c r="D86" t="str">
        <f>IF(H86="","",IF(②選手情報入力!G94="男",1,2))</f>
        <v/>
      </c>
      <c r="E86" t="str">
        <f t="shared" si="1"/>
        <v/>
      </c>
      <c r="F86" t="str">
        <f>IF(H86="","",①学校情報入力!$D$4)</f>
        <v/>
      </c>
      <c r="G86" t="str">
        <f>IF(H86="","",①学校情報入力!$D$6)</f>
        <v/>
      </c>
      <c r="H86" t="str">
        <f>IF(②選手情報入力!C94="","",②選手情報入力!C94)</f>
        <v/>
      </c>
      <c r="I86" t="str">
        <f>IF(H86="","",IF(②選手情報入力!I94="","",IF(D86=1,VLOOKUP(②選手情報入力!I94,種目情報!$A$3:$B$17,2,FALSE),VLOOKUP(②選手情報入力!I94,種目情報!$E$3:$F$19,2,FALSE)))&amp;" "&amp;②選手情報入力!J94)</f>
        <v/>
      </c>
    </row>
    <row r="87" spans="1:9">
      <c r="A87" t="e">
        <f>IF(H87="","",RIGHT(①学校情報入力!$D$4,4))&amp;(D87&amp;"0000")+H87</f>
        <v>#VALUE!</v>
      </c>
      <c r="B87" t="str">
        <f>IF(H87="","",②選手情報入力!D95)</f>
        <v/>
      </c>
      <c r="C87" t="str">
        <f>IF(H87="","",②選手情報入力!E95)</f>
        <v/>
      </c>
      <c r="D87" t="str">
        <f>IF(H87="","",IF(②選手情報入力!G95="男",1,2))</f>
        <v/>
      </c>
      <c r="E87" t="str">
        <f t="shared" si="1"/>
        <v/>
      </c>
      <c r="F87" t="str">
        <f>IF(H87="","",①学校情報入力!$D$4)</f>
        <v/>
      </c>
      <c r="G87" t="str">
        <f>IF(H87="","",①学校情報入力!$D$6)</f>
        <v/>
      </c>
      <c r="H87" t="str">
        <f>IF(②選手情報入力!C95="","",②選手情報入力!C95)</f>
        <v/>
      </c>
      <c r="I87" t="str">
        <f>IF(H87="","",IF(②選手情報入力!I95="","",IF(D87=1,VLOOKUP(②選手情報入力!I95,種目情報!$A$3:$B$17,2,FALSE),VLOOKUP(②選手情報入力!I95,種目情報!$E$3:$F$19,2,FALSE)))&amp;" "&amp;②選手情報入力!J95)</f>
        <v/>
      </c>
    </row>
    <row r="88" spans="1:9">
      <c r="A88" t="e">
        <f>IF(H88="","",RIGHT(①学校情報入力!$D$4,4))&amp;(D88&amp;"0000")+H88</f>
        <v>#VALUE!</v>
      </c>
      <c r="B88" t="str">
        <f>IF(H88="","",②選手情報入力!D96)</f>
        <v/>
      </c>
      <c r="C88" t="str">
        <f>IF(H88="","",②選手情報入力!E96)</f>
        <v/>
      </c>
      <c r="D88" t="str">
        <f>IF(H88="","",IF(②選手情報入力!G96="男",1,2))</f>
        <v/>
      </c>
      <c r="E88" t="str">
        <f t="shared" si="1"/>
        <v/>
      </c>
      <c r="F88" t="str">
        <f>IF(H88="","",①学校情報入力!$D$4)</f>
        <v/>
      </c>
      <c r="G88" t="str">
        <f>IF(H88="","",①学校情報入力!$D$6)</f>
        <v/>
      </c>
      <c r="H88" t="str">
        <f>IF(②選手情報入力!C96="","",②選手情報入力!C96)</f>
        <v/>
      </c>
      <c r="I88" t="str">
        <f>IF(H88="","",IF(②選手情報入力!I96="","",IF(D88=1,VLOOKUP(②選手情報入力!I96,種目情報!$A$3:$B$17,2,FALSE),VLOOKUP(②選手情報入力!I96,種目情報!$E$3:$F$19,2,FALSE)))&amp;" "&amp;②選手情報入力!J96)</f>
        <v/>
      </c>
    </row>
    <row r="89" spans="1:9">
      <c r="A89" t="e">
        <f>IF(H89="","",RIGHT(①学校情報入力!$D$4,4))&amp;(D89&amp;"0000")+H89</f>
        <v>#VALUE!</v>
      </c>
      <c r="B89" t="str">
        <f>IF(H89="","",②選手情報入力!D97)</f>
        <v/>
      </c>
      <c r="C89" t="str">
        <f>IF(H89="","",②選手情報入力!E97)</f>
        <v/>
      </c>
      <c r="D89" t="str">
        <f>IF(H89="","",IF(②選手情報入力!G97="男",1,2))</f>
        <v/>
      </c>
      <c r="E89" t="str">
        <f t="shared" si="1"/>
        <v/>
      </c>
      <c r="F89" t="str">
        <f>IF(H89="","",①学校情報入力!$D$4)</f>
        <v/>
      </c>
      <c r="G89" t="str">
        <f>IF(H89="","",①学校情報入力!$D$6)</f>
        <v/>
      </c>
      <c r="H89" t="str">
        <f>IF(②選手情報入力!C97="","",②選手情報入力!C97)</f>
        <v/>
      </c>
      <c r="I89" t="str">
        <f>IF(H89="","",IF(②選手情報入力!I97="","",IF(D89=1,VLOOKUP(②選手情報入力!I97,種目情報!$A$3:$B$17,2,FALSE),VLOOKUP(②選手情報入力!I97,種目情報!$E$3:$F$19,2,FALSE)))&amp;" "&amp;②選手情報入力!J97)</f>
        <v/>
      </c>
    </row>
    <row r="90" spans="1:9">
      <c r="A90" t="e">
        <f>IF(H90="","",RIGHT(①学校情報入力!$D$4,4))&amp;(D90&amp;"0000")+H90</f>
        <v>#VALUE!</v>
      </c>
      <c r="B90" t="str">
        <f>IF(H90="","",②選手情報入力!D98)</f>
        <v/>
      </c>
      <c r="C90" t="str">
        <f>IF(H90="","",②選手情報入力!E98)</f>
        <v/>
      </c>
      <c r="D90" t="str">
        <f>IF(H90="","",IF(②選手情報入力!G98="男",1,2))</f>
        <v/>
      </c>
      <c r="E90" t="str">
        <f t="shared" si="1"/>
        <v/>
      </c>
      <c r="F90" t="str">
        <f>IF(H90="","",①学校情報入力!$D$4)</f>
        <v/>
      </c>
      <c r="G90" t="str">
        <f>IF(H90="","",①学校情報入力!$D$6)</f>
        <v/>
      </c>
      <c r="H90" t="str">
        <f>IF(②選手情報入力!C98="","",②選手情報入力!C98)</f>
        <v/>
      </c>
      <c r="I90" t="str">
        <f>IF(H90="","",IF(②選手情報入力!I98="","",IF(D90=1,VLOOKUP(②選手情報入力!I98,種目情報!$A$3:$B$17,2,FALSE),VLOOKUP(②選手情報入力!I98,種目情報!$E$3:$F$19,2,FALSE)))&amp;" "&amp;②選手情報入力!J98)</f>
        <v/>
      </c>
    </row>
    <row r="91" spans="1:9">
      <c r="A91" t="e">
        <f>IF(H91="","",RIGHT(①学校情報入力!$D$4,4))&amp;(D91&amp;"0000")+H91</f>
        <v>#VALUE!</v>
      </c>
      <c r="B91" t="str">
        <f>IF(H91="","",②選手情報入力!D99)</f>
        <v/>
      </c>
      <c r="C91" t="str">
        <f>IF(H91="","",②選手情報入力!E99)</f>
        <v/>
      </c>
      <c r="D91" t="str">
        <f>IF(H91="","",IF(②選手情報入力!G99="男",1,2))</f>
        <v/>
      </c>
      <c r="E91" t="str">
        <f t="shared" si="1"/>
        <v/>
      </c>
      <c r="F91" t="str">
        <f>IF(H91="","",①学校情報入力!$D$4)</f>
        <v/>
      </c>
      <c r="G91" t="str">
        <f>IF(H91="","",①学校情報入力!$D$6)</f>
        <v/>
      </c>
      <c r="H91" t="str">
        <f>IF(②選手情報入力!C99="","",②選手情報入力!C99)</f>
        <v/>
      </c>
      <c r="I91" t="str">
        <f>IF(H91="","",IF(②選手情報入力!I99="","",IF(D91=1,VLOOKUP(②選手情報入力!I99,種目情報!$A$3:$B$17,2,FALSE),VLOOKUP(②選手情報入力!I99,種目情報!$E$3:$F$19,2,FALSE)))&amp;" "&amp;②選手情報入力!J99)</f>
        <v/>
      </c>
    </row>
    <row r="92" spans="1:9">
      <c r="A92" s="23"/>
      <c r="B92" s="23"/>
      <c r="C92" s="23"/>
      <c r="D92" s="23"/>
      <c r="E92" s="23"/>
      <c r="F92" s="23"/>
      <c r="G92" s="23"/>
      <c r="H92" s="23"/>
      <c r="I92" s="23"/>
    </row>
  </sheetData>
  <phoneticPr fontId="7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
    </sheetView>
  </sheetViews>
  <sheetFormatPr defaultRowHeight="13.5"/>
  <sheetData>
    <row r="1" spans="1:11">
      <c r="A1" t="s">
        <v>195</v>
      </c>
      <c r="B1" t="s">
        <v>202</v>
      </c>
      <c r="C1" t="s">
        <v>196</v>
      </c>
      <c r="D1" t="s">
        <v>197</v>
      </c>
      <c r="E1" t="s">
        <v>204</v>
      </c>
      <c r="F1" t="s">
        <v>203</v>
      </c>
      <c r="G1" t="s">
        <v>205</v>
      </c>
      <c r="H1" t="s">
        <v>206</v>
      </c>
      <c r="I1" t="s">
        <v>207</v>
      </c>
      <c r="J1" t="s">
        <v>208</v>
      </c>
      <c r="K1" t="s">
        <v>209</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7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E3" sqref="E3"/>
    </sheetView>
  </sheetViews>
  <sheetFormatPr defaultRowHeight="13.5"/>
  <cols>
    <col min="6" max="10" width="10.5" bestFit="1" customWidth="1"/>
  </cols>
  <sheetData>
    <row r="1" spans="1:11">
      <c r="A1" t="s">
        <v>195</v>
      </c>
      <c r="B1" t="s">
        <v>202</v>
      </c>
      <c r="C1" t="s">
        <v>196</v>
      </c>
      <c r="D1" t="s">
        <v>197</v>
      </c>
      <c r="E1" t="s">
        <v>204</v>
      </c>
      <c r="F1" t="s">
        <v>203</v>
      </c>
      <c r="G1" t="s">
        <v>205</v>
      </c>
      <c r="H1" t="s">
        <v>206</v>
      </c>
      <c r="I1" t="s">
        <v>207</v>
      </c>
      <c r="J1" t="s">
        <v>208</v>
      </c>
      <c r="K1" t="s">
        <v>209</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L28" sqref="L28"/>
    </sheetView>
  </sheetViews>
  <sheetFormatPr defaultRowHeight="13.5"/>
  <sheetData>
    <row r="1" spans="1:11">
      <c r="A1" t="s">
        <v>195</v>
      </c>
      <c r="B1" t="s">
        <v>202</v>
      </c>
      <c r="C1" t="s">
        <v>196</v>
      </c>
      <c r="D1" t="s">
        <v>197</v>
      </c>
      <c r="E1" t="s">
        <v>204</v>
      </c>
      <c r="F1" t="s">
        <v>203</v>
      </c>
      <c r="G1" t="s">
        <v>205</v>
      </c>
      <c r="H1" t="s">
        <v>206</v>
      </c>
      <c r="I1" t="s">
        <v>207</v>
      </c>
      <c r="J1" t="s">
        <v>208</v>
      </c>
      <c r="K1" t="s">
        <v>209</v>
      </c>
    </row>
    <row r="2" spans="1:11">
      <c r="A2" t="str">
        <f>IF(③リレー情報確認!I11="","",①学校情報入力!D4)</f>
        <v/>
      </c>
      <c r="C2" t="str">
        <f>IF(③リレー情報確認!I11="","",①学校情報入力!D5)</f>
        <v/>
      </c>
      <c r="D2" t="str">
        <f>IF(③リレー情報確認!I11="","",ASC(①学校情報入力!D6))</f>
        <v/>
      </c>
      <c r="E2" t="str">
        <f>IF(③リレー情報確認!I11="","",②選手情報入力!P5)</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sheetData>
  <phoneticPr fontId="7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D2"/>
    </sheetView>
  </sheetViews>
  <sheetFormatPr defaultRowHeight="13.5"/>
  <sheetData>
    <row r="1" spans="1:11">
      <c r="A1" t="s">
        <v>195</v>
      </c>
      <c r="B1" t="s">
        <v>202</v>
      </c>
      <c r="C1" t="s">
        <v>196</v>
      </c>
      <c r="D1" t="s">
        <v>197</v>
      </c>
      <c r="E1" t="s">
        <v>204</v>
      </c>
      <c r="F1" t="s">
        <v>203</v>
      </c>
      <c r="G1" t="s">
        <v>205</v>
      </c>
      <c r="H1" t="s">
        <v>206</v>
      </c>
      <c r="I1" t="s">
        <v>207</v>
      </c>
      <c r="J1" t="s">
        <v>208</v>
      </c>
      <c r="K1" t="s">
        <v>209</v>
      </c>
    </row>
    <row r="2" spans="1:11">
      <c r="A2" t="str">
        <f>IF(③リレー情報確認!U11="","",①学校情報入力!D4)</f>
        <v/>
      </c>
      <c r="C2" t="str">
        <f>IF(③リレー情報確認!U11="","",①学校情報入力!D5)</f>
        <v/>
      </c>
      <c r="D2" t="str">
        <f>IF(③リレー情報確認!U11="","",ASC(①学校情報入力!D6))</f>
        <v/>
      </c>
      <c r="E2" t="str">
        <f>IF(③リレー情報確認!U11="","",②選手情報入力!P6)</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sheetData>
  <phoneticPr fontId="7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workbookViewId="0">
      <selection activeCell="J4" sqref="J4"/>
    </sheetView>
  </sheetViews>
  <sheetFormatPr defaultRowHeight="13.5"/>
  <sheetData>
    <row r="1" spans="1:12">
      <c r="A1" t="s">
        <v>195</v>
      </c>
      <c r="B1" t="s">
        <v>196</v>
      </c>
      <c r="C1" t="s">
        <v>197</v>
      </c>
      <c r="D1" t="s">
        <v>198</v>
      </c>
      <c r="E1" t="s">
        <v>199</v>
      </c>
      <c r="F1" t="s">
        <v>200</v>
      </c>
      <c r="G1" t="s">
        <v>201</v>
      </c>
      <c r="H1" t="s">
        <v>202</v>
      </c>
      <c r="I1" t="s">
        <v>203</v>
      </c>
      <c r="J1" t="s">
        <v>434</v>
      </c>
    </row>
    <row r="2" spans="1:12">
      <c r="A2" t="e">
        <f>IF(H2="","",RIGHT(①学校情報入力!$D$4,4))&amp;(D2&amp;"0000")+H2</f>
        <v>#VALUE!</v>
      </c>
      <c r="B2" t="str">
        <f>IF(H2="","",②選手情報入力!D10)</f>
        <v/>
      </c>
      <c r="C2" t="str">
        <f>IF(H2="","",②選手情報入力!E10)</f>
        <v/>
      </c>
      <c r="D2" t="str">
        <f>IF(H2="","",IF(②選手情報入力!G10="男",1,2))</f>
        <v/>
      </c>
      <c r="E2" t="str">
        <f>IF(H2="","",23)</f>
        <v/>
      </c>
      <c r="F2" t="str">
        <f>IF(H2="","",①学校情報入力!$D$4)</f>
        <v/>
      </c>
      <c r="G2" t="str">
        <f>IF(H2="","",①学校情報入力!$D$5)</f>
        <v/>
      </c>
      <c r="H2" t="str">
        <f>IF(②選手情報入力!C10="","",②選手情報入力!C10)</f>
        <v/>
      </c>
      <c r="I2" t="str">
        <f>IF(H2="","",IF(②選手情報入力!I10="","",IF(D2=1,VLOOKUP(②選手情報入力!I10,種目情報!$A$3:$B$17,2,FALSE),VLOOKUP(②選手情報入力!I10,種目情報!$E$3:$F$19,2,FALSE))))</f>
        <v/>
      </c>
      <c r="J2" t="str">
        <f>IF(②選手情報入力!J10="","",L2)</f>
        <v/>
      </c>
      <c r="K2" t="str">
        <f>"0000000000"&amp;②選手情報入力!J10</f>
        <v>0000000000</v>
      </c>
      <c r="L2" t="str">
        <f>IF(I2&gt;"07000",RIGHT(K2,5),RIGHT(K2,7))</f>
        <v>0000000</v>
      </c>
    </row>
    <row r="3" spans="1:12">
      <c r="A3" t="e">
        <f>IF(H3="","",RIGHT(①学校情報入力!$D$4,4))&amp;(D3&amp;"0000")+H3</f>
        <v>#VALUE!</v>
      </c>
      <c r="B3" t="str">
        <f>IF(H3="","",②選手情報入力!D11)</f>
        <v/>
      </c>
      <c r="C3" t="str">
        <f>IF(H3="","",②選手情報入力!E11)</f>
        <v/>
      </c>
      <c r="D3" t="str">
        <f>IF(H3="","",IF(②選手情報入力!G11="男",1,2))</f>
        <v/>
      </c>
      <c r="E3" t="str">
        <f t="shared" ref="E3:E66" si="0">IF(H3="","",23)</f>
        <v/>
      </c>
      <c r="F3" t="str">
        <f>IF(H3="","",①学校情報入力!$D$4)</f>
        <v/>
      </c>
      <c r="G3" t="str">
        <f>IF(H3="","",①学校情報入力!$D$5)</f>
        <v/>
      </c>
      <c r="H3" t="str">
        <f>IF(②選手情報入力!C11="","",②選手情報入力!C11)</f>
        <v/>
      </c>
      <c r="I3" t="str">
        <f>IF(H3="","",IF(②選手情報入力!I11="","",IF(D3=1,VLOOKUP(②選手情報入力!I11,種目情報!$A$3:$B$17,2,FALSE),VLOOKUP(②選手情報入力!I11,種目情報!$E$3:$F$19,2,FALSE))))</f>
        <v/>
      </c>
      <c r="J3" t="str">
        <f>IF(②選手情報入力!J11="","",L3)</f>
        <v/>
      </c>
      <c r="K3" t="str">
        <f>"0000000000"&amp;②選手情報入力!J11</f>
        <v>0000000000</v>
      </c>
      <c r="L3" t="str">
        <f t="shared" ref="L3:L66" si="1">IF(I3&gt;"07000",RIGHT(K3,5),RIGHT(K3,7))</f>
        <v>0000000</v>
      </c>
    </row>
    <row r="4" spans="1:12">
      <c r="A4" t="e">
        <f>IF(H4="","",RIGHT(①学校情報入力!$D$4,4))&amp;(D4&amp;"0000")+H4</f>
        <v>#VALUE!</v>
      </c>
      <c r="B4" t="str">
        <f>IF(H4="","",②選手情報入力!D12)</f>
        <v/>
      </c>
      <c r="C4" t="str">
        <f>IF(H4="","",②選手情報入力!E12)</f>
        <v/>
      </c>
      <c r="D4" t="str">
        <f>IF(H4="","",IF(②選手情報入力!G12="男",1,2))</f>
        <v/>
      </c>
      <c r="E4" t="str">
        <f t="shared" si="0"/>
        <v/>
      </c>
      <c r="F4" t="str">
        <f>IF(H4="","",①学校情報入力!$D$4)</f>
        <v/>
      </c>
      <c r="G4" t="str">
        <f>IF(H4="","",①学校情報入力!$D$5)</f>
        <v/>
      </c>
      <c r="H4" t="str">
        <f>IF(②選手情報入力!C12="","",②選手情報入力!C12)</f>
        <v/>
      </c>
      <c r="I4" t="str">
        <f>IF(H4="","",IF(②選手情報入力!I12="","",IF(D4=1,VLOOKUP(②選手情報入力!I12,種目情報!$A$3:$B$17,2,FALSE),VLOOKUP(②選手情報入力!I12,種目情報!$E$3:$F$19,2,FALSE))))</f>
        <v/>
      </c>
      <c r="J4" t="str">
        <f>IF(②選手情報入力!J12="","",L4)</f>
        <v/>
      </c>
      <c r="K4" t="str">
        <f>"0000000000"&amp;②選手情報入力!J12</f>
        <v>0000000000</v>
      </c>
      <c r="L4" t="str">
        <f t="shared" si="1"/>
        <v>0000000</v>
      </c>
    </row>
    <row r="5" spans="1:12">
      <c r="A5" t="e">
        <f>IF(H5="","",RIGHT(①学校情報入力!$D$4,4))&amp;(D5&amp;"0000")+H5</f>
        <v>#VALUE!</v>
      </c>
      <c r="B5" t="str">
        <f>IF(H5="","",②選手情報入力!D13)</f>
        <v/>
      </c>
      <c r="C5" t="str">
        <f>IF(H5="","",②選手情報入力!E13)</f>
        <v/>
      </c>
      <c r="D5" t="str">
        <f>IF(H5="","",IF(②選手情報入力!G13="男",1,2))</f>
        <v/>
      </c>
      <c r="E5" t="str">
        <f t="shared" si="0"/>
        <v/>
      </c>
      <c r="F5" t="str">
        <f>IF(H5="","",①学校情報入力!$D$4)</f>
        <v/>
      </c>
      <c r="G5" t="str">
        <f>IF(H5="","",①学校情報入力!$D$5)</f>
        <v/>
      </c>
      <c r="H5" t="str">
        <f>IF(②選手情報入力!C13="","",②選手情報入力!C13)</f>
        <v/>
      </c>
      <c r="I5" t="str">
        <f>IF(H5="","",IF(②選手情報入力!I13="","",IF(D5=1,VLOOKUP(②選手情報入力!I13,種目情報!$A$3:$B$17,2,FALSE),VLOOKUP(②選手情報入力!I13,種目情報!$E$3:$F$19,2,FALSE))))</f>
        <v/>
      </c>
      <c r="J5" t="str">
        <f>IF(②選手情報入力!J13="","",L5)</f>
        <v/>
      </c>
      <c r="K5" t="str">
        <f>"0000000000"&amp;②選手情報入力!J13</f>
        <v>0000000000</v>
      </c>
      <c r="L5" t="str">
        <f t="shared" si="1"/>
        <v>0000000</v>
      </c>
    </row>
    <row r="6" spans="1:12">
      <c r="A6" t="e">
        <f>IF(H6="","",RIGHT(①学校情報入力!$D$4,4))&amp;(D6&amp;"0000")+H6</f>
        <v>#VALUE!</v>
      </c>
      <c r="B6" t="str">
        <f>IF(H6="","",②選手情報入力!D14)</f>
        <v/>
      </c>
      <c r="C6" t="str">
        <f>IF(H6="","",②選手情報入力!E14)</f>
        <v/>
      </c>
      <c r="D6" t="str">
        <f>IF(H6="","",IF(②選手情報入力!G14="男",1,2))</f>
        <v/>
      </c>
      <c r="E6" t="str">
        <f t="shared" si="0"/>
        <v/>
      </c>
      <c r="F6" t="str">
        <f>IF(H6="","",①学校情報入力!$D$4)</f>
        <v/>
      </c>
      <c r="G6" t="str">
        <f>IF(H6="","",①学校情報入力!$D$5)</f>
        <v/>
      </c>
      <c r="H6" t="str">
        <f>IF(②選手情報入力!C14="","",②選手情報入力!C14)</f>
        <v/>
      </c>
      <c r="I6" t="str">
        <f>IF(H6="","",IF(②選手情報入力!I14="","",IF(D6=1,VLOOKUP(②選手情報入力!I14,種目情報!$A$3:$B$17,2,FALSE),VLOOKUP(②選手情報入力!I14,種目情報!$E$3:$F$19,2,FALSE))))</f>
        <v/>
      </c>
      <c r="J6" t="str">
        <f>IF(②選手情報入力!J14="","",L6)</f>
        <v/>
      </c>
      <c r="K6" t="str">
        <f>"0000000000"&amp;②選手情報入力!J14</f>
        <v>0000000000</v>
      </c>
      <c r="L6" t="str">
        <f t="shared" si="1"/>
        <v>0000000</v>
      </c>
    </row>
    <row r="7" spans="1:12">
      <c r="A7" t="e">
        <f>IF(H7="","",RIGHT(①学校情報入力!$D$4,4))&amp;(D7&amp;"0000")+H7</f>
        <v>#VALUE!</v>
      </c>
      <c r="B7" t="str">
        <f>IF(H7="","",②選手情報入力!D15)</f>
        <v/>
      </c>
      <c r="C7" t="str">
        <f>IF(H7="","",②選手情報入力!E15)</f>
        <v/>
      </c>
      <c r="D7" t="str">
        <f>IF(H7="","",IF(②選手情報入力!G15="男",1,2))</f>
        <v/>
      </c>
      <c r="E7" t="str">
        <f t="shared" si="0"/>
        <v/>
      </c>
      <c r="F7" t="str">
        <f>IF(H7="","",①学校情報入力!$D$4)</f>
        <v/>
      </c>
      <c r="G7" t="str">
        <f>IF(H7="","",①学校情報入力!$D$5)</f>
        <v/>
      </c>
      <c r="H7" t="str">
        <f>IF(②選手情報入力!C15="","",②選手情報入力!C15)</f>
        <v/>
      </c>
      <c r="I7" t="str">
        <f>IF(H7="","",IF(②選手情報入力!I15="","",IF(D7=1,VLOOKUP(②選手情報入力!I15,種目情報!$A$3:$B$17,2,FALSE),VLOOKUP(②選手情報入力!I15,種目情報!$E$3:$F$19,2,FALSE))))</f>
        <v/>
      </c>
      <c r="J7" t="str">
        <f>IF(②選手情報入力!J15="","",L7)</f>
        <v/>
      </c>
      <c r="K7" t="str">
        <f>"0000000000"&amp;②選手情報入力!J15</f>
        <v>0000000000</v>
      </c>
      <c r="L7" t="str">
        <f t="shared" si="1"/>
        <v>0000000</v>
      </c>
    </row>
    <row r="8" spans="1:12">
      <c r="A8" t="e">
        <f>IF(H8="","",RIGHT(①学校情報入力!$D$4,4))&amp;(D8&amp;"0000")+H8</f>
        <v>#VALUE!</v>
      </c>
      <c r="B8" t="str">
        <f>IF(H8="","",②選手情報入力!D16)</f>
        <v/>
      </c>
      <c r="C8" t="str">
        <f>IF(H8="","",②選手情報入力!E16)</f>
        <v/>
      </c>
      <c r="D8" t="str">
        <f>IF(H8="","",IF(②選手情報入力!G16="男",1,2))</f>
        <v/>
      </c>
      <c r="E8" t="str">
        <f t="shared" si="0"/>
        <v/>
      </c>
      <c r="F8" t="str">
        <f>IF(H8="","",①学校情報入力!$D$4)</f>
        <v/>
      </c>
      <c r="G8" t="str">
        <f>IF(H8="","",①学校情報入力!$D$5)</f>
        <v/>
      </c>
      <c r="H8" t="str">
        <f>IF(②選手情報入力!C16="","",②選手情報入力!C16)</f>
        <v/>
      </c>
      <c r="I8" t="str">
        <f>IF(H8="","",IF(②選手情報入力!I16="","",IF(D8=1,VLOOKUP(②選手情報入力!I16,種目情報!$A$3:$B$17,2,FALSE),VLOOKUP(②選手情報入力!I16,種目情報!$E$3:$F$19,2,FALSE))))</f>
        <v/>
      </c>
      <c r="J8" t="str">
        <f>IF(②選手情報入力!J16="","",L8)</f>
        <v/>
      </c>
      <c r="K8" t="str">
        <f>"0000000000"&amp;②選手情報入力!J16</f>
        <v>0000000000</v>
      </c>
      <c r="L8" t="str">
        <f t="shared" si="1"/>
        <v>0000000</v>
      </c>
    </row>
    <row r="9" spans="1:12">
      <c r="A9" t="e">
        <f>IF(H9="","",RIGHT(①学校情報入力!$D$4,4))&amp;(D9&amp;"0000")+H9</f>
        <v>#VALUE!</v>
      </c>
      <c r="B9" t="str">
        <f>IF(H9="","",②選手情報入力!D17)</f>
        <v/>
      </c>
      <c r="C9" t="str">
        <f>IF(H9="","",②選手情報入力!E17)</f>
        <v/>
      </c>
      <c r="D9" t="str">
        <f>IF(H9="","",IF(②選手情報入力!G17="男",1,2))</f>
        <v/>
      </c>
      <c r="E9" t="str">
        <f t="shared" si="0"/>
        <v/>
      </c>
      <c r="F9" t="str">
        <f>IF(H9="","",①学校情報入力!$D$4)</f>
        <v/>
      </c>
      <c r="G9" t="str">
        <f>IF(H9="","",①学校情報入力!$D$5)</f>
        <v/>
      </c>
      <c r="H9" t="str">
        <f>IF(②選手情報入力!C17="","",②選手情報入力!C17)</f>
        <v/>
      </c>
      <c r="I9" t="str">
        <f>IF(H9="","",IF(②選手情報入力!I17="","",IF(D9=1,VLOOKUP(②選手情報入力!I17,種目情報!$A$3:$B$17,2,FALSE),VLOOKUP(②選手情報入力!I17,種目情報!$E$3:$F$19,2,FALSE))))</f>
        <v/>
      </c>
      <c r="J9" t="str">
        <f>IF(②選手情報入力!J17="","",L9)</f>
        <v/>
      </c>
      <c r="K9" t="str">
        <f>"0000000000"&amp;②選手情報入力!J17</f>
        <v>0000000000</v>
      </c>
      <c r="L9" t="str">
        <f t="shared" si="1"/>
        <v>0000000</v>
      </c>
    </row>
    <row r="10" spans="1:12">
      <c r="A10" t="e">
        <f>IF(H10="","",RIGHT(①学校情報入力!$D$4,4))&amp;(D10&amp;"0000")+H10</f>
        <v>#VALUE!</v>
      </c>
      <c r="B10" t="str">
        <f>IF(H10="","",②選手情報入力!D18)</f>
        <v/>
      </c>
      <c r="C10" t="str">
        <f>IF(H10="","",②選手情報入力!E18)</f>
        <v/>
      </c>
      <c r="D10" t="str">
        <f>IF(H10="","",IF(②選手情報入力!G18="男",1,2))</f>
        <v/>
      </c>
      <c r="E10" t="str">
        <f t="shared" si="0"/>
        <v/>
      </c>
      <c r="F10" t="str">
        <f>IF(H10="","",①学校情報入力!$D$4)</f>
        <v/>
      </c>
      <c r="G10" t="str">
        <f>IF(H10="","",①学校情報入力!$D$5)</f>
        <v/>
      </c>
      <c r="H10" t="str">
        <f>IF(②選手情報入力!C18="","",②選手情報入力!C18)</f>
        <v/>
      </c>
      <c r="I10" t="str">
        <f>IF(H10="","",IF(②選手情報入力!I18="","",IF(D10=1,VLOOKUP(②選手情報入力!I18,種目情報!$A$3:$B$17,2,FALSE),VLOOKUP(②選手情報入力!I18,種目情報!$E$3:$F$19,2,FALSE))))</f>
        <v/>
      </c>
      <c r="J10" t="str">
        <f>IF(②選手情報入力!J18="","",L10)</f>
        <v/>
      </c>
      <c r="K10" t="str">
        <f>"0000000000"&amp;②選手情報入力!J18</f>
        <v>0000000000</v>
      </c>
      <c r="L10" t="str">
        <f t="shared" si="1"/>
        <v>0000000</v>
      </c>
    </row>
    <row r="11" spans="1:12">
      <c r="A11" t="e">
        <f>IF(H11="","",RIGHT(①学校情報入力!$D$4,4))&amp;(D11&amp;"0000")+H11</f>
        <v>#VALUE!</v>
      </c>
      <c r="B11" t="str">
        <f>IF(H11="","",②選手情報入力!D19)</f>
        <v/>
      </c>
      <c r="C11" t="str">
        <f>IF(H11="","",②選手情報入力!E19)</f>
        <v/>
      </c>
      <c r="D11" t="str">
        <f>IF(H11="","",IF(②選手情報入力!G19="男",1,2))</f>
        <v/>
      </c>
      <c r="E11" t="str">
        <f t="shared" si="0"/>
        <v/>
      </c>
      <c r="F11" t="str">
        <f>IF(H11="","",①学校情報入力!$D$4)</f>
        <v/>
      </c>
      <c r="G11" t="str">
        <f>IF(H11="","",①学校情報入力!$D$5)</f>
        <v/>
      </c>
      <c r="H11" t="str">
        <f>IF(②選手情報入力!C19="","",②選手情報入力!C19)</f>
        <v/>
      </c>
      <c r="I11" t="str">
        <f>IF(H11="","",IF(②選手情報入力!I19="","",IF(D11=1,VLOOKUP(②選手情報入力!I19,種目情報!$A$3:$B$17,2,FALSE),VLOOKUP(②選手情報入力!I19,種目情報!$E$3:$F$19,2,FALSE))))</f>
        <v/>
      </c>
      <c r="J11" t="str">
        <f>IF(②選手情報入力!J19="","",L11)</f>
        <v/>
      </c>
      <c r="K11" t="str">
        <f>"0000000000"&amp;②選手情報入力!J19</f>
        <v>0000000000</v>
      </c>
      <c r="L11" t="str">
        <f t="shared" si="1"/>
        <v>0000000</v>
      </c>
    </row>
    <row r="12" spans="1:12">
      <c r="A12" t="e">
        <f>IF(H12="","",RIGHT(①学校情報入力!$D$4,4))&amp;(D12&amp;"0000")+H12</f>
        <v>#VALUE!</v>
      </c>
      <c r="B12" t="str">
        <f>IF(H12="","",②選手情報入力!D20)</f>
        <v/>
      </c>
      <c r="C12" t="str">
        <f>IF(H12="","",②選手情報入力!E20)</f>
        <v/>
      </c>
      <c r="D12" t="str">
        <f>IF(H12="","",IF(②選手情報入力!G20="男",1,2))</f>
        <v/>
      </c>
      <c r="E12" t="str">
        <f t="shared" si="0"/>
        <v/>
      </c>
      <c r="F12" t="str">
        <f>IF(H12="","",①学校情報入力!$D$4)</f>
        <v/>
      </c>
      <c r="G12" t="str">
        <f>IF(H12="","",①学校情報入力!$D$5)</f>
        <v/>
      </c>
      <c r="H12" t="str">
        <f>IF(②選手情報入力!C20="","",②選手情報入力!C20)</f>
        <v/>
      </c>
      <c r="I12" t="str">
        <f>IF(H12="","",IF(②選手情報入力!I20="","",IF(D12=1,VLOOKUP(②選手情報入力!I20,種目情報!$A$3:$B$17,2,FALSE),VLOOKUP(②選手情報入力!I20,種目情報!$E$3:$F$19,2,FALSE))))</f>
        <v/>
      </c>
      <c r="J12" t="str">
        <f>IF(②選手情報入力!J20="","",L12)</f>
        <v/>
      </c>
      <c r="K12" t="str">
        <f>"0000000000"&amp;②選手情報入力!J20</f>
        <v>0000000000</v>
      </c>
      <c r="L12" t="str">
        <f t="shared" si="1"/>
        <v>0000000</v>
      </c>
    </row>
    <row r="13" spans="1:12">
      <c r="A13" t="e">
        <f>IF(H13="","",RIGHT(①学校情報入力!$D$4,4))&amp;(D13&amp;"0000")+H13</f>
        <v>#VALUE!</v>
      </c>
      <c r="B13" t="str">
        <f>IF(H13="","",②選手情報入力!D21)</f>
        <v/>
      </c>
      <c r="C13" t="str">
        <f>IF(H13="","",②選手情報入力!E21)</f>
        <v/>
      </c>
      <c r="D13" t="str">
        <f>IF(H13="","",IF(②選手情報入力!G21="男",1,2))</f>
        <v/>
      </c>
      <c r="E13" t="str">
        <f t="shared" si="0"/>
        <v/>
      </c>
      <c r="F13" t="str">
        <f>IF(H13="","",①学校情報入力!$D$4)</f>
        <v/>
      </c>
      <c r="G13" t="str">
        <f>IF(H13="","",①学校情報入力!$D$5)</f>
        <v/>
      </c>
      <c r="H13" t="str">
        <f>IF(②選手情報入力!C21="","",②選手情報入力!C21)</f>
        <v/>
      </c>
      <c r="I13" t="str">
        <f>IF(H13="","",IF(②選手情報入力!I21="","",IF(D13=1,VLOOKUP(②選手情報入力!I21,種目情報!$A$3:$B$17,2,FALSE),VLOOKUP(②選手情報入力!I21,種目情報!$E$3:$F$19,2,FALSE))))</f>
        <v/>
      </c>
      <c r="J13" t="str">
        <f>IF(②選手情報入力!J21="","",L13)</f>
        <v/>
      </c>
      <c r="K13" t="str">
        <f>"0000000000"&amp;②選手情報入力!J21</f>
        <v>0000000000</v>
      </c>
      <c r="L13" t="str">
        <f t="shared" si="1"/>
        <v>0000000</v>
      </c>
    </row>
    <row r="14" spans="1:12">
      <c r="A14" t="e">
        <f>IF(H14="","",RIGHT(①学校情報入力!$D$4,4))&amp;(D14&amp;"0000")+H14</f>
        <v>#VALUE!</v>
      </c>
      <c r="B14" t="str">
        <f>IF(H14="","",②選手情報入力!D22)</f>
        <v/>
      </c>
      <c r="C14" t="str">
        <f>IF(H14="","",②選手情報入力!E22)</f>
        <v/>
      </c>
      <c r="D14" t="str">
        <f>IF(H14="","",IF(②選手情報入力!G22="男",1,2))</f>
        <v/>
      </c>
      <c r="E14" t="str">
        <f t="shared" si="0"/>
        <v/>
      </c>
      <c r="F14" t="str">
        <f>IF(H14="","",①学校情報入力!$D$4)</f>
        <v/>
      </c>
      <c r="G14" t="str">
        <f>IF(H14="","",①学校情報入力!$D$5)</f>
        <v/>
      </c>
      <c r="H14" t="str">
        <f>IF(②選手情報入力!C22="","",②選手情報入力!C22)</f>
        <v/>
      </c>
      <c r="I14" t="str">
        <f>IF(H14="","",IF(②選手情報入力!I22="","",IF(D14=1,VLOOKUP(②選手情報入力!I22,種目情報!$A$3:$B$17,2,FALSE),VLOOKUP(②選手情報入力!I22,種目情報!$E$3:$F$19,2,FALSE))))</f>
        <v/>
      </c>
      <c r="J14" t="str">
        <f>IF(②選手情報入力!J22="","",L14)</f>
        <v/>
      </c>
      <c r="K14" t="str">
        <f>"0000000000"&amp;②選手情報入力!J22</f>
        <v>0000000000</v>
      </c>
      <c r="L14" t="str">
        <f t="shared" si="1"/>
        <v>0000000</v>
      </c>
    </row>
    <row r="15" spans="1:12">
      <c r="A15" t="e">
        <f>IF(H15="","",RIGHT(①学校情報入力!$D$4,4))&amp;(D15&amp;"0000")+H15</f>
        <v>#VALUE!</v>
      </c>
      <c r="B15" t="str">
        <f>IF(H15="","",②選手情報入力!D23)</f>
        <v/>
      </c>
      <c r="C15" t="str">
        <f>IF(H15="","",②選手情報入力!E23)</f>
        <v/>
      </c>
      <c r="D15" t="str">
        <f>IF(H15="","",IF(②選手情報入力!G23="男",1,2))</f>
        <v/>
      </c>
      <c r="E15" t="str">
        <f t="shared" si="0"/>
        <v/>
      </c>
      <c r="F15" t="str">
        <f>IF(H15="","",①学校情報入力!$D$4)</f>
        <v/>
      </c>
      <c r="G15" t="str">
        <f>IF(H15="","",①学校情報入力!$D$5)</f>
        <v/>
      </c>
      <c r="H15" t="str">
        <f>IF(②選手情報入力!C23="","",②選手情報入力!C23)</f>
        <v/>
      </c>
      <c r="I15" t="str">
        <f>IF(H15="","",IF(②選手情報入力!I23="","",IF(D15=1,VLOOKUP(②選手情報入力!I23,種目情報!$A$3:$B$17,2,FALSE),VLOOKUP(②選手情報入力!I23,種目情報!$E$3:$F$19,2,FALSE))))</f>
        <v/>
      </c>
      <c r="J15" t="str">
        <f>IF(②選手情報入力!J23="","",L15)</f>
        <v/>
      </c>
      <c r="K15" t="str">
        <f>"0000000000"&amp;②選手情報入力!J23</f>
        <v>0000000000</v>
      </c>
      <c r="L15" t="str">
        <f t="shared" si="1"/>
        <v>0000000</v>
      </c>
    </row>
    <row r="16" spans="1:12">
      <c r="A16" t="e">
        <f>IF(H16="","",RIGHT(①学校情報入力!$D$4,4))&amp;(D16&amp;"0000")+H16</f>
        <v>#VALUE!</v>
      </c>
      <c r="B16" t="str">
        <f>IF(H16="","",②選手情報入力!D24)</f>
        <v/>
      </c>
      <c r="C16" t="str">
        <f>IF(H16="","",②選手情報入力!E24)</f>
        <v/>
      </c>
      <c r="D16" t="str">
        <f>IF(H16="","",IF(②選手情報入力!G24="男",1,2))</f>
        <v/>
      </c>
      <c r="E16" t="str">
        <f t="shared" si="0"/>
        <v/>
      </c>
      <c r="F16" t="str">
        <f>IF(H16="","",①学校情報入力!$D$4)</f>
        <v/>
      </c>
      <c r="G16" t="str">
        <f>IF(H16="","",①学校情報入力!$D$5)</f>
        <v/>
      </c>
      <c r="H16" t="str">
        <f>IF(②選手情報入力!C24="","",②選手情報入力!C24)</f>
        <v/>
      </c>
      <c r="I16" t="str">
        <f>IF(H16="","",IF(②選手情報入力!I24="","",IF(D16=1,VLOOKUP(②選手情報入力!I24,種目情報!$A$3:$B$17,2,FALSE),VLOOKUP(②選手情報入力!I24,種目情報!$E$3:$F$19,2,FALSE))))</f>
        <v/>
      </c>
      <c r="J16" t="str">
        <f>IF(②選手情報入力!J24="","",L16)</f>
        <v/>
      </c>
      <c r="K16" t="str">
        <f>"0000000000"&amp;②選手情報入力!J24</f>
        <v>0000000000</v>
      </c>
      <c r="L16" t="str">
        <f t="shared" si="1"/>
        <v>0000000</v>
      </c>
    </row>
    <row r="17" spans="1:12">
      <c r="A17" t="e">
        <f>IF(H17="","",RIGHT(①学校情報入力!$D$4,4))&amp;(D17&amp;"0000")+H17</f>
        <v>#VALUE!</v>
      </c>
      <c r="B17" t="str">
        <f>IF(H17="","",②選手情報入力!D25)</f>
        <v/>
      </c>
      <c r="C17" t="str">
        <f>IF(H17="","",②選手情報入力!E25)</f>
        <v/>
      </c>
      <c r="D17" t="str">
        <f>IF(H17="","",IF(②選手情報入力!G25="男",1,2))</f>
        <v/>
      </c>
      <c r="E17" t="str">
        <f t="shared" si="0"/>
        <v/>
      </c>
      <c r="F17" t="str">
        <f>IF(H17="","",①学校情報入力!$D$4)</f>
        <v/>
      </c>
      <c r="G17" t="str">
        <f>IF(H17="","",①学校情報入力!$D$5)</f>
        <v/>
      </c>
      <c r="H17" t="str">
        <f>IF(②選手情報入力!C25="","",②選手情報入力!C25)</f>
        <v/>
      </c>
      <c r="I17" t="str">
        <f>IF(H17="","",IF(②選手情報入力!I25="","",IF(D17=1,VLOOKUP(②選手情報入力!I25,種目情報!$A$3:$B$17,2,FALSE),VLOOKUP(②選手情報入力!I25,種目情報!$E$3:$F$19,2,FALSE))))</f>
        <v/>
      </c>
      <c r="J17" t="str">
        <f>IF(②選手情報入力!J25="","",L17)</f>
        <v/>
      </c>
      <c r="K17" t="str">
        <f>"0000000000"&amp;②選手情報入力!J25</f>
        <v>0000000000</v>
      </c>
      <c r="L17" t="str">
        <f t="shared" si="1"/>
        <v>0000000</v>
      </c>
    </row>
    <row r="18" spans="1:12">
      <c r="A18" t="e">
        <f>IF(H18="","",RIGHT(①学校情報入力!$D$4,4))&amp;(D18&amp;"0000")+H18</f>
        <v>#VALUE!</v>
      </c>
      <c r="B18" t="str">
        <f>IF(H18="","",②選手情報入力!D26)</f>
        <v/>
      </c>
      <c r="C18" t="str">
        <f>IF(H18="","",②選手情報入力!E26)</f>
        <v/>
      </c>
      <c r="D18" t="str">
        <f>IF(H18="","",IF(②選手情報入力!G26="男",1,2))</f>
        <v/>
      </c>
      <c r="E18" t="str">
        <f t="shared" si="0"/>
        <v/>
      </c>
      <c r="F18" t="str">
        <f>IF(H18="","",①学校情報入力!$D$4)</f>
        <v/>
      </c>
      <c r="G18" t="str">
        <f>IF(H18="","",①学校情報入力!$D$5)</f>
        <v/>
      </c>
      <c r="H18" t="str">
        <f>IF(②選手情報入力!C26="","",②選手情報入力!C26)</f>
        <v/>
      </c>
      <c r="I18" t="str">
        <f>IF(H18="","",IF(②選手情報入力!I26="","",IF(D18=1,VLOOKUP(②選手情報入力!I26,種目情報!$A$3:$B$17,2,FALSE),VLOOKUP(②選手情報入力!I26,種目情報!$E$3:$F$19,2,FALSE))))</f>
        <v/>
      </c>
      <c r="J18" t="str">
        <f>IF(②選手情報入力!J26="","",L18)</f>
        <v/>
      </c>
      <c r="K18" t="str">
        <f>"0000000000"&amp;②選手情報入力!J26</f>
        <v>0000000000</v>
      </c>
      <c r="L18" t="str">
        <f t="shared" si="1"/>
        <v>0000000</v>
      </c>
    </row>
    <row r="19" spans="1:12">
      <c r="A19" t="e">
        <f>IF(H19="","",RIGHT(①学校情報入力!$D$4,4))&amp;(D19&amp;"0000")+H19</f>
        <v>#VALUE!</v>
      </c>
      <c r="B19" t="str">
        <f>IF(H19="","",②選手情報入力!D27)</f>
        <v/>
      </c>
      <c r="C19" t="str">
        <f>IF(H19="","",②選手情報入力!E27)</f>
        <v/>
      </c>
      <c r="D19" t="str">
        <f>IF(H19="","",IF(②選手情報入力!G27="男",1,2))</f>
        <v/>
      </c>
      <c r="E19" t="str">
        <f t="shared" si="0"/>
        <v/>
      </c>
      <c r="F19" t="str">
        <f>IF(H19="","",①学校情報入力!$D$4)</f>
        <v/>
      </c>
      <c r="G19" t="str">
        <f>IF(H19="","",①学校情報入力!$D$5)</f>
        <v/>
      </c>
      <c r="H19" t="str">
        <f>IF(②選手情報入力!C27="","",②選手情報入力!C27)</f>
        <v/>
      </c>
      <c r="I19" t="str">
        <f>IF(H19="","",IF(②選手情報入力!I27="","",IF(D19=1,VLOOKUP(②選手情報入力!I27,種目情報!$A$3:$B$17,2,FALSE),VLOOKUP(②選手情報入力!I27,種目情報!$E$3:$F$19,2,FALSE))))</f>
        <v/>
      </c>
      <c r="J19" t="str">
        <f>IF(②選手情報入力!J27="","",L19)</f>
        <v/>
      </c>
      <c r="K19" t="str">
        <f>"0000000000"&amp;②選手情報入力!J27</f>
        <v>0000000000</v>
      </c>
      <c r="L19" t="str">
        <f t="shared" si="1"/>
        <v>0000000</v>
      </c>
    </row>
    <row r="20" spans="1:12">
      <c r="A20" t="e">
        <f>IF(H20="","",RIGHT(①学校情報入力!$D$4,4))&amp;(D20&amp;"0000")+H20</f>
        <v>#VALUE!</v>
      </c>
      <c r="B20" t="str">
        <f>IF(H20="","",②選手情報入力!D28)</f>
        <v/>
      </c>
      <c r="C20" t="str">
        <f>IF(H20="","",②選手情報入力!E28)</f>
        <v/>
      </c>
      <c r="D20" t="str">
        <f>IF(H20="","",IF(②選手情報入力!G28="男",1,2))</f>
        <v/>
      </c>
      <c r="E20" t="str">
        <f t="shared" si="0"/>
        <v/>
      </c>
      <c r="F20" t="str">
        <f>IF(H20="","",①学校情報入力!$D$4)</f>
        <v/>
      </c>
      <c r="G20" t="str">
        <f>IF(H20="","",①学校情報入力!$D$5)</f>
        <v/>
      </c>
      <c r="H20" t="str">
        <f>IF(②選手情報入力!C28="","",②選手情報入力!C28)</f>
        <v/>
      </c>
      <c r="I20" t="str">
        <f>IF(H20="","",IF(②選手情報入力!I28="","",IF(D20=1,VLOOKUP(②選手情報入力!I28,種目情報!$A$3:$B$17,2,FALSE),VLOOKUP(②選手情報入力!I28,種目情報!$E$3:$F$19,2,FALSE))))</f>
        <v/>
      </c>
      <c r="J20" t="str">
        <f>IF(②選手情報入力!J28="","",L20)</f>
        <v/>
      </c>
      <c r="K20" t="str">
        <f>"0000000000"&amp;②選手情報入力!J28</f>
        <v>0000000000</v>
      </c>
      <c r="L20" t="str">
        <f t="shared" si="1"/>
        <v>0000000</v>
      </c>
    </row>
    <row r="21" spans="1:12">
      <c r="A21" t="e">
        <f>IF(H21="","",RIGHT(①学校情報入力!$D$4,4))&amp;(D21&amp;"0000")+H21</f>
        <v>#VALUE!</v>
      </c>
      <c r="B21" t="str">
        <f>IF(H21="","",②選手情報入力!D29)</f>
        <v/>
      </c>
      <c r="C21" t="str">
        <f>IF(H21="","",②選手情報入力!E29)</f>
        <v/>
      </c>
      <c r="D21" t="str">
        <f>IF(H21="","",IF(②選手情報入力!G29="男",1,2))</f>
        <v/>
      </c>
      <c r="E21" t="str">
        <f t="shared" si="0"/>
        <v/>
      </c>
      <c r="F21" t="str">
        <f>IF(H21="","",①学校情報入力!$D$4)</f>
        <v/>
      </c>
      <c r="G21" t="str">
        <f>IF(H21="","",①学校情報入力!$D$5)</f>
        <v/>
      </c>
      <c r="H21" t="str">
        <f>IF(②選手情報入力!C29="","",②選手情報入力!C29)</f>
        <v/>
      </c>
      <c r="I21" t="str">
        <f>IF(H21="","",IF(②選手情報入力!I29="","",IF(D21=1,VLOOKUP(②選手情報入力!I29,種目情報!$A$3:$B$17,2,FALSE),VLOOKUP(②選手情報入力!I29,種目情報!$E$3:$F$19,2,FALSE))))</f>
        <v/>
      </c>
      <c r="J21" t="str">
        <f>IF(②選手情報入力!J29="","",L21)</f>
        <v/>
      </c>
      <c r="K21" t="str">
        <f>"0000000000"&amp;②選手情報入力!J29</f>
        <v>0000000000</v>
      </c>
      <c r="L21" t="str">
        <f t="shared" si="1"/>
        <v>0000000</v>
      </c>
    </row>
    <row r="22" spans="1:12">
      <c r="A22" t="e">
        <f>IF(H22="","",RIGHT(①学校情報入力!$D$4,4))&amp;(D22&amp;"0000")+H22</f>
        <v>#VALUE!</v>
      </c>
      <c r="B22" t="str">
        <f>IF(H22="","",②選手情報入力!D30)</f>
        <v/>
      </c>
      <c r="C22" t="str">
        <f>IF(H22="","",②選手情報入力!E30)</f>
        <v/>
      </c>
      <c r="D22" t="str">
        <f>IF(H22="","",IF(②選手情報入力!G30="男",1,2))</f>
        <v/>
      </c>
      <c r="E22" t="str">
        <f t="shared" si="0"/>
        <v/>
      </c>
      <c r="F22" t="str">
        <f>IF(H22="","",①学校情報入力!$D$4)</f>
        <v/>
      </c>
      <c r="G22" t="str">
        <f>IF(H22="","",①学校情報入力!$D$5)</f>
        <v/>
      </c>
      <c r="H22" t="str">
        <f>IF(②選手情報入力!C30="","",②選手情報入力!C30)</f>
        <v/>
      </c>
      <c r="I22" t="str">
        <f>IF(H22="","",IF(②選手情報入力!I30="","",IF(D22=1,VLOOKUP(②選手情報入力!I30,種目情報!$A$3:$B$17,2,FALSE),VLOOKUP(②選手情報入力!I30,種目情報!$E$3:$F$19,2,FALSE))))</f>
        <v/>
      </c>
      <c r="J22" t="str">
        <f>IF(②選手情報入力!J30="","",L22)</f>
        <v/>
      </c>
      <c r="K22" t="str">
        <f>"0000000000"&amp;②選手情報入力!J30</f>
        <v>0000000000</v>
      </c>
      <c r="L22" t="str">
        <f t="shared" si="1"/>
        <v>0000000</v>
      </c>
    </row>
    <row r="23" spans="1:12">
      <c r="A23" t="e">
        <f>IF(H23="","",RIGHT(①学校情報入力!$D$4,4))&amp;(D23&amp;"0000")+H23</f>
        <v>#VALUE!</v>
      </c>
      <c r="B23" t="str">
        <f>IF(H23="","",②選手情報入力!D31)</f>
        <v/>
      </c>
      <c r="C23" t="str">
        <f>IF(H23="","",②選手情報入力!E31)</f>
        <v/>
      </c>
      <c r="D23" t="str">
        <f>IF(H23="","",IF(②選手情報入力!G31="男",1,2))</f>
        <v/>
      </c>
      <c r="E23" t="str">
        <f t="shared" si="0"/>
        <v/>
      </c>
      <c r="F23" t="str">
        <f>IF(H23="","",①学校情報入力!$D$4)</f>
        <v/>
      </c>
      <c r="G23" t="str">
        <f>IF(H23="","",①学校情報入力!$D$5)</f>
        <v/>
      </c>
      <c r="H23" t="str">
        <f>IF(②選手情報入力!C31="","",②選手情報入力!C31)</f>
        <v/>
      </c>
      <c r="I23" t="str">
        <f>IF(H23="","",IF(②選手情報入力!I31="","",IF(D23=1,VLOOKUP(②選手情報入力!I31,種目情報!$A$3:$B$17,2,FALSE),VLOOKUP(②選手情報入力!I31,種目情報!$E$3:$F$19,2,FALSE))))</f>
        <v/>
      </c>
      <c r="J23" t="str">
        <f>IF(②選手情報入力!J31="","",L23)</f>
        <v/>
      </c>
      <c r="K23" t="str">
        <f>"0000000000"&amp;②選手情報入力!J31</f>
        <v>0000000000</v>
      </c>
      <c r="L23" t="str">
        <f t="shared" si="1"/>
        <v>0000000</v>
      </c>
    </row>
    <row r="24" spans="1:12">
      <c r="A24" t="e">
        <f>IF(H24="","",RIGHT(①学校情報入力!$D$4,4))&amp;(D24&amp;"0000")+H24</f>
        <v>#VALUE!</v>
      </c>
      <c r="B24" t="str">
        <f>IF(H24="","",②選手情報入力!D32)</f>
        <v/>
      </c>
      <c r="C24" t="str">
        <f>IF(H24="","",②選手情報入力!E32)</f>
        <v/>
      </c>
      <c r="D24" t="str">
        <f>IF(H24="","",IF(②選手情報入力!G32="男",1,2))</f>
        <v/>
      </c>
      <c r="E24" t="str">
        <f t="shared" si="0"/>
        <v/>
      </c>
      <c r="F24" t="str">
        <f>IF(H24="","",①学校情報入力!$D$4)</f>
        <v/>
      </c>
      <c r="G24" t="str">
        <f>IF(H24="","",①学校情報入力!$D$5)</f>
        <v/>
      </c>
      <c r="H24" t="str">
        <f>IF(②選手情報入力!C32="","",②選手情報入力!C32)</f>
        <v/>
      </c>
      <c r="I24" t="str">
        <f>IF(H24="","",IF(②選手情報入力!I32="","",IF(D24=1,VLOOKUP(②選手情報入力!I32,種目情報!$A$3:$B$17,2,FALSE),VLOOKUP(②選手情報入力!I32,種目情報!$E$3:$F$19,2,FALSE))))</f>
        <v/>
      </c>
      <c r="J24" t="str">
        <f>IF(②選手情報入力!J32="","",L24)</f>
        <v/>
      </c>
      <c r="K24" t="str">
        <f>"0000000000"&amp;②選手情報入力!J32</f>
        <v>0000000000</v>
      </c>
      <c r="L24" t="str">
        <f t="shared" si="1"/>
        <v>0000000</v>
      </c>
    </row>
    <row r="25" spans="1:12">
      <c r="A25" t="e">
        <f>IF(H25="","",RIGHT(①学校情報入力!$D$4,4))&amp;(D25&amp;"0000")+H25</f>
        <v>#VALUE!</v>
      </c>
      <c r="B25" t="str">
        <f>IF(H25="","",②選手情報入力!D33)</f>
        <v/>
      </c>
      <c r="C25" t="str">
        <f>IF(H25="","",②選手情報入力!E33)</f>
        <v/>
      </c>
      <c r="D25" t="str">
        <f>IF(H25="","",IF(②選手情報入力!G33="男",1,2))</f>
        <v/>
      </c>
      <c r="E25" t="str">
        <f t="shared" si="0"/>
        <v/>
      </c>
      <c r="F25" t="str">
        <f>IF(H25="","",①学校情報入力!$D$4)</f>
        <v/>
      </c>
      <c r="G25" t="str">
        <f>IF(H25="","",①学校情報入力!$D$5)</f>
        <v/>
      </c>
      <c r="H25" t="str">
        <f>IF(②選手情報入力!C33="","",②選手情報入力!C33)</f>
        <v/>
      </c>
      <c r="I25" t="str">
        <f>IF(H25="","",IF(②選手情報入力!I33="","",IF(D25=1,VLOOKUP(②選手情報入力!I33,種目情報!$A$3:$B$17,2,FALSE),VLOOKUP(②選手情報入力!I33,種目情報!$E$3:$F$19,2,FALSE))))</f>
        <v/>
      </c>
      <c r="J25" t="str">
        <f>IF(②選手情報入力!J33="","",L25)</f>
        <v/>
      </c>
      <c r="K25" t="str">
        <f>"0000000000"&amp;②選手情報入力!J33</f>
        <v>0000000000</v>
      </c>
      <c r="L25" t="str">
        <f t="shared" si="1"/>
        <v>0000000</v>
      </c>
    </row>
    <row r="26" spans="1:12">
      <c r="A26" t="e">
        <f>IF(H26="","",RIGHT(①学校情報入力!$D$4,4))&amp;(D26&amp;"0000")+H26</f>
        <v>#VALUE!</v>
      </c>
      <c r="B26" t="str">
        <f>IF(H26="","",②選手情報入力!D34)</f>
        <v/>
      </c>
      <c r="C26" t="str">
        <f>IF(H26="","",②選手情報入力!E34)</f>
        <v/>
      </c>
      <c r="D26" t="str">
        <f>IF(H26="","",IF(②選手情報入力!G34="男",1,2))</f>
        <v/>
      </c>
      <c r="E26" t="str">
        <f t="shared" si="0"/>
        <v/>
      </c>
      <c r="F26" t="str">
        <f>IF(H26="","",①学校情報入力!$D$4)</f>
        <v/>
      </c>
      <c r="G26" t="str">
        <f>IF(H26="","",①学校情報入力!$D$5)</f>
        <v/>
      </c>
      <c r="H26" t="str">
        <f>IF(②選手情報入力!C34="","",②選手情報入力!C34)</f>
        <v/>
      </c>
      <c r="I26" t="str">
        <f>IF(H26="","",IF(②選手情報入力!I34="","",IF(D26=1,VLOOKUP(②選手情報入力!I34,種目情報!$A$3:$B$17,2,FALSE),VLOOKUP(②選手情報入力!I34,種目情報!$E$3:$F$19,2,FALSE))))</f>
        <v/>
      </c>
      <c r="J26" t="str">
        <f>IF(②選手情報入力!J34="","",L26)</f>
        <v/>
      </c>
      <c r="K26" t="str">
        <f>"0000000000"&amp;②選手情報入力!J34</f>
        <v>0000000000</v>
      </c>
      <c r="L26" t="str">
        <f t="shared" si="1"/>
        <v>0000000</v>
      </c>
    </row>
    <row r="27" spans="1:12">
      <c r="A27" t="e">
        <f>IF(H27="","",RIGHT(①学校情報入力!$D$4,4))&amp;(D27&amp;"0000")+H27</f>
        <v>#VALUE!</v>
      </c>
      <c r="B27" t="str">
        <f>IF(H27="","",②選手情報入力!D35)</f>
        <v/>
      </c>
      <c r="C27" t="str">
        <f>IF(H27="","",②選手情報入力!E35)</f>
        <v/>
      </c>
      <c r="D27" t="str">
        <f>IF(H27="","",IF(②選手情報入力!G35="男",1,2))</f>
        <v/>
      </c>
      <c r="E27" t="str">
        <f t="shared" si="0"/>
        <v/>
      </c>
      <c r="F27" t="str">
        <f>IF(H27="","",①学校情報入力!$D$4)</f>
        <v/>
      </c>
      <c r="G27" t="str">
        <f>IF(H27="","",①学校情報入力!$D$5)</f>
        <v/>
      </c>
      <c r="H27" t="str">
        <f>IF(②選手情報入力!C35="","",②選手情報入力!C35)</f>
        <v/>
      </c>
      <c r="I27" t="str">
        <f>IF(H27="","",IF(②選手情報入力!I35="","",IF(D27=1,VLOOKUP(②選手情報入力!I35,種目情報!$A$3:$B$17,2,FALSE),VLOOKUP(②選手情報入力!I35,種目情報!$E$3:$F$19,2,FALSE))))</f>
        <v/>
      </c>
      <c r="J27" t="str">
        <f>IF(②選手情報入力!J35="","",L27)</f>
        <v/>
      </c>
      <c r="K27" t="str">
        <f>"0000000000"&amp;②選手情報入力!J35</f>
        <v>0000000000</v>
      </c>
      <c r="L27" t="str">
        <f t="shared" si="1"/>
        <v>0000000</v>
      </c>
    </row>
    <row r="28" spans="1:12">
      <c r="A28" t="e">
        <f>IF(H28="","",RIGHT(①学校情報入力!$D$4,4))&amp;(D28&amp;"0000")+H28</f>
        <v>#VALUE!</v>
      </c>
      <c r="B28" t="str">
        <f>IF(H28="","",②選手情報入力!D36)</f>
        <v/>
      </c>
      <c r="C28" t="str">
        <f>IF(H28="","",②選手情報入力!E36)</f>
        <v/>
      </c>
      <c r="D28" t="str">
        <f>IF(H28="","",IF(②選手情報入力!G36="男",1,2))</f>
        <v/>
      </c>
      <c r="E28" t="str">
        <f t="shared" si="0"/>
        <v/>
      </c>
      <c r="F28" t="str">
        <f>IF(H28="","",①学校情報入力!$D$4)</f>
        <v/>
      </c>
      <c r="G28" t="str">
        <f>IF(H28="","",①学校情報入力!$D$5)</f>
        <v/>
      </c>
      <c r="H28" t="str">
        <f>IF(②選手情報入力!C36="","",②選手情報入力!C36)</f>
        <v/>
      </c>
      <c r="I28" t="str">
        <f>IF(H28="","",IF(②選手情報入力!I36="","",IF(D28=1,VLOOKUP(②選手情報入力!I36,種目情報!$A$3:$B$17,2,FALSE),VLOOKUP(②選手情報入力!I36,種目情報!$E$3:$F$19,2,FALSE))))</f>
        <v/>
      </c>
      <c r="J28" t="str">
        <f>IF(②選手情報入力!J36="","",L28)</f>
        <v/>
      </c>
      <c r="K28" t="str">
        <f>"0000000000"&amp;②選手情報入力!J36</f>
        <v>0000000000</v>
      </c>
      <c r="L28" t="str">
        <f t="shared" si="1"/>
        <v>0000000</v>
      </c>
    </row>
    <row r="29" spans="1:12">
      <c r="A29" t="e">
        <f>IF(H29="","",RIGHT(①学校情報入力!$D$4,4))&amp;(D29&amp;"0000")+H29</f>
        <v>#VALUE!</v>
      </c>
      <c r="B29" t="str">
        <f>IF(H29="","",②選手情報入力!D37)</f>
        <v/>
      </c>
      <c r="C29" t="str">
        <f>IF(H29="","",②選手情報入力!E37)</f>
        <v/>
      </c>
      <c r="D29" t="str">
        <f>IF(H29="","",IF(②選手情報入力!G37="男",1,2))</f>
        <v/>
      </c>
      <c r="E29" t="str">
        <f t="shared" si="0"/>
        <v/>
      </c>
      <c r="F29" t="str">
        <f>IF(H29="","",①学校情報入力!$D$4)</f>
        <v/>
      </c>
      <c r="G29" t="str">
        <f>IF(H29="","",①学校情報入力!$D$5)</f>
        <v/>
      </c>
      <c r="H29" t="str">
        <f>IF(②選手情報入力!C37="","",②選手情報入力!C37)</f>
        <v/>
      </c>
      <c r="I29" t="str">
        <f>IF(H29="","",IF(②選手情報入力!I37="","",IF(D29=1,VLOOKUP(②選手情報入力!I37,種目情報!$A$3:$B$17,2,FALSE),VLOOKUP(②選手情報入力!I37,種目情報!$E$3:$F$19,2,FALSE))))</f>
        <v/>
      </c>
      <c r="J29" t="str">
        <f>IF(②選手情報入力!J37="","",L29)</f>
        <v/>
      </c>
      <c r="K29" t="str">
        <f>"0000000000"&amp;②選手情報入力!J37</f>
        <v>0000000000</v>
      </c>
      <c r="L29" t="str">
        <f t="shared" si="1"/>
        <v>0000000</v>
      </c>
    </row>
    <row r="30" spans="1:12">
      <c r="A30" t="e">
        <f>IF(H30="","",RIGHT(①学校情報入力!$D$4,4))&amp;(D30&amp;"0000")+H30</f>
        <v>#VALUE!</v>
      </c>
      <c r="B30" t="str">
        <f>IF(H30="","",②選手情報入力!D38)</f>
        <v/>
      </c>
      <c r="C30" t="str">
        <f>IF(H30="","",②選手情報入力!E38)</f>
        <v/>
      </c>
      <c r="D30" t="str">
        <f>IF(H30="","",IF(②選手情報入力!G38="男",1,2))</f>
        <v/>
      </c>
      <c r="E30" t="str">
        <f t="shared" si="0"/>
        <v/>
      </c>
      <c r="F30" t="str">
        <f>IF(H30="","",①学校情報入力!$D$4)</f>
        <v/>
      </c>
      <c r="G30" t="str">
        <f>IF(H30="","",①学校情報入力!$D$5)</f>
        <v/>
      </c>
      <c r="H30" t="str">
        <f>IF(②選手情報入力!C38="","",②選手情報入力!C38)</f>
        <v/>
      </c>
      <c r="I30" t="str">
        <f>IF(H30="","",IF(②選手情報入力!I38="","",IF(D30=1,VLOOKUP(②選手情報入力!I38,種目情報!$A$3:$B$17,2,FALSE),VLOOKUP(②選手情報入力!I38,種目情報!$E$3:$F$19,2,FALSE))))</f>
        <v/>
      </c>
      <c r="J30" t="str">
        <f>IF(②選手情報入力!J38="","",L30)</f>
        <v/>
      </c>
      <c r="K30" t="str">
        <f>"0000000000"&amp;②選手情報入力!J38</f>
        <v>0000000000</v>
      </c>
      <c r="L30" t="str">
        <f t="shared" si="1"/>
        <v>0000000</v>
      </c>
    </row>
    <row r="31" spans="1:12">
      <c r="A31" t="e">
        <f>IF(H31="","",RIGHT(①学校情報入力!$D$4,4))&amp;(D31&amp;"0000")+H31</f>
        <v>#VALUE!</v>
      </c>
      <c r="B31" t="str">
        <f>IF(H31="","",②選手情報入力!D39)</f>
        <v/>
      </c>
      <c r="C31" t="str">
        <f>IF(H31="","",②選手情報入力!E39)</f>
        <v/>
      </c>
      <c r="D31" t="str">
        <f>IF(H31="","",IF(②選手情報入力!G39="男",1,2))</f>
        <v/>
      </c>
      <c r="E31" t="str">
        <f t="shared" si="0"/>
        <v/>
      </c>
      <c r="F31" t="str">
        <f>IF(H31="","",①学校情報入力!$D$4)</f>
        <v/>
      </c>
      <c r="G31" t="str">
        <f>IF(H31="","",①学校情報入力!$D$5)</f>
        <v/>
      </c>
      <c r="H31" t="str">
        <f>IF(②選手情報入力!C39="","",②選手情報入力!C39)</f>
        <v/>
      </c>
      <c r="I31" t="str">
        <f>IF(H31="","",IF(②選手情報入力!I39="","",IF(D31=1,VLOOKUP(②選手情報入力!I39,種目情報!$A$3:$B$17,2,FALSE),VLOOKUP(②選手情報入力!I39,種目情報!$E$3:$F$19,2,FALSE))))</f>
        <v/>
      </c>
      <c r="J31" t="str">
        <f>IF(②選手情報入力!J39="","",L31)</f>
        <v/>
      </c>
      <c r="K31" t="str">
        <f>"0000000000"&amp;②選手情報入力!J39</f>
        <v>0000000000</v>
      </c>
      <c r="L31" t="str">
        <f t="shared" si="1"/>
        <v>0000000</v>
      </c>
    </row>
    <row r="32" spans="1:12">
      <c r="A32" t="e">
        <f>IF(H32="","",RIGHT(①学校情報入力!$D$4,4))&amp;(D32&amp;"0000")+H32</f>
        <v>#VALUE!</v>
      </c>
      <c r="B32" t="str">
        <f>IF(H32="","",②選手情報入力!D40)</f>
        <v/>
      </c>
      <c r="C32" t="str">
        <f>IF(H32="","",②選手情報入力!E40)</f>
        <v/>
      </c>
      <c r="D32" t="str">
        <f>IF(H32="","",IF(②選手情報入力!G40="男",1,2))</f>
        <v/>
      </c>
      <c r="E32" t="str">
        <f t="shared" si="0"/>
        <v/>
      </c>
      <c r="F32" t="str">
        <f>IF(H32="","",①学校情報入力!$D$4)</f>
        <v/>
      </c>
      <c r="G32" t="str">
        <f>IF(H32="","",①学校情報入力!$D$5)</f>
        <v/>
      </c>
      <c r="H32" t="str">
        <f>IF(②選手情報入力!C40="","",②選手情報入力!C40)</f>
        <v/>
      </c>
      <c r="I32" t="str">
        <f>IF(H32="","",IF(②選手情報入力!I40="","",IF(D32=1,VLOOKUP(②選手情報入力!I40,種目情報!$A$3:$B$17,2,FALSE),VLOOKUP(②選手情報入力!I40,種目情報!$E$3:$F$19,2,FALSE))))</f>
        <v/>
      </c>
      <c r="J32" t="str">
        <f>IF(②選手情報入力!J40="","",L32)</f>
        <v/>
      </c>
      <c r="K32" t="str">
        <f>"0000000000"&amp;②選手情報入力!J40</f>
        <v>0000000000</v>
      </c>
      <c r="L32" t="str">
        <f t="shared" si="1"/>
        <v>0000000</v>
      </c>
    </row>
    <row r="33" spans="1:12">
      <c r="A33" t="e">
        <f>IF(H33="","",RIGHT(①学校情報入力!$D$4,4))&amp;(D33&amp;"0000")+H33</f>
        <v>#VALUE!</v>
      </c>
      <c r="B33" t="str">
        <f>IF(H33="","",②選手情報入力!D41)</f>
        <v/>
      </c>
      <c r="C33" t="str">
        <f>IF(H33="","",②選手情報入力!E41)</f>
        <v/>
      </c>
      <c r="D33" t="str">
        <f>IF(H33="","",IF(②選手情報入力!G41="男",1,2))</f>
        <v/>
      </c>
      <c r="E33" t="str">
        <f t="shared" si="0"/>
        <v/>
      </c>
      <c r="F33" t="str">
        <f>IF(H33="","",①学校情報入力!$D$4)</f>
        <v/>
      </c>
      <c r="G33" t="str">
        <f>IF(H33="","",①学校情報入力!$D$5)</f>
        <v/>
      </c>
      <c r="H33" t="str">
        <f>IF(②選手情報入力!C41="","",②選手情報入力!C41)</f>
        <v/>
      </c>
      <c r="I33" t="str">
        <f>IF(H33="","",IF(②選手情報入力!I41="","",IF(D33=1,VLOOKUP(②選手情報入力!I41,種目情報!$A$3:$B$17,2,FALSE),VLOOKUP(②選手情報入力!I41,種目情報!$E$3:$F$19,2,FALSE))))</f>
        <v/>
      </c>
      <c r="J33" t="str">
        <f>IF(②選手情報入力!J41="","",L33)</f>
        <v/>
      </c>
      <c r="K33" t="str">
        <f>"0000000000"&amp;②選手情報入力!J41</f>
        <v>0000000000</v>
      </c>
      <c r="L33" t="str">
        <f t="shared" si="1"/>
        <v>0000000</v>
      </c>
    </row>
    <row r="34" spans="1:12">
      <c r="A34" t="e">
        <f>IF(H34="","",RIGHT(①学校情報入力!$D$4,4))&amp;(D34&amp;"0000")+H34</f>
        <v>#VALUE!</v>
      </c>
      <c r="B34" t="str">
        <f>IF(H34="","",②選手情報入力!D42)</f>
        <v/>
      </c>
      <c r="C34" t="str">
        <f>IF(H34="","",②選手情報入力!E42)</f>
        <v/>
      </c>
      <c r="D34" t="str">
        <f>IF(H34="","",IF(②選手情報入力!G42="男",1,2))</f>
        <v/>
      </c>
      <c r="E34" t="str">
        <f t="shared" si="0"/>
        <v/>
      </c>
      <c r="F34" t="str">
        <f>IF(H34="","",①学校情報入力!$D$4)</f>
        <v/>
      </c>
      <c r="G34" t="str">
        <f>IF(H34="","",①学校情報入力!$D$5)</f>
        <v/>
      </c>
      <c r="H34" t="str">
        <f>IF(②選手情報入力!C42="","",②選手情報入力!C42)</f>
        <v/>
      </c>
      <c r="I34" t="str">
        <f>IF(H34="","",IF(②選手情報入力!I42="","",IF(D34=1,VLOOKUP(②選手情報入力!I42,種目情報!$A$3:$B$17,2,FALSE),VLOOKUP(②選手情報入力!I42,種目情報!$E$3:$F$19,2,FALSE))))</f>
        <v/>
      </c>
      <c r="J34" t="str">
        <f>IF(②選手情報入力!J42="","",L34)</f>
        <v/>
      </c>
      <c r="K34" t="str">
        <f>"0000000000"&amp;②選手情報入力!J42</f>
        <v>0000000000</v>
      </c>
      <c r="L34" t="str">
        <f t="shared" si="1"/>
        <v>0000000</v>
      </c>
    </row>
    <row r="35" spans="1:12">
      <c r="A35" t="e">
        <f>IF(H35="","",RIGHT(①学校情報入力!$D$4,4))&amp;(D35&amp;"0000")+H35</f>
        <v>#VALUE!</v>
      </c>
      <c r="B35" t="str">
        <f>IF(H35="","",②選手情報入力!D43)</f>
        <v/>
      </c>
      <c r="C35" t="str">
        <f>IF(H35="","",②選手情報入力!E43)</f>
        <v/>
      </c>
      <c r="D35" t="str">
        <f>IF(H35="","",IF(②選手情報入力!G43="男",1,2))</f>
        <v/>
      </c>
      <c r="E35" t="str">
        <f t="shared" si="0"/>
        <v/>
      </c>
      <c r="F35" t="str">
        <f>IF(H35="","",①学校情報入力!$D$4)</f>
        <v/>
      </c>
      <c r="G35" t="str">
        <f>IF(H35="","",①学校情報入力!$D$5)</f>
        <v/>
      </c>
      <c r="H35" t="str">
        <f>IF(②選手情報入力!C43="","",②選手情報入力!C43)</f>
        <v/>
      </c>
      <c r="I35" t="str">
        <f>IF(H35="","",IF(②選手情報入力!I43="","",IF(D35=1,VLOOKUP(②選手情報入力!I43,種目情報!$A$3:$B$17,2,FALSE),VLOOKUP(②選手情報入力!I43,種目情報!$E$3:$F$19,2,FALSE))))</f>
        <v/>
      </c>
      <c r="J35" t="str">
        <f>IF(②選手情報入力!J43="","",L35)</f>
        <v/>
      </c>
      <c r="K35" t="str">
        <f>"0000000000"&amp;②選手情報入力!J43</f>
        <v>0000000000</v>
      </c>
      <c r="L35" t="str">
        <f t="shared" si="1"/>
        <v>0000000</v>
      </c>
    </row>
    <row r="36" spans="1:12">
      <c r="A36" t="e">
        <f>IF(H36="","",RIGHT(①学校情報入力!$D$4,4))&amp;(D36&amp;"0000")+H36</f>
        <v>#VALUE!</v>
      </c>
      <c r="B36" t="str">
        <f>IF(H36="","",②選手情報入力!D44)</f>
        <v/>
      </c>
      <c r="C36" t="str">
        <f>IF(H36="","",②選手情報入力!E44)</f>
        <v/>
      </c>
      <c r="D36" t="str">
        <f>IF(H36="","",IF(②選手情報入力!G44="男",1,2))</f>
        <v/>
      </c>
      <c r="E36" t="str">
        <f t="shared" si="0"/>
        <v/>
      </c>
      <c r="F36" t="str">
        <f>IF(H36="","",①学校情報入力!$D$4)</f>
        <v/>
      </c>
      <c r="G36" t="str">
        <f>IF(H36="","",①学校情報入力!$D$5)</f>
        <v/>
      </c>
      <c r="H36" t="str">
        <f>IF(②選手情報入力!C44="","",②選手情報入力!C44)</f>
        <v/>
      </c>
      <c r="I36" t="str">
        <f>IF(H36="","",IF(②選手情報入力!I44="","",IF(D36=1,VLOOKUP(②選手情報入力!I44,種目情報!$A$3:$B$17,2,FALSE),VLOOKUP(②選手情報入力!I44,種目情報!$E$3:$F$19,2,FALSE))))</f>
        <v/>
      </c>
      <c r="J36" t="str">
        <f>IF(②選手情報入力!J44="","",L36)</f>
        <v/>
      </c>
      <c r="K36" t="str">
        <f>"0000000000"&amp;②選手情報入力!J44</f>
        <v>0000000000</v>
      </c>
      <c r="L36" t="str">
        <f t="shared" si="1"/>
        <v>0000000</v>
      </c>
    </row>
    <row r="37" spans="1:12">
      <c r="A37" t="e">
        <f>IF(H37="","",RIGHT(①学校情報入力!$D$4,4))&amp;(D37&amp;"0000")+H37</f>
        <v>#VALUE!</v>
      </c>
      <c r="B37" t="str">
        <f>IF(H37="","",②選手情報入力!D45)</f>
        <v/>
      </c>
      <c r="C37" t="str">
        <f>IF(H37="","",②選手情報入力!E45)</f>
        <v/>
      </c>
      <c r="D37" t="str">
        <f>IF(H37="","",IF(②選手情報入力!G45="男",1,2))</f>
        <v/>
      </c>
      <c r="E37" t="str">
        <f t="shared" si="0"/>
        <v/>
      </c>
      <c r="F37" t="str">
        <f>IF(H37="","",①学校情報入力!$D$4)</f>
        <v/>
      </c>
      <c r="G37" t="str">
        <f>IF(H37="","",①学校情報入力!$D$5)</f>
        <v/>
      </c>
      <c r="H37" t="str">
        <f>IF(②選手情報入力!C45="","",②選手情報入力!C45)</f>
        <v/>
      </c>
      <c r="I37" t="str">
        <f>IF(H37="","",IF(②選手情報入力!I45="","",IF(D37=1,VLOOKUP(②選手情報入力!I45,種目情報!$A$3:$B$17,2,FALSE),VLOOKUP(②選手情報入力!I45,種目情報!$E$3:$F$19,2,FALSE))))</f>
        <v/>
      </c>
      <c r="J37" t="str">
        <f>IF(②選手情報入力!J45="","",L37)</f>
        <v/>
      </c>
      <c r="K37" t="str">
        <f>"0000000000"&amp;②選手情報入力!J45</f>
        <v>0000000000</v>
      </c>
      <c r="L37" t="str">
        <f t="shared" si="1"/>
        <v>0000000</v>
      </c>
    </row>
    <row r="38" spans="1:12">
      <c r="A38" t="e">
        <f>IF(H38="","",RIGHT(①学校情報入力!$D$4,4))&amp;(D38&amp;"0000")+H38</f>
        <v>#VALUE!</v>
      </c>
      <c r="B38" t="str">
        <f>IF(H38="","",②選手情報入力!D46)</f>
        <v/>
      </c>
      <c r="C38" t="str">
        <f>IF(H38="","",②選手情報入力!E46)</f>
        <v/>
      </c>
      <c r="D38" t="str">
        <f>IF(H38="","",IF(②選手情報入力!G46="男",1,2))</f>
        <v/>
      </c>
      <c r="E38" t="str">
        <f t="shared" si="0"/>
        <v/>
      </c>
      <c r="F38" t="str">
        <f>IF(H38="","",①学校情報入力!$D$4)</f>
        <v/>
      </c>
      <c r="G38" t="str">
        <f>IF(H38="","",①学校情報入力!$D$5)</f>
        <v/>
      </c>
      <c r="H38" t="str">
        <f>IF(②選手情報入力!C46="","",②選手情報入力!C46)</f>
        <v/>
      </c>
      <c r="I38" t="str">
        <f>IF(H38="","",IF(②選手情報入力!I46="","",IF(D38=1,VLOOKUP(②選手情報入力!I46,種目情報!$A$3:$B$17,2,FALSE),VLOOKUP(②選手情報入力!I46,種目情報!$E$3:$F$19,2,FALSE))))</f>
        <v/>
      </c>
      <c r="J38" t="str">
        <f>IF(②選手情報入力!J46="","",L38)</f>
        <v/>
      </c>
      <c r="K38" t="str">
        <f>"0000000000"&amp;②選手情報入力!J46</f>
        <v>0000000000</v>
      </c>
      <c r="L38" t="str">
        <f t="shared" si="1"/>
        <v>0000000</v>
      </c>
    </row>
    <row r="39" spans="1:12">
      <c r="A39" t="e">
        <f>IF(H39="","",RIGHT(①学校情報入力!$D$4,4))&amp;(D39&amp;"0000")+H39</f>
        <v>#VALUE!</v>
      </c>
      <c r="B39" t="str">
        <f>IF(H39="","",②選手情報入力!D47)</f>
        <v/>
      </c>
      <c r="C39" t="str">
        <f>IF(H39="","",②選手情報入力!E47)</f>
        <v/>
      </c>
      <c r="D39" t="str">
        <f>IF(H39="","",IF(②選手情報入力!G47="男",1,2))</f>
        <v/>
      </c>
      <c r="E39" t="str">
        <f t="shared" si="0"/>
        <v/>
      </c>
      <c r="F39" t="str">
        <f>IF(H39="","",①学校情報入力!$D$4)</f>
        <v/>
      </c>
      <c r="G39" t="str">
        <f>IF(H39="","",①学校情報入力!$D$5)</f>
        <v/>
      </c>
      <c r="H39" t="str">
        <f>IF(②選手情報入力!C47="","",②選手情報入力!C47)</f>
        <v/>
      </c>
      <c r="I39" t="str">
        <f>IF(H39="","",IF(②選手情報入力!I47="","",IF(D39=1,VLOOKUP(②選手情報入力!I47,種目情報!$A$3:$B$17,2,FALSE),VLOOKUP(②選手情報入力!I47,種目情報!$E$3:$F$19,2,FALSE))))</f>
        <v/>
      </c>
      <c r="J39" t="str">
        <f>IF(②選手情報入力!J47="","",L39)</f>
        <v/>
      </c>
      <c r="K39" t="str">
        <f>"0000000000"&amp;②選手情報入力!J47</f>
        <v>0000000000</v>
      </c>
      <c r="L39" t="str">
        <f t="shared" si="1"/>
        <v>0000000</v>
      </c>
    </row>
    <row r="40" spans="1:12">
      <c r="A40" t="e">
        <f>IF(H40="","",RIGHT(①学校情報入力!$D$4,4))&amp;(D40&amp;"0000")+H40</f>
        <v>#VALUE!</v>
      </c>
      <c r="B40" t="str">
        <f>IF(H40="","",②選手情報入力!D48)</f>
        <v/>
      </c>
      <c r="C40" t="str">
        <f>IF(H40="","",②選手情報入力!E48)</f>
        <v/>
      </c>
      <c r="D40" t="str">
        <f>IF(H40="","",IF(②選手情報入力!G48="男",1,2))</f>
        <v/>
      </c>
      <c r="E40" t="str">
        <f t="shared" si="0"/>
        <v/>
      </c>
      <c r="F40" t="str">
        <f>IF(H40="","",①学校情報入力!$D$4)</f>
        <v/>
      </c>
      <c r="G40" t="str">
        <f>IF(H40="","",①学校情報入力!$D$5)</f>
        <v/>
      </c>
      <c r="H40" t="str">
        <f>IF(②選手情報入力!C48="","",②選手情報入力!C48)</f>
        <v/>
      </c>
      <c r="I40" t="str">
        <f>IF(H40="","",IF(②選手情報入力!I48="","",IF(D40=1,VLOOKUP(②選手情報入力!I48,種目情報!$A$3:$B$17,2,FALSE),VLOOKUP(②選手情報入力!I48,種目情報!$E$3:$F$19,2,FALSE))))</f>
        <v/>
      </c>
      <c r="J40" t="str">
        <f>IF(②選手情報入力!J48="","",L40)</f>
        <v/>
      </c>
      <c r="K40" t="str">
        <f>"0000000000"&amp;②選手情報入力!J48</f>
        <v>0000000000</v>
      </c>
      <c r="L40" t="str">
        <f t="shared" si="1"/>
        <v>0000000</v>
      </c>
    </row>
    <row r="41" spans="1:12">
      <c r="A41" t="e">
        <f>IF(H41="","",RIGHT(①学校情報入力!$D$4,4))&amp;(D41&amp;"0000")+H41</f>
        <v>#VALUE!</v>
      </c>
      <c r="B41" t="str">
        <f>IF(H41="","",②選手情報入力!D49)</f>
        <v/>
      </c>
      <c r="C41" t="str">
        <f>IF(H41="","",②選手情報入力!E49)</f>
        <v/>
      </c>
      <c r="D41" t="str">
        <f>IF(H41="","",IF(②選手情報入力!G49="男",1,2))</f>
        <v/>
      </c>
      <c r="E41" t="str">
        <f t="shared" si="0"/>
        <v/>
      </c>
      <c r="F41" t="str">
        <f>IF(H41="","",①学校情報入力!$D$4)</f>
        <v/>
      </c>
      <c r="G41" t="str">
        <f>IF(H41="","",①学校情報入力!$D$5)</f>
        <v/>
      </c>
      <c r="H41" t="str">
        <f>IF(②選手情報入力!C49="","",②選手情報入力!C49)</f>
        <v/>
      </c>
      <c r="I41" t="str">
        <f>IF(H41="","",IF(②選手情報入力!I49="","",IF(D41=1,VLOOKUP(②選手情報入力!I49,種目情報!$A$3:$B$17,2,FALSE),VLOOKUP(②選手情報入力!I49,種目情報!$E$3:$F$19,2,FALSE))))</f>
        <v/>
      </c>
      <c r="J41" t="str">
        <f>IF(②選手情報入力!J49="","",L41)</f>
        <v/>
      </c>
      <c r="K41" t="str">
        <f>"0000000000"&amp;②選手情報入力!J49</f>
        <v>0000000000</v>
      </c>
      <c r="L41" t="str">
        <f t="shared" si="1"/>
        <v>0000000</v>
      </c>
    </row>
    <row r="42" spans="1:12">
      <c r="A42" t="e">
        <f>IF(H42="","",RIGHT(①学校情報入力!$D$4,4))&amp;(D42&amp;"0000")+H42</f>
        <v>#VALUE!</v>
      </c>
      <c r="B42" t="str">
        <f>IF(H42="","",②選手情報入力!D50)</f>
        <v/>
      </c>
      <c r="C42" t="str">
        <f>IF(H42="","",②選手情報入力!E50)</f>
        <v/>
      </c>
      <c r="D42" t="str">
        <f>IF(H42="","",IF(②選手情報入力!G50="男",1,2))</f>
        <v/>
      </c>
      <c r="E42" t="str">
        <f t="shared" si="0"/>
        <v/>
      </c>
      <c r="F42" t="str">
        <f>IF(H42="","",①学校情報入力!$D$4)</f>
        <v/>
      </c>
      <c r="G42" t="str">
        <f>IF(H42="","",①学校情報入力!$D$5)</f>
        <v/>
      </c>
      <c r="H42" t="str">
        <f>IF(②選手情報入力!C50="","",②選手情報入力!C50)</f>
        <v/>
      </c>
      <c r="I42" t="str">
        <f>IF(H42="","",IF(②選手情報入力!I50="","",IF(D42=1,VLOOKUP(②選手情報入力!I50,種目情報!$A$3:$B$17,2,FALSE),VLOOKUP(②選手情報入力!I50,種目情報!$E$3:$F$19,2,FALSE))))</f>
        <v/>
      </c>
      <c r="J42" t="str">
        <f>IF(②選手情報入力!J50="","",L42)</f>
        <v/>
      </c>
      <c r="K42" t="str">
        <f>"0000000000"&amp;②選手情報入力!J50</f>
        <v>0000000000</v>
      </c>
      <c r="L42" t="str">
        <f t="shared" si="1"/>
        <v>0000000</v>
      </c>
    </row>
    <row r="43" spans="1:12">
      <c r="A43" t="e">
        <f>IF(H43="","",RIGHT(①学校情報入力!$D$4,4))&amp;(D43&amp;"0000")+H43</f>
        <v>#VALUE!</v>
      </c>
      <c r="B43" t="str">
        <f>IF(H43="","",②選手情報入力!D51)</f>
        <v/>
      </c>
      <c r="C43" t="str">
        <f>IF(H43="","",②選手情報入力!E51)</f>
        <v/>
      </c>
      <c r="D43" t="str">
        <f>IF(H43="","",IF(②選手情報入力!G51="男",1,2))</f>
        <v/>
      </c>
      <c r="E43" t="str">
        <f t="shared" si="0"/>
        <v/>
      </c>
      <c r="F43" t="str">
        <f>IF(H43="","",①学校情報入力!$D$4)</f>
        <v/>
      </c>
      <c r="G43" t="str">
        <f>IF(H43="","",①学校情報入力!$D$5)</f>
        <v/>
      </c>
      <c r="H43" t="str">
        <f>IF(②選手情報入力!C51="","",②選手情報入力!C51)</f>
        <v/>
      </c>
      <c r="I43" t="str">
        <f>IF(H43="","",IF(②選手情報入力!I51="","",IF(D43=1,VLOOKUP(②選手情報入力!I51,種目情報!$A$3:$B$17,2,FALSE),VLOOKUP(②選手情報入力!I51,種目情報!$E$3:$F$19,2,FALSE))))</f>
        <v/>
      </c>
      <c r="J43" t="str">
        <f>IF(②選手情報入力!J51="","",L43)</f>
        <v/>
      </c>
      <c r="K43" t="str">
        <f>"0000000000"&amp;②選手情報入力!J51</f>
        <v>0000000000</v>
      </c>
      <c r="L43" t="str">
        <f t="shared" si="1"/>
        <v>0000000</v>
      </c>
    </row>
    <row r="44" spans="1:12">
      <c r="A44" t="e">
        <f>IF(H44="","",RIGHT(①学校情報入力!$D$4,4))&amp;(D44&amp;"0000")+H44</f>
        <v>#VALUE!</v>
      </c>
      <c r="B44" t="str">
        <f>IF(H44="","",②選手情報入力!D52)</f>
        <v/>
      </c>
      <c r="C44" t="str">
        <f>IF(H44="","",②選手情報入力!E52)</f>
        <v/>
      </c>
      <c r="D44" t="str">
        <f>IF(H44="","",IF(②選手情報入力!G52="男",1,2))</f>
        <v/>
      </c>
      <c r="E44" t="str">
        <f t="shared" si="0"/>
        <v/>
      </c>
      <c r="F44" t="str">
        <f>IF(H44="","",①学校情報入力!$D$4)</f>
        <v/>
      </c>
      <c r="G44" t="str">
        <f>IF(H44="","",①学校情報入力!$D$5)</f>
        <v/>
      </c>
      <c r="H44" t="str">
        <f>IF(②選手情報入力!C52="","",②選手情報入力!C52)</f>
        <v/>
      </c>
      <c r="I44" t="str">
        <f>IF(H44="","",IF(②選手情報入力!I52="","",IF(D44=1,VLOOKUP(②選手情報入力!I52,種目情報!$A$3:$B$17,2,FALSE),VLOOKUP(②選手情報入力!I52,種目情報!$E$3:$F$19,2,FALSE))))</f>
        <v/>
      </c>
      <c r="J44" t="str">
        <f>IF(②選手情報入力!J52="","",L44)</f>
        <v/>
      </c>
      <c r="K44" t="str">
        <f>"0000000000"&amp;②選手情報入力!J52</f>
        <v>0000000000</v>
      </c>
      <c r="L44" t="str">
        <f t="shared" si="1"/>
        <v>0000000</v>
      </c>
    </row>
    <row r="45" spans="1:12">
      <c r="A45" t="e">
        <f>IF(H45="","",RIGHT(①学校情報入力!$D$4,4))&amp;(D45&amp;"0000")+H45</f>
        <v>#VALUE!</v>
      </c>
      <c r="B45" t="str">
        <f>IF(H45="","",②選手情報入力!D53)</f>
        <v/>
      </c>
      <c r="C45" t="str">
        <f>IF(H45="","",②選手情報入力!E53)</f>
        <v/>
      </c>
      <c r="D45" t="str">
        <f>IF(H45="","",IF(②選手情報入力!G53="男",1,2))</f>
        <v/>
      </c>
      <c r="E45" t="str">
        <f t="shared" si="0"/>
        <v/>
      </c>
      <c r="F45" t="str">
        <f>IF(H45="","",①学校情報入力!$D$4)</f>
        <v/>
      </c>
      <c r="G45" t="str">
        <f>IF(H45="","",①学校情報入力!$D$5)</f>
        <v/>
      </c>
      <c r="H45" t="str">
        <f>IF(②選手情報入力!C53="","",②選手情報入力!C53)</f>
        <v/>
      </c>
      <c r="I45" t="str">
        <f>IF(H45="","",IF(②選手情報入力!I53="","",IF(D45=1,VLOOKUP(②選手情報入力!I53,種目情報!$A$3:$B$17,2,FALSE),VLOOKUP(②選手情報入力!I53,種目情報!$E$3:$F$19,2,FALSE))))</f>
        <v/>
      </c>
      <c r="J45" t="str">
        <f>IF(②選手情報入力!J53="","",L45)</f>
        <v/>
      </c>
      <c r="K45" t="str">
        <f>"0000000000"&amp;②選手情報入力!J53</f>
        <v>0000000000</v>
      </c>
      <c r="L45" t="str">
        <f t="shared" si="1"/>
        <v>0000000</v>
      </c>
    </row>
    <row r="46" spans="1:12">
      <c r="A46" t="e">
        <f>IF(H46="","",RIGHT(①学校情報入力!$D$4,4))&amp;(D46&amp;"0000")+H46</f>
        <v>#VALUE!</v>
      </c>
      <c r="B46" t="str">
        <f>IF(H46="","",②選手情報入力!D54)</f>
        <v/>
      </c>
      <c r="C46" t="str">
        <f>IF(H46="","",②選手情報入力!E54)</f>
        <v/>
      </c>
      <c r="D46" t="str">
        <f>IF(H46="","",IF(②選手情報入力!G54="男",1,2))</f>
        <v/>
      </c>
      <c r="E46" t="str">
        <f t="shared" si="0"/>
        <v/>
      </c>
      <c r="F46" t="str">
        <f>IF(H46="","",①学校情報入力!$D$4)</f>
        <v/>
      </c>
      <c r="G46" t="str">
        <f>IF(H46="","",①学校情報入力!$D$5)</f>
        <v/>
      </c>
      <c r="H46" t="str">
        <f>IF(②選手情報入力!C54="","",②選手情報入力!C54)</f>
        <v/>
      </c>
      <c r="I46" t="str">
        <f>IF(H46="","",IF(②選手情報入力!I54="","",IF(D46=1,VLOOKUP(②選手情報入力!I54,種目情報!$A$3:$B$17,2,FALSE),VLOOKUP(②選手情報入力!I54,種目情報!$E$3:$F$19,2,FALSE))))</f>
        <v/>
      </c>
      <c r="J46" t="str">
        <f>IF(②選手情報入力!J54="","",L46)</f>
        <v/>
      </c>
      <c r="K46" t="str">
        <f>"0000000000"&amp;②選手情報入力!J54</f>
        <v>0000000000</v>
      </c>
      <c r="L46" t="str">
        <f t="shared" si="1"/>
        <v>0000000</v>
      </c>
    </row>
    <row r="47" spans="1:12">
      <c r="A47" t="e">
        <f>IF(H47="","",RIGHT(①学校情報入力!$D$4,4))&amp;(D47&amp;"0000")+H47</f>
        <v>#VALUE!</v>
      </c>
      <c r="B47" t="str">
        <f>IF(H47="","",②選手情報入力!D55)</f>
        <v/>
      </c>
      <c r="C47" t="str">
        <f>IF(H47="","",②選手情報入力!E55)</f>
        <v/>
      </c>
      <c r="D47" t="str">
        <f>IF(H47="","",IF(②選手情報入力!G55="男",1,2))</f>
        <v/>
      </c>
      <c r="E47" t="str">
        <f t="shared" si="0"/>
        <v/>
      </c>
      <c r="F47" t="str">
        <f>IF(H47="","",①学校情報入力!$D$4)</f>
        <v/>
      </c>
      <c r="G47" t="str">
        <f>IF(H47="","",①学校情報入力!$D$5)</f>
        <v/>
      </c>
      <c r="H47" t="str">
        <f>IF(②選手情報入力!C55="","",②選手情報入力!C55)</f>
        <v/>
      </c>
      <c r="I47" t="str">
        <f>IF(H47="","",IF(②選手情報入力!I55="","",IF(D47=1,VLOOKUP(②選手情報入力!I55,種目情報!$A$3:$B$17,2,FALSE),VLOOKUP(②選手情報入力!I55,種目情報!$E$3:$F$19,2,FALSE))))</f>
        <v/>
      </c>
      <c r="J47" t="str">
        <f>IF(②選手情報入力!J55="","",L47)</f>
        <v/>
      </c>
      <c r="K47" t="str">
        <f>"0000000000"&amp;②選手情報入力!J55</f>
        <v>0000000000</v>
      </c>
      <c r="L47" t="str">
        <f t="shared" si="1"/>
        <v>0000000</v>
      </c>
    </row>
    <row r="48" spans="1:12">
      <c r="A48" t="e">
        <f>IF(H48="","",RIGHT(①学校情報入力!$D$4,4))&amp;(D48&amp;"0000")+H48</f>
        <v>#VALUE!</v>
      </c>
      <c r="B48" t="str">
        <f>IF(H48="","",②選手情報入力!D56)</f>
        <v/>
      </c>
      <c r="C48" t="str">
        <f>IF(H48="","",②選手情報入力!E56)</f>
        <v/>
      </c>
      <c r="D48" t="str">
        <f>IF(H48="","",IF(②選手情報入力!G56="男",1,2))</f>
        <v/>
      </c>
      <c r="E48" t="str">
        <f t="shared" si="0"/>
        <v/>
      </c>
      <c r="F48" t="str">
        <f>IF(H48="","",①学校情報入力!$D$4)</f>
        <v/>
      </c>
      <c r="G48" t="str">
        <f>IF(H48="","",①学校情報入力!$D$5)</f>
        <v/>
      </c>
      <c r="H48" t="str">
        <f>IF(②選手情報入力!C56="","",②選手情報入力!C56)</f>
        <v/>
      </c>
      <c r="I48" t="str">
        <f>IF(H48="","",IF(②選手情報入力!I56="","",IF(D48=1,VLOOKUP(②選手情報入力!I56,種目情報!$A$3:$B$17,2,FALSE),VLOOKUP(②選手情報入力!I56,種目情報!$E$3:$F$19,2,FALSE))))</f>
        <v/>
      </c>
      <c r="J48" t="str">
        <f>IF(②選手情報入力!J56="","",L48)</f>
        <v/>
      </c>
      <c r="K48" t="str">
        <f>"0000000000"&amp;②選手情報入力!J56</f>
        <v>0000000000</v>
      </c>
      <c r="L48" t="str">
        <f t="shared" si="1"/>
        <v>0000000</v>
      </c>
    </row>
    <row r="49" spans="1:12">
      <c r="A49" t="e">
        <f>IF(H49="","",RIGHT(①学校情報入力!$D$4,4))&amp;(D49&amp;"0000")+H49</f>
        <v>#VALUE!</v>
      </c>
      <c r="B49" t="str">
        <f>IF(H49="","",②選手情報入力!D57)</f>
        <v/>
      </c>
      <c r="C49" t="str">
        <f>IF(H49="","",②選手情報入力!E57)</f>
        <v/>
      </c>
      <c r="D49" t="str">
        <f>IF(H49="","",IF(②選手情報入力!G57="男",1,2))</f>
        <v/>
      </c>
      <c r="E49" t="str">
        <f t="shared" si="0"/>
        <v/>
      </c>
      <c r="F49" t="str">
        <f>IF(H49="","",①学校情報入力!$D$4)</f>
        <v/>
      </c>
      <c r="G49" t="str">
        <f>IF(H49="","",①学校情報入力!$D$5)</f>
        <v/>
      </c>
      <c r="H49" t="str">
        <f>IF(②選手情報入力!C57="","",②選手情報入力!C57)</f>
        <v/>
      </c>
      <c r="I49" t="str">
        <f>IF(H49="","",IF(②選手情報入力!I57="","",IF(D49=1,VLOOKUP(②選手情報入力!I57,種目情報!$A$3:$B$17,2,FALSE),VLOOKUP(②選手情報入力!I57,種目情報!$E$3:$F$19,2,FALSE))))</f>
        <v/>
      </c>
      <c r="J49" t="str">
        <f>IF(②選手情報入力!J57="","",L49)</f>
        <v/>
      </c>
      <c r="K49" t="str">
        <f>"0000000000"&amp;②選手情報入力!J57</f>
        <v>0000000000</v>
      </c>
      <c r="L49" t="str">
        <f t="shared" si="1"/>
        <v>0000000</v>
      </c>
    </row>
    <row r="50" spans="1:12">
      <c r="A50" t="e">
        <f>IF(H50="","",RIGHT(①学校情報入力!$D$4,4))&amp;(D50&amp;"0000")+H50</f>
        <v>#VALUE!</v>
      </c>
      <c r="B50" t="str">
        <f>IF(H50="","",②選手情報入力!D58)</f>
        <v/>
      </c>
      <c r="C50" t="str">
        <f>IF(H50="","",②選手情報入力!E58)</f>
        <v/>
      </c>
      <c r="D50" t="str">
        <f>IF(H50="","",IF(②選手情報入力!G58="男",1,2))</f>
        <v/>
      </c>
      <c r="E50" t="str">
        <f t="shared" si="0"/>
        <v/>
      </c>
      <c r="F50" t="str">
        <f>IF(H50="","",①学校情報入力!$D$4)</f>
        <v/>
      </c>
      <c r="G50" t="str">
        <f>IF(H50="","",①学校情報入力!$D$5)</f>
        <v/>
      </c>
      <c r="H50" t="str">
        <f>IF(②選手情報入力!C58="","",②選手情報入力!C58)</f>
        <v/>
      </c>
      <c r="I50" t="str">
        <f>IF(H50="","",IF(②選手情報入力!I58="","",IF(D50=1,VLOOKUP(②選手情報入力!I58,種目情報!$A$3:$B$17,2,FALSE),VLOOKUP(②選手情報入力!I58,種目情報!$E$3:$F$19,2,FALSE))))</f>
        <v/>
      </c>
      <c r="J50" t="str">
        <f>IF(②選手情報入力!J58="","",L50)</f>
        <v/>
      </c>
      <c r="K50" t="str">
        <f>"0000000000"&amp;②選手情報入力!J58</f>
        <v>0000000000</v>
      </c>
      <c r="L50" t="str">
        <f t="shared" si="1"/>
        <v>0000000</v>
      </c>
    </row>
    <row r="51" spans="1:12">
      <c r="A51" t="e">
        <f>IF(H51="","",RIGHT(①学校情報入力!$D$4,4))&amp;(D51&amp;"0000")+H51</f>
        <v>#VALUE!</v>
      </c>
      <c r="B51" t="str">
        <f>IF(H51="","",②選手情報入力!D59)</f>
        <v/>
      </c>
      <c r="C51" t="str">
        <f>IF(H51="","",②選手情報入力!E59)</f>
        <v/>
      </c>
      <c r="D51" t="str">
        <f>IF(H51="","",IF(②選手情報入力!G59="男",1,2))</f>
        <v/>
      </c>
      <c r="E51" t="str">
        <f t="shared" si="0"/>
        <v/>
      </c>
      <c r="F51" t="str">
        <f>IF(H51="","",①学校情報入力!$D$4)</f>
        <v/>
      </c>
      <c r="G51" t="str">
        <f>IF(H51="","",①学校情報入力!$D$5)</f>
        <v/>
      </c>
      <c r="H51" t="str">
        <f>IF(②選手情報入力!C59="","",②選手情報入力!C59)</f>
        <v/>
      </c>
      <c r="I51" t="str">
        <f>IF(H51="","",IF(②選手情報入力!I59="","",IF(D51=1,VLOOKUP(②選手情報入力!I59,種目情報!$A$3:$B$17,2,FALSE),VLOOKUP(②選手情報入力!I59,種目情報!$E$3:$F$19,2,FALSE))))</f>
        <v/>
      </c>
      <c r="J51" t="str">
        <f>IF(②選手情報入力!J59="","",L51)</f>
        <v/>
      </c>
      <c r="K51" t="str">
        <f>"0000000000"&amp;②選手情報入力!J59</f>
        <v>0000000000</v>
      </c>
      <c r="L51" t="str">
        <f t="shared" si="1"/>
        <v>0000000</v>
      </c>
    </row>
    <row r="52" spans="1:12">
      <c r="A52" t="e">
        <f>IF(H52="","",RIGHT(①学校情報入力!$D$4,4))&amp;(D52&amp;"0000")+H52</f>
        <v>#VALUE!</v>
      </c>
      <c r="B52" t="str">
        <f>IF(H52="","",②選手情報入力!D60)</f>
        <v/>
      </c>
      <c r="C52" t="str">
        <f>IF(H52="","",②選手情報入力!E60)</f>
        <v/>
      </c>
      <c r="D52" t="str">
        <f>IF(H52="","",IF(②選手情報入力!G60="男",1,2))</f>
        <v/>
      </c>
      <c r="E52" t="str">
        <f t="shared" si="0"/>
        <v/>
      </c>
      <c r="F52" t="str">
        <f>IF(H52="","",①学校情報入力!$D$4)</f>
        <v/>
      </c>
      <c r="G52" t="str">
        <f>IF(H52="","",①学校情報入力!$D$5)</f>
        <v/>
      </c>
      <c r="H52" t="str">
        <f>IF(②選手情報入力!C60="","",②選手情報入力!C60)</f>
        <v/>
      </c>
      <c r="I52" t="str">
        <f>IF(H52="","",IF(②選手情報入力!I60="","",IF(D52=1,VLOOKUP(②選手情報入力!I60,種目情報!$A$3:$B$17,2,FALSE),VLOOKUP(②選手情報入力!I60,種目情報!$E$3:$F$19,2,FALSE))))</f>
        <v/>
      </c>
      <c r="J52" t="str">
        <f>IF(②選手情報入力!J60="","",L52)</f>
        <v/>
      </c>
      <c r="K52" t="str">
        <f>"0000000000"&amp;②選手情報入力!J60</f>
        <v>0000000000</v>
      </c>
      <c r="L52" t="str">
        <f t="shared" si="1"/>
        <v>0000000</v>
      </c>
    </row>
    <row r="53" spans="1:12">
      <c r="A53" t="e">
        <f>IF(H53="","",RIGHT(①学校情報入力!$D$4,4))&amp;(D53&amp;"0000")+H53</f>
        <v>#VALUE!</v>
      </c>
      <c r="B53" t="str">
        <f>IF(H53="","",②選手情報入力!D61)</f>
        <v/>
      </c>
      <c r="C53" t="str">
        <f>IF(H53="","",②選手情報入力!E61)</f>
        <v/>
      </c>
      <c r="D53" t="str">
        <f>IF(H53="","",IF(②選手情報入力!G61="男",1,2))</f>
        <v/>
      </c>
      <c r="E53" t="str">
        <f t="shared" si="0"/>
        <v/>
      </c>
      <c r="F53" t="str">
        <f>IF(H53="","",①学校情報入力!$D$4)</f>
        <v/>
      </c>
      <c r="G53" t="str">
        <f>IF(H53="","",①学校情報入力!$D$5)</f>
        <v/>
      </c>
      <c r="H53" t="str">
        <f>IF(②選手情報入力!C61="","",②選手情報入力!C61)</f>
        <v/>
      </c>
      <c r="I53" t="str">
        <f>IF(H53="","",IF(②選手情報入力!I61="","",IF(D53=1,VLOOKUP(②選手情報入力!I61,種目情報!$A$3:$B$17,2,FALSE),VLOOKUP(②選手情報入力!I61,種目情報!$E$3:$F$19,2,FALSE))))</f>
        <v/>
      </c>
      <c r="J53" t="str">
        <f>IF(②選手情報入力!J61="","",L53)</f>
        <v/>
      </c>
      <c r="K53" t="str">
        <f>"0000000000"&amp;②選手情報入力!J61</f>
        <v>0000000000</v>
      </c>
      <c r="L53" t="str">
        <f t="shared" si="1"/>
        <v>0000000</v>
      </c>
    </row>
    <row r="54" spans="1:12">
      <c r="A54" t="e">
        <f>IF(H54="","",RIGHT(①学校情報入力!$D$4,4))&amp;(D54&amp;"0000")+H54</f>
        <v>#VALUE!</v>
      </c>
      <c r="B54" t="str">
        <f>IF(H54="","",②選手情報入力!D62)</f>
        <v/>
      </c>
      <c r="C54" t="str">
        <f>IF(H54="","",②選手情報入力!E62)</f>
        <v/>
      </c>
      <c r="D54" t="str">
        <f>IF(H54="","",IF(②選手情報入力!G62="男",1,2))</f>
        <v/>
      </c>
      <c r="E54" t="str">
        <f t="shared" si="0"/>
        <v/>
      </c>
      <c r="F54" t="str">
        <f>IF(H54="","",①学校情報入力!$D$4)</f>
        <v/>
      </c>
      <c r="G54" t="str">
        <f>IF(H54="","",①学校情報入力!$D$5)</f>
        <v/>
      </c>
      <c r="H54" t="str">
        <f>IF(②選手情報入力!C62="","",②選手情報入力!C62)</f>
        <v/>
      </c>
      <c r="I54" t="str">
        <f>IF(H54="","",IF(②選手情報入力!I62="","",IF(D54=1,VLOOKUP(②選手情報入力!I62,種目情報!$A$3:$B$17,2,FALSE),VLOOKUP(②選手情報入力!I62,種目情報!$E$3:$F$19,2,FALSE))))</f>
        <v/>
      </c>
      <c r="J54" t="str">
        <f>IF(②選手情報入力!J62="","",L54)</f>
        <v/>
      </c>
      <c r="K54" t="str">
        <f>"0000000000"&amp;②選手情報入力!J62</f>
        <v>0000000000</v>
      </c>
      <c r="L54" t="str">
        <f t="shared" si="1"/>
        <v>0000000</v>
      </c>
    </row>
    <row r="55" spans="1:12">
      <c r="A55" t="e">
        <f>IF(H55="","",RIGHT(①学校情報入力!$D$4,4))&amp;(D55&amp;"0000")+H55</f>
        <v>#VALUE!</v>
      </c>
      <c r="B55" t="str">
        <f>IF(H55="","",②選手情報入力!D63)</f>
        <v/>
      </c>
      <c r="C55" t="str">
        <f>IF(H55="","",②選手情報入力!E63)</f>
        <v/>
      </c>
      <c r="D55" t="str">
        <f>IF(H55="","",IF(②選手情報入力!G63="男",1,2))</f>
        <v/>
      </c>
      <c r="E55" t="str">
        <f t="shared" si="0"/>
        <v/>
      </c>
      <c r="F55" t="str">
        <f>IF(H55="","",①学校情報入力!$D$4)</f>
        <v/>
      </c>
      <c r="G55" t="str">
        <f>IF(H55="","",①学校情報入力!$D$5)</f>
        <v/>
      </c>
      <c r="H55" t="str">
        <f>IF(②選手情報入力!C63="","",②選手情報入力!C63)</f>
        <v/>
      </c>
      <c r="I55" t="str">
        <f>IF(H55="","",IF(②選手情報入力!I63="","",IF(D55=1,VLOOKUP(②選手情報入力!I63,種目情報!$A$3:$B$17,2,FALSE),VLOOKUP(②選手情報入力!I63,種目情報!$E$3:$F$19,2,FALSE))))</f>
        <v/>
      </c>
      <c r="J55" t="str">
        <f>IF(②選手情報入力!J63="","",L55)</f>
        <v/>
      </c>
      <c r="K55" t="str">
        <f>"0000000000"&amp;②選手情報入力!J63</f>
        <v>0000000000</v>
      </c>
      <c r="L55" t="str">
        <f t="shared" si="1"/>
        <v>0000000</v>
      </c>
    </row>
    <row r="56" spans="1:12">
      <c r="A56" t="e">
        <f>IF(H56="","",RIGHT(①学校情報入力!$D$4,4))&amp;(D56&amp;"0000")+H56</f>
        <v>#VALUE!</v>
      </c>
      <c r="B56" t="str">
        <f>IF(H56="","",②選手情報入力!D64)</f>
        <v/>
      </c>
      <c r="C56" t="str">
        <f>IF(H56="","",②選手情報入力!E64)</f>
        <v/>
      </c>
      <c r="D56" t="str">
        <f>IF(H56="","",IF(②選手情報入力!G64="男",1,2))</f>
        <v/>
      </c>
      <c r="E56" t="str">
        <f t="shared" si="0"/>
        <v/>
      </c>
      <c r="F56" t="str">
        <f>IF(H56="","",①学校情報入力!$D$4)</f>
        <v/>
      </c>
      <c r="G56" t="str">
        <f>IF(H56="","",①学校情報入力!$D$5)</f>
        <v/>
      </c>
      <c r="H56" t="str">
        <f>IF(②選手情報入力!C64="","",②選手情報入力!C64)</f>
        <v/>
      </c>
      <c r="I56" t="str">
        <f>IF(H56="","",IF(②選手情報入力!I64="","",IF(D56=1,VLOOKUP(②選手情報入力!I64,種目情報!$A$3:$B$17,2,FALSE),VLOOKUP(②選手情報入力!I64,種目情報!$E$3:$F$19,2,FALSE))))</f>
        <v/>
      </c>
      <c r="J56" t="str">
        <f>IF(②選手情報入力!J64="","",L56)</f>
        <v/>
      </c>
      <c r="K56" t="str">
        <f>"0000000000"&amp;②選手情報入力!J64</f>
        <v>0000000000</v>
      </c>
      <c r="L56" t="str">
        <f t="shared" si="1"/>
        <v>0000000</v>
      </c>
    </row>
    <row r="57" spans="1:12">
      <c r="A57" t="e">
        <f>IF(H57="","",RIGHT(①学校情報入力!$D$4,4))&amp;(D57&amp;"0000")+H57</f>
        <v>#VALUE!</v>
      </c>
      <c r="B57" t="str">
        <f>IF(H57="","",②選手情報入力!D65)</f>
        <v/>
      </c>
      <c r="C57" t="str">
        <f>IF(H57="","",②選手情報入力!E65)</f>
        <v/>
      </c>
      <c r="D57" t="str">
        <f>IF(H57="","",IF(②選手情報入力!G65="男",1,2))</f>
        <v/>
      </c>
      <c r="E57" t="str">
        <f t="shared" si="0"/>
        <v/>
      </c>
      <c r="F57" t="str">
        <f>IF(H57="","",①学校情報入力!$D$4)</f>
        <v/>
      </c>
      <c r="G57" t="str">
        <f>IF(H57="","",①学校情報入力!$D$5)</f>
        <v/>
      </c>
      <c r="H57" t="str">
        <f>IF(②選手情報入力!C65="","",②選手情報入力!C65)</f>
        <v/>
      </c>
      <c r="I57" t="str">
        <f>IF(H57="","",IF(②選手情報入力!I65="","",IF(D57=1,VLOOKUP(②選手情報入力!I65,種目情報!$A$3:$B$17,2,FALSE),VLOOKUP(②選手情報入力!I65,種目情報!$E$3:$F$19,2,FALSE))))</f>
        <v/>
      </c>
      <c r="J57" t="str">
        <f>IF(②選手情報入力!J65="","",L57)</f>
        <v/>
      </c>
      <c r="K57" t="str">
        <f>"0000000000"&amp;②選手情報入力!J65</f>
        <v>0000000000</v>
      </c>
      <c r="L57" t="str">
        <f t="shared" si="1"/>
        <v>0000000</v>
      </c>
    </row>
    <row r="58" spans="1:12">
      <c r="A58" t="e">
        <f>IF(H58="","",RIGHT(①学校情報入力!$D$4,4))&amp;(D58&amp;"0000")+H58</f>
        <v>#VALUE!</v>
      </c>
      <c r="B58" t="str">
        <f>IF(H58="","",②選手情報入力!D66)</f>
        <v/>
      </c>
      <c r="C58" t="str">
        <f>IF(H58="","",②選手情報入力!E66)</f>
        <v/>
      </c>
      <c r="D58" t="str">
        <f>IF(H58="","",IF(②選手情報入力!G66="男",1,2))</f>
        <v/>
      </c>
      <c r="E58" t="str">
        <f t="shared" si="0"/>
        <v/>
      </c>
      <c r="F58" t="str">
        <f>IF(H58="","",①学校情報入力!$D$4)</f>
        <v/>
      </c>
      <c r="G58" t="str">
        <f>IF(H58="","",①学校情報入力!$D$5)</f>
        <v/>
      </c>
      <c r="H58" t="str">
        <f>IF(②選手情報入力!C66="","",②選手情報入力!C66)</f>
        <v/>
      </c>
      <c r="I58" t="str">
        <f>IF(H58="","",IF(②選手情報入力!I66="","",IF(D58=1,VLOOKUP(②選手情報入力!I66,種目情報!$A$3:$B$17,2,FALSE),VLOOKUP(②選手情報入力!I66,種目情報!$E$3:$F$19,2,FALSE))))</f>
        <v/>
      </c>
      <c r="J58" t="str">
        <f>IF(②選手情報入力!J66="","",L58)</f>
        <v/>
      </c>
      <c r="K58" t="str">
        <f>"0000000000"&amp;②選手情報入力!J66</f>
        <v>0000000000</v>
      </c>
      <c r="L58" t="str">
        <f t="shared" si="1"/>
        <v>0000000</v>
      </c>
    </row>
    <row r="59" spans="1:12">
      <c r="A59" t="e">
        <f>IF(H59="","",RIGHT(①学校情報入力!$D$4,4))&amp;(D59&amp;"0000")+H59</f>
        <v>#VALUE!</v>
      </c>
      <c r="B59" t="str">
        <f>IF(H59="","",②選手情報入力!D67)</f>
        <v/>
      </c>
      <c r="C59" t="str">
        <f>IF(H59="","",②選手情報入力!E67)</f>
        <v/>
      </c>
      <c r="D59" t="str">
        <f>IF(H59="","",IF(②選手情報入力!G67="男",1,2))</f>
        <v/>
      </c>
      <c r="E59" t="str">
        <f t="shared" si="0"/>
        <v/>
      </c>
      <c r="F59" t="str">
        <f>IF(H59="","",①学校情報入力!$D$4)</f>
        <v/>
      </c>
      <c r="G59" t="str">
        <f>IF(H59="","",①学校情報入力!$D$5)</f>
        <v/>
      </c>
      <c r="H59" t="str">
        <f>IF(②選手情報入力!C67="","",②選手情報入力!C67)</f>
        <v/>
      </c>
      <c r="I59" t="str">
        <f>IF(H59="","",IF(②選手情報入力!I67="","",IF(D59=1,VLOOKUP(②選手情報入力!I67,種目情報!$A$3:$B$17,2,FALSE),VLOOKUP(②選手情報入力!I67,種目情報!$E$3:$F$19,2,FALSE))))</f>
        <v/>
      </c>
      <c r="J59" t="str">
        <f>IF(②選手情報入力!J67="","",L59)</f>
        <v/>
      </c>
      <c r="K59" t="str">
        <f>"0000000000"&amp;②選手情報入力!J67</f>
        <v>0000000000</v>
      </c>
      <c r="L59" t="str">
        <f t="shared" si="1"/>
        <v>0000000</v>
      </c>
    </row>
    <row r="60" spans="1:12">
      <c r="A60" t="e">
        <f>IF(H60="","",RIGHT(①学校情報入力!$D$4,4))&amp;(D60&amp;"0000")+H60</f>
        <v>#VALUE!</v>
      </c>
      <c r="B60" t="str">
        <f>IF(H60="","",②選手情報入力!D68)</f>
        <v/>
      </c>
      <c r="C60" t="str">
        <f>IF(H60="","",②選手情報入力!E68)</f>
        <v/>
      </c>
      <c r="D60" t="str">
        <f>IF(H60="","",IF(②選手情報入力!G68="男",1,2))</f>
        <v/>
      </c>
      <c r="E60" t="str">
        <f t="shared" si="0"/>
        <v/>
      </c>
      <c r="F60" t="str">
        <f>IF(H60="","",①学校情報入力!$D$4)</f>
        <v/>
      </c>
      <c r="G60" t="str">
        <f>IF(H60="","",①学校情報入力!$D$5)</f>
        <v/>
      </c>
      <c r="H60" t="str">
        <f>IF(②選手情報入力!C68="","",②選手情報入力!C68)</f>
        <v/>
      </c>
      <c r="I60" t="str">
        <f>IF(H60="","",IF(②選手情報入力!I68="","",IF(D60=1,VLOOKUP(②選手情報入力!I68,種目情報!$A$3:$B$17,2,FALSE),VLOOKUP(②選手情報入力!I68,種目情報!$E$3:$F$19,2,FALSE))))</f>
        <v/>
      </c>
      <c r="J60" t="str">
        <f>IF(②選手情報入力!J68="","",L60)</f>
        <v/>
      </c>
      <c r="K60" t="str">
        <f>"0000000000"&amp;②選手情報入力!J68</f>
        <v>0000000000</v>
      </c>
      <c r="L60" t="str">
        <f t="shared" si="1"/>
        <v>0000000</v>
      </c>
    </row>
    <row r="61" spans="1:12">
      <c r="A61" t="e">
        <f>IF(H61="","",RIGHT(①学校情報入力!$D$4,4))&amp;(D61&amp;"0000")+H61</f>
        <v>#VALUE!</v>
      </c>
      <c r="B61" t="str">
        <f>IF(H61="","",②選手情報入力!D69)</f>
        <v/>
      </c>
      <c r="C61" t="str">
        <f>IF(H61="","",②選手情報入力!E69)</f>
        <v/>
      </c>
      <c r="D61" t="str">
        <f>IF(H61="","",IF(②選手情報入力!G69="男",1,2))</f>
        <v/>
      </c>
      <c r="E61" t="str">
        <f t="shared" si="0"/>
        <v/>
      </c>
      <c r="F61" t="str">
        <f>IF(H61="","",①学校情報入力!$D$4)</f>
        <v/>
      </c>
      <c r="G61" t="str">
        <f>IF(H61="","",①学校情報入力!$D$5)</f>
        <v/>
      </c>
      <c r="H61" t="str">
        <f>IF(②選手情報入力!C69="","",②選手情報入力!C69)</f>
        <v/>
      </c>
      <c r="I61" t="str">
        <f>IF(H61="","",IF(②選手情報入力!I69="","",IF(D61=1,VLOOKUP(②選手情報入力!I69,種目情報!$A$3:$B$17,2,FALSE),VLOOKUP(②選手情報入力!I69,種目情報!$E$3:$F$19,2,FALSE))))</f>
        <v/>
      </c>
      <c r="J61" t="str">
        <f>IF(②選手情報入力!J69="","",L61)</f>
        <v/>
      </c>
      <c r="K61" t="str">
        <f>"0000000000"&amp;②選手情報入力!J69</f>
        <v>0000000000</v>
      </c>
      <c r="L61" t="str">
        <f t="shared" si="1"/>
        <v>0000000</v>
      </c>
    </row>
    <row r="62" spans="1:12">
      <c r="A62" t="e">
        <f>IF(H62="","",RIGHT(①学校情報入力!$D$4,4))&amp;(D62&amp;"0000")+H62</f>
        <v>#VALUE!</v>
      </c>
      <c r="B62" t="str">
        <f>IF(H62="","",②選手情報入力!D70)</f>
        <v/>
      </c>
      <c r="C62" t="str">
        <f>IF(H62="","",②選手情報入力!E70)</f>
        <v/>
      </c>
      <c r="D62" t="str">
        <f>IF(H62="","",IF(②選手情報入力!G70="男",1,2))</f>
        <v/>
      </c>
      <c r="E62" t="str">
        <f t="shared" si="0"/>
        <v/>
      </c>
      <c r="F62" t="str">
        <f>IF(H62="","",①学校情報入力!$D$4)</f>
        <v/>
      </c>
      <c r="G62" t="str">
        <f>IF(H62="","",①学校情報入力!$D$5)</f>
        <v/>
      </c>
      <c r="H62" t="str">
        <f>IF(②選手情報入力!C70="","",②選手情報入力!C70)</f>
        <v/>
      </c>
      <c r="I62" t="str">
        <f>IF(H62="","",IF(②選手情報入力!I70="","",IF(D62=1,VLOOKUP(②選手情報入力!I70,種目情報!$A$3:$B$17,2,FALSE),VLOOKUP(②選手情報入力!I70,種目情報!$E$3:$F$19,2,FALSE))))</f>
        <v/>
      </c>
      <c r="J62" t="str">
        <f>IF(②選手情報入力!J70="","",L62)</f>
        <v/>
      </c>
      <c r="K62" t="str">
        <f>"0000000000"&amp;②選手情報入力!J70</f>
        <v>0000000000</v>
      </c>
      <c r="L62" t="str">
        <f t="shared" si="1"/>
        <v>0000000</v>
      </c>
    </row>
    <row r="63" spans="1:12">
      <c r="A63" t="e">
        <f>IF(H63="","",RIGHT(①学校情報入力!$D$4,4))&amp;(D63&amp;"0000")+H63</f>
        <v>#VALUE!</v>
      </c>
      <c r="B63" t="str">
        <f>IF(H63="","",②選手情報入力!D71)</f>
        <v/>
      </c>
      <c r="C63" t="str">
        <f>IF(H63="","",②選手情報入力!E71)</f>
        <v/>
      </c>
      <c r="D63" t="str">
        <f>IF(H63="","",IF(②選手情報入力!G71="男",1,2))</f>
        <v/>
      </c>
      <c r="E63" t="str">
        <f t="shared" si="0"/>
        <v/>
      </c>
      <c r="F63" t="str">
        <f>IF(H63="","",①学校情報入力!$D$4)</f>
        <v/>
      </c>
      <c r="G63" t="str">
        <f>IF(H63="","",①学校情報入力!$D$5)</f>
        <v/>
      </c>
      <c r="H63" t="str">
        <f>IF(②選手情報入力!C71="","",②選手情報入力!C71)</f>
        <v/>
      </c>
      <c r="I63" t="str">
        <f>IF(H63="","",IF(②選手情報入力!I71="","",IF(D63=1,VLOOKUP(②選手情報入力!I71,種目情報!$A$3:$B$17,2,FALSE),VLOOKUP(②選手情報入力!I71,種目情報!$E$3:$F$19,2,FALSE))))</f>
        <v/>
      </c>
      <c r="J63" t="str">
        <f>IF(②選手情報入力!J71="","",L63)</f>
        <v/>
      </c>
      <c r="K63" t="str">
        <f>"0000000000"&amp;②選手情報入力!J71</f>
        <v>0000000000</v>
      </c>
      <c r="L63" t="str">
        <f t="shared" si="1"/>
        <v>0000000</v>
      </c>
    </row>
    <row r="64" spans="1:12">
      <c r="A64" t="e">
        <f>IF(H64="","",RIGHT(①学校情報入力!$D$4,4))&amp;(D64&amp;"0000")+H64</f>
        <v>#VALUE!</v>
      </c>
      <c r="B64" t="str">
        <f>IF(H64="","",②選手情報入力!D72)</f>
        <v/>
      </c>
      <c r="C64" t="str">
        <f>IF(H64="","",②選手情報入力!E72)</f>
        <v/>
      </c>
      <c r="D64" t="str">
        <f>IF(H64="","",IF(②選手情報入力!G72="男",1,2))</f>
        <v/>
      </c>
      <c r="E64" t="str">
        <f t="shared" si="0"/>
        <v/>
      </c>
      <c r="F64" t="str">
        <f>IF(H64="","",①学校情報入力!$D$4)</f>
        <v/>
      </c>
      <c r="G64" t="str">
        <f>IF(H64="","",①学校情報入力!$D$5)</f>
        <v/>
      </c>
      <c r="H64" t="str">
        <f>IF(②選手情報入力!C72="","",②選手情報入力!C72)</f>
        <v/>
      </c>
      <c r="I64" t="str">
        <f>IF(H64="","",IF(②選手情報入力!I72="","",IF(D64=1,VLOOKUP(②選手情報入力!I72,種目情報!$A$3:$B$17,2,FALSE),VLOOKUP(②選手情報入力!I72,種目情報!$E$3:$F$19,2,FALSE))))</f>
        <v/>
      </c>
      <c r="J64" t="str">
        <f>IF(②選手情報入力!J72="","",L64)</f>
        <v/>
      </c>
      <c r="K64" t="str">
        <f>"0000000000"&amp;②選手情報入力!J72</f>
        <v>0000000000</v>
      </c>
      <c r="L64" t="str">
        <f t="shared" si="1"/>
        <v>0000000</v>
      </c>
    </row>
    <row r="65" spans="1:12">
      <c r="A65" t="e">
        <f>IF(H65="","",RIGHT(①学校情報入力!$D$4,4))&amp;(D65&amp;"0000")+H65</f>
        <v>#VALUE!</v>
      </c>
      <c r="B65" t="str">
        <f>IF(H65="","",②選手情報入力!D73)</f>
        <v/>
      </c>
      <c r="C65" t="str">
        <f>IF(H65="","",②選手情報入力!E73)</f>
        <v/>
      </c>
      <c r="D65" t="str">
        <f>IF(H65="","",IF(②選手情報入力!G73="男",1,2))</f>
        <v/>
      </c>
      <c r="E65" t="str">
        <f t="shared" si="0"/>
        <v/>
      </c>
      <c r="F65" t="str">
        <f>IF(H65="","",①学校情報入力!$D$4)</f>
        <v/>
      </c>
      <c r="G65" t="str">
        <f>IF(H65="","",①学校情報入力!$D$5)</f>
        <v/>
      </c>
      <c r="H65" t="str">
        <f>IF(②選手情報入力!C73="","",②選手情報入力!C73)</f>
        <v/>
      </c>
      <c r="I65" t="str">
        <f>IF(H65="","",IF(②選手情報入力!I73="","",IF(D65=1,VLOOKUP(②選手情報入力!I73,種目情報!$A$3:$B$17,2,FALSE),VLOOKUP(②選手情報入力!I73,種目情報!$E$3:$F$19,2,FALSE))))</f>
        <v/>
      </c>
      <c r="J65" t="str">
        <f>IF(②選手情報入力!J73="","",L65)</f>
        <v/>
      </c>
      <c r="K65" t="str">
        <f>"0000000000"&amp;②選手情報入力!J73</f>
        <v>0000000000</v>
      </c>
      <c r="L65" t="str">
        <f t="shared" si="1"/>
        <v>0000000</v>
      </c>
    </row>
    <row r="66" spans="1:12">
      <c r="A66" t="e">
        <f>IF(H66="","",RIGHT(①学校情報入力!$D$4,4))&amp;(D66&amp;"0000")+H66</f>
        <v>#VALUE!</v>
      </c>
      <c r="B66" t="str">
        <f>IF(H66="","",②選手情報入力!D74)</f>
        <v/>
      </c>
      <c r="C66" t="str">
        <f>IF(H66="","",②選手情報入力!E74)</f>
        <v/>
      </c>
      <c r="D66" t="str">
        <f>IF(H66="","",IF(②選手情報入力!G74="男",1,2))</f>
        <v/>
      </c>
      <c r="E66" t="str">
        <f t="shared" si="0"/>
        <v/>
      </c>
      <c r="F66" t="str">
        <f>IF(H66="","",①学校情報入力!$D$4)</f>
        <v/>
      </c>
      <c r="G66" t="str">
        <f>IF(H66="","",①学校情報入力!$D$5)</f>
        <v/>
      </c>
      <c r="H66" t="str">
        <f>IF(②選手情報入力!C74="","",②選手情報入力!C74)</f>
        <v/>
      </c>
      <c r="I66" t="str">
        <f>IF(H66="","",IF(②選手情報入力!I74="","",IF(D66=1,VLOOKUP(②選手情報入力!I74,種目情報!$A$3:$B$17,2,FALSE),VLOOKUP(②選手情報入力!I74,種目情報!$E$3:$F$19,2,FALSE))))</f>
        <v/>
      </c>
      <c r="J66" t="str">
        <f>IF(②選手情報入力!J74="","",L66)</f>
        <v/>
      </c>
      <c r="K66" t="str">
        <f>"0000000000"&amp;②選手情報入力!J74</f>
        <v>0000000000</v>
      </c>
      <c r="L66" t="str">
        <f t="shared" si="1"/>
        <v>0000000</v>
      </c>
    </row>
    <row r="67" spans="1:12">
      <c r="A67" t="e">
        <f>IF(H67="","",RIGHT(①学校情報入力!$D$4,4))&amp;(D67&amp;"0000")+H67</f>
        <v>#VALUE!</v>
      </c>
      <c r="B67" t="str">
        <f>IF(H67="","",②選手情報入力!D75)</f>
        <v/>
      </c>
      <c r="C67" t="str">
        <f>IF(H67="","",②選手情報入力!E75)</f>
        <v/>
      </c>
      <c r="D67" t="str">
        <f>IF(H67="","",IF(②選手情報入力!G75="男",1,2))</f>
        <v/>
      </c>
      <c r="E67" t="str">
        <f t="shared" ref="E67:E130" si="2">IF(H67="","",23)</f>
        <v/>
      </c>
      <c r="F67" t="str">
        <f>IF(H67="","",①学校情報入力!$D$4)</f>
        <v/>
      </c>
      <c r="G67" t="str">
        <f>IF(H67="","",①学校情報入力!$D$5)</f>
        <v/>
      </c>
      <c r="H67" t="str">
        <f>IF(②選手情報入力!C75="","",②選手情報入力!C75)</f>
        <v/>
      </c>
      <c r="I67" t="str">
        <f>IF(H67="","",IF(②選手情報入力!I75="","",IF(D67=1,VLOOKUP(②選手情報入力!I75,種目情報!$A$3:$B$17,2,FALSE),VLOOKUP(②選手情報入力!I75,種目情報!$E$3:$F$19,2,FALSE))))</f>
        <v/>
      </c>
      <c r="J67" t="str">
        <f>IF(②選手情報入力!J75="","",L67)</f>
        <v/>
      </c>
      <c r="K67" t="str">
        <f>"0000000000"&amp;②選手情報入力!J75</f>
        <v>0000000000</v>
      </c>
      <c r="L67" t="str">
        <f t="shared" ref="L67:L130" si="3">IF(I67&gt;"07000",RIGHT(K67,5),RIGHT(K67,7))</f>
        <v>0000000</v>
      </c>
    </row>
    <row r="68" spans="1:12">
      <c r="A68" t="e">
        <f>IF(H68="","",RIGHT(①学校情報入力!$D$4,4))&amp;(D68&amp;"0000")+H68</f>
        <v>#VALUE!</v>
      </c>
      <c r="B68" t="str">
        <f>IF(H68="","",②選手情報入力!D76)</f>
        <v/>
      </c>
      <c r="C68" t="str">
        <f>IF(H68="","",②選手情報入力!E76)</f>
        <v/>
      </c>
      <c r="D68" t="str">
        <f>IF(H68="","",IF(②選手情報入力!G76="男",1,2))</f>
        <v/>
      </c>
      <c r="E68" t="str">
        <f t="shared" si="2"/>
        <v/>
      </c>
      <c r="F68" t="str">
        <f>IF(H68="","",①学校情報入力!$D$4)</f>
        <v/>
      </c>
      <c r="G68" t="str">
        <f>IF(H68="","",①学校情報入力!$D$5)</f>
        <v/>
      </c>
      <c r="H68" t="str">
        <f>IF(②選手情報入力!C76="","",②選手情報入力!C76)</f>
        <v/>
      </c>
      <c r="I68" t="str">
        <f>IF(H68="","",IF(②選手情報入力!I76="","",IF(D68=1,VLOOKUP(②選手情報入力!I76,種目情報!$A$3:$B$17,2,FALSE),VLOOKUP(②選手情報入力!I76,種目情報!$E$3:$F$19,2,FALSE))))</f>
        <v/>
      </c>
      <c r="J68" t="str">
        <f>IF(②選手情報入力!J76="","",L68)</f>
        <v/>
      </c>
      <c r="K68" t="str">
        <f>"0000000000"&amp;②選手情報入力!J76</f>
        <v>0000000000</v>
      </c>
      <c r="L68" t="str">
        <f t="shared" si="3"/>
        <v>0000000</v>
      </c>
    </row>
    <row r="69" spans="1:12">
      <c r="A69" t="e">
        <f>IF(H69="","",RIGHT(①学校情報入力!$D$4,4))&amp;(D69&amp;"0000")+H69</f>
        <v>#VALUE!</v>
      </c>
      <c r="B69" t="str">
        <f>IF(H69="","",②選手情報入力!D77)</f>
        <v/>
      </c>
      <c r="C69" t="str">
        <f>IF(H69="","",②選手情報入力!E77)</f>
        <v/>
      </c>
      <c r="D69" t="str">
        <f>IF(H69="","",IF(②選手情報入力!G77="男",1,2))</f>
        <v/>
      </c>
      <c r="E69" t="str">
        <f t="shared" si="2"/>
        <v/>
      </c>
      <c r="F69" t="str">
        <f>IF(H69="","",①学校情報入力!$D$4)</f>
        <v/>
      </c>
      <c r="G69" t="str">
        <f>IF(H69="","",①学校情報入力!$D$5)</f>
        <v/>
      </c>
      <c r="H69" t="str">
        <f>IF(②選手情報入力!C77="","",②選手情報入力!C77)</f>
        <v/>
      </c>
      <c r="I69" t="str">
        <f>IF(H69="","",IF(②選手情報入力!I77="","",IF(D69=1,VLOOKUP(②選手情報入力!I77,種目情報!$A$3:$B$17,2,FALSE),VLOOKUP(②選手情報入力!I77,種目情報!$E$3:$F$19,2,FALSE))))</f>
        <v/>
      </c>
      <c r="J69" t="str">
        <f>IF(②選手情報入力!J77="","",L69)</f>
        <v/>
      </c>
      <c r="K69" t="str">
        <f>"0000000000"&amp;②選手情報入力!J77</f>
        <v>0000000000</v>
      </c>
      <c r="L69" t="str">
        <f t="shared" si="3"/>
        <v>0000000</v>
      </c>
    </row>
    <row r="70" spans="1:12">
      <c r="A70" t="e">
        <f>IF(H70="","",RIGHT(①学校情報入力!$D$4,4))&amp;(D70&amp;"0000")+H70</f>
        <v>#VALUE!</v>
      </c>
      <c r="B70" t="str">
        <f>IF(H70="","",②選手情報入力!D78)</f>
        <v/>
      </c>
      <c r="C70" t="str">
        <f>IF(H70="","",②選手情報入力!E78)</f>
        <v/>
      </c>
      <c r="D70" t="str">
        <f>IF(H70="","",IF(②選手情報入力!G78="男",1,2))</f>
        <v/>
      </c>
      <c r="E70" t="str">
        <f t="shared" si="2"/>
        <v/>
      </c>
      <c r="F70" t="str">
        <f>IF(H70="","",①学校情報入力!$D$4)</f>
        <v/>
      </c>
      <c r="G70" t="str">
        <f>IF(H70="","",①学校情報入力!$D$5)</f>
        <v/>
      </c>
      <c r="H70" t="str">
        <f>IF(②選手情報入力!C78="","",②選手情報入力!C78)</f>
        <v/>
      </c>
      <c r="I70" t="str">
        <f>IF(H70="","",IF(②選手情報入力!I78="","",IF(D70=1,VLOOKUP(②選手情報入力!I78,種目情報!$A$3:$B$17,2,FALSE),VLOOKUP(②選手情報入力!I78,種目情報!$E$3:$F$19,2,FALSE))))</f>
        <v/>
      </c>
      <c r="J70" t="str">
        <f>IF(②選手情報入力!J78="","",L70)</f>
        <v/>
      </c>
      <c r="K70" t="str">
        <f>"0000000000"&amp;②選手情報入力!J78</f>
        <v>0000000000</v>
      </c>
      <c r="L70" t="str">
        <f t="shared" si="3"/>
        <v>0000000</v>
      </c>
    </row>
    <row r="71" spans="1:12">
      <c r="A71" t="e">
        <f>IF(H71="","",RIGHT(①学校情報入力!$D$4,4))&amp;(D71&amp;"0000")+H71</f>
        <v>#VALUE!</v>
      </c>
      <c r="B71" t="str">
        <f>IF(H71="","",②選手情報入力!D79)</f>
        <v/>
      </c>
      <c r="C71" t="str">
        <f>IF(H71="","",②選手情報入力!E79)</f>
        <v/>
      </c>
      <c r="D71" t="str">
        <f>IF(H71="","",IF(②選手情報入力!G79="男",1,2))</f>
        <v/>
      </c>
      <c r="E71" t="str">
        <f t="shared" si="2"/>
        <v/>
      </c>
      <c r="F71" t="str">
        <f>IF(H71="","",①学校情報入力!$D$4)</f>
        <v/>
      </c>
      <c r="G71" t="str">
        <f>IF(H71="","",①学校情報入力!$D$5)</f>
        <v/>
      </c>
      <c r="H71" t="str">
        <f>IF(②選手情報入力!C79="","",②選手情報入力!C79)</f>
        <v/>
      </c>
      <c r="I71" t="str">
        <f>IF(H71="","",IF(②選手情報入力!I79="","",IF(D71=1,VLOOKUP(②選手情報入力!I79,種目情報!$A$3:$B$17,2,FALSE),VLOOKUP(②選手情報入力!I79,種目情報!$E$3:$F$19,2,FALSE))))</f>
        <v/>
      </c>
      <c r="J71" t="str">
        <f>IF(②選手情報入力!J79="","",L71)</f>
        <v/>
      </c>
      <c r="K71" t="str">
        <f>"0000000000"&amp;②選手情報入力!J79</f>
        <v>0000000000</v>
      </c>
      <c r="L71" t="str">
        <f t="shared" si="3"/>
        <v>0000000</v>
      </c>
    </row>
    <row r="72" spans="1:12">
      <c r="A72" t="e">
        <f>IF(H72="","",RIGHT(①学校情報入力!$D$4,4))&amp;(D72&amp;"0000")+H72</f>
        <v>#VALUE!</v>
      </c>
      <c r="B72" t="str">
        <f>IF(H72="","",②選手情報入力!D80)</f>
        <v/>
      </c>
      <c r="C72" t="str">
        <f>IF(H72="","",②選手情報入力!E80)</f>
        <v/>
      </c>
      <c r="D72" t="str">
        <f>IF(H72="","",IF(②選手情報入力!G80="男",1,2))</f>
        <v/>
      </c>
      <c r="E72" t="str">
        <f t="shared" si="2"/>
        <v/>
      </c>
      <c r="F72" t="str">
        <f>IF(H72="","",①学校情報入力!$D$4)</f>
        <v/>
      </c>
      <c r="G72" t="str">
        <f>IF(H72="","",①学校情報入力!$D$5)</f>
        <v/>
      </c>
      <c r="H72" t="str">
        <f>IF(②選手情報入力!C80="","",②選手情報入力!C80)</f>
        <v/>
      </c>
      <c r="I72" t="str">
        <f>IF(H72="","",IF(②選手情報入力!I80="","",IF(D72=1,VLOOKUP(②選手情報入力!I80,種目情報!$A$3:$B$17,2,FALSE),VLOOKUP(②選手情報入力!I80,種目情報!$E$3:$F$19,2,FALSE))))</f>
        <v/>
      </c>
      <c r="J72" t="str">
        <f>IF(②選手情報入力!J80="","",L72)</f>
        <v/>
      </c>
      <c r="K72" t="str">
        <f>"0000000000"&amp;②選手情報入力!J80</f>
        <v>0000000000</v>
      </c>
      <c r="L72" t="str">
        <f t="shared" si="3"/>
        <v>0000000</v>
      </c>
    </row>
    <row r="73" spans="1:12">
      <c r="A73" t="e">
        <f>IF(H73="","",RIGHT(①学校情報入力!$D$4,4))&amp;(D73&amp;"0000")+H73</f>
        <v>#VALUE!</v>
      </c>
      <c r="B73" t="str">
        <f>IF(H73="","",②選手情報入力!D81)</f>
        <v/>
      </c>
      <c r="C73" t="str">
        <f>IF(H73="","",②選手情報入力!E81)</f>
        <v/>
      </c>
      <c r="D73" t="str">
        <f>IF(H73="","",IF(②選手情報入力!G81="男",1,2))</f>
        <v/>
      </c>
      <c r="E73" t="str">
        <f t="shared" si="2"/>
        <v/>
      </c>
      <c r="F73" t="str">
        <f>IF(H73="","",①学校情報入力!$D$4)</f>
        <v/>
      </c>
      <c r="G73" t="str">
        <f>IF(H73="","",①学校情報入力!$D$5)</f>
        <v/>
      </c>
      <c r="H73" t="str">
        <f>IF(②選手情報入力!C81="","",②選手情報入力!C81)</f>
        <v/>
      </c>
      <c r="I73" t="str">
        <f>IF(H73="","",IF(②選手情報入力!I81="","",IF(D73=1,VLOOKUP(②選手情報入力!I81,種目情報!$A$3:$B$17,2,FALSE),VLOOKUP(②選手情報入力!I81,種目情報!$E$3:$F$19,2,FALSE))))</f>
        <v/>
      </c>
      <c r="J73" t="str">
        <f>IF(②選手情報入力!J81="","",L73)</f>
        <v/>
      </c>
      <c r="K73" t="str">
        <f>"0000000000"&amp;②選手情報入力!J81</f>
        <v>0000000000</v>
      </c>
      <c r="L73" t="str">
        <f t="shared" si="3"/>
        <v>0000000</v>
      </c>
    </row>
    <row r="74" spans="1:12">
      <c r="A74" t="e">
        <f>IF(H74="","",RIGHT(①学校情報入力!$D$4,4))&amp;(D74&amp;"0000")+H74</f>
        <v>#VALUE!</v>
      </c>
      <c r="B74" t="str">
        <f>IF(H74="","",②選手情報入力!D82)</f>
        <v/>
      </c>
      <c r="C74" t="str">
        <f>IF(H74="","",②選手情報入力!E82)</f>
        <v/>
      </c>
      <c r="D74" t="str">
        <f>IF(H74="","",IF(②選手情報入力!G82="男",1,2))</f>
        <v/>
      </c>
      <c r="E74" t="str">
        <f t="shared" si="2"/>
        <v/>
      </c>
      <c r="F74" t="str">
        <f>IF(H74="","",①学校情報入力!$D$4)</f>
        <v/>
      </c>
      <c r="G74" t="str">
        <f>IF(H74="","",①学校情報入力!$D$5)</f>
        <v/>
      </c>
      <c r="H74" t="str">
        <f>IF(②選手情報入力!C82="","",②選手情報入力!C82)</f>
        <v/>
      </c>
      <c r="I74" t="str">
        <f>IF(H74="","",IF(②選手情報入力!I82="","",IF(D74=1,VLOOKUP(②選手情報入力!I82,種目情報!$A$3:$B$17,2,FALSE),VLOOKUP(②選手情報入力!I82,種目情報!$E$3:$F$19,2,FALSE))))</f>
        <v/>
      </c>
      <c r="J74" t="str">
        <f>IF(②選手情報入力!J82="","",L74)</f>
        <v/>
      </c>
      <c r="K74" t="str">
        <f>"0000000000"&amp;②選手情報入力!J82</f>
        <v>0000000000</v>
      </c>
      <c r="L74" t="str">
        <f t="shared" si="3"/>
        <v>0000000</v>
      </c>
    </row>
    <row r="75" spans="1:12">
      <c r="A75" t="e">
        <f>IF(H75="","",RIGHT(①学校情報入力!$D$4,4))&amp;(D75&amp;"0000")+H75</f>
        <v>#VALUE!</v>
      </c>
      <c r="B75" t="str">
        <f>IF(H75="","",②選手情報入力!D83)</f>
        <v/>
      </c>
      <c r="C75" t="str">
        <f>IF(H75="","",②選手情報入力!E83)</f>
        <v/>
      </c>
      <c r="D75" t="str">
        <f>IF(H75="","",IF(②選手情報入力!G83="男",1,2))</f>
        <v/>
      </c>
      <c r="E75" t="str">
        <f t="shared" si="2"/>
        <v/>
      </c>
      <c r="F75" t="str">
        <f>IF(H75="","",①学校情報入力!$D$4)</f>
        <v/>
      </c>
      <c r="G75" t="str">
        <f>IF(H75="","",①学校情報入力!$D$5)</f>
        <v/>
      </c>
      <c r="H75" t="str">
        <f>IF(②選手情報入力!C83="","",②選手情報入力!C83)</f>
        <v/>
      </c>
      <c r="I75" t="str">
        <f>IF(H75="","",IF(②選手情報入力!I83="","",IF(D75=1,VLOOKUP(②選手情報入力!I83,種目情報!$A$3:$B$17,2,FALSE),VLOOKUP(②選手情報入力!I83,種目情報!$E$3:$F$19,2,FALSE))))</f>
        <v/>
      </c>
      <c r="J75" t="str">
        <f>IF(②選手情報入力!J83="","",L75)</f>
        <v/>
      </c>
      <c r="K75" t="str">
        <f>"0000000000"&amp;②選手情報入力!J83</f>
        <v>0000000000</v>
      </c>
      <c r="L75" t="str">
        <f t="shared" si="3"/>
        <v>0000000</v>
      </c>
    </row>
    <row r="76" spans="1:12">
      <c r="A76" t="e">
        <f>IF(H76="","",RIGHT(①学校情報入力!$D$4,4))&amp;(D76&amp;"0000")+H76</f>
        <v>#VALUE!</v>
      </c>
      <c r="B76" t="str">
        <f>IF(H76="","",②選手情報入力!D84)</f>
        <v/>
      </c>
      <c r="C76" t="str">
        <f>IF(H76="","",②選手情報入力!E84)</f>
        <v/>
      </c>
      <c r="D76" t="str">
        <f>IF(H76="","",IF(②選手情報入力!G84="男",1,2))</f>
        <v/>
      </c>
      <c r="E76" t="str">
        <f t="shared" si="2"/>
        <v/>
      </c>
      <c r="F76" t="str">
        <f>IF(H76="","",①学校情報入力!$D$4)</f>
        <v/>
      </c>
      <c r="G76" t="str">
        <f>IF(H76="","",①学校情報入力!$D$5)</f>
        <v/>
      </c>
      <c r="H76" t="str">
        <f>IF(②選手情報入力!C84="","",②選手情報入力!C84)</f>
        <v/>
      </c>
      <c r="I76" t="str">
        <f>IF(H76="","",IF(②選手情報入力!I84="","",IF(D76=1,VLOOKUP(②選手情報入力!I84,種目情報!$A$3:$B$17,2,FALSE),VLOOKUP(②選手情報入力!I84,種目情報!$E$3:$F$19,2,FALSE))))</f>
        <v/>
      </c>
      <c r="J76" t="str">
        <f>IF(②選手情報入力!J84="","",L76)</f>
        <v/>
      </c>
      <c r="K76" t="str">
        <f>"0000000000"&amp;②選手情報入力!J84</f>
        <v>0000000000</v>
      </c>
      <c r="L76" t="str">
        <f t="shared" si="3"/>
        <v>0000000</v>
      </c>
    </row>
    <row r="77" spans="1:12">
      <c r="A77" t="e">
        <f>IF(H77="","",RIGHT(①学校情報入力!$D$4,4))&amp;(D77&amp;"0000")+H77</f>
        <v>#VALUE!</v>
      </c>
      <c r="B77" t="str">
        <f>IF(H77="","",②選手情報入力!D85)</f>
        <v/>
      </c>
      <c r="C77" t="str">
        <f>IF(H77="","",②選手情報入力!E85)</f>
        <v/>
      </c>
      <c r="D77" t="str">
        <f>IF(H77="","",IF(②選手情報入力!G85="男",1,2))</f>
        <v/>
      </c>
      <c r="E77" t="str">
        <f t="shared" si="2"/>
        <v/>
      </c>
      <c r="F77" t="str">
        <f>IF(H77="","",①学校情報入力!$D$4)</f>
        <v/>
      </c>
      <c r="G77" t="str">
        <f>IF(H77="","",①学校情報入力!$D$5)</f>
        <v/>
      </c>
      <c r="H77" t="str">
        <f>IF(②選手情報入力!C85="","",②選手情報入力!C85)</f>
        <v/>
      </c>
      <c r="I77" t="str">
        <f>IF(H77="","",IF(②選手情報入力!I85="","",IF(D77=1,VLOOKUP(②選手情報入力!I85,種目情報!$A$3:$B$17,2,FALSE),VLOOKUP(②選手情報入力!I85,種目情報!$E$3:$F$19,2,FALSE))))</f>
        <v/>
      </c>
      <c r="J77" t="str">
        <f>IF(②選手情報入力!J85="","",L77)</f>
        <v/>
      </c>
      <c r="K77" t="str">
        <f>"0000000000"&amp;②選手情報入力!J85</f>
        <v>0000000000</v>
      </c>
      <c r="L77" t="str">
        <f t="shared" si="3"/>
        <v>0000000</v>
      </c>
    </row>
    <row r="78" spans="1:12">
      <c r="A78" t="e">
        <f>IF(H78="","",RIGHT(①学校情報入力!$D$4,4))&amp;(D78&amp;"0000")+H78</f>
        <v>#VALUE!</v>
      </c>
      <c r="B78" t="str">
        <f>IF(H78="","",②選手情報入力!D86)</f>
        <v/>
      </c>
      <c r="C78" t="str">
        <f>IF(H78="","",②選手情報入力!E86)</f>
        <v/>
      </c>
      <c r="D78" t="str">
        <f>IF(H78="","",IF(②選手情報入力!G86="男",1,2))</f>
        <v/>
      </c>
      <c r="E78" t="str">
        <f t="shared" si="2"/>
        <v/>
      </c>
      <c r="F78" t="str">
        <f>IF(H78="","",①学校情報入力!$D$4)</f>
        <v/>
      </c>
      <c r="G78" t="str">
        <f>IF(H78="","",①学校情報入力!$D$5)</f>
        <v/>
      </c>
      <c r="H78" t="str">
        <f>IF(②選手情報入力!C86="","",②選手情報入力!C86)</f>
        <v/>
      </c>
      <c r="I78" t="str">
        <f>IF(H78="","",IF(②選手情報入力!I86="","",IF(D78=1,VLOOKUP(②選手情報入力!I86,種目情報!$A$3:$B$17,2,FALSE),VLOOKUP(②選手情報入力!I86,種目情報!$E$3:$F$19,2,FALSE))))</f>
        <v/>
      </c>
      <c r="J78" t="str">
        <f>IF(②選手情報入力!J86="","",L78)</f>
        <v/>
      </c>
      <c r="K78" t="str">
        <f>"0000000000"&amp;②選手情報入力!J86</f>
        <v>0000000000</v>
      </c>
      <c r="L78" t="str">
        <f t="shared" si="3"/>
        <v>0000000</v>
      </c>
    </row>
    <row r="79" spans="1:12">
      <c r="A79" t="e">
        <f>IF(H79="","",RIGHT(①学校情報入力!$D$4,4))&amp;(D79&amp;"0000")+H79</f>
        <v>#VALUE!</v>
      </c>
      <c r="B79" t="str">
        <f>IF(H79="","",②選手情報入力!D87)</f>
        <v/>
      </c>
      <c r="C79" t="str">
        <f>IF(H79="","",②選手情報入力!E87)</f>
        <v/>
      </c>
      <c r="D79" t="str">
        <f>IF(H79="","",IF(②選手情報入力!G87="男",1,2))</f>
        <v/>
      </c>
      <c r="E79" t="str">
        <f t="shared" si="2"/>
        <v/>
      </c>
      <c r="F79" t="str">
        <f>IF(H79="","",①学校情報入力!$D$4)</f>
        <v/>
      </c>
      <c r="G79" t="str">
        <f>IF(H79="","",①学校情報入力!$D$5)</f>
        <v/>
      </c>
      <c r="H79" t="str">
        <f>IF(②選手情報入力!C87="","",②選手情報入力!C87)</f>
        <v/>
      </c>
      <c r="I79" t="str">
        <f>IF(H79="","",IF(②選手情報入力!I87="","",IF(D79=1,VLOOKUP(②選手情報入力!I87,種目情報!$A$3:$B$17,2,FALSE),VLOOKUP(②選手情報入力!I87,種目情報!$E$3:$F$19,2,FALSE))))</f>
        <v/>
      </c>
      <c r="J79" t="str">
        <f>IF(②選手情報入力!J87="","",L79)</f>
        <v/>
      </c>
      <c r="K79" t="str">
        <f>"0000000000"&amp;②選手情報入力!J87</f>
        <v>0000000000</v>
      </c>
      <c r="L79" t="str">
        <f t="shared" si="3"/>
        <v>0000000</v>
      </c>
    </row>
    <row r="80" spans="1:12">
      <c r="A80" t="e">
        <f>IF(H80="","",RIGHT(①学校情報入力!$D$4,4))&amp;(D80&amp;"0000")+H80</f>
        <v>#VALUE!</v>
      </c>
      <c r="B80" t="str">
        <f>IF(H80="","",②選手情報入力!D88)</f>
        <v/>
      </c>
      <c r="C80" t="str">
        <f>IF(H80="","",②選手情報入力!E88)</f>
        <v/>
      </c>
      <c r="D80" t="str">
        <f>IF(H80="","",IF(②選手情報入力!G88="男",1,2))</f>
        <v/>
      </c>
      <c r="E80" t="str">
        <f t="shared" si="2"/>
        <v/>
      </c>
      <c r="F80" t="str">
        <f>IF(H80="","",①学校情報入力!$D$4)</f>
        <v/>
      </c>
      <c r="G80" t="str">
        <f>IF(H80="","",①学校情報入力!$D$5)</f>
        <v/>
      </c>
      <c r="H80" t="str">
        <f>IF(②選手情報入力!C88="","",②選手情報入力!C88)</f>
        <v/>
      </c>
      <c r="I80" t="str">
        <f>IF(H80="","",IF(②選手情報入力!I88="","",IF(D80=1,VLOOKUP(②選手情報入力!I88,種目情報!$A$3:$B$17,2,FALSE),VLOOKUP(②選手情報入力!I88,種目情報!$E$3:$F$19,2,FALSE))))</f>
        <v/>
      </c>
      <c r="J80" t="str">
        <f>IF(②選手情報入力!J88="","",L80)</f>
        <v/>
      </c>
      <c r="K80" t="str">
        <f>"0000000000"&amp;②選手情報入力!J88</f>
        <v>0000000000</v>
      </c>
      <c r="L80" t="str">
        <f t="shared" si="3"/>
        <v>0000000</v>
      </c>
    </row>
    <row r="81" spans="1:12">
      <c r="A81" t="e">
        <f>IF(H81="","",RIGHT(①学校情報入力!$D$4,4))&amp;(D81&amp;"0000")+H81</f>
        <v>#VALUE!</v>
      </c>
      <c r="B81" t="str">
        <f>IF(H81="","",②選手情報入力!D89)</f>
        <v/>
      </c>
      <c r="C81" t="str">
        <f>IF(H81="","",②選手情報入力!E89)</f>
        <v/>
      </c>
      <c r="D81" t="str">
        <f>IF(H81="","",IF(②選手情報入力!G89="男",1,2))</f>
        <v/>
      </c>
      <c r="E81" t="str">
        <f t="shared" si="2"/>
        <v/>
      </c>
      <c r="F81" t="str">
        <f>IF(H81="","",①学校情報入力!$D$4)</f>
        <v/>
      </c>
      <c r="G81" t="str">
        <f>IF(H81="","",①学校情報入力!$D$5)</f>
        <v/>
      </c>
      <c r="H81" t="str">
        <f>IF(②選手情報入力!C89="","",②選手情報入力!C89)</f>
        <v/>
      </c>
      <c r="I81" t="str">
        <f>IF(H81="","",IF(②選手情報入力!I89="","",IF(D81=1,VLOOKUP(②選手情報入力!I89,種目情報!$A$3:$B$17,2,FALSE),VLOOKUP(②選手情報入力!I89,種目情報!$E$3:$F$19,2,FALSE))))</f>
        <v/>
      </c>
      <c r="J81" t="str">
        <f>IF(②選手情報入力!J89="","",L81)</f>
        <v/>
      </c>
      <c r="K81" t="str">
        <f>"0000000000"&amp;②選手情報入力!J89</f>
        <v>0000000000</v>
      </c>
      <c r="L81" t="str">
        <f t="shared" si="3"/>
        <v>0000000</v>
      </c>
    </row>
    <row r="82" spans="1:12">
      <c r="A82" t="e">
        <f>IF(H82="","",RIGHT(①学校情報入力!$D$4,4))&amp;(D82&amp;"0000")+H82</f>
        <v>#VALUE!</v>
      </c>
      <c r="B82" t="str">
        <f>IF(H82="","",②選手情報入力!D90)</f>
        <v/>
      </c>
      <c r="C82" t="str">
        <f>IF(H82="","",②選手情報入力!E90)</f>
        <v/>
      </c>
      <c r="D82" t="str">
        <f>IF(H82="","",IF(②選手情報入力!G90="男",1,2))</f>
        <v/>
      </c>
      <c r="E82" t="str">
        <f t="shared" si="2"/>
        <v/>
      </c>
      <c r="F82" t="str">
        <f>IF(H82="","",①学校情報入力!$D$4)</f>
        <v/>
      </c>
      <c r="G82" t="str">
        <f>IF(H82="","",①学校情報入力!$D$5)</f>
        <v/>
      </c>
      <c r="H82" t="str">
        <f>IF(②選手情報入力!C90="","",②選手情報入力!C90)</f>
        <v/>
      </c>
      <c r="I82" t="str">
        <f>IF(H82="","",IF(②選手情報入力!I90="","",IF(D82=1,VLOOKUP(②選手情報入力!I90,種目情報!$A$3:$B$17,2,FALSE),VLOOKUP(②選手情報入力!I90,種目情報!$E$3:$F$19,2,FALSE))))</f>
        <v/>
      </c>
      <c r="J82" t="str">
        <f>IF(②選手情報入力!J90="","",L82)</f>
        <v/>
      </c>
      <c r="K82" t="str">
        <f>"0000000000"&amp;②選手情報入力!J90</f>
        <v>0000000000</v>
      </c>
      <c r="L82" t="str">
        <f t="shared" si="3"/>
        <v>0000000</v>
      </c>
    </row>
    <row r="83" spans="1:12">
      <c r="A83" t="e">
        <f>IF(H83="","",RIGHT(①学校情報入力!$D$4,4))&amp;(D83&amp;"0000")+H83</f>
        <v>#VALUE!</v>
      </c>
      <c r="B83" t="str">
        <f>IF(H83="","",②選手情報入力!D91)</f>
        <v/>
      </c>
      <c r="C83" t="str">
        <f>IF(H83="","",②選手情報入力!E91)</f>
        <v/>
      </c>
      <c r="D83" t="str">
        <f>IF(H83="","",IF(②選手情報入力!G91="男",1,2))</f>
        <v/>
      </c>
      <c r="E83" t="str">
        <f t="shared" si="2"/>
        <v/>
      </c>
      <c r="F83" t="str">
        <f>IF(H83="","",①学校情報入力!$D$4)</f>
        <v/>
      </c>
      <c r="G83" t="str">
        <f>IF(H83="","",①学校情報入力!$D$5)</f>
        <v/>
      </c>
      <c r="H83" t="str">
        <f>IF(②選手情報入力!C91="","",②選手情報入力!C91)</f>
        <v/>
      </c>
      <c r="I83" t="str">
        <f>IF(H83="","",IF(②選手情報入力!I91="","",IF(D83=1,VLOOKUP(②選手情報入力!I91,種目情報!$A$3:$B$17,2,FALSE),VLOOKUP(②選手情報入力!I91,種目情報!$E$3:$F$19,2,FALSE))))</f>
        <v/>
      </c>
      <c r="J83" t="str">
        <f>IF(②選手情報入力!J91="","",L83)</f>
        <v/>
      </c>
      <c r="K83" t="str">
        <f>"0000000000"&amp;②選手情報入力!J91</f>
        <v>0000000000</v>
      </c>
      <c r="L83" t="str">
        <f t="shared" si="3"/>
        <v>0000000</v>
      </c>
    </row>
    <row r="84" spans="1:12">
      <c r="A84" t="e">
        <f>IF(H84="","",RIGHT(①学校情報入力!$D$4,4))&amp;(D84&amp;"0000")+H84</f>
        <v>#VALUE!</v>
      </c>
      <c r="B84" t="str">
        <f>IF(H84="","",②選手情報入力!D92)</f>
        <v/>
      </c>
      <c r="C84" t="str">
        <f>IF(H84="","",②選手情報入力!E92)</f>
        <v/>
      </c>
      <c r="D84" t="str">
        <f>IF(H84="","",IF(②選手情報入力!G92="男",1,2))</f>
        <v/>
      </c>
      <c r="E84" t="str">
        <f t="shared" si="2"/>
        <v/>
      </c>
      <c r="F84" t="str">
        <f>IF(H84="","",①学校情報入力!$D$4)</f>
        <v/>
      </c>
      <c r="G84" t="str">
        <f>IF(H84="","",①学校情報入力!$D$5)</f>
        <v/>
      </c>
      <c r="H84" t="str">
        <f>IF(②選手情報入力!C92="","",②選手情報入力!C92)</f>
        <v/>
      </c>
      <c r="I84" t="str">
        <f>IF(H84="","",IF(②選手情報入力!I92="","",IF(D84=1,VLOOKUP(②選手情報入力!I92,種目情報!$A$3:$B$17,2,FALSE),VLOOKUP(②選手情報入力!I92,種目情報!$E$3:$F$19,2,FALSE))))</f>
        <v/>
      </c>
      <c r="J84" t="str">
        <f>IF(②選手情報入力!J92="","",L84)</f>
        <v/>
      </c>
      <c r="K84" t="str">
        <f>"0000000000"&amp;②選手情報入力!J92</f>
        <v>0000000000</v>
      </c>
      <c r="L84" t="str">
        <f t="shared" si="3"/>
        <v>0000000</v>
      </c>
    </row>
    <row r="85" spans="1:12">
      <c r="A85" t="e">
        <f>IF(H85="","",RIGHT(①学校情報入力!$D$4,4))&amp;(D85&amp;"0000")+H85</f>
        <v>#VALUE!</v>
      </c>
      <c r="B85" t="str">
        <f>IF(H85="","",②選手情報入力!D93)</f>
        <v/>
      </c>
      <c r="C85" t="str">
        <f>IF(H85="","",②選手情報入力!E93)</f>
        <v/>
      </c>
      <c r="D85" t="str">
        <f>IF(H85="","",IF(②選手情報入力!G93="男",1,2))</f>
        <v/>
      </c>
      <c r="E85" t="str">
        <f t="shared" si="2"/>
        <v/>
      </c>
      <c r="F85" t="str">
        <f>IF(H85="","",①学校情報入力!$D$4)</f>
        <v/>
      </c>
      <c r="G85" t="str">
        <f>IF(H85="","",①学校情報入力!$D$5)</f>
        <v/>
      </c>
      <c r="H85" t="str">
        <f>IF(②選手情報入力!C93="","",②選手情報入力!C93)</f>
        <v/>
      </c>
      <c r="I85" t="str">
        <f>IF(H85="","",IF(②選手情報入力!I93="","",IF(D85=1,VLOOKUP(②選手情報入力!I93,種目情報!$A$3:$B$17,2,FALSE),VLOOKUP(②選手情報入力!I93,種目情報!$E$3:$F$19,2,FALSE))))</f>
        <v/>
      </c>
      <c r="J85" t="str">
        <f>IF(②選手情報入力!J93="","",L85)</f>
        <v/>
      </c>
      <c r="K85" t="str">
        <f>"0000000000"&amp;②選手情報入力!J93</f>
        <v>0000000000</v>
      </c>
      <c r="L85" t="str">
        <f t="shared" si="3"/>
        <v>0000000</v>
      </c>
    </row>
    <row r="86" spans="1:12">
      <c r="A86" t="e">
        <f>IF(H86="","",RIGHT(①学校情報入力!$D$4,4))&amp;(D86&amp;"0000")+H86</f>
        <v>#VALUE!</v>
      </c>
      <c r="B86" t="str">
        <f>IF(H86="","",②選手情報入力!D94)</f>
        <v/>
      </c>
      <c r="C86" t="str">
        <f>IF(H86="","",②選手情報入力!E94)</f>
        <v/>
      </c>
      <c r="D86" t="str">
        <f>IF(H86="","",IF(②選手情報入力!G94="男",1,2))</f>
        <v/>
      </c>
      <c r="E86" t="str">
        <f t="shared" si="2"/>
        <v/>
      </c>
      <c r="F86" t="str">
        <f>IF(H86="","",①学校情報入力!$D$4)</f>
        <v/>
      </c>
      <c r="G86" t="str">
        <f>IF(H86="","",①学校情報入力!$D$5)</f>
        <v/>
      </c>
      <c r="H86" t="str">
        <f>IF(②選手情報入力!C94="","",②選手情報入力!C94)</f>
        <v/>
      </c>
      <c r="I86" t="str">
        <f>IF(H86="","",IF(②選手情報入力!I94="","",IF(D86=1,VLOOKUP(②選手情報入力!I94,種目情報!$A$3:$B$17,2,FALSE),VLOOKUP(②選手情報入力!I94,種目情報!$E$3:$F$19,2,FALSE))))</f>
        <v/>
      </c>
      <c r="J86" t="str">
        <f>IF(②選手情報入力!J94="","",L86)</f>
        <v/>
      </c>
      <c r="K86" t="str">
        <f>"0000000000"&amp;②選手情報入力!J94</f>
        <v>0000000000</v>
      </c>
      <c r="L86" t="str">
        <f t="shared" si="3"/>
        <v>0000000</v>
      </c>
    </row>
    <row r="87" spans="1:12">
      <c r="A87" t="e">
        <f>IF(H87="","",RIGHT(①学校情報入力!$D$4,4))&amp;(D87&amp;"0000")+H87</f>
        <v>#VALUE!</v>
      </c>
      <c r="B87" t="str">
        <f>IF(H87="","",②選手情報入力!D95)</f>
        <v/>
      </c>
      <c r="C87" t="str">
        <f>IF(H87="","",②選手情報入力!E95)</f>
        <v/>
      </c>
      <c r="D87" t="str">
        <f>IF(H87="","",IF(②選手情報入力!G95="男",1,2))</f>
        <v/>
      </c>
      <c r="E87" t="str">
        <f t="shared" si="2"/>
        <v/>
      </c>
      <c r="F87" t="str">
        <f>IF(H87="","",①学校情報入力!$D$4)</f>
        <v/>
      </c>
      <c r="G87" t="str">
        <f>IF(H87="","",①学校情報入力!$D$5)</f>
        <v/>
      </c>
      <c r="H87" t="str">
        <f>IF(②選手情報入力!C95="","",②選手情報入力!C95)</f>
        <v/>
      </c>
      <c r="I87" t="str">
        <f>IF(H87="","",IF(②選手情報入力!I95="","",IF(D87=1,VLOOKUP(②選手情報入力!I95,種目情報!$A$3:$B$17,2,FALSE),VLOOKUP(②選手情報入力!I95,種目情報!$E$3:$F$19,2,FALSE))))</f>
        <v/>
      </c>
      <c r="J87" t="str">
        <f>IF(②選手情報入力!J95="","",L87)</f>
        <v/>
      </c>
      <c r="K87" t="str">
        <f>"0000000000"&amp;②選手情報入力!J95</f>
        <v>0000000000</v>
      </c>
      <c r="L87" t="str">
        <f t="shared" si="3"/>
        <v>0000000</v>
      </c>
    </row>
    <row r="88" spans="1:12">
      <c r="A88" t="e">
        <f>IF(H88="","",RIGHT(①学校情報入力!$D$4,4))&amp;(D88&amp;"0000")+H88</f>
        <v>#VALUE!</v>
      </c>
      <c r="B88" t="str">
        <f>IF(H88="","",②選手情報入力!D96)</f>
        <v/>
      </c>
      <c r="C88" t="str">
        <f>IF(H88="","",②選手情報入力!E96)</f>
        <v/>
      </c>
      <c r="D88" t="str">
        <f>IF(H88="","",IF(②選手情報入力!G96="男",1,2))</f>
        <v/>
      </c>
      <c r="E88" t="str">
        <f t="shared" si="2"/>
        <v/>
      </c>
      <c r="F88" t="str">
        <f>IF(H88="","",①学校情報入力!$D$4)</f>
        <v/>
      </c>
      <c r="G88" t="str">
        <f>IF(H88="","",①学校情報入力!$D$5)</f>
        <v/>
      </c>
      <c r="H88" t="str">
        <f>IF(②選手情報入力!C96="","",②選手情報入力!C96)</f>
        <v/>
      </c>
      <c r="I88" t="str">
        <f>IF(H88="","",IF(②選手情報入力!I96="","",IF(D88=1,VLOOKUP(②選手情報入力!I96,種目情報!$A$3:$B$17,2,FALSE),VLOOKUP(②選手情報入力!I96,種目情報!$E$3:$F$19,2,FALSE))))</f>
        <v/>
      </c>
      <c r="J88" t="str">
        <f>IF(②選手情報入力!J96="","",L88)</f>
        <v/>
      </c>
      <c r="K88" t="str">
        <f>"0000000000"&amp;②選手情報入力!J96</f>
        <v>0000000000</v>
      </c>
      <c r="L88" t="str">
        <f t="shared" si="3"/>
        <v>0000000</v>
      </c>
    </row>
    <row r="89" spans="1:12">
      <c r="A89" t="e">
        <f>IF(H89="","",RIGHT(①学校情報入力!$D$4,4))&amp;(D89&amp;"0000")+H89</f>
        <v>#VALUE!</v>
      </c>
      <c r="B89" t="str">
        <f>IF(H89="","",②選手情報入力!D97)</f>
        <v/>
      </c>
      <c r="C89" t="str">
        <f>IF(H89="","",②選手情報入力!E97)</f>
        <v/>
      </c>
      <c r="D89" t="str">
        <f>IF(H89="","",IF(②選手情報入力!G97="男",1,2))</f>
        <v/>
      </c>
      <c r="E89" t="str">
        <f t="shared" si="2"/>
        <v/>
      </c>
      <c r="F89" t="str">
        <f>IF(H89="","",①学校情報入力!$D$4)</f>
        <v/>
      </c>
      <c r="G89" t="str">
        <f>IF(H89="","",①学校情報入力!$D$5)</f>
        <v/>
      </c>
      <c r="H89" t="str">
        <f>IF(②選手情報入力!C97="","",②選手情報入力!C97)</f>
        <v/>
      </c>
      <c r="I89" t="str">
        <f>IF(H89="","",IF(②選手情報入力!I97="","",IF(D89=1,VLOOKUP(②選手情報入力!I97,種目情報!$A$3:$B$17,2,FALSE),VLOOKUP(②選手情報入力!I97,種目情報!$E$3:$F$19,2,FALSE))))</f>
        <v/>
      </c>
      <c r="J89" t="str">
        <f>IF(②選手情報入力!J97="","",L89)</f>
        <v/>
      </c>
      <c r="K89" t="str">
        <f>"0000000000"&amp;②選手情報入力!J97</f>
        <v>0000000000</v>
      </c>
      <c r="L89" t="str">
        <f t="shared" si="3"/>
        <v>0000000</v>
      </c>
    </row>
    <row r="90" spans="1:12">
      <c r="A90" t="e">
        <f>IF(H90="","",RIGHT(①学校情報入力!$D$4,4))&amp;(D90&amp;"0000")+H90</f>
        <v>#VALUE!</v>
      </c>
      <c r="B90" t="str">
        <f>IF(H90="","",②選手情報入力!D98)</f>
        <v/>
      </c>
      <c r="C90" t="str">
        <f>IF(H90="","",②選手情報入力!E98)</f>
        <v/>
      </c>
      <c r="D90" t="str">
        <f>IF(H90="","",IF(②選手情報入力!G98="男",1,2))</f>
        <v/>
      </c>
      <c r="E90" t="str">
        <f t="shared" si="2"/>
        <v/>
      </c>
      <c r="F90" t="str">
        <f>IF(H90="","",①学校情報入力!$D$4)</f>
        <v/>
      </c>
      <c r="G90" t="str">
        <f>IF(H90="","",①学校情報入力!$D$5)</f>
        <v/>
      </c>
      <c r="H90" t="str">
        <f>IF(②選手情報入力!C98="","",②選手情報入力!C98)</f>
        <v/>
      </c>
      <c r="I90" t="str">
        <f>IF(H90="","",IF(②選手情報入力!I98="","",IF(D90=1,VLOOKUP(②選手情報入力!I98,種目情報!$A$3:$B$17,2,FALSE),VLOOKUP(②選手情報入力!I98,種目情報!$E$3:$F$19,2,FALSE))))</f>
        <v/>
      </c>
      <c r="J90" t="str">
        <f>IF(②選手情報入力!J98="","",L90)</f>
        <v/>
      </c>
      <c r="K90" t="str">
        <f>"0000000000"&amp;②選手情報入力!J98</f>
        <v>0000000000</v>
      </c>
      <c r="L90" t="str">
        <f t="shared" si="3"/>
        <v>0000000</v>
      </c>
    </row>
    <row r="91" spans="1:12">
      <c r="A91" t="e">
        <f>IF(H91="","",RIGHT(①学校情報入力!$D$4,4))&amp;(D91&amp;"0000")+H91</f>
        <v>#VALUE!</v>
      </c>
      <c r="B91" t="str">
        <f>IF(H91="","",②選手情報入力!D99)</f>
        <v/>
      </c>
      <c r="C91" t="str">
        <f>IF(H91="","",②選手情報入力!E99)</f>
        <v/>
      </c>
      <c r="D91" t="str">
        <f>IF(H91="","",IF(②選手情報入力!G99="男",1,2))</f>
        <v/>
      </c>
      <c r="E91" t="str">
        <f t="shared" si="2"/>
        <v/>
      </c>
      <c r="F91" t="str">
        <f>IF(H91="","",①学校情報入力!$D$4)</f>
        <v/>
      </c>
      <c r="G91" t="str">
        <f>IF(H91="","",①学校情報入力!$D$5)</f>
        <v/>
      </c>
      <c r="H91" t="str">
        <f>IF(②選手情報入力!C99="","",②選手情報入力!C99)</f>
        <v/>
      </c>
      <c r="I91" t="str">
        <f>IF(H91="","",IF(②選手情報入力!I99="","",IF(D91=1,VLOOKUP(②選手情報入力!I99,種目情報!$A$3:$B$17,2,FALSE),VLOOKUP(②選手情報入力!I99,種目情報!$E$3:$F$19,2,FALSE))))</f>
        <v/>
      </c>
      <c r="J91" t="str">
        <f>IF(②選手情報入力!J99="","",L91)</f>
        <v/>
      </c>
      <c r="K91" t="str">
        <f>"0000000000"&amp;②選手情報入力!J99</f>
        <v>0000000000</v>
      </c>
      <c r="L91" t="str">
        <f t="shared" si="3"/>
        <v>0000000</v>
      </c>
    </row>
    <row r="92" spans="1:12">
      <c r="A92" t="e">
        <f>IF(H92="","",RIGHT(①学校情報入力!$D$4,4))&amp;(D92&amp;"0000")+H92</f>
        <v>#VALUE!</v>
      </c>
      <c r="B92" t="str">
        <f>IF(H92="","",②選手情報入力!D100)</f>
        <v/>
      </c>
      <c r="C92" t="str">
        <f>IF(H92="","",②選手情報入力!E100)</f>
        <v/>
      </c>
      <c r="D92" t="str">
        <f>IF(H92="","",IF(②選手情報入力!G100="男",1,2))</f>
        <v/>
      </c>
      <c r="E92" t="str">
        <f t="shared" si="2"/>
        <v/>
      </c>
      <c r="F92" t="str">
        <f>IF(H92="","",①学校情報入力!$D$4)</f>
        <v/>
      </c>
      <c r="G92" t="str">
        <f>IF(H92="","",①学校情報入力!$D$5)</f>
        <v/>
      </c>
      <c r="H92" t="str">
        <f>IF(②選手情報入力!C100="","",②選手情報入力!C100)</f>
        <v/>
      </c>
      <c r="I92" t="str">
        <f>IF(H92="","",IF(②選手情報入力!I100="","",IF(D92=1,VLOOKUP(②選手情報入力!I100,種目情報!$A$3:$B$17,2,FALSE),VLOOKUP(②選手情報入力!I100,種目情報!$E$3:$F$19,2,FALSE))))</f>
        <v/>
      </c>
      <c r="J92" t="str">
        <f>IF(②選手情報入力!J100="","",L92)</f>
        <v/>
      </c>
      <c r="K92" t="str">
        <f>"0000000000"&amp;②選手情報入力!J100</f>
        <v>0000000000</v>
      </c>
      <c r="L92" t="str">
        <f t="shared" si="3"/>
        <v>0000000</v>
      </c>
    </row>
    <row r="93" spans="1:12">
      <c r="A93" t="e">
        <f>IF(H93="","",RIGHT(①学校情報入力!$D$4,4))&amp;(D93&amp;"0000")+H93</f>
        <v>#VALUE!</v>
      </c>
      <c r="B93" t="str">
        <f>IF(H93="","",②選手情報入力!D101)</f>
        <v/>
      </c>
      <c r="C93" t="str">
        <f>IF(H93="","",②選手情報入力!E101)</f>
        <v/>
      </c>
      <c r="D93" t="str">
        <f>IF(H93="","",IF(②選手情報入力!G101="男",1,2))</f>
        <v/>
      </c>
      <c r="E93" t="str">
        <f t="shared" si="2"/>
        <v/>
      </c>
      <c r="F93" t="str">
        <f>IF(H93="","",①学校情報入力!$D$4)</f>
        <v/>
      </c>
      <c r="G93" t="str">
        <f>IF(H93="","",①学校情報入力!$D$5)</f>
        <v/>
      </c>
      <c r="H93" t="str">
        <f>IF(②選手情報入力!C101="","",②選手情報入力!C101)</f>
        <v/>
      </c>
      <c r="I93" t="str">
        <f>IF(H93="","",IF(②選手情報入力!I101="","",IF(D93=1,VLOOKUP(②選手情報入力!I101,種目情報!$A$3:$B$17,2,FALSE),VLOOKUP(②選手情報入力!I101,種目情報!$E$3:$F$19,2,FALSE))))</f>
        <v/>
      </c>
      <c r="J93" t="str">
        <f>IF(②選手情報入力!J101="","",L93)</f>
        <v/>
      </c>
      <c r="K93" t="str">
        <f>"0000000000"&amp;②選手情報入力!J101</f>
        <v>0000000000</v>
      </c>
      <c r="L93" t="str">
        <f t="shared" si="3"/>
        <v>0000000</v>
      </c>
    </row>
    <row r="94" spans="1:12">
      <c r="A94" t="e">
        <f>IF(H94="","",RIGHT(①学校情報入力!$D$4,4))&amp;(D94&amp;"0000")+H94</f>
        <v>#VALUE!</v>
      </c>
      <c r="B94" t="str">
        <f>IF(H94="","",②選手情報入力!D102)</f>
        <v/>
      </c>
      <c r="C94" t="str">
        <f>IF(H94="","",②選手情報入力!E102)</f>
        <v/>
      </c>
      <c r="D94" t="str">
        <f>IF(H94="","",IF(②選手情報入力!G102="男",1,2))</f>
        <v/>
      </c>
      <c r="E94" t="str">
        <f t="shared" si="2"/>
        <v/>
      </c>
      <c r="F94" t="str">
        <f>IF(H94="","",①学校情報入力!$D$4)</f>
        <v/>
      </c>
      <c r="G94" t="str">
        <f>IF(H94="","",①学校情報入力!$D$5)</f>
        <v/>
      </c>
      <c r="H94" t="str">
        <f>IF(②選手情報入力!C102="","",②選手情報入力!C102)</f>
        <v/>
      </c>
      <c r="I94" t="str">
        <f>IF(H94="","",IF(②選手情報入力!I102="","",IF(D94=1,VLOOKUP(②選手情報入力!I102,種目情報!$A$3:$B$17,2,FALSE),VLOOKUP(②選手情報入力!I102,種目情報!$E$3:$F$19,2,FALSE))))</f>
        <v/>
      </c>
      <c r="J94" t="str">
        <f>IF(②選手情報入力!J102="","",L94)</f>
        <v/>
      </c>
      <c r="K94" t="str">
        <f>"0000000000"&amp;②選手情報入力!J102</f>
        <v>0000000000</v>
      </c>
      <c r="L94" t="str">
        <f t="shared" si="3"/>
        <v>0000000</v>
      </c>
    </row>
    <row r="95" spans="1:12">
      <c r="A95" t="e">
        <f>IF(H95="","",RIGHT(①学校情報入力!$D$4,4))&amp;(D95&amp;"0000")+H95</f>
        <v>#VALUE!</v>
      </c>
      <c r="B95" t="str">
        <f>IF(H95="","",②選手情報入力!D103)</f>
        <v/>
      </c>
      <c r="C95" t="str">
        <f>IF(H95="","",②選手情報入力!E103)</f>
        <v/>
      </c>
      <c r="D95" t="str">
        <f>IF(H95="","",IF(②選手情報入力!G103="男",1,2))</f>
        <v/>
      </c>
      <c r="E95" t="str">
        <f t="shared" si="2"/>
        <v/>
      </c>
      <c r="F95" t="str">
        <f>IF(H95="","",①学校情報入力!$D$4)</f>
        <v/>
      </c>
      <c r="G95" t="str">
        <f>IF(H95="","",①学校情報入力!$D$5)</f>
        <v/>
      </c>
      <c r="H95" t="str">
        <f>IF(②選手情報入力!C103="","",②選手情報入力!C103)</f>
        <v/>
      </c>
      <c r="I95" t="str">
        <f>IF(H95="","",IF(②選手情報入力!I103="","",IF(D95=1,VLOOKUP(②選手情報入力!I103,種目情報!$A$3:$B$17,2,FALSE),VLOOKUP(②選手情報入力!I103,種目情報!$E$3:$F$19,2,FALSE))))</f>
        <v/>
      </c>
      <c r="J95" t="str">
        <f>IF(②選手情報入力!J103="","",L95)</f>
        <v/>
      </c>
      <c r="K95" t="str">
        <f>"0000000000"&amp;②選手情報入力!J103</f>
        <v>0000000000</v>
      </c>
      <c r="L95" t="str">
        <f t="shared" si="3"/>
        <v>0000000</v>
      </c>
    </row>
    <row r="96" spans="1:12">
      <c r="A96" t="e">
        <f>IF(H96="","",RIGHT(①学校情報入力!$D$4,4))&amp;(D96&amp;"0000")+H96</f>
        <v>#VALUE!</v>
      </c>
      <c r="B96" t="str">
        <f>IF(H96="","",②選手情報入力!D104)</f>
        <v/>
      </c>
      <c r="C96" t="str">
        <f>IF(H96="","",②選手情報入力!E104)</f>
        <v/>
      </c>
      <c r="D96" t="str">
        <f>IF(H96="","",IF(②選手情報入力!G104="男",1,2))</f>
        <v/>
      </c>
      <c r="E96" t="str">
        <f t="shared" si="2"/>
        <v/>
      </c>
      <c r="F96" t="str">
        <f>IF(H96="","",①学校情報入力!$D$4)</f>
        <v/>
      </c>
      <c r="G96" t="str">
        <f>IF(H96="","",①学校情報入力!$D$5)</f>
        <v/>
      </c>
      <c r="H96" t="str">
        <f>IF(②選手情報入力!C104="","",②選手情報入力!C104)</f>
        <v/>
      </c>
      <c r="I96" t="str">
        <f>IF(H96="","",IF(②選手情報入力!I104="","",IF(D96=1,VLOOKUP(②選手情報入力!I104,種目情報!$A$3:$B$17,2,FALSE),VLOOKUP(②選手情報入力!I104,種目情報!$E$3:$F$19,2,FALSE))))</f>
        <v/>
      </c>
      <c r="J96" t="str">
        <f>IF(②選手情報入力!J104="","",L96)</f>
        <v/>
      </c>
      <c r="K96" t="str">
        <f>"0000000000"&amp;②選手情報入力!J104</f>
        <v>0000000000</v>
      </c>
      <c r="L96" t="str">
        <f t="shared" si="3"/>
        <v>0000000</v>
      </c>
    </row>
    <row r="97" spans="1:12">
      <c r="A97" t="e">
        <f>IF(H97="","",RIGHT(①学校情報入力!$D$4,4))&amp;(D97&amp;"0000")+H97</f>
        <v>#VALUE!</v>
      </c>
      <c r="B97" t="str">
        <f>IF(H97="","",②選手情報入力!D105)</f>
        <v/>
      </c>
      <c r="C97" t="str">
        <f>IF(H97="","",②選手情報入力!E105)</f>
        <v/>
      </c>
      <c r="D97" t="str">
        <f>IF(H97="","",IF(②選手情報入力!G105="男",1,2))</f>
        <v/>
      </c>
      <c r="E97" t="str">
        <f t="shared" si="2"/>
        <v/>
      </c>
      <c r="F97" t="str">
        <f>IF(H97="","",①学校情報入力!$D$4)</f>
        <v/>
      </c>
      <c r="G97" t="str">
        <f>IF(H97="","",①学校情報入力!$D$5)</f>
        <v/>
      </c>
      <c r="H97" t="str">
        <f>IF(②選手情報入力!C105="","",②選手情報入力!C105)</f>
        <v/>
      </c>
      <c r="I97" t="str">
        <f>IF(H97="","",IF(②選手情報入力!I105="","",IF(D97=1,VLOOKUP(②選手情報入力!I105,種目情報!$A$3:$B$17,2,FALSE),VLOOKUP(②選手情報入力!I105,種目情報!$E$3:$F$19,2,FALSE))))</f>
        <v/>
      </c>
      <c r="J97" t="str">
        <f>IF(②選手情報入力!J105="","",L97)</f>
        <v/>
      </c>
      <c r="K97" t="str">
        <f>"0000000000"&amp;②選手情報入力!J105</f>
        <v>0000000000</v>
      </c>
      <c r="L97" t="str">
        <f t="shared" si="3"/>
        <v>0000000</v>
      </c>
    </row>
    <row r="98" spans="1:12">
      <c r="A98" t="e">
        <f>IF(H98="","",RIGHT(①学校情報入力!$D$4,4))&amp;(D98&amp;"0000")+H98</f>
        <v>#VALUE!</v>
      </c>
      <c r="B98" t="str">
        <f>IF(H98="","",②選手情報入力!D106)</f>
        <v/>
      </c>
      <c r="C98" t="str">
        <f>IF(H98="","",②選手情報入力!E106)</f>
        <v/>
      </c>
      <c r="D98" t="str">
        <f>IF(H98="","",IF(②選手情報入力!G106="男",1,2))</f>
        <v/>
      </c>
      <c r="E98" t="str">
        <f t="shared" si="2"/>
        <v/>
      </c>
      <c r="F98" t="str">
        <f>IF(H98="","",①学校情報入力!$D$4)</f>
        <v/>
      </c>
      <c r="G98" t="str">
        <f>IF(H98="","",①学校情報入力!$D$5)</f>
        <v/>
      </c>
      <c r="H98" t="str">
        <f>IF(②選手情報入力!C106="","",②選手情報入力!C106)</f>
        <v/>
      </c>
      <c r="I98" t="str">
        <f>IF(H98="","",IF(②選手情報入力!I106="","",IF(D98=1,VLOOKUP(②選手情報入力!I106,種目情報!$A$3:$B$17,2,FALSE),VLOOKUP(②選手情報入力!I106,種目情報!$E$3:$F$19,2,FALSE))))</f>
        <v/>
      </c>
      <c r="J98" t="str">
        <f>IF(②選手情報入力!J106="","",L98)</f>
        <v/>
      </c>
      <c r="K98" t="str">
        <f>"0000000000"&amp;②選手情報入力!J106</f>
        <v>0000000000</v>
      </c>
      <c r="L98" t="str">
        <f t="shared" si="3"/>
        <v>0000000</v>
      </c>
    </row>
    <row r="99" spans="1:12">
      <c r="A99" t="e">
        <f>IF(H99="","",RIGHT(①学校情報入力!$D$4,4))&amp;(D99&amp;"0000")+H99</f>
        <v>#VALUE!</v>
      </c>
      <c r="B99" t="str">
        <f>IF(H99="","",②選手情報入力!D107)</f>
        <v/>
      </c>
      <c r="C99" t="str">
        <f>IF(H99="","",②選手情報入力!E107)</f>
        <v/>
      </c>
      <c r="D99" t="str">
        <f>IF(H99="","",IF(②選手情報入力!G107="男",1,2))</f>
        <v/>
      </c>
      <c r="E99" t="str">
        <f t="shared" si="2"/>
        <v/>
      </c>
      <c r="F99" t="str">
        <f>IF(H99="","",①学校情報入力!$D$4)</f>
        <v/>
      </c>
      <c r="G99" t="str">
        <f>IF(H99="","",①学校情報入力!$D$5)</f>
        <v/>
      </c>
      <c r="H99" t="str">
        <f>IF(②選手情報入力!C107="","",②選手情報入力!C107)</f>
        <v/>
      </c>
      <c r="I99" t="str">
        <f>IF(H99="","",IF(②選手情報入力!I107="","",IF(D99=1,VLOOKUP(②選手情報入力!I107,種目情報!$A$3:$B$17,2,FALSE),VLOOKUP(②選手情報入力!I107,種目情報!$E$3:$F$19,2,FALSE))))</f>
        <v/>
      </c>
      <c r="J99" t="str">
        <f>IF(②選手情報入力!J107="","",L99)</f>
        <v/>
      </c>
      <c r="K99" t="str">
        <f>"0000000000"&amp;②選手情報入力!J107</f>
        <v>0000000000</v>
      </c>
      <c r="L99" t="str">
        <f t="shared" si="3"/>
        <v>0000000</v>
      </c>
    </row>
    <row r="100" spans="1:12">
      <c r="A100" t="e">
        <f>IF(H100="","",RIGHT(①学校情報入力!$D$4,4))&amp;(D100&amp;"0000")+H100</f>
        <v>#VALUE!</v>
      </c>
      <c r="B100" t="str">
        <f>IF(H100="","",②選手情報入力!D108)</f>
        <v/>
      </c>
      <c r="C100" t="str">
        <f>IF(H100="","",②選手情報入力!E108)</f>
        <v/>
      </c>
      <c r="D100" t="str">
        <f>IF(H100="","",IF(②選手情報入力!G108="男",1,2))</f>
        <v/>
      </c>
      <c r="E100" t="str">
        <f t="shared" si="2"/>
        <v/>
      </c>
      <c r="F100" t="str">
        <f>IF(H100="","",①学校情報入力!$D$4)</f>
        <v/>
      </c>
      <c r="G100" t="str">
        <f>IF(H100="","",①学校情報入力!$D$5)</f>
        <v/>
      </c>
      <c r="H100" t="str">
        <f>IF(②選手情報入力!C108="","",②選手情報入力!C108)</f>
        <v/>
      </c>
      <c r="I100" t="str">
        <f>IF(H100="","",IF(②選手情報入力!I108="","",IF(D100=1,VLOOKUP(②選手情報入力!I108,種目情報!$A$3:$B$17,2,FALSE),VLOOKUP(②選手情報入力!I108,種目情報!$E$3:$F$19,2,FALSE))))</f>
        <v/>
      </c>
      <c r="J100" t="str">
        <f>IF(②選手情報入力!J108="","",L100)</f>
        <v/>
      </c>
      <c r="K100" t="str">
        <f>"0000000000"&amp;②選手情報入力!J108</f>
        <v>0000000000</v>
      </c>
      <c r="L100" t="str">
        <f t="shared" si="3"/>
        <v>0000000</v>
      </c>
    </row>
    <row r="101" spans="1:12">
      <c r="A101" t="e">
        <f>IF(H101="","",RIGHT(①学校情報入力!$D$4,4))&amp;(D101&amp;"0000")+H101</f>
        <v>#VALUE!</v>
      </c>
      <c r="B101" t="str">
        <f>IF(H101="","",②選手情報入力!D109)</f>
        <v/>
      </c>
      <c r="C101" t="str">
        <f>IF(H101="","",②選手情報入力!E109)</f>
        <v/>
      </c>
      <c r="D101" t="str">
        <f>IF(H101="","",IF(②選手情報入力!G109="男",1,2))</f>
        <v/>
      </c>
      <c r="E101" t="str">
        <f t="shared" si="2"/>
        <v/>
      </c>
      <c r="F101" t="str">
        <f>IF(H101="","",①学校情報入力!$D$4)</f>
        <v/>
      </c>
      <c r="G101" t="str">
        <f>IF(H101="","",①学校情報入力!$D$5)</f>
        <v/>
      </c>
      <c r="H101" t="str">
        <f>IF(②選手情報入力!C109="","",②選手情報入力!C109)</f>
        <v/>
      </c>
      <c r="I101" t="str">
        <f>IF(H101="","",IF(②選手情報入力!I109="","",IF(D101=1,VLOOKUP(②選手情報入力!I109,種目情報!$A$3:$B$17,2,FALSE),VLOOKUP(②選手情報入力!I109,種目情報!$E$3:$F$19,2,FALSE))))</f>
        <v/>
      </c>
      <c r="J101" t="str">
        <f>IF(②選手情報入力!J109="","",L101)</f>
        <v/>
      </c>
      <c r="K101" t="str">
        <f>"0000000000"&amp;②選手情報入力!J109</f>
        <v>0000000000</v>
      </c>
      <c r="L101" t="str">
        <f t="shared" si="3"/>
        <v>0000000</v>
      </c>
    </row>
    <row r="102" spans="1:12">
      <c r="A102" t="e">
        <f>IF(H102="","",RIGHT(①学校情報入力!$D$4,4))&amp;(D102&amp;"0000")+H102</f>
        <v>#VALUE!</v>
      </c>
      <c r="B102" t="str">
        <f>IF(H102="","",②選手情報入力!D110)</f>
        <v/>
      </c>
      <c r="C102" t="str">
        <f>IF(H102="","",②選手情報入力!E110)</f>
        <v/>
      </c>
      <c r="D102" t="str">
        <f>IF(H102="","",IF(②選手情報入力!G110="男",1,2))</f>
        <v/>
      </c>
      <c r="E102" t="str">
        <f t="shared" si="2"/>
        <v/>
      </c>
      <c r="F102" t="str">
        <f>IF(H102="","",①学校情報入力!$D$4)</f>
        <v/>
      </c>
      <c r="G102" t="str">
        <f>IF(H102="","",①学校情報入力!$D$5)</f>
        <v/>
      </c>
      <c r="H102" t="str">
        <f>IF(②選手情報入力!C110="","",②選手情報入力!C110)</f>
        <v/>
      </c>
      <c r="I102" t="str">
        <f>IF(H102="","",IF(②選手情報入力!I110="","",IF(D102=1,VLOOKUP(②選手情報入力!I110,種目情報!$A$3:$B$17,2,FALSE),VLOOKUP(②選手情報入力!I110,種目情報!$E$3:$F$19,2,FALSE))))</f>
        <v/>
      </c>
      <c r="J102" t="str">
        <f>IF(②選手情報入力!J110="","",L102)</f>
        <v/>
      </c>
      <c r="K102" t="str">
        <f>"0000000000"&amp;②選手情報入力!J110</f>
        <v>0000000000</v>
      </c>
      <c r="L102" t="str">
        <f t="shared" si="3"/>
        <v>0000000</v>
      </c>
    </row>
    <row r="103" spans="1:12">
      <c r="A103" t="e">
        <f>IF(H103="","",RIGHT(①学校情報入力!$D$4,4))&amp;(D103&amp;"0000")+H103</f>
        <v>#VALUE!</v>
      </c>
      <c r="B103" t="str">
        <f>IF(H103="","",②選手情報入力!D111)</f>
        <v/>
      </c>
      <c r="C103" t="str">
        <f>IF(H103="","",②選手情報入力!E111)</f>
        <v/>
      </c>
      <c r="D103" t="str">
        <f>IF(H103="","",IF(②選手情報入力!G111="男",1,2))</f>
        <v/>
      </c>
      <c r="E103" t="str">
        <f t="shared" si="2"/>
        <v/>
      </c>
      <c r="F103" t="str">
        <f>IF(H103="","",①学校情報入力!$D$4)</f>
        <v/>
      </c>
      <c r="G103" t="str">
        <f>IF(H103="","",①学校情報入力!$D$5)</f>
        <v/>
      </c>
      <c r="H103" t="str">
        <f>IF(②選手情報入力!C111="","",②選手情報入力!C111)</f>
        <v/>
      </c>
      <c r="I103" t="str">
        <f>IF(H103="","",IF(②選手情報入力!I111="","",IF(D103=1,VLOOKUP(②選手情報入力!I111,種目情報!$A$3:$B$17,2,FALSE),VLOOKUP(②選手情報入力!I111,種目情報!$E$3:$F$19,2,FALSE))))</f>
        <v/>
      </c>
      <c r="J103" t="str">
        <f>IF(②選手情報入力!J111="","",L103)</f>
        <v/>
      </c>
      <c r="K103" t="str">
        <f>"0000000000"&amp;②選手情報入力!J111</f>
        <v>0000000000</v>
      </c>
      <c r="L103" t="str">
        <f t="shared" si="3"/>
        <v>0000000</v>
      </c>
    </row>
    <row r="104" spans="1:12">
      <c r="A104" t="e">
        <f>IF(H104="","",RIGHT(①学校情報入力!$D$4,4))&amp;(D104&amp;"0000")+H104</f>
        <v>#VALUE!</v>
      </c>
      <c r="B104" t="str">
        <f>IF(H104="","",②選手情報入力!D112)</f>
        <v/>
      </c>
      <c r="C104" t="str">
        <f>IF(H104="","",②選手情報入力!E112)</f>
        <v/>
      </c>
      <c r="D104" t="str">
        <f>IF(H104="","",IF(②選手情報入力!G112="男",1,2))</f>
        <v/>
      </c>
      <c r="E104" t="str">
        <f t="shared" si="2"/>
        <v/>
      </c>
      <c r="F104" t="str">
        <f>IF(H104="","",①学校情報入力!$D$4)</f>
        <v/>
      </c>
      <c r="G104" t="str">
        <f>IF(H104="","",①学校情報入力!$D$5)</f>
        <v/>
      </c>
      <c r="H104" t="str">
        <f>IF(②選手情報入力!C112="","",②選手情報入力!C112)</f>
        <v/>
      </c>
      <c r="I104" t="str">
        <f>IF(H104="","",IF(②選手情報入力!I112="","",IF(D104=1,VLOOKUP(②選手情報入力!I112,種目情報!$A$3:$B$17,2,FALSE),VLOOKUP(②選手情報入力!I112,種目情報!$E$3:$F$19,2,FALSE))))</f>
        <v/>
      </c>
      <c r="J104" t="str">
        <f>IF(②選手情報入力!J112="","",L104)</f>
        <v/>
      </c>
      <c r="K104" t="str">
        <f>"0000000000"&amp;②選手情報入力!J112</f>
        <v>0000000000</v>
      </c>
      <c r="L104" t="str">
        <f t="shared" si="3"/>
        <v>0000000</v>
      </c>
    </row>
    <row r="105" spans="1:12">
      <c r="A105" t="e">
        <f>IF(H105="","",RIGHT(①学校情報入力!$D$4,4))&amp;(D105&amp;"0000")+H105</f>
        <v>#VALUE!</v>
      </c>
      <c r="B105" t="str">
        <f>IF(H105="","",②選手情報入力!D113)</f>
        <v/>
      </c>
      <c r="C105" t="str">
        <f>IF(H105="","",②選手情報入力!E113)</f>
        <v/>
      </c>
      <c r="D105" t="str">
        <f>IF(H105="","",IF(②選手情報入力!G113="男",1,2))</f>
        <v/>
      </c>
      <c r="E105" t="str">
        <f t="shared" si="2"/>
        <v/>
      </c>
      <c r="F105" t="str">
        <f>IF(H105="","",①学校情報入力!$D$4)</f>
        <v/>
      </c>
      <c r="G105" t="str">
        <f>IF(H105="","",①学校情報入力!$D$5)</f>
        <v/>
      </c>
      <c r="H105" t="str">
        <f>IF(②選手情報入力!C113="","",②選手情報入力!C113)</f>
        <v/>
      </c>
      <c r="I105" t="str">
        <f>IF(H105="","",IF(②選手情報入力!I113="","",IF(D105=1,VLOOKUP(②選手情報入力!I113,種目情報!$A$3:$B$17,2,FALSE),VLOOKUP(②選手情報入力!I113,種目情報!$E$3:$F$19,2,FALSE))))</f>
        <v/>
      </c>
      <c r="J105" t="str">
        <f>IF(②選手情報入力!J113="","",L105)</f>
        <v/>
      </c>
      <c r="K105" t="str">
        <f>"0000000000"&amp;②選手情報入力!J113</f>
        <v>0000000000</v>
      </c>
      <c r="L105" t="str">
        <f t="shared" si="3"/>
        <v>0000000</v>
      </c>
    </row>
    <row r="106" spans="1:12">
      <c r="A106" t="e">
        <f>IF(H106="","",RIGHT(①学校情報入力!$D$4,4))&amp;(D106&amp;"0000")+H106</f>
        <v>#VALUE!</v>
      </c>
      <c r="B106" t="str">
        <f>IF(H106="","",②選手情報入力!D114)</f>
        <v/>
      </c>
      <c r="C106" t="str">
        <f>IF(H106="","",②選手情報入力!E114)</f>
        <v/>
      </c>
      <c r="D106" t="str">
        <f>IF(H106="","",IF(②選手情報入力!G114="男",1,2))</f>
        <v/>
      </c>
      <c r="E106" t="str">
        <f t="shared" si="2"/>
        <v/>
      </c>
      <c r="F106" t="str">
        <f>IF(H106="","",①学校情報入力!$D$4)</f>
        <v/>
      </c>
      <c r="G106" t="str">
        <f>IF(H106="","",①学校情報入力!$D$5)</f>
        <v/>
      </c>
      <c r="H106" t="str">
        <f>IF(②選手情報入力!C114="","",②選手情報入力!C114)</f>
        <v/>
      </c>
      <c r="I106" t="str">
        <f>IF(H106="","",IF(②選手情報入力!I114="","",IF(D106=1,VLOOKUP(②選手情報入力!I114,種目情報!$A$3:$B$17,2,FALSE),VLOOKUP(②選手情報入力!I114,種目情報!$E$3:$F$19,2,FALSE))))</f>
        <v/>
      </c>
      <c r="J106" t="str">
        <f>IF(②選手情報入力!J114="","",L106)</f>
        <v/>
      </c>
      <c r="K106" t="str">
        <f>"0000000000"&amp;②選手情報入力!J114</f>
        <v>0000000000</v>
      </c>
      <c r="L106" t="str">
        <f t="shared" si="3"/>
        <v>0000000</v>
      </c>
    </row>
    <row r="107" spans="1:12">
      <c r="A107" t="e">
        <f>IF(H107="","",RIGHT(①学校情報入力!$D$4,4))&amp;(D107&amp;"0000")+H107</f>
        <v>#VALUE!</v>
      </c>
      <c r="B107" t="str">
        <f>IF(H107="","",②選手情報入力!D115)</f>
        <v/>
      </c>
      <c r="C107" t="str">
        <f>IF(H107="","",②選手情報入力!E115)</f>
        <v/>
      </c>
      <c r="D107" t="str">
        <f>IF(H107="","",IF(②選手情報入力!G115="男",1,2))</f>
        <v/>
      </c>
      <c r="E107" t="str">
        <f t="shared" si="2"/>
        <v/>
      </c>
      <c r="F107" t="str">
        <f>IF(H107="","",①学校情報入力!$D$4)</f>
        <v/>
      </c>
      <c r="G107" t="str">
        <f>IF(H107="","",①学校情報入力!$D$5)</f>
        <v/>
      </c>
      <c r="H107" t="str">
        <f>IF(②選手情報入力!C115="","",②選手情報入力!C115)</f>
        <v/>
      </c>
      <c r="I107" t="str">
        <f>IF(H107="","",IF(②選手情報入力!I115="","",IF(D107=1,VLOOKUP(②選手情報入力!I115,種目情報!$A$3:$B$17,2,FALSE),VLOOKUP(②選手情報入力!I115,種目情報!$E$3:$F$19,2,FALSE))))</f>
        <v/>
      </c>
      <c r="J107" t="str">
        <f>IF(②選手情報入力!J115="","",L107)</f>
        <v/>
      </c>
      <c r="K107" t="str">
        <f>"0000000000"&amp;②選手情報入力!J115</f>
        <v>0000000000</v>
      </c>
      <c r="L107" t="str">
        <f t="shared" si="3"/>
        <v>0000000</v>
      </c>
    </row>
    <row r="108" spans="1:12">
      <c r="A108" t="e">
        <f>IF(H108="","",RIGHT(①学校情報入力!$D$4,4))&amp;(D108&amp;"0000")+H108</f>
        <v>#VALUE!</v>
      </c>
      <c r="B108" t="str">
        <f>IF(H108="","",②選手情報入力!D116)</f>
        <v/>
      </c>
      <c r="C108" t="str">
        <f>IF(H108="","",②選手情報入力!E116)</f>
        <v/>
      </c>
      <c r="D108" t="str">
        <f>IF(H108="","",IF(②選手情報入力!G116="男",1,2))</f>
        <v/>
      </c>
      <c r="E108" t="str">
        <f t="shared" si="2"/>
        <v/>
      </c>
      <c r="F108" t="str">
        <f>IF(H108="","",①学校情報入力!$D$4)</f>
        <v/>
      </c>
      <c r="G108" t="str">
        <f>IF(H108="","",①学校情報入力!$D$5)</f>
        <v/>
      </c>
      <c r="H108" t="str">
        <f>IF(②選手情報入力!C116="","",②選手情報入力!C116)</f>
        <v/>
      </c>
      <c r="I108" t="str">
        <f>IF(H108="","",IF(②選手情報入力!I116="","",IF(D108=1,VLOOKUP(②選手情報入力!I116,種目情報!$A$3:$B$17,2,FALSE),VLOOKUP(②選手情報入力!I116,種目情報!$E$3:$F$19,2,FALSE))))</f>
        <v/>
      </c>
      <c r="J108" t="str">
        <f>IF(②選手情報入力!J116="","",L108)</f>
        <v/>
      </c>
      <c r="K108" t="str">
        <f>"0000000000"&amp;②選手情報入力!J116</f>
        <v>0000000000</v>
      </c>
      <c r="L108" t="str">
        <f t="shared" si="3"/>
        <v>0000000</v>
      </c>
    </row>
    <row r="109" spans="1:12">
      <c r="A109" t="e">
        <f>IF(H109="","",RIGHT(①学校情報入力!$D$4,4))&amp;(D109&amp;"0000")+H109</f>
        <v>#VALUE!</v>
      </c>
      <c r="B109" t="str">
        <f>IF(H109="","",②選手情報入力!D117)</f>
        <v/>
      </c>
      <c r="C109" t="str">
        <f>IF(H109="","",②選手情報入力!E117)</f>
        <v/>
      </c>
      <c r="D109" t="str">
        <f>IF(H109="","",IF(②選手情報入力!G117="男",1,2))</f>
        <v/>
      </c>
      <c r="E109" t="str">
        <f t="shared" si="2"/>
        <v/>
      </c>
      <c r="F109" t="str">
        <f>IF(H109="","",①学校情報入力!$D$4)</f>
        <v/>
      </c>
      <c r="G109" t="str">
        <f>IF(H109="","",①学校情報入力!$D$5)</f>
        <v/>
      </c>
      <c r="H109" t="str">
        <f>IF(②選手情報入力!C117="","",②選手情報入力!C117)</f>
        <v/>
      </c>
      <c r="I109" t="str">
        <f>IF(H109="","",IF(②選手情報入力!I117="","",IF(D109=1,VLOOKUP(②選手情報入力!I117,種目情報!$A$3:$B$17,2,FALSE),VLOOKUP(②選手情報入力!I117,種目情報!$E$3:$F$19,2,FALSE))))</f>
        <v/>
      </c>
      <c r="J109" t="str">
        <f>IF(②選手情報入力!J117="","",L109)</f>
        <v/>
      </c>
      <c r="K109" t="str">
        <f>"0000000000"&amp;②選手情報入力!J117</f>
        <v>0000000000</v>
      </c>
      <c r="L109" t="str">
        <f t="shared" si="3"/>
        <v>0000000</v>
      </c>
    </row>
    <row r="110" spans="1:12">
      <c r="A110" t="e">
        <f>IF(H110="","",RIGHT(①学校情報入力!$D$4,4))&amp;(D110&amp;"0000")+H110</f>
        <v>#VALUE!</v>
      </c>
      <c r="B110" t="str">
        <f>IF(H110="","",②選手情報入力!D118)</f>
        <v/>
      </c>
      <c r="C110" t="str">
        <f>IF(H110="","",②選手情報入力!E118)</f>
        <v/>
      </c>
      <c r="D110" t="str">
        <f>IF(H110="","",IF(②選手情報入力!G118="男",1,2))</f>
        <v/>
      </c>
      <c r="E110" t="str">
        <f t="shared" si="2"/>
        <v/>
      </c>
      <c r="F110" t="str">
        <f>IF(H110="","",①学校情報入力!$D$4)</f>
        <v/>
      </c>
      <c r="G110" t="str">
        <f>IF(H110="","",①学校情報入力!$D$5)</f>
        <v/>
      </c>
      <c r="H110" t="str">
        <f>IF(②選手情報入力!C118="","",②選手情報入力!C118)</f>
        <v/>
      </c>
      <c r="I110" t="str">
        <f>IF(H110="","",IF(②選手情報入力!I118="","",IF(D110=1,VLOOKUP(②選手情報入力!I118,種目情報!$A$3:$B$17,2,FALSE),VLOOKUP(②選手情報入力!I118,種目情報!$E$3:$F$19,2,FALSE))))</f>
        <v/>
      </c>
      <c r="J110" t="str">
        <f>IF(②選手情報入力!J118="","",L110)</f>
        <v/>
      </c>
      <c r="K110" t="str">
        <f>"0000000000"&amp;②選手情報入力!J118</f>
        <v>0000000000</v>
      </c>
      <c r="L110" t="str">
        <f t="shared" si="3"/>
        <v>0000000</v>
      </c>
    </row>
    <row r="111" spans="1:12">
      <c r="A111" t="e">
        <f>IF(H111="","",RIGHT(①学校情報入力!$D$4,4))&amp;(D111&amp;"0000")+H111</f>
        <v>#VALUE!</v>
      </c>
      <c r="B111" t="str">
        <f>IF(H111="","",②選手情報入力!D119)</f>
        <v/>
      </c>
      <c r="C111" t="str">
        <f>IF(H111="","",②選手情報入力!E119)</f>
        <v/>
      </c>
      <c r="D111" t="str">
        <f>IF(H111="","",IF(②選手情報入力!G119="男",1,2))</f>
        <v/>
      </c>
      <c r="E111" t="str">
        <f t="shared" si="2"/>
        <v/>
      </c>
      <c r="F111" t="str">
        <f>IF(H111="","",①学校情報入力!$D$4)</f>
        <v/>
      </c>
      <c r="G111" t="str">
        <f>IF(H111="","",①学校情報入力!$D$5)</f>
        <v/>
      </c>
      <c r="H111" t="str">
        <f>IF(②選手情報入力!C119="","",②選手情報入力!C119)</f>
        <v/>
      </c>
      <c r="I111" t="str">
        <f>IF(H111="","",IF(②選手情報入力!I119="","",IF(D111=1,VLOOKUP(②選手情報入力!I119,種目情報!$A$3:$B$17,2,FALSE),VLOOKUP(②選手情報入力!I119,種目情報!$E$3:$F$19,2,FALSE))))</f>
        <v/>
      </c>
      <c r="J111" t="str">
        <f>IF(②選手情報入力!J119="","",L111)</f>
        <v/>
      </c>
      <c r="K111" t="str">
        <f>"0000000000"&amp;②選手情報入力!J119</f>
        <v>0000000000</v>
      </c>
      <c r="L111" t="str">
        <f t="shared" si="3"/>
        <v>0000000</v>
      </c>
    </row>
    <row r="112" spans="1:12">
      <c r="A112" t="e">
        <f>IF(H112="","",RIGHT(①学校情報入力!$D$4,4))&amp;(D112&amp;"0000")+H112</f>
        <v>#VALUE!</v>
      </c>
      <c r="B112" t="str">
        <f>IF(H112="","",②選手情報入力!D120)</f>
        <v/>
      </c>
      <c r="C112" t="str">
        <f>IF(H112="","",②選手情報入力!E120)</f>
        <v/>
      </c>
      <c r="D112" t="str">
        <f>IF(H112="","",IF(②選手情報入力!G120="男",1,2))</f>
        <v/>
      </c>
      <c r="E112" t="str">
        <f t="shared" si="2"/>
        <v/>
      </c>
      <c r="F112" t="str">
        <f>IF(H112="","",①学校情報入力!$D$4)</f>
        <v/>
      </c>
      <c r="G112" t="str">
        <f>IF(H112="","",①学校情報入力!$D$5)</f>
        <v/>
      </c>
      <c r="H112" t="str">
        <f>IF(②選手情報入力!C120="","",②選手情報入力!C120)</f>
        <v/>
      </c>
      <c r="I112" t="str">
        <f>IF(H112="","",IF(②選手情報入力!I120="","",IF(D112=1,VLOOKUP(②選手情報入力!I120,種目情報!$A$3:$B$17,2,FALSE),VLOOKUP(②選手情報入力!I120,種目情報!$E$3:$F$19,2,FALSE))))</f>
        <v/>
      </c>
      <c r="J112" t="str">
        <f>IF(②選手情報入力!J120="","",L112)</f>
        <v/>
      </c>
      <c r="K112" t="str">
        <f>"0000000000"&amp;②選手情報入力!J120</f>
        <v>0000000000</v>
      </c>
      <c r="L112" t="str">
        <f t="shared" si="3"/>
        <v>0000000</v>
      </c>
    </row>
    <row r="113" spans="1:12">
      <c r="A113" t="e">
        <f>IF(H113="","",RIGHT(①学校情報入力!$D$4,4))&amp;(D113&amp;"0000")+H113</f>
        <v>#VALUE!</v>
      </c>
      <c r="B113" t="str">
        <f>IF(H113="","",②選手情報入力!D121)</f>
        <v/>
      </c>
      <c r="C113" t="str">
        <f>IF(H113="","",②選手情報入力!E121)</f>
        <v/>
      </c>
      <c r="D113" t="str">
        <f>IF(H113="","",IF(②選手情報入力!G121="男",1,2))</f>
        <v/>
      </c>
      <c r="E113" t="str">
        <f t="shared" si="2"/>
        <v/>
      </c>
      <c r="F113" t="str">
        <f>IF(H113="","",①学校情報入力!$D$4)</f>
        <v/>
      </c>
      <c r="G113" t="str">
        <f>IF(H113="","",①学校情報入力!$D$5)</f>
        <v/>
      </c>
      <c r="H113" t="str">
        <f>IF(②選手情報入力!C121="","",②選手情報入力!C121)</f>
        <v/>
      </c>
      <c r="I113" t="str">
        <f>IF(H113="","",IF(②選手情報入力!I121="","",IF(D113=1,VLOOKUP(②選手情報入力!I121,種目情報!$A$3:$B$17,2,FALSE),VLOOKUP(②選手情報入力!I121,種目情報!$E$3:$F$19,2,FALSE))))</f>
        <v/>
      </c>
      <c r="J113" t="str">
        <f>IF(②選手情報入力!J121="","",L113)</f>
        <v/>
      </c>
      <c r="K113" t="str">
        <f>"0000000000"&amp;②選手情報入力!J121</f>
        <v>0000000000</v>
      </c>
      <c r="L113" t="str">
        <f t="shared" si="3"/>
        <v>0000000</v>
      </c>
    </row>
    <row r="114" spans="1:12">
      <c r="A114" t="e">
        <f>IF(H114="","",RIGHT(①学校情報入力!$D$4,4))&amp;(D114&amp;"0000")+H114</f>
        <v>#VALUE!</v>
      </c>
      <c r="B114" t="str">
        <f>IF(H114="","",②選手情報入力!D122)</f>
        <v/>
      </c>
      <c r="C114" t="str">
        <f>IF(H114="","",②選手情報入力!E122)</f>
        <v/>
      </c>
      <c r="D114" t="str">
        <f>IF(H114="","",IF(②選手情報入力!G122="男",1,2))</f>
        <v/>
      </c>
      <c r="E114" t="str">
        <f t="shared" si="2"/>
        <v/>
      </c>
      <c r="F114" t="str">
        <f>IF(H114="","",①学校情報入力!$D$4)</f>
        <v/>
      </c>
      <c r="G114" t="str">
        <f>IF(H114="","",①学校情報入力!$D$5)</f>
        <v/>
      </c>
      <c r="H114" t="str">
        <f>IF(②選手情報入力!C122="","",②選手情報入力!C122)</f>
        <v/>
      </c>
      <c r="I114" t="str">
        <f>IF(H114="","",IF(②選手情報入力!I122="","",IF(D114=1,VLOOKUP(②選手情報入力!I122,種目情報!$A$3:$B$17,2,FALSE),VLOOKUP(②選手情報入力!I122,種目情報!$E$3:$F$19,2,FALSE))))</f>
        <v/>
      </c>
      <c r="J114" t="str">
        <f>IF(②選手情報入力!J122="","",L114)</f>
        <v/>
      </c>
      <c r="K114" t="str">
        <f>"0000000000"&amp;②選手情報入力!J122</f>
        <v>0000000000</v>
      </c>
      <c r="L114" t="str">
        <f t="shared" si="3"/>
        <v>0000000</v>
      </c>
    </row>
    <row r="115" spans="1:12">
      <c r="A115" t="e">
        <f>IF(H115="","",RIGHT(①学校情報入力!$D$4,4))&amp;(D115&amp;"0000")+H115</f>
        <v>#VALUE!</v>
      </c>
      <c r="B115" t="str">
        <f>IF(H115="","",②選手情報入力!D123)</f>
        <v/>
      </c>
      <c r="C115" t="str">
        <f>IF(H115="","",②選手情報入力!E123)</f>
        <v/>
      </c>
      <c r="D115" t="str">
        <f>IF(H115="","",IF(②選手情報入力!G123="男",1,2))</f>
        <v/>
      </c>
      <c r="E115" t="str">
        <f t="shared" si="2"/>
        <v/>
      </c>
      <c r="F115" t="str">
        <f>IF(H115="","",①学校情報入力!$D$4)</f>
        <v/>
      </c>
      <c r="G115" t="str">
        <f>IF(H115="","",①学校情報入力!$D$5)</f>
        <v/>
      </c>
      <c r="H115" t="str">
        <f>IF(②選手情報入力!C123="","",②選手情報入力!C123)</f>
        <v/>
      </c>
      <c r="I115" t="str">
        <f>IF(H115="","",IF(②選手情報入力!I123="","",IF(D115=1,VLOOKUP(②選手情報入力!I123,種目情報!$A$3:$B$17,2,FALSE),VLOOKUP(②選手情報入力!I123,種目情報!$E$3:$F$19,2,FALSE))))</f>
        <v/>
      </c>
      <c r="J115" t="str">
        <f>IF(②選手情報入力!J123="","",L115)</f>
        <v/>
      </c>
      <c r="K115" t="str">
        <f>"0000000000"&amp;②選手情報入力!J123</f>
        <v>0000000000</v>
      </c>
      <c r="L115" t="str">
        <f t="shared" si="3"/>
        <v>0000000</v>
      </c>
    </row>
    <row r="116" spans="1:12">
      <c r="A116" t="e">
        <f>IF(H116="","",RIGHT(①学校情報入力!$D$4,4))&amp;(D116&amp;"0000")+H116</f>
        <v>#VALUE!</v>
      </c>
      <c r="B116" t="str">
        <f>IF(H116="","",②選手情報入力!D124)</f>
        <v/>
      </c>
      <c r="C116" t="str">
        <f>IF(H116="","",②選手情報入力!E124)</f>
        <v/>
      </c>
      <c r="D116" t="str">
        <f>IF(H116="","",IF(②選手情報入力!G124="男",1,2))</f>
        <v/>
      </c>
      <c r="E116" t="str">
        <f t="shared" si="2"/>
        <v/>
      </c>
      <c r="F116" t="str">
        <f>IF(H116="","",①学校情報入力!$D$4)</f>
        <v/>
      </c>
      <c r="G116" t="str">
        <f>IF(H116="","",①学校情報入力!$D$5)</f>
        <v/>
      </c>
      <c r="H116" t="str">
        <f>IF(②選手情報入力!C124="","",②選手情報入力!C124)</f>
        <v/>
      </c>
      <c r="I116" t="str">
        <f>IF(H116="","",IF(②選手情報入力!I124="","",IF(D116=1,VLOOKUP(②選手情報入力!I124,種目情報!$A$3:$B$17,2,FALSE),VLOOKUP(②選手情報入力!I124,種目情報!$E$3:$F$19,2,FALSE))))</f>
        <v/>
      </c>
      <c r="J116" t="str">
        <f>IF(②選手情報入力!J124="","",L116)</f>
        <v/>
      </c>
      <c r="K116" t="str">
        <f>"0000000000"&amp;②選手情報入力!J124</f>
        <v>0000000000</v>
      </c>
      <c r="L116" t="str">
        <f t="shared" si="3"/>
        <v>0000000</v>
      </c>
    </row>
    <row r="117" spans="1:12">
      <c r="A117" t="e">
        <f>IF(H117="","",RIGHT(①学校情報入力!$D$4,4))&amp;(D117&amp;"0000")+H117</f>
        <v>#VALUE!</v>
      </c>
      <c r="B117" t="str">
        <f>IF(H117="","",②選手情報入力!D125)</f>
        <v/>
      </c>
      <c r="C117" t="str">
        <f>IF(H117="","",②選手情報入力!E125)</f>
        <v/>
      </c>
      <c r="D117" t="str">
        <f>IF(H117="","",IF(②選手情報入力!G125="男",1,2))</f>
        <v/>
      </c>
      <c r="E117" t="str">
        <f t="shared" si="2"/>
        <v/>
      </c>
      <c r="F117" t="str">
        <f>IF(H117="","",①学校情報入力!$D$4)</f>
        <v/>
      </c>
      <c r="G117" t="str">
        <f>IF(H117="","",①学校情報入力!$D$5)</f>
        <v/>
      </c>
      <c r="H117" t="str">
        <f>IF(②選手情報入力!C125="","",②選手情報入力!C125)</f>
        <v/>
      </c>
      <c r="I117" t="str">
        <f>IF(H117="","",IF(②選手情報入力!I125="","",IF(D117=1,VLOOKUP(②選手情報入力!I125,種目情報!$A$3:$B$17,2,FALSE),VLOOKUP(②選手情報入力!I125,種目情報!$E$3:$F$19,2,FALSE))))</f>
        <v/>
      </c>
      <c r="J117" t="str">
        <f>IF(②選手情報入力!J125="","",L117)</f>
        <v/>
      </c>
      <c r="K117" t="str">
        <f>"0000000000"&amp;②選手情報入力!J125</f>
        <v>0000000000</v>
      </c>
      <c r="L117" t="str">
        <f t="shared" si="3"/>
        <v>0000000</v>
      </c>
    </row>
    <row r="118" spans="1:12">
      <c r="A118" t="e">
        <f>IF(H118="","",RIGHT(①学校情報入力!$D$4,4))&amp;(D118&amp;"0000")+H118</f>
        <v>#VALUE!</v>
      </c>
      <c r="B118" t="str">
        <f>IF(H118="","",②選手情報入力!D126)</f>
        <v/>
      </c>
      <c r="C118" t="str">
        <f>IF(H118="","",②選手情報入力!E126)</f>
        <v/>
      </c>
      <c r="D118" t="str">
        <f>IF(H118="","",IF(②選手情報入力!G126="男",1,2))</f>
        <v/>
      </c>
      <c r="E118" t="str">
        <f t="shared" si="2"/>
        <v/>
      </c>
      <c r="F118" t="str">
        <f>IF(H118="","",①学校情報入力!$D$4)</f>
        <v/>
      </c>
      <c r="G118" t="str">
        <f>IF(H118="","",①学校情報入力!$D$5)</f>
        <v/>
      </c>
      <c r="H118" t="str">
        <f>IF(②選手情報入力!C126="","",②選手情報入力!C126)</f>
        <v/>
      </c>
      <c r="I118" t="str">
        <f>IF(H118="","",IF(②選手情報入力!I126="","",IF(D118=1,VLOOKUP(②選手情報入力!I126,種目情報!$A$3:$B$17,2,FALSE),VLOOKUP(②選手情報入力!I126,種目情報!$E$3:$F$19,2,FALSE))))</f>
        <v/>
      </c>
      <c r="J118" t="str">
        <f>IF(②選手情報入力!J126="","",L118)</f>
        <v/>
      </c>
      <c r="K118" t="str">
        <f>"0000000000"&amp;②選手情報入力!J126</f>
        <v>0000000000</v>
      </c>
      <c r="L118" t="str">
        <f t="shared" si="3"/>
        <v>0000000</v>
      </c>
    </row>
    <row r="119" spans="1:12">
      <c r="A119" t="e">
        <f>IF(H119="","",RIGHT(①学校情報入力!$D$4,4))&amp;(D119&amp;"0000")+H119</f>
        <v>#VALUE!</v>
      </c>
      <c r="B119" t="str">
        <f>IF(H119="","",②選手情報入力!D127)</f>
        <v/>
      </c>
      <c r="C119" t="str">
        <f>IF(H119="","",②選手情報入力!E127)</f>
        <v/>
      </c>
      <c r="D119" t="str">
        <f>IF(H119="","",IF(②選手情報入力!G127="男",1,2))</f>
        <v/>
      </c>
      <c r="E119" t="str">
        <f t="shared" si="2"/>
        <v/>
      </c>
      <c r="F119" t="str">
        <f>IF(H119="","",①学校情報入力!$D$4)</f>
        <v/>
      </c>
      <c r="G119" t="str">
        <f>IF(H119="","",①学校情報入力!$D$5)</f>
        <v/>
      </c>
      <c r="H119" t="str">
        <f>IF(②選手情報入力!C127="","",②選手情報入力!C127)</f>
        <v/>
      </c>
      <c r="I119" t="str">
        <f>IF(H119="","",IF(②選手情報入力!I127="","",IF(D119=1,VLOOKUP(②選手情報入力!I127,種目情報!$A$3:$B$17,2,FALSE),VLOOKUP(②選手情報入力!I127,種目情報!$E$3:$F$19,2,FALSE))))</f>
        <v/>
      </c>
      <c r="J119" t="str">
        <f>IF(②選手情報入力!J127="","",L119)</f>
        <v/>
      </c>
      <c r="K119" t="str">
        <f>"0000000000"&amp;②選手情報入力!J127</f>
        <v>0000000000</v>
      </c>
      <c r="L119" t="str">
        <f t="shared" si="3"/>
        <v>0000000</v>
      </c>
    </row>
    <row r="120" spans="1:12">
      <c r="A120" t="e">
        <f>IF(H120="","",RIGHT(①学校情報入力!$D$4,4))&amp;(D120&amp;"0000")+H120</f>
        <v>#VALUE!</v>
      </c>
      <c r="B120" t="str">
        <f>IF(H120="","",②選手情報入力!D128)</f>
        <v/>
      </c>
      <c r="C120" t="str">
        <f>IF(H120="","",②選手情報入力!E128)</f>
        <v/>
      </c>
      <c r="D120" t="str">
        <f>IF(H120="","",IF(②選手情報入力!G128="男",1,2))</f>
        <v/>
      </c>
      <c r="E120" t="str">
        <f t="shared" si="2"/>
        <v/>
      </c>
      <c r="F120" t="str">
        <f>IF(H120="","",①学校情報入力!$D$4)</f>
        <v/>
      </c>
      <c r="G120" t="str">
        <f>IF(H120="","",①学校情報入力!$D$5)</f>
        <v/>
      </c>
      <c r="H120" t="str">
        <f>IF(②選手情報入力!C128="","",②選手情報入力!C128)</f>
        <v/>
      </c>
      <c r="I120" t="str">
        <f>IF(H120="","",IF(②選手情報入力!I128="","",IF(D120=1,VLOOKUP(②選手情報入力!I128,種目情報!$A$3:$B$17,2,FALSE),VLOOKUP(②選手情報入力!I128,種目情報!$E$3:$F$19,2,FALSE))))</f>
        <v/>
      </c>
      <c r="J120" t="str">
        <f>IF(②選手情報入力!J128="","",L120)</f>
        <v/>
      </c>
      <c r="K120" t="str">
        <f>"0000000000"&amp;②選手情報入力!J128</f>
        <v>0000000000</v>
      </c>
      <c r="L120" t="str">
        <f t="shared" si="3"/>
        <v>0000000</v>
      </c>
    </row>
    <row r="121" spans="1:12">
      <c r="A121" t="e">
        <f>IF(H121="","",RIGHT(①学校情報入力!$D$4,4))&amp;(D121&amp;"0000")+H121</f>
        <v>#VALUE!</v>
      </c>
      <c r="B121" t="str">
        <f>IF(H121="","",②選手情報入力!D129)</f>
        <v/>
      </c>
      <c r="C121" t="str">
        <f>IF(H121="","",②選手情報入力!E129)</f>
        <v/>
      </c>
      <c r="D121" t="str">
        <f>IF(H121="","",IF(②選手情報入力!G129="男",1,2))</f>
        <v/>
      </c>
      <c r="E121" t="str">
        <f t="shared" si="2"/>
        <v/>
      </c>
      <c r="F121" t="str">
        <f>IF(H121="","",①学校情報入力!$D$4)</f>
        <v/>
      </c>
      <c r="G121" t="str">
        <f>IF(H121="","",①学校情報入力!$D$5)</f>
        <v/>
      </c>
      <c r="H121" t="str">
        <f>IF(②選手情報入力!C129="","",②選手情報入力!C129)</f>
        <v/>
      </c>
      <c r="I121" t="str">
        <f>IF(H121="","",IF(②選手情報入力!I129="","",IF(D121=1,VLOOKUP(②選手情報入力!I129,種目情報!$A$3:$B$17,2,FALSE),VLOOKUP(②選手情報入力!I129,種目情報!$E$3:$F$19,2,FALSE))))</f>
        <v/>
      </c>
      <c r="J121" t="str">
        <f>IF(②選手情報入力!J129="","",L121)</f>
        <v/>
      </c>
      <c r="K121" t="str">
        <f>"0000000000"&amp;②選手情報入力!J129</f>
        <v>0000000000</v>
      </c>
      <c r="L121" t="str">
        <f t="shared" si="3"/>
        <v>0000000</v>
      </c>
    </row>
    <row r="122" spans="1:12">
      <c r="A122" t="e">
        <f>IF(H122="","",RIGHT(①学校情報入力!$D$4,4))&amp;(D122&amp;"0000")+H122</f>
        <v>#VALUE!</v>
      </c>
      <c r="B122" t="str">
        <f>IF(H122="","",②選手情報入力!D130)</f>
        <v/>
      </c>
      <c r="C122" t="str">
        <f>IF(H122="","",②選手情報入力!E130)</f>
        <v/>
      </c>
      <c r="D122" t="str">
        <f>IF(H122="","",IF(②選手情報入力!G130="男",1,2))</f>
        <v/>
      </c>
      <c r="E122" t="str">
        <f t="shared" si="2"/>
        <v/>
      </c>
      <c r="F122" t="str">
        <f>IF(H122="","",①学校情報入力!$D$4)</f>
        <v/>
      </c>
      <c r="G122" t="str">
        <f>IF(H122="","",①学校情報入力!$D$5)</f>
        <v/>
      </c>
      <c r="H122" t="str">
        <f>IF(②選手情報入力!C130="","",②選手情報入力!C130)</f>
        <v/>
      </c>
      <c r="I122" t="str">
        <f>IF(H122="","",IF(②選手情報入力!I130="","",IF(D122=1,VLOOKUP(②選手情報入力!I130,種目情報!$A$3:$B$17,2,FALSE),VLOOKUP(②選手情報入力!I130,種目情報!$E$3:$F$19,2,FALSE))))</f>
        <v/>
      </c>
      <c r="J122" t="str">
        <f>IF(②選手情報入力!J130="","",L122)</f>
        <v/>
      </c>
      <c r="K122" t="str">
        <f>"0000000000"&amp;②選手情報入力!J130</f>
        <v>0000000000</v>
      </c>
      <c r="L122" t="str">
        <f t="shared" si="3"/>
        <v>0000000</v>
      </c>
    </row>
    <row r="123" spans="1:12">
      <c r="A123" t="e">
        <f>IF(H123="","",RIGHT(①学校情報入力!$D$4,4))&amp;(D123&amp;"0000")+H123</f>
        <v>#VALUE!</v>
      </c>
      <c r="B123" t="str">
        <f>IF(H123="","",②選手情報入力!D131)</f>
        <v/>
      </c>
      <c r="C123" t="str">
        <f>IF(H123="","",②選手情報入力!E131)</f>
        <v/>
      </c>
      <c r="D123" t="str">
        <f>IF(H123="","",IF(②選手情報入力!G131="男",1,2))</f>
        <v/>
      </c>
      <c r="E123" t="str">
        <f t="shared" si="2"/>
        <v/>
      </c>
      <c r="F123" t="str">
        <f>IF(H123="","",①学校情報入力!$D$4)</f>
        <v/>
      </c>
      <c r="G123" t="str">
        <f>IF(H123="","",①学校情報入力!$D$5)</f>
        <v/>
      </c>
      <c r="H123" t="str">
        <f>IF(②選手情報入力!C131="","",②選手情報入力!C131)</f>
        <v/>
      </c>
      <c r="I123" t="str">
        <f>IF(H123="","",IF(②選手情報入力!I131="","",IF(D123=1,VLOOKUP(②選手情報入力!I131,種目情報!$A$3:$B$17,2,FALSE),VLOOKUP(②選手情報入力!I131,種目情報!$E$3:$F$19,2,FALSE))))</f>
        <v/>
      </c>
      <c r="J123" t="str">
        <f>IF(②選手情報入力!J131="","",L123)</f>
        <v/>
      </c>
      <c r="K123" t="str">
        <f>"0000000000"&amp;②選手情報入力!J131</f>
        <v>0000000000</v>
      </c>
      <c r="L123" t="str">
        <f t="shared" si="3"/>
        <v>0000000</v>
      </c>
    </row>
    <row r="124" spans="1:12">
      <c r="A124" t="e">
        <f>IF(H124="","",RIGHT(①学校情報入力!$D$4,4))&amp;(D124&amp;"0000")+H124</f>
        <v>#VALUE!</v>
      </c>
      <c r="B124" t="str">
        <f>IF(H124="","",②選手情報入力!D132)</f>
        <v/>
      </c>
      <c r="C124" t="str">
        <f>IF(H124="","",②選手情報入力!E132)</f>
        <v/>
      </c>
      <c r="D124" t="str">
        <f>IF(H124="","",IF(②選手情報入力!G132="男",1,2))</f>
        <v/>
      </c>
      <c r="E124" t="str">
        <f t="shared" si="2"/>
        <v/>
      </c>
      <c r="F124" t="str">
        <f>IF(H124="","",①学校情報入力!$D$4)</f>
        <v/>
      </c>
      <c r="G124" t="str">
        <f>IF(H124="","",①学校情報入力!$D$5)</f>
        <v/>
      </c>
      <c r="H124" t="str">
        <f>IF(②選手情報入力!C132="","",②選手情報入力!C132)</f>
        <v/>
      </c>
      <c r="I124" t="str">
        <f>IF(H124="","",IF(②選手情報入力!I132="","",IF(D124=1,VLOOKUP(②選手情報入力!I132,種目情報!$A$3:$B$17,2,FALSE),VLOOKUP(②選手情報入力!I132,種目情報!$E$3:$F$19,2,FALSE))))</f>
        <v/>
      </c>
      <c r="J124" t="str">
        <f>IF(②選手情報入力!J132="","",L124)</f>
        <v/>
      </c>
      <c r="K124" t="str">
        <f>"0000000000"&amp;②選手情報入力!J132</f>
        <v>0000000000</v>
      </c>
      <c r="L124" t="str">
        <f t="shared" si="3"/>
        <v>0000000</v>
      </c>
    </row>
    <row r="125" spans="1:12">
      <c r="A125" t="e">
        <f>IF(H125="","",RIGHT(①学校情報入力!$D$4,4))&amp;(D125&amp;"0000")+H125</f>
        <v>#VALUE!</v>
      </c>
      <c r="B125" t="str">
        <f>IF(H125="","",②選手情報入力!D133)</f>
        <v/>
      </c>
      <c r="C125" t="str">
        <f>IF(H125="","",②選手情報入力!E133)</f>
        <v/>
      </c>
      <c r="D125" t="str">
        <f>IF(H125="","",IF(②選手情報入力!G133="男",1,2))</f>
        <v/>
      </c>
      <c r="E125" t="str">
        <f t="shared" si="2"/>
        <v/>
      </c>
      <c r="F125" t="str">
        <f>IF(H125="","",①学校情報入力!$D$4)</f>
        <v/>
      </c>
      <c r="G125" t="str">
        <f>IF(H125="","",①学校情報入力!$D$5)</f>
        <v/>
      </c>
      <c r="H125" t="str">
        <f>IF(②選手情報入力!C133="","",②選手情報入力!C133)</f>
        <v/>
      </c>
      <c r="I125" t="str">
        <f>IF(H125="","",IF(②選手情報入力!I133="","",IF(D125=1,VLOOKUP(②選手情報入力!I133,種目情報!$A$3:$B$17,2,FALSE),VLOOKUP(②選手情報入力!I133,種目情報!$E$3:$F$19,2,FALSE))))</f>
        <v/>
      </c>
      <c r="J125" t="str">
        <f>IF(②選手情報入力!J133="","",L125)</f>
        <v/>
      </c>
      <c r="K125" t="str">
        <f>"0000000000"&amp;②選手情報入力!J133</f>
        <v>0000000000</v>
      </c>
      <c r="L125" t="str">
        <f t="shared" si="3"/>
        <v>0000000</v>
      </c>
    </row>
    <row r="126" spans="1:12">
      <c r="A126" t="e">
        <f>IF(H126="","",RIGHT(①学校情報入力!$D$4,4))&amp;(D126&amp;"0000")+H126</f>
        <v>#VALUE!</v>
      </c>
      <c r="B126" t="str">
        <f>IF(H126="","",②選手情報入力!D134)</f>
        <v/>
      </c>
      <c r="C126" t="str">
        <f>IF(H126="","",②選手情報入力!E134)</f>
        <v/>
      </c>
      <c r="D126" t="str">
        <f>IF(H126="","",IF(②選手情報入力!G134="男",1,2))</f>
        <v/>
      </c>
      <c r="E126" t="str">
        <f t="shared" si="2"/>
        <v/>
      </c>
      <c r="F126" t="str">
        <f>IF(H126="","",①学校情報入力!$D$4)</f>
        <v/>
      </c>
      <c r="G126" t="str">
        <f>IF(H126="","",①学校情報入力!$D$5)</f>
        <v/>
      </c>
      <c r="H126" t="str">
        <f>IF(②選手情報入力!C134="","",②選手情報入力!C134)</f>
        <v/>
      </c>
      <c r="I126" t="str">
        <f>IF(H126="","",IF(②選手情報入力!I134="","",IF(D126=1,VLOOKUP(②選手情報入力!I134,種目情報!$A$3:$B$17,2,FALSE),VLOOKUP(②選手情報入力!I134,種目情報!$E$3:$F$19,2,FALSE))))</f>
        <v/>
      </c>
      <c r="J126" t="str">
        <f>IF(②選手情報入力!J134="","",L126)</f>
        <v/>
      </c>
      <c r="K126" t="str">
        <f>"0000000000"&amp;②選手情報入力!J134</f>
        <v>0000000000</v>
      </c>
      <c r="L126" t="str">
        <f t="shared" si="3"/>
        <v>0000000</v>
      </c>
    </row>
    <row r="127" spans="1:12">
      <c r="A127" t="e">
        <f>IF(H127="","",RIGHT(①学校情報入力!$D$4,4))&amp;(D127&amp;"0000")+H127</f>
        <v>#VALUE!</v>
      </c>
      <c r="B127" t="str">
        <f>IF(H127="","",②選手情報入力!D135)</f>
        <v/>
      </c>
      <c r="C127" t="str">
        <f>IF(H127="","",②選手情報入力!E135)</f>
        <v/>
      </c>
      <c r="D127" t="str">
        <f>IF(H127="","",IF(②選手情報入力!G135="男",1,2))</f>
        <v/>
      </c>
      <c r="E127" t="str">
        <f t="shared" si="2"/>
        <v/>
      </c>
      <c r="F127" t="str">
        <f>IF(H127="","",①学校情報入力!$D$4)</f>
        <v/>
      </c>
      <c r="G127" t="str">
        <f>IF(H127="","",①学校情報入力!$D$5)</f>
        <v/>
      </c>
      <c r="H127" t="str">
        <f>IF(②選手情報入力!C135="","",②選手情報入力!C135)</f>
        <v/>
      </c>
      <c r="I127" t="str">
        <f>IF(H127="","",IF(②選手情報入力!I135="","",IF(D127=1,VLOOKUP(②選手情報入力!I135,種目情報!$A$3:$B$17,2,FALSE),VLOOKUP(②選手情報入力!I135,種目情報!$E$3:$F$19,2,FALSE))))</f>
        <v/>
      </c>
      <c r="J127" t="str">
        <f>IF(②選手情報入力!J135="","",L127)</f>
        <v/>
      </c>
      <c r="K127" t="str">
        <f>"0000000000"&amp;②選手情報入力!J135</f>
        <v>0000000000</v>
      </c>
      <c r="L127" t="str">
        <f t="shared" si="3"/>
        <v>0000000</v>
      </c>
    </row>
    <row r="128" spans="1:12">
      <c r="A128" t="e">
        <f>IF(H128="","",RIGHT(①学校情報入力!$D$4,4))&amp;(D128&amp;"0000")+H128</f>
        <v>#VALUE!</v>
      </c>
      <c r="B128" t="str">
        <f>IF(H128="","",②選手情報入力!D136)</f>
        <v/>
      </c>
      <c r="C128" t="str">
        <f>IF(H128="","",②選手情報入力!E136)</f>
        <v/>
      </c>
      <c r="D128" t="str">
        <f>IF(H128="","",IF(②選手情報入力!G136="男",1,2))</f>
        <v/>
      </c>
      <c r="E128" t="str">
        <f t="shared" si="2"/>
        <v/>
      </c>
      <c r="F128" t="str">
        <f>IF(H128="","",①学校情報入力!$D$4)</f>
        <v/>
      </c>
      <c r="G128" t="str">
        <f>IF(H128="","",①学校情報入力!$D$5)</f>
        <v/>
      </c>
      <c r="H128" t="str">
        <f>IF(②選手情報入力!C136="","",②選手情報入力!C136)</f>
        <v/>
      </c>
      <c r="I128" t="str">
        <f>IF(H128="","",IF(②選手情報入力!I136="","",IF(D128=1,VLOOKUP(②選手情報入力!I136,種目情報!$A$3:$B$17,2,FALSE),VLOOKUP(②選手情報入力!I136,種目情報!$E$3:$F$19,2,FALSE))))</f>
        <v/>
      </c>
      <c r="J128" t="str">
        <f>IF(②選手情報入力!J136="","",L128)</f>
        <v/>
      </c>
      <c r="K128" t="str">
        <f>"0000000000"&amp;②選手情報入力!J136</f>
        <v>0000000000</v>
      </c>
      <c r="L128" t="str">
        <f t="shared" si="3"/>
        <v>0000000</v>
      </c>
    </row>
    <row r="129" spans="1:12">
      <c r="A129" t="e">
        <f>IF(H129="","",RIGHT(①学校情報入力!$D$4,4))&amp;(D129&amp;"0000")+H129</f>
        <v>#VALUE!</v>
      </c>
      <c r="B129" t="str">
        <f>IF(H129="","",②選手情報入力!D137)</f>
        <v/>
      </c>
      <c r="C129" t="str">
        <f>IF(H129="","",②選手情報入力!E137)</f>
        <v/>
      </c>
      <c r="D129" t="str">
        <f>IF(H129="","",IF(②選手情報入力!G137="男",1,2))</f>
        <v/>
      </c>
      <c r="E129" t="str">
        <f t="shared" si="2"/>
        <v/>
      </c>
      <c r="F129" t="str">
        <f>IF(H129="","",①学校情報入力!$D$4)</f>
        <v/>
      </c>
      <c r="G129" t="str">
        <f>IF(H129="","",①学校情報入力!$D$5)</f>
        <v/>
      </c>
      <c r="H129" t="str">
        <f>IF(②選手情報入力!C137="","",②選手情報入力!C137)</f>
        <v/>
      </c>
      <c r="I129" t="str">
        <f>IF(H129="","",IF(②選手情報入力!I137="","",IF(D129=1,VLOOKUP(②選手情報入力!I137,種目情報!$A$3:$B$17,2,FALSE),VLOOKUP(②選手情報入力!I137,種目情報!$E$3:$F$19,2,FALSE))))</f>
        <v/>
      </c>
      <c r="J129" t="str">
        <f>IF(②選手情報入力!J137="","",L129)</f>
        <v/>
      </c>
      <c r="K129" t="str">
        <f>"0000000000"&amp;②選手情報入力!J137</f>
        <v>0000000000</v>
      </c>
      <c r="L129" t="str">
        <f t="shared" si="3"/>
        <v>0000000</v>
      </c>
    </row>
    <row r="130" spans="1:12">
      <c r="A130" t="e">
        <f>IF(H130="","",RIGHT(①学校情報入力!$D$4,4))&amp;(D130&amp;"0000")+H130</f>
        <v>#VALUE!</v>
      </c>
      <c r="B130" t="str">
        <f>IF(H130="","",②選手情報入力!D138)</f>
        <v/>
      </c>
      <c r="C130" t="str">
        <f>IF(H130="","",②選手情報入力!E138)</f>
        <v/>
      </c>
      <c r="D130" t="str">
        <f>IF(H130="","",IF(②選手情報入力!G138="男",1,2))</f>
        <v/>
      </c>
      <c r="E130" t="str">
        <f t="shared" si="2"/>
        <v/>
      </c>
      <c r="F130" t="str">
        <f>IF(H130="","",①学校情報入力!$D$4)</f>
        <v/>
      </c>
      <c r="G130" t="str">
        <f>IF(H130="","",①学校情報入力!$D$5)</f>
        <v/>
      </c>
      <c r="H130" t="str">
        <f>IF(②選手情報入力!C138="","",②選手情報入力!C138)</f>
        <v/>
      </c>
      <c r="I130" t="str">
        <f>IF(H130="","",IF(②選手情報入力!I138="","",IF(D130=1,VLOOKUP(②選手情報入力!I138,種目情報!$A$3:$B$17,2,FALSE),VLOOKUP(②選手情報入力!I138,種目情報!$E$3:$F$19,2,FALSE))))</f>
        <v/>
      </c>
      <c r="J130" t="str">
        <f>IF(②選手情報入力!J138="","",L130)</f>
        <v/>
      </c>
      <c r="K130" t="str">
        <f>"0000000000"&amp;②選手情報入力!J138</f>
        <v>0000000000</v>
      </c>
      <c r="L130" t="str">
        <f t="shared" si="3"/>
        <v>0000000</v>
      </c>
    </row>
    <row r="131" spans="1:12">
      <c r="A131" t="e">
        <f>IF(H131="","",RIGHT(①学校情報入力!$D$4,4))&amp;(D131&amp;"0000")+H131</f>
        <v>#VALUE!</v>
      </c>
      <c r="B131" t="str">
        <f>IF(H131="","",②選手情報入力!D139)</f>
        <v/>
      </c>
      <c r="C131" t="str">
        <f>IF(H131="","",②選手情報入力!E139)</f>
        <v/>
      </c>
      <c r="D131" t="str">
        <f>IF(H131="","",IF(②選手情報入力!G139="男",1,2))</f>
        <v/>
      </c>
      <c r="E131" t="str">
        <f t="shared" ref="E131:E194" si="4">IF(H131="","",23)</f>
        <v/>
      </c>
      <c r="F131" t="str">
        <f>IF(H131="","",①学校情報入力!$D$4)</f>
        <v/>
      </c>
      <c r="G131" t="str">
        <f>IF(H131="","",①学校情報入力!$D$5)</f>
        <v/>
      </c>
      <c r="H131" t="str">
        <f>IF(②選手情報入力!C139="","",②選手情報入力!C139)</f>
        <v/>
      </c>
      <c r="I131" t="str">
        <f>IF(H131="","",IF(②選手情報入力!I139="","",IF(D131=1,VLOOKUP(②選手情報入力!I139,種目情報!$A$3:$B$17,2,FALSE),VLOOKUP(②選手情報入力!I139,種目情報!$E$3:$F$19,2,FALSE))))</f>
        <v/>
      </c>
      <c r="J131" t="str">
        <f>IF(②選手情報入力!J139="","",L131)</f>
        <v/>
      </c>
      <c r="K131" t="str">
        <f>"0000000000"&amp;②選手情報入力!J139</f>
        <v>0000000000</v>
      </c>
      <c r="L131" t="str">
        <f t="shared" ref="L131:L194" si="5">IF(I131&gt;"07000",RIGHT(K131,5),RIGHT(K131,7))</f>
        <v>0000000</v>
      </c>
    </row>
    <row r="132" spans="1:12">
      <c r="A132" t="e">
        <f>IF(H132="","",RIGHT(①学校情報入力!$D$4,4))&amp;(D132&amp;"0000")+H132</f>
        <v>#VALUE!</v>
      </c>
      <c r="B132" t="str">
        <f>IF(H132="","",②選手情報入力!D140)</f>
        <v/>
      </c>
      <c r="C132" t="str">
        <f>IF(H132="","",②選手情報入力!E140)</f>
        <v/>
      </c>
      <c r="D132" t="str">
        <f>IF(H132="","",IF(②選手情報入力!G140="男",1,2))</f>
        <v/>
      </c>
      <c r="E132" t="str">
        <f t="shared" si="4"/>
        <v/>
      </c>
      <c r="F132" t="str">
        <f>IF(H132="","",①学校情報入力!$D$4)</f>
        <v/>
      </c>
      <c r="G132" t="str">
        <f>IF(H132="","",①学校情報入力!$D$5)</f>
        <v/>
      </c>
      <c r="H132" t="str">
        <f>IF(②選手情報入力!C140="","",②選手情報入力!C140)</f>
        <v/>
      </c>
      <c r="I132" t="str">
        <f>IF(H132="","",IF(②選手情報入力!I140="","",IF(D132=1,VLOOKUP(②選手情報入力!I140,種目情報!$A$3:$B$17,2,FALSE),VLOOKUP(②選手情報入力!I140,種目情報!$E$3:$F$19,2,FALSE))))</f>
        <v/>
      </c>
      <c r="J132" t="str">
        <f>IF(②選手情報入力!J140="","",L132)</f>
        <v/>
      </c>
      <c r="K132" t="str">
        <f>"0000000000"&amp;②選手情報入力!J140</f>
        <v>0000000000</v>
      </c>
      <c r="L132" t="str">
        <f t="shared" si="5"/>
        <v>0000000</v>
      </c>
    </row>
    <row r="133" spans="1:12">
      <c r="A133" t="e">
        <f>IF(H133="","",RIGHT(①学校情報入力!$D$4,4))&amp;(D133&amp;"0000")+H133</f>
        <v>#VALUE!</v>
      </c>
      <c r="B133" t="str">
        <f>IF(H133="","",②選手情報入力!D141)</f>
        <v/>
      </c>
      <c r="C133" t="str">
        <f>IF(H133="","",②選手情報入力!E141)</f>
        <v/>
      </c>
      <c r="D133" t="str">
        <f>IF(H133="","",IF(②選手情報入力!G141="男",1,2))</f>
        <v/>
      </c>
      <c r="E133" t="str">
        <f t="shared" si="4"/>
        <v/>
      </c>
      <c r="F133" t="str">
        <f>IF(H133="","",①学校情報入力!$D$4)</f>
        <v/>
      </c>
      <c r="G133" t="str">
        <f>IF(H133="","",①学校情報入力!$D$5)</f>
        <v/>
      </c>
      <c r="H133" t="str">
        <f>IF(②選手情報入力!C141="","",②選手情報入力!C141)</f>
        <v/>
      </c>
      <c r="I133" t="str">
        <f>IF(H133="","",IF(②選手情報入力!I141="","",IF(D133=1,VLOOKUP(②選手情報入力!I141,種目情報!$A$3:$B$17,2,FALSE),VLOOKUP(②選手情報入力!I141,種目情報!$E$3:$F$19,2,FALSE))))</f>
        <v/>
      </c>
      <c r="J133" t="str">
        <f>IF(②選手情報入力!J141="","",L133)</f>
        <v/>
      </c>
      <c r="K133" t="str">
        <f>"0000000000"&amp;②選手情報入力!J141</f>
        <v>0000000000</v>
      </c>
      <c r="L133" t="str">
        <f t="shared" si="5"/>
        <v>0000000</v>
      </c>
    </row>
    <row r="134" spans="1:12">
      <c r="A134" t="e">
        <f>IF(H134="","",RIGHT(①学校情報入力!$D$4,4))&amp;(D134&amp;"0000")+H134</f>
        <v>#VALUE!</v>
      </c>
      <c r="B134" t="str">
        <f>IF(H134="","",②選手情報入力!D142)</f>
        <v/>
      </c>
      <c r="C134" t="str">
        <f>IF(H134="","",②選手情報入力!E142)</f>
        <v/>
      </c>
      <c r="D134" t="str">
        <f>IF(H134="","",IF(②選手情報入力!G142="男",1,2))</f>
        <v/>
      </c>
      <c r="E134" t="str">
        <f t="shared" si="4"/>
        <v/>
      </c>
      <c r="F134" t="str">
        <f>IF(H134="","",①学校情報入力!$D$4)</f>
        <v/>
      </c>
      <c r="G134" t="str">
        <f>IF(H134="","",①学校情報入力!$D$5)</f>
        <v/>
      </c>
      <c r="H134" t="str">
        <f>IF(②選手情報入力!C142="","",②選手情報入力!C142)</f>
        <v/>
      </c>
      <c r="I134" t="str">
        <f>IF(H134="","",IF(②選手情報入力!I142="","",IF(D134=1,VLOOKUP(②選手情報入力!I142,種目情報!$A$3:$B$17,2,FALSE),VLOOKUP(②選手情報入力!I142,種目情報!$E$3:$F$19,2,FALSE))))</f>
        <v/>
      </c>
      <c r="J134" t="str">
        <f>IF(②選手情報入力!J142="","",L134)</f>
        <v/>
      </c>
      <c r="K134" t="str">
        <f>"0000000000"&amp;②選手情報入力!J142</f>
        <v>0000000000</v>
      </c>
      <c r="L134" t="str">
        <f t="shared" si="5"/>
        <v>0000000</v>
      </c>
    </row>
    <row r="135" spans="1:12">
      <c r="A135" t="e">
        <f>IF(H135="","",RIGHT(①学校情報入力!$D$4,4))&amp;(D135&amp;"0000")+H135</f>
        <v>#VALUE!</v>
      </c>
      <c r="B135" t="str">
        <f>IF(H135="","",②選手情報入力!D143)</f>
        <v/>
      </c>
      <c r="C135" t="str">
        <f>IF(H135="","",②選手情報入力!E143)</f>
        <v/>
      </c>
      <c r="D135" t="str">
        <f>IF(H135="","",IF(②選手情報入力!G143="男",1,2))</f>
        <v/>
      </c>
      <c r="E135" t="str">
        <f t="shared" si="4"/>
        <v/>
      </c>
      <c r="F135" t="str">
        <f>IF(H135="","",①学校情報入力!$D$4)</f>
        <v/>
      </c>
      <c r="G135" t="str">
        <f>IF(H135="","",①学校情報入力!$D$5)</f>
        <v/>
      </c>
      <c r="H135" t="str">
        <f>IF(②選手情報入力!C143="","",②選手情報入力!C143)</f>
        <v/>
      </c>
      <c r="I135" t="str">
        <f>IF(H135="","",IF(②選手情報入力!I143="","",IF(D135=1,VLOOKUP(②選手情報入力!I143,種目情報!$A$3:$B$17,2,FALSE),VLOOKUP(②選手情報入力!I143,種目情報!$E$3:$F$19,2,FALSE))))</f>
        <v/>
      </c>
      <c r="J135" t="str">
        <f>IF(②選手情報入力!J143="","",L135)</f>
        <v/>
      </c>
      <c r="K135" t="str">
        <f>"0000000000"&amp;②選手情報入力!J143</f>
        <v>0000000000</v>
      </c>
      <c r="L135" t="str">
        <f t="shared" si="5"/>
        <v>0000000</v>
      </c>
    </row>
    <row r="136" spans="1:12">
      <c r="A136" t="e">
        <f>IF(H136="","",RIGHT(①学校情報入力!$D$4,4))&amp;(D136&amp;"0000")+H136</f>
        <v>#VALUE!</v>
      </c>
      <c r="B136" t="str">
        <f>IF(H136="","",②選手情報入力!D144)</f>
        <v/>
      </c>
      <c r="C136" t="str">
        <f>IF(H136="","",②選手情報入力!E144)</f>
        <v/>
      </c>
      <c r="D136" t="str">
        <f>IF(H136="","",IF(②選手情報入力!G144="男",1,2))</f>
        <v/>
      </c>
      <c r="E136" t="str">
        <f t="shared" si="4"/>
        <v/>
      </c>
      <c r="F136" t="str">
        <f>IF(H136="","",①学校情報入力!$D$4)</f>
        <v/>
      </c>
      <c r="G136" t="str">
        <f>IF(H136="","",①学校情報入力!$D$5)</f>
        <v/>
      </c>
      <c r="H136" t="str">
        <f>IF(②選手情報入力!C144="","",②選手情報入力!C144)</f>
        <v/>
      </c>
      <c r="I136" t="str">
        <f>IF(H136="","",IF(②選手情報入力!I144="","",IF(D136=1,VLOOKUP(②選手情報入力!I144,種目情報!$A$3:$B$17,2,FALSE),VLOOKUP(②選手情報入力!I144,種目情報!$E$3:$F$19,2,FALSE))))</f>
        <v/>
      </c>
      <c r="J136" t="str">
        <f>IF(②選手情報入力!J144="","",L136)</f>
        <v/>
      </c>
      <c r="K136" t="str">
        <f>"0000000000"&amp;②選手情報入力!J144</f>
        <v>0000000000</v>
      </c>
      <c r="L136" t="str">
        <f t="shared" si="5"/>
        <v>0000000</v>
      </c>
    </row>
    <row r="137" spans="1:12">
      <c r="A137" t="e">
        <f>IF(H137="","",RIGHT(①学校情報入力!$D$4,4))&amp;(D137&amp;"0000")+H137</f>
        <v>#VALUE!</v>
      </c>
      <c r="B137" t="str">
        <f>IF(H137="","",②選手情報入力!D145)</f>
        <v/>
      </c>
      <c r="C137" t="str">
        <f>IF(H137="","",②選手情報入力!E145)</f>
        <v/>
      </c>
      <c r="D137" t="str">
        <f>IF(H137="","",IF(②選手情報入力!G145="男",1,2))</f>
        <v/>
      </c>
      <c r="E137" t="str">
        <f t="shared" si="4"/>
        <v/>
      </c>
      <c r="F137" t="str">
        <f>IF(H137="","",①学校情報入力!$D$4)</f>
        <v/>
      </c>
      <c r="G137" t="str">
        <f>IF(H137="","",①学校情報入力!$D$5)</f>
        <v/>
      </c>
      <c r="H137" t="str">
        <f>IF(②選手情報入力!C145="","",②選手情報入力!C145)</f>
        <v/>
      </c>
      <c r="I137" t="str">
        <f>IF(H137="","",IF(②選手情報入力!I145="","",IF(D137=1,VLOOKUP(②選手情報入力!I145,種目情報!$A$3:$B$17,2,FALSE),VLOOKUP(②選手情報入力!I145,種目情報!$E$3:$F$19,2,FALSE))))</f>
        <v/>
      </c>
      <c r="J137" t="str">
        <f>IF(②選手情報入力!J145="","",L137)</f>
        <v/>
      </c>
      <c r="K137" t="str">
        <f>"0000000000"&amp;②選手情報入力!J145</f>
        <v>0000000000</v>
      </c>
      <c r="L137" t="str">
        <f t="shared" si="5"/>
        <v>0000000</v>
      </c>
    </row>
    <row r="138" spans="1:12">
      <c r="A138" t="e">
        <f>IF(H138="","",RIGHT(①学校情報入力!$D$4,4))&amp;(D138&amp;"0000")+H138</f>
        <v>#VALUE!</v>
      </c>
      <c r="B138" t="str">
        <f>IF(H138="","",②選手情報入力!D146)</f>
        <v/>
      </c>
      <c r="C138" t="str">
        <f>IF(H138="","",②選手情報入力!E146)</f>
        <v/>
      </c>
      <c r="D138" t="str">
        <f>IF(H138="","",IF(②選手情報入力!G146="男",1,2))</f>
        <v/>
      </c>
      <c r="E138" t="str">
        <f t="shared" si="4"/>
        <v/>
      </c>
      <c r="F138" t="str">
        <f>IF(H138="","",①学校情報入力!$D$4)</f>
        <v/>
      </c>
      <c r="G138" t="str">
        <f>IF(H138="","",①学校情報入力!$D$5)</f>
        <v/>
      </c>
      <c r="H138" t="str">
        <f>IF(②選手情報入力!C146="","",②選手情報入力!C146)</f>
        <v/>
      </c>
      <c r="I138" t="str">
        <f>IF(H138="","",IF(②選手情報入力!I146="","",IF(D138=1,VLOOKUP(②選手情報入力!I146,種目情報!$A$3:$B$17,2,FALSE),VLOOKUP(②選手情報入力!I146,種目情報!$E$3:$F$19,2,FALSE))))</f>
        <v/>
      </c>
      <c r="J138" t="str">
        <f>IF(②選手情報入力!J146="","",L138)</f>
        <v/>
      </c>
      <c r="K138" t="str">
        <f>"0000000000"&amp;②選手情報入力!J146</f>
        <v>0000000000</v>
      </c>
      <c r="L138" t="str">
        <f t="shared" si="5"/>
        <v>0000000</v>
      </c>
    </row>
    <row r="139" spans="1:12">
      <c r="A139" t="e">
        <f>IF(H139="","",RIGHT(①学校情報入力!$D$4,4))&amp;(D139&amp;"0000")+H139</f>
        <v>#VALUE!</v>
      </c>
      <c r="B139" t="str">
        <f>IF(H139="","",②選手情報入力!D147)</f>
        <v/>
      </c>
      <c r="C139" t="str">
        <f>IF(H139="","",②選手情報入力!E147)</f>
        <v/>
      </c>
      <c r="D139" t="str">
        <f>IF(H139="","",IF(②選手情報入力!G147="男",1,2))</f>
        <v/>
      </c>
      <c r="E139" t="str">
        <f t="shared" si="4"/>
        <v/>
      </c>
      <c r="F139" t="str">
        <f>IF(H139="","",①学校情報入力!$D$4)</f>
        <v/>
      </c>
      <c r="G139" t="str">
        <f>IF(H139="","",①学校情報入力!$D$5)</f>
        <v/>
      </c>
      <c r="H139" t="str">
        <f>IF(②選手情報入力!C147="","",②選手情報入力!C147)</f>
        <v/>
      </c>
      <c r="I139" t="str">
        <f>IF(H139="","",IF(②選手情報入力!I147="","",IF(D139=1,VLOOKUP(②選手情報入力!I147,種目情報!$A$3:$B$17,2,FALSE),VLOOKUP(②選手情報入力!I147,種目情報!$E$3:$F$19,2,FALSE))))</f>
        <v/>
      </c>
      <c r="J139" t="str">
        <f>IF(②選手情報入力!J147="","",L139)</f>
        <v/>
      </c>
      <c r="K139" t="str">
        <f>"0000000000"&amp;②選手情報入力!J147</f>
        <v>0000000000</v>
      </c>
      <c r="L139" t="str">
        <f t="shared" si="5"/>
        <v>0000000</v>
      </c>
    </row>
    <row r="140" spans="1:12">
      <c r="A140" t="e">
        <f>IF(H140="","",RIGHT(①学校情報入力!$D$4,4))&amp;(D140&amp;"0000")+H140</f>
        <v>#VALUE!</v>
      </c>
      <c r="B140" t="str">
        <f>IF(H140="","",②選手情報入力!D148)</f>
        <v/>
      </c>
      <c r="C140" t="str">
        <f>IF(H140="","",②選手情報入力!E148)</f>
        <v/>
      </c>
      <c r="D140" t="str">
        <f>IF(H140="","",IF(②選手情報入力!G148="男",1,2))</f>
        <v/>
      </c>
      <c r="E140" t="str">
        <f t="shared" si="4"/>
        <v/>
      </c>
      <c r="F140" t="str">
        <f>IF(H140="","",①学校情報入力!$D$4)</f>
        <v/>
      </c>
      <c r="G140" t="str">
        <f>IF(H140="","",①学校情報入力!$D$5)</f>
        <v/>
      </c>
      <c r="H140" t="str">
        <f>IF(②選手情報入力!C148="","",②選手情報入力!C148)</f>
        <v/>
      </c>
      <c r="I140" t="str">
        <f>IF(H140="","",IF(②選手情報入力!I148="","",IF(D140=1,VLOOKUP(②選手情報入力!I148,種目情報!$A$3:$B$17,2,FALSE),VLOOKUP(②選手情報入力!I148,種目情報!$E$3:$F$19,2,FALSE))))</f>
        <v/>
      </c>
      <c r="J140" t="str">
        <f>IF(②選手情報入力!J148="","",L140)</f>
        <v/>
      </c>
      <c r="K140" t="str">
        <f>"0000000000"&amp;②選手情報入力!J148</f>
        <v>0000000000</v>
      </c>
      <c r="L140" t="str">
        <f t="shared" si="5"/>
        <v>0000000</v>
      </c>
    </row>
    <row r="141" spans="1:12">
      <c r="A141" t="e">
        <f>IF(H141="","",RIGHT(①学校情報入力!$D$4,4))&amp;(D141&amp;"0000")+H141</f>
        <v>#VALUE!</v>
      </c>
      <c r="B141" t="str">
        <f>IF(H141="","",②選手情報入力!D149)</f>
        <v/>
      </c>
      <c r="C141" t="str">
        <f>IF(H141="","",②選手情報入力!E149)</f>
        <v/>
      </c>
      <c r="D141" t="str">
        <f>IF(H141="","",IF(②選手情報入力!G149="男",1,2))</f>
        <v/>
      </c>
      <c r="E141" t="str">
        <f t="shared" si="4"/>
        <v/>
      </c>
      <c r="F141" t="str">
        <f>IF(H141="","",①学校情報入力!$D$4)</f>
        <v/>
      </c>
      <c r="G141" t="str">
        <f>IF(H141="","",①学校情報入力!$D$5)</f>
        <v/>
      </c>
      <c r="H141" t="str">
        <f>IF(②選手情報入力!C149="","",②選手情報入力!C149)</f>
        <v/>
      </c>
      <c r="I141" t="str">
        <f>IF(H141="","",IF(②選手情報入力!I149="","",IF(D141=1,VLOOKUP(②選手情報入力!I149,種目情報!$A$3:$B$17,2,FALSE),VLOOKUP(②選手情報入力!I149,種目情報!$E$3:$F$19,2,FALSE))))</f>
        <v/>
      </c>
      <c r="J141" t="str">
        <f>IF(②選手情報入力!J149="","",L141)</f>
        <v/>
      </c>
      <c r="K141" t="str">
        <f>"0000000000"&amp;②選手情報入力!J149</f>
        <v>0000000000</v>
      </c>
      <c r="L141" t="str">
        <f t="shared" si="5"/>
        <v>0000000</v>
      </c>
    </row>
    <row r="142" spans="1:12">
      <c r="A142" t="e">
        <f>IF(H142="","",RIGHT(①学校情報入力!$D$4,4))&amp;(D142&amp;"0000")+H142</f>
        <v>#VALUE!</v>
      </c>
      <c r="B142" t="str">
        <f>IF(H142="","",②選手情報入力!D150)</f>
        <v/>
      </c>
      <c r="C142" t="str">
        <f>IF(H142="","",②選手情報入力!E150)</f>
        <v/>
      </c>
      <c r="D142" t="str">
        <f>IF(H142="","",IF(②選手情報入力!G150="男",1,2))</f>
        <v/>
      </c>
      <c r="E142" t="str">
        <f t="shared" si="4"/>
        <v/>
      </c>
      <c r="F142" t="str">
        <f>IF(H142="","",①学校情報入力!$D$4)</f>
        <v/>
      </c>
      <c r="G142" t="str">
        <f>IF(H142="","",①学校情報入力!$D$5)</f>
        <v/>
      </c>
      <c r="H142" t="str">
        <f>IF(②選手情報入力!C150="","",②選手情報入力!C150)</f>
        <v/>
      </c>
      <c r="I142" t="str">
        <f>IF(H142="","",IF(②選手情報入力!I150="","",IF(D142=1,VLOOKUP(②選手情報入力!I150,種目情報!$A$3:$B$17,2,FALSE),VLOOKUP(②選手情報入力!I150,種目情報!$E$3:$F$19,2,FALSE))))</f>
        <v/>
      </c>
      <c r="J142" t="str">
        <f>IF(②選手情報入力!J150="","",L142)</f>
        <v/>
      </c>
      <c r="K142" t="str">
        <f>"0000000000"&amp;②選手情報入力!J150</f>
        <v>0000000000</v>
      </c>
      <c r="L142" t="str">
        <f t="shared" si="5"/>
        <v>0000000</v>
      </c>
    </row>
    <row r="143" spans="1:12">
      <c r="A143" t="e">
        <f>IF(H143="","",RIGHT(①学校情報入力!$D$4,4))&amp;(D143&amp;"0000")+H143</f>
        <v>#VALUE!</v>
      </c>
      <c r="B143" t="str">
        <f>IF(H143="","",②選手情報入力!D151)</f>
        <v/>
      </c>
      <c r="C143" t="str">
        <f>IF(H143="","",②選手情報入力!E151)</f>
        <v/>
      </c>
      <c r="D143" t="str">
        <f>IF(H143="","",IF(②選手情報入力!G151="男",1,2))</f>
        <v/>
      </c>
      <c r="E143" t="str">
        <f t="shared" si="4"/>
        <v/>
      </c>
      <c r="F143" t="str">
        <f>IF(H143="","",①学校情報入力!$D$4)</f>
        <v/>
      </c>
      <c r="G143" t="str">
        <f>IF(H143="","",①学校情報入力!$D$5)</f>
        <v/>
      </c>
      <c r="H143" t="str">
        <f>IF(②選手情報入力!C151="","",②選手情報入力!C151)</f>
        <v/>
      </c>
      <c r="I143" t="str">
        <f>IF(H143="","",IF(②選手情報入力!I151="","",IF(D143=1,VLOOKUP(②選手情報入力!I151,種目情報!$A$3:$B$17,2,FALSE),VLOOKUP(②選手情報入力!I151,種目情報!$E$3:$F$19,2,FALSE))))</f>
        <v/>
      </c>
      <c r="J143" t="str">
        <f>IF(②選手情報入力!J151="","",L143)</f>
        <v/>
      </c>
      <c r="K143" t="str">
        <f>"0000000000"&amp;②選手情報入力!J151</f>
        <v>0000000000</v>
      </c>
      <c r="L143" t="str">
        <f t="shared" si="5"/>
        <v>0000000</v>
      </c>
    </row>
    <row r="144" spans="1:12">
      <c r="A144" t="e">
        <f>IF(H144="","",RIGHT(①学校情報入力!$D$4,4))&amp;(D144&amp;"0000")+H144</f>
        <v>#VALUE!</v>
      </c>
      <c r="B144" t="str">
        <f>IF(H144="","",②選手情報入力!D152)</f>
        <v/>
      </c>
      <c r="C144" t="str">
        <f>IF(H144="","",②選手情報入力!E152)</f>
        <v/>
      </c>
      <c r="D144" t="str">
        <f>IF(H144="","",IF(②選手情報入力!G152="男",1,2))</f>
        <v/>
      </c>
      <c r="E144" t="str">
        <f t="shared" si="4"/>
        <v/>
      </c>
      <c r="F144" t="str">
        <f>IF(H144="","",①学校情報入力!$D$4)</f>
        <v/>
      </c>
      <c r="G144" t="str">
        <f>IF(H144="","",①学校情報入力!$D$5)</f>
        <v/>
      </c>
      <c r="H144" t="str">
        <f>IF(②選手情報入力!C152="","",②選手情報入力!C152)</f>
        <v/>
      </c>
      <c r="I144" t="str">
        <f>IF(H144="","",IF(②選手情報入力!I152="","",IF(D144=1,VLOOKUP(②選手情報入力!I152,種目情報!$A$3:$B$17,2,FALSE),VLOOKUP(②選手情報入力!I152,種目情報!$E$3:$F$19,2,FALSE))))</f>
        <v/>
      </c>
      <c r="J144" t="str">
        <f>IF(②選手情報入力!J152="","",L144)</f>
        <v/>
      </c>
      <c r="K144" t="str">
        <f>"0000000000"&amp;②選手情報入力!J152</f>
        <v>0000000000</v>
      </c>
      <c r="L144" t="str">
        <f t="shared" si="5"/>
        <v>0000000</v>
      </c>
    </row>
    <row r="145" spans="1:12">
      <c r="A145" t="e">
        <f>IF(H145="","",RIGHT(①学校情報入力!$D$4,4))&amp;(D145&amp;"0000")+H145</f>
        <v>#VALUE!</v>
      </c>
      <c r="B145" t="str">
        <f>IF(H145="","",②選手情報入力!D153)</f>
        <v/>
      </c>
      <c r="C145" t="str">
        <f>IF(H145="","",②選手情報入力!E153)</f>
        <v/>
      </c>
      <c r="D145" t="str">
        <f>IF(H145="","",IF(②選手情報入力!G153="男",1,2))</f>
        <v/>
      </c>
      <c r="E145" t="str">
        <f t="shared" si="4"/>
        <v/>
      </c>
      <c r="F145" t="str">
        <f>IF(H145="","",①学校情報入力!$D$4)</f>
        <v/>
      </c>
      <c r="G145" t="str">
        <f>IF(H145="","",①学校情報入力!$D$5)</f>
        <v/>
      </c>
      <c r="H145" t="str">
        <f>IF(②選手情報入力!C153="","",②選手情報入力!C153)</f>
        <v/>
      </c>
      <c r="I145" t="str">
        <f>IF(H145="","",IF(②選手情報入力!I153="","",IF(D145=1,VLOOKUP(②選手情報入力!I153,種目情報!$A$3:$B$17,2,FALSE),VLOOKUP(②選手情報入力!I153,種目情報!$E$3:$F$19,2,FALSE))))</f>
        <v/>
      </c>
      <c r="J145" t="str">
        <f>IF(②選手情報入力!J153="","",L145)</f>
        <v/>
      </c>
      <c r="K145" t="str">
        <f>"0000000000"&amp;②選手情報入力!J153</f>
        <v>0000000000</v>
      </c>
      <c r="L145" t="str">
        <f t="shared" si="5"/>
        <v>0000000</v>
      </c>
    </row>
    <row r="146" spans="1:12">
      <c r="A146" t="e">
        <f>IF(H146="","",RIGHT(①学校情報入力!$D$4,4))&amp;(D146&amp;"0000")+H146</f>
        <v>#VALUE!</v>
      </c>
      <c r="B146" t="str">
        <f>IF(H146="","",②選手情報入力!D154)</f>
        <v/>
      </c>
      <c r="C146" t="str">
        <f>IF(H146="","",②選手情報入力!E154)</f>
        <v/>
      </c>
      <c r="D146" t="str">
        <f>IF(H146="","",IF(②選手情報入力!G154="男",1,2))</f>
        <v/>
      </c>
      <c r="E146" t="str">
        <f t="shared" si="4"/>
        <v/>
      </c>
      <c r="F146" t="str">
        <f>IF(H146="","",①学校情報入力!$D$4)</f>
        <v/>
      </c>
      <c r="G146" t="str">
        <f>IF(H146="","",①学校情報入力!$D$5)</f>
        <v/>
      </c>
      <c r="H146" t="str">
        <f>IF(②選手情報入力!C154="","",②選手情報入力!C154)</f>
        <v/>
      </c>
      <c r="I146" t="str">
        <f>IF(H146="","",IF(②選手情報入力!I154="","",IF(D146=1,VLOOKUP(②選手情報入力!I154,種目情報!$A$3:$B$17,2,FALSE),VLOOKUP(②選手情報入力!I154,種目情報!$E$3:$F$19,2,FALSE))))</f>
        <v/>
      </c>
      <c r="J146" t="str">
        <f>IF(②選手情報入力!J154="","",L146)</f>
        <v/>
      </c>
      <c r="K146" t="str">
        <f>"0000000000"&amp;②選手情報入力!J154</f>
        <v>0000000000</v>
      </c>
      <c r="L146" t="str">
        <f t="shared" si="5"/>
        <v>0000000</v>
      </c>
    </row>
    <row r="147" spans="1:12">
      <c r="A147" t="e">
        <f>IF(H147="","",RIGHT(①学校情報入力!$D$4,4))&amp;(D147&amp;"0000")+H147</f>
        <v>#VALUE!</v>
      </c>
      <c r="B147" t="str">
        <f>IF(H147="","",②選手情報入力!D155)</f>
        <v/>
      </c>
      <c r="C147" t="str">
        <f>IF(H147="","",②選手情報入力!E155)</f>
        <v/>
      </c>
      <c r="D147" t="str">
        <f>IF(H147="","",IF(②選手情報入力!G155="男",1,2))</f>
        <v/>
      </c>
      <c r="E147" t="str">
        <f t="shared" si="4"/>
        <v/>
      </c>
      <c r="F147" t="str">
        <f>IF(H147="","",①学校情報入力!$D$4)</f>
        <v/>
      </c>
      <c r="G147" t="str">
        <f>IF(H147="","",①学校情報入力!$D$5)</f>
        <v/>
      </c>
      <c r="H147" t="str">
        <f>IF(②選手情報入力!C155="","",②選手情報入力!C155)</f>
        <v/>
      </c>
      <c r="I147" t="str">
        <f>IF(H147="","",IF(②選手情報入力!I155="","",IF(D147=1,VLOOKUP(②選手情報入力!I155,種目情報!$A$3:$B$17,2,FALSE),VLOOKUP(②選手情報入力!I155,種目情報!$E$3:$F$19,2,FALSE))))</f>
        <v/>
      </c>
      <c r="J147" t="str">
        <f>IF(②選手情報入力!J155="","",L147)</f>
        <v/>
      </c>
      <c r="K147" t="str">
        <f>"0000000000"&amp;②選手情報入力!J155</f>
        <v>0000000000</v>
      </c>
      <c r="L147" t="str">
        <f t="shared" si="5"/>
        <v>0000000</v>
      </c>
    </row>
    <row r="148" spans="1:12">
      <c r="A148" t="e">
        <f>IF(H148="","",RIGHT(①学校情報入力!$D$4,4))&amp;(D148&amp;"0000")+H148</f>
        <v>#VALUE!</v>
      </c>
      <c r="B148" t="str">
        <f>IF(H148="","",②選手情報入力!D156)</f>
        <v/>
      </c>
      <c r="C148" t="str">
        <f>IF(H148="","",②選手情報入力!E156)</f>
        <v/>
      </c>
      <c r="D148" t="str">
        <f>IF(H148="","",IF(②選手情報入力!G156="男",1,2))</f>
        <v/>
      </c>
      <c r="E148" t="str">
        <f t="shared" si="4"/>
        <v/>
      </c>
      <c r="F148" t="str">
        <f>IF(H148="","",①学校情報入力!$D$4)</f>
        <v/>
      </c>
      <c r="G148" t="str">
        <f>IF(H148="","",①学校情報入力!$D$5)</f>
        <v/>
      </c>
      <c r="H148" t="str">
        <f>IF(②選手情報入力!C156="","",②選手情報入力!C156)</f>
        <v/>
      </c>
      <c r="I148" t="str">
        <f>IF(H148="","",IF(②選手情報入力!I156="","",IF(D148=1,VLOOKUP(②選手情報入力!I156,種目情報!$A$3:$B$17,2,FALSE),VLOOKUP(②選手情報入力!I156,種目情報!$E$3:$F$19,2,FALSE))))</f>
        <v/>
      </c>
      <c r="J148" t="str">
        <f>IF(②選手情報入力!J156="","",L148)</f>
        <v/>
      </c>
      <c r="K148" t="str">
        <f>"0000000000"&amp;②選手情報入力!J156</f>
        <v>0000000000</v>
      </c>
      <c r="L148" t="str">
        <f t="shared" si="5"/>
        <v>0000000</v>
      </c>
    </row>
    <row r="149" spans="1:12">
      <c r="A149" t="e">
        <f>IF(H149="","",RIGHT(①学校情報入力!$D$4,4))&amp;(D149&amp;"0000")+H149</f>
        <v>#VALUE!</v>
      </c>
      <c r="B149" t="str">
        <f>IF(H149="","",②選手情報入力!D157)</f>
        <v/>
      </c>
      <c r="C149" t="str">
        <f>IF(H149="","",②選手情報入力!E157)</f>
        <v/>
      </c>
      <c r="D149" t="str">
        <f>IF(H149="","",IF(②選手情報入力!G157="男",1,2))</f>
        <v/>
      </c>
      <c r="E149" t="str">
        <f t="shared" si="4"/>
        <v/>
      </c>
      <c r="F149" t="str">
        <f>IF(H149="","",①学校情報入力!$D$4)</f>
        <v/>
      </c>
      <c r="G149" t="str">
        <f>IF(H149="","",①学校情報入力!$D$5)</f>
        <v/>
      </c>
      <c r="H149" t="str">
        <f>IF(②選手情報入力!C157="","",②選手情報入力!C157)</f>
        <v/>
      </c>
      <c r="I149" t="str">
        <f>IF(H149="","",IF(②選手情報入力!I157="","",IF(D149=1,VLOOKUP(②選手情報入力!I157,種目情報!$A$3:$B$17,2,FALSE),VLOOKUP(②選手情報入力!I157,種目情報!$E$3:$F$19,2,FALSE))))</f>
        <v/>
      </c>
      <c r="J149" t="str">
        <f>IF(②選手情報入力!J157="","",L149)</f>
        <v/>
      </c>
      <c r="K149" t="str">
        <f>"0000000000"&amp;②選手情報入力!J157</f>
        <v>0000000000</v>
      </c>
      <c r="L149" t="str">
        <f t="shared" si="5"/>
        <v>0000000</v>
      </c>
    </row>
    <row r="150" spans="1:12">
      <c r="A150" t="e">
        <f>IF(H150="","",RIGHT(①学校情報入力!$D$4,4))&amp;(D150&amp;"0000")+H150</f>
        <v>#VALUE!</v>
      </c>
      <c r="B150" t="str">
        <f>IF(H150="","",②選手情報入力!D158)</f>
        <v/>
      </c>
      <c r="C150" t="str">
        <f>IF(H150="","",②選手情報入力!E158)</f>
        <v/>
      </c>
      <c r="D150" t="str">
        <f>IF(H150="","",IF(②選手情報入力!G158="男",1,2))</f>
        <v/>
      </c>
      <c r="E150" t="str">
        <f t="shared" si="4"/>
        <v/>
      </c>
      <c r="F150" t="str">
        <f>IF(H150="","",①学校情報入力!$D$4)</f>
        <v/>
      </c>
      <c r="G150" t="str">
        <f>IF(H150="","",①学校情報入力!$D$5)</f>
        <v/>
      </c>
      <c r="H150" t="str">
        <f>IF(②選手情報入力!C158="","",②選手情報入力!C158)</f>
        <v/>
      </c>
      <c r="I150" t="str">
        <f>IF(H150="","",IF(②選手情報入力!I158="","",IF(D150=1,VLOOKUP(②選手情報入力!I158,種目情報!$A$3:$B$17,2,FALSE),VLOOKUP(②選手情報入力!I158,種目情報!$E$3:$F$19,2,FALSE))))</f>
        <v/>
      </c>
      <c r="J150" t="str">
        <f>IF(②選手情報入力!J158="","",L150)</f>
        <v/>
      </c>
      <c r="K150" t="str">
        <f>"0000000000"&amp;②選手情報入力!J158</f>
        <v>0000000000</v>
      </c>
      <c r="L150" t="str">
        <f t="shared" si="5"/>
        <v>0000000</v>
      </c>
    </row>
    <row r="151" spans="1:12">
      <c r="A151" t="e">
        <f>IF(H151="","",RIGHT(①学校情報入力!$D$4,4))&amp;(D151&amp;"0000")+H151</f>
        <v>#VALUE!</v>
      </c>
      <c r="B151" t="str">
        <f>IF(H151="","",②選手情報入力!D159)</f>
        <v/>
      </c>
      <c r="C151" t="str">
        <f>IF(H151="","",②選手情報入力!E159)</f>
        <v/>
      </c>
      <c r="D151" t="str">
        <f>IF(H151="","",IF(②選手情報入力!G159="男",1,2))</f>
        <v/>
      </c>
      <c r="E151" t="str">
        <f t="shared" si="4"/>
        <v/>
      </c>
      <c r="F151" t="str">
        <f>IF(H151="","",①学校情報入力!$D$4)</f>
        <v/>
      </c>
      <c r="G151" t="str">
        <f>IF(H151="","",①学校情報入力!$D$5)</f>
        <v/>
      </c>
      <c r="H151" t="str">
        <f>IF(②選手情報入力!C159="","",②選手情報入力!C159)</f>
        <v/>
      </c>
      <c r="I151" t="str">
        <f>IF(H151="","",IF(②選手情報入力!I159="","",IF(D151=1,VLOOKUP(②選手情報入力!I159,種目情報!$A$3:$B$17,2,FALSE),VLOOKUP(②選手情報入力!I159,種目情報!$E$3:$F$19,2,FALSE))))</f>
        <v/>
      </c>
      <c r="J151" t="str">
        <f>IF(②選手情報入力!J159="","",L151)</f>
        <v/>
      </c>
      <c r="K151" t="str">
        <f>"0000000000"&amp;②選手情報入力!J159</f>
        <v>0000000000</v>
      </c>
      <c r="L151" t="str">
        <f t="shared" si="5"/>
        <v>0000000</v>
      </c>
    </row>
    <row r="152" spans="1:12">
      <c r="A152" t="e">
        <f>IF(H152="","",RIGHT(①学校情報入力!$D$4,4))&amp;(D152&amp;"0000")+H152</f>
        <v>#VALUE!</v>
      </c>
      <c r="B152" t="str">
        <f>IF(H152="","",②選手情報入力!D160)</f>
        <v/>
      </c>
      <c r="C152" t="str">
        <f>IF(H152="","",②選手情報入力!E160)</f>
        <v/>
      </c>
      <c r="D152" t="str">
        <f>IF(H152="","",IF(②選手情報入力!G160="男",1,2))</f>
        <v/>
      </c>
      <c r="E152" t="str">
        <f t="shared" si="4"/>
        <v/>
      </c>
      <c r="F152" t="str">
        <f>IF(H152="","",①学校情報入力!$D$4)</f>
        <v/>
      </c>
      <c r="G152" t="str">
        <f>IF(H152="","",①学校情報入力!$D$5)</f>
        <v/>
      </c>
      <c r="H152" t="str">
        <f>IF(②選手情報入力!C160="","",②選手情報入力!C160)</f>
        <v/>
      </c>
      <c r="I152" t="str">
        <f>IF(H152="","",IF(②選手情報入力!I160="","",IF(D152=1,VLOOKUP(②選手情報入力!I160,種目情報!$A$3:$B$17,2,FALSE),VLOOKUP(②選手情報入力!I160,種目情報!$E$3:$F$19,2,FALSE))))</f>
        <v/>
      </c>
      <c r="J152" t="str">
        <f>IF(②選手情報入力!J160="","",L152)</f>
        <v/>
      </c>
      <c r="K152" t="str">
        <f>"0000000000"&amp;②選手情報入力!J160</f>
        <v>0000000000</v>
      </c>
      <c r="L152" t="str">
        <f t="shared" si="5"/>
        <v>0000000</v>
      </c>
    </row>
    <row r="153" spans="1:12">
      <c r="A153" t="e">
        <f>IF(H153="","",RIGHT(①学校情報入力!$D$4,4))&amp;(D153&amp;"0000")+H153</f>
        <v>#VALUE!</v>
      </c>
      <c r="B153" t="str">
        <f>IF(H153="","",②選手情報入力!D161)</f>
        <v/>
      </c>
      <c r="C153" t="str">
        <f>IF(H153="","",②選手情報入力!E161)</f>
        <v/>
      </c>
      <c r="D153" t="str">
        <f>IF(H153="","",IF(②選手情報入力!G161="男",1,2))</f>
        <v/>
      </c>
      <c r="E153" t="str">
        <f t="shared" si="4"/>
        <v/>
      </c>
      <c r="F153" t="str">
        <f>IF(H153="","",①学校情報入力!$D$4)</f>
        <v/>
      </c>
      <c r="G153" t="str">
        <f>IF(H153="","",①学校情報入力!$D$5)</f>
        <v/>
      </c>
      <c r="H153" t="str">
        <f>IF(②選手情報入力!C161="","",②選手情報入力!C161)</f>
        <v/>
      </c>
      <c r="I153" t="str">
        <f>IF(H153="","",IF(②選手情報入力!I161="","",IF(D153=1,VLOOKUP(②選手情報入力!I161,種目情報!$A$3:$B$17,2,FALSE),VLOOKUP(②選手情報入力!I161,種目情報!$E$3:$F$19,2,FALSE))))</f>
        <v/>
      </c>
      <c r="J153" t="str">
        <f>IF(②選手情報入力!J161="","",L153)</f>
        <v/>
      </c>
      <c r="K153" t="str">
        <f>"0000000000"&amp;②選手情報入力!J161</f>
        <v>0000000000</v>
      </c>
      <c r="L153" t="str">
        <f t="shared" si="5"/>
        <v>0000000</v>
      </c>
    </row>
    <row r="154" spans="1:12">
      <c r="A154" t="e">
        <f>IF(H154="","",RIGHT(①学校情報入力!$D$4,4))&amp;(D154&amp;"0000")+H154</f>
        <v>#VALUE!</v>
      </c>
      <c r="B154" t="str">
        <f>IF(H154="","",②選手情報入力!D162)</f>
        <v/>
      </c>
      <c r="C154" t="str">
        <f>IF(H154="","",②選手情報入力!E162)</f>
        <v/>
      </c>
      <c r="D154" t="str">
        <f>IF(H154="","",IF(②選手情報入力!G162="男",1,2))</f>
        <v/>
      </c>
      <c r="E154" t="str">
        <f t="shared" si="4"/>
        <v/>
      </c>
      <c r="F154" t="str">
        <f>IF(H154="","",①学校情報入力!$D$4)</f>
        <v/>
      </c>
      <c r="G154" t="str">
        <f>IF(H154="","",①学校情報入力!$D$5)</f>
        <v/>
      </c>
      <c r="H154" t="str">
        <f>IF(②選手情報入力!C162="","",②選手情報入力!C162)</f>
        <v/>
      </c>
      <c r="I154" t="str">
        <f>IF(H154="","",IF(②選手情報入力!I162="","",IF(D154=1,VLOOKUP(②選手情報入力!I162,種目情報!$A$3:$B$17,2,FALSE),VLOOKUP(②選手情報入力!I162,種目情報!$E$3:$F$19,2,FALSE))))</f>
        <v/>
      </c>
      <c r="J154" t="str">
        <f>IF(②選手情報入力!J162="","",L154)</f>
        <v/>
      </c>
      <c r="K154" t="str">
        <f>"0000000000"&amp;②選手情報入力!J162</f>
        <v>0000000000</v>
      </c>
      <c r="L154" t="str">
        <f t="shared" si="5"/>
        <v>0000000</v>
      </c>
    </row>
    <row r="155" spans="1:12">
      <c r="A155" t="e">
        <f>IF(H155="","",RIGHT(①学校情報入力!$D$4,4))&amp;(D155&amp;"0000")+H155</f>
        <v>#VALUE!</v>
      </c>
      <c r="B155" t="str">
        <f>IF(H155="","",②選手情報入力!D163)</f>
        <v/>
      </c>
      <c r="C155" t="str">
        <f>IF(H155="","",②選手情報入力!E163)</f>
        <v/>
      </c>
      <c r="D155" t="str">
        <f>IF(H155="","",IF(②選手情報入力!G163="男",1,2))</f>
        <v/>
      </c>
      <c r="E155" t="str">
        <f t="shared" si="4"/>
        <v/>
      </c>
      <c r="F155" t="str">
        <f>IF(H155="","",①学校情報入力!$D$4)</f>
        <v/>
      </c>
      <c r="G155" t="str">
        <f>IF(H155="","",①学校情報入力!$D$5)</f>
        <v/>
      </c>
      <c r="H155" t="str">
        <f>IF(②選手情報入力!C163="","",②選手情報入力!C163)</f>
        <v/>
      </c>
      <c r="I155" t="str">
        <f>IF(H155="","",IF(②選手情報入力!I163="","",IF(D155=1,VLOOKUP(②選手情報入力!I163,種目情報!$A$3:$B$17,2,FALSE),VLOOKUP(②選手情報入力!I163,種目情報!$E$3:$F$19,2,FALSE))))</f>
        <v/>
      </c>
      <c r="J155" t="str">
        <f>IF(②選手情報入力!J163="","",L155)</f>
        <v/>
      </c>
      <c r="K155" t="str">
        <f>"0000000000"&amp;②選手情報入力!J163</f>
        <v>0000000000</v>
      </c>
      <c r="L155" t="str">
        <f t="shared" si="5"/>
        <v>0000000</v>
      </c>
    </row>
    <row r="156" spans="1:12">
      <c r="A156" t="e">
        <f>IF(H156="","",RIGHT(①学校情報入力!$D$4,4))&amp;(D156&amp;"0000")+H156</f>
        <v>#VALUE!</v>
      </c>
      <c r="B156" t="str">
        <f>IF(H156="","",②選手情報入力!D164)</f>
        <v/>
      </c>
      <c r="C156" t="str">
        <f>IF(H156="","",②選手情報入力!E164)</f>
        <v/>
      </c>
      <c r="D156" t="str">
        <f>IF(H156="","",IF(②選手情報入力!G164="男",1,2))</f>
        <v/>
      </c>
      <c r="E156" t="str">
        <f t="shared" si="4"/>
        <v/>
      </c>
      <c r="F156" t="str">
        <f>IF(H156="","",①学校情報入力!$D$4)</f>
        <v/>
      </c>
      <c r="G156" t="str">
        <f>IF(H156="","",①学校情報入力!$D$5)</f>
        <v/>
      </c>
      <c r="H156" t="str">
        <f>IF(②選手情報入力!C164="","",②選手情報入力!C164)</f>
        <v/>
      </c>
      <c r="I156" t="str">
        <f>IF(H156="","",IF(②選手情報入力!I164="","",IF(D156=1,VLOOKUP(②選手情報入力!I164,種目情報!$A$3:$B$17,2,FALSE),VLOOKUP(②選手情報入力!I164,種目情報!$E$3:$F$19,2,FALSE))))</f>
        <v/>
      </c>
      <c r="J156" t="str">
        <f>IF(②選手情報入力!J164="","",L156)</f>
        <v/>
      </c>
      <c r="K156" t="str">
        <f>"0000000000"&amp;②選手情報入力!J164</f>
        <v>0000000000</v>
      </c>
      <c r="L156" t="str">
        <f t="shared" si="5"/>
        <v>0000000</v>
      </c>
    </row>
    <row r="157" spans="1:12">
      <c r="A157" t="e">
        <f>IF(H157="","",RIGHT(①学校情報入力!$D$4,4))&amp;(D157&amp;"0000")+H157</f>
        <v>#VALUE!</v>
      </c>
      <c r="B157" t="str">
        <f>IF(H157="","",②選手情報入力!D165)</f>
        <v/>
      </c>
      <c r="C157" t="str">
        <f>IF(H157="","",②選手情報入力!E165)</f>
        <v/>
      </c>
      <c r="D157" t="str">
        <f>IF(H157="","",IF(②選手情報入力!G165="男",1,2))</f>
        <v/>
      </c>
      <c r="E157" t="str">
        <f t="shared" si="4"/>
        <v/>
      </c>
      <c r="F157" t="str">
        <f>IF(H157="","",①学校情報入力!$D$4)</f>
        <v/>
      </c>
      <c r="G157" t="str">
        <f>IF(H157="","",①学校情報入力!$D$5)</f>
        <v/>
      </c>
      <c r="H157" t="str">
        <f>IF(②選手情報入力!C165="","",②選手情報入力!C165)</f>
        <v/>
      </c>
      <c r="I157" t="str">
        <f>IF(H157="","",IF(②選手情報入力!I165="","",IF(D157=1,VLOOKUP(②選手情報入力!I165,種目情報!$A$3:$B$17,2,FALSE),VLOOKUP(②選手情報入力!I165,種目情報!$E$3:$F$19,2,FALSE))))</f>
        <v/>
      </c>
      <c r="J157" t="str">
        <f>IF(②選手情報入力!J165="","",L157)</f>
        <v/>
      </c>
      <c r="K157" t="str">
        <f>"0000000000"&amp;②選手情報入力!J165</f>
        <v>0000000000</v>
      </c>
      <c r="L157" t="str">
        <f t="shared" si="5"/>
        <v>0000000</v>
      </c>
    </row>
    <row r="158" spans="1:12">
      <c r="A158" t="e">
        <f>IF(H158="","",RIGHT(①学校情報入力!$D$4,4))&amp;(D158&amp;"0000")+H158</f>
        <v>#VALUE!</v>
      </c>
      <c r="B158" t="str">
        <f>IF(H158="","",②選手情報入力!D166)</f>
        <v/>
      </c>
      <c r="C158" t="str">
        <f>IF(H158="","",②選手情報入力!E166)</f>
        <v/>
      </c>
      <c r="D158" t="str">
        <f>IF(H158="","",IF(②選手情報入力!G166="男",1,2))</f>
        <v/>
      </c>
      <c r="E158" t="str">
        <f t="shared" si="4"/>
        <v/>
      </c>
      <c r="F158" t="str">
        <f>IF(H158="","",①学校情報入力!$D$4)</f>
        <v/>
      </c>
      <c r="G158" t="str">
        <f>IF(H158="","",①学校情報入力!$D$5)</f>
        <v/>
      </c>
      <c r="H158" t="str">
        <f>IF(②選手情報入力!C166="","",②選手情報入力!C166)</f>
        <v/>
      </c>
      <c r="I158" t="str">
        <f>IF(H158="","",IF(②選手情報入力!I166="","",IF(D158=1,VLOOKUP(②選手情報入力!I166,種目情報!$A$3:$B$17,2,FALSE),VLOOKUP(②選手情報入力!I166,種目情報!$E$3:$F$19,2,FALSE))))</f>
        <v/>
      </c>
      <c r="J158" t="str">
        <f>IF(②選手情報入力!J166="","",L158)</f>
        <v/>
      </c>
      <c r="K158" t="str">
        <f>"0000000000"&amp;②選手情報入力!J166</f>
        <v>0000000000</v>
      </c>
      <c r="L158" t="str">
        <f t="shared" si="5"/>
        <v>0000000</v>
      </c>
    </row>
    <row r="159" spans="1:12">
      <c r="A159" t="e">
        <f>IF(H159="","",RIGHT(①学校情報入力!$D$4,4))&amp;(D159&amp;"0000")+H159</f>
        <v>#VALUE!</v>
      </c>
      <c r="B159" t="str">
        <f>IF(H159="","",②選手情報入力!D167)</f>
        <v/>
      </c>
      <c r="C159" t="str">
        <f>IF(H159="","",②選手情報入力!E167)</f>
        <v/>
      </c>
      <c r="D159" t="str">
        <f>IF(H159="","",IF(②選手情報入力!G167="男",1,2))</f>
        <v/>
      </c>
      <c r="E159" t="str">
        <f t="shared" si="4"/>
        <v/>
      </c>
      <c r="F159" t="str">
        <f>IF(H159="","",①学校情報入力!$D$4)</f>
        <v/>
      </c>
      <c r="G159" t="str">
        <f>IF(H159="","",①学校情報入力!$D$5)</f>
        <v/>
      </c>
      <c r="H159" t="str">
        <f>IF(②選手情報入力!C167="","",②選手情報入力!C167)</f>
        <v/>
      </c>
      <c r="I159" t="str">
        <f>IF(H159="","",IF(②選手情報入力!I167="","",IF(D159=1,VLOOKUP(②選手情報入力!I167,種目情報!$A$3:$B$17,2,FALSE),VLOOKUP(②選手情報入力!I167,種目情報!$E$3:$F$19,2,FALSE))))</f>
        <v/>
      </c>
      <c r="J159" t="str">
        <f>IF(②選手情報入力!J167="","",L159)</f>
        <v/>
      </c>
      <c r="K159" t="str">
        <f>"0000000000"&amp;②選手情報入力!J167</f>
        <v>0000000000</v>
      </c>
      <c r="L159" t="str">
        <f t="shared" si="5"/>
        <v>0000000</v>
      </c>
    </row>
    <row r="160" spans="1:12">
      <c r="A160" t="e">
        <f>IF(H160="","",RIGHT(①学校情報入力!$D$4,4))&amp;(D160&amp;"0000")+H160</f>
        <v>#VALUE!</v>
      </c>
      <c r="B160" t="str">
        <f>IF(H160="","",②選手情報入力!D168)</f>
        <v/>
      </c>
      <c r="C160" t="str">
        <f>IF(H160="","",②選手情報入力!E168)</f>
        <v/>
      </c>
      <c r="D160" t="str">
        <f>IF(H160="","",IF(②選手情報入力!G168="男",1,2))</f>
        <v/>
      </c>
      <c r="E160" t="str">
        <f t="shared" si="4"/>
        <v/>
      </c>
      <c r="F160" t="str">
        <f>IF(H160="","",①学校情報入力!$D$4)</f>
        <v/>
      </c>
      <c r="G160" t="str">
        <f>IF(H160="","",①学校情報入力!$D$5)</f>
        <v/>
      </c>
      <c r="H160" t="str">
        <f>IF(②選手情報入力!C168="","",②選手情報入力!C168)</f>
        <v/>
      </c>
      <c r="I160" t="str">
        <f>IF(H160="","",IF(②選手情報入力!I168="","",IF(D160=1,VLOOKUP(②選手情報入力!I168,種目情報!$A$3:$B$17,2,FALSE),VLOOKUP(②選手情報入力!I168,種目情報!$E$3:$F$19,2,FALSE))))</f>
        <v/>
      </c>
      <c r="J160" t="str">
        <f>IF(②選手情報入力!J168="","",L160)</f>
        <v/>
      </c>
      <c r="K160" t="str">
        <f>"0000000000"&amp;②選手情報入力!J168</f>
        <v>0000000000</v>
      </c>
      <c r="L160" t="str">
        <f t="shared" si="5"/>
        <v>0000000</v>
      </c>
    </row>
    <row r="161" spans="1:12">
      <c r="A161" t="e">
        <f>IF(H161="","",RIGHT(①学校情報入力!$D$4,4))&amp;(D161&amp;"0000")+H161</f>
        <v>#VALUE!</v>
      </c>
      <c r="B161" t="str">
        <f>IF(H161="","",②選手情報入力!D169)</f>
        <v/>
      </c>
      <c r="C161" t="str">
        <f>IF(H161="","",②選手情報入力!E169)</f>
        <v/>
      </c>
      <c r="D161" t="str">
        <f>IF(H161="","",IF(②選手情報入力!G169="男",1,2))</f>
        <v/>
      </c>
      <c r="E161" t="str">
        <f t="shared" si="4"/>
        <v/>
      </c>
      <c r="F161" t="str">
        <f>IF(H161="","",①学校情報入力!$D$4)</f>
        <v/>
      </c>
      <c r="G161" t="str">
        <f>IF(H161="","",①学校情報入力!$D$5)</f>
        <v/>
      </c>
      <c r="H161" t="str">
        <f>IF(②選手情報入力!C169="","",②選手情報入力!C169)</f>
        <v/>
      </c>
      <c r="I161" t="str">
        <f>IF(H161="","",IF(②選手情報入力!I169="","",IF(D161=1,VLOOKUP(②選手情報入力!I169,種目情報!$A$3:$B$17,2,FALSE),VLOOKUP(②選手情報入力!I169,種目情報!$E$3:$F$19,2,FALSE))))</f>
        <v/>
      </c>
      <c r="J161" t="str">
        <f>IF(②選手情報入力!J169="","",L161)</f>
        <v/>
      </c>
      <c r="K161" t="str">
        <f>"0000000000"&amp;②選手情報入力!J169</f>
        <v>0000000000</v>
      </c>
      <c r="L161" t="str">
        <f t="shared" si="5"/>
        <v>0000000</v>
      </c>
    </row>
    <row r="162" spans="1:12">
      <c r="A162" t="e">
        <f>IF(H162="","",RIGHT(①学校情報入力!$D$4,4))&amp;(D162&amp;"0000")+H162</f>
        <v>#VALUE!</v>
      </c>
      <c r="B162" t="str">
        <f>IF(H162="","",②選手情報入力!D170)</f>
        <v/>
      </c>
      <c r="C162" t="str">
        <f>IF(H162="","",②選手情報入力!E170)</f>
        <v/>
      </c>
      <c r="D162" t="str">
        <f>IF(H162="","",IF(②選手情報入力!G170="男",1,2))</f>
        <v/>
      </c>
      <c r="E162" t="str">
        <f t="shared" si="4"/>
        <v/>
      </c>
      <c r="F162" t="str">
        <f>IF(H162="","",①学校情報入力!$D$4)</f>
        <v/>
      </c>
      <c r="G162" t="str">
        <f>IF(H162="","",①学校情報入力!$D$5)</f>
        <v/>
      </c>
      <c r="H162" t="str">
        <f>IF(②選手情報入力!C170="","",②選手情報入力!C170)</f>
        <v/>
      </c>
      <c r="I162" t="str">
        <f>IF(H162="","",IF(②選手情報入力!I170="","",IF(D162=1,VLOOKUP(②選手情報入力!I170,種目情報!$A$3:$B$17,2,FALSE),VLOOKUP(②選手情報入力!I170,種目情報!$E$3:$F$19,2,FALSE))))</f>
        <v/>
      </c>
      <c r="J162" t="str">
        <f>IF(②選手情報入力!J170="","",L162)</f>
        <v/>
      </c>
      <c r="K162" t="str">
        <f>"0000000000"&amp;②選手情報入力!J170</f>
        <v>0000000000</v>
      </c>
      <c r="L162" t="str">
        <f t="shared" si="5"/>
        <v>0000000</v>
      </c>
    </row>
    <row r="163" spans="1:12">
      <c r="A163" t="e">
        <f>IF(H163="","",RIGHT(①学校情報入力!$D$4,4))&amp;(D163&amp;"0000")+H163</f>
        <v>#VALUE!</v>
      </c>
      <c r="B163" t="str">
        <f>IF(H163="","",②選手情報入力!D171)</f>
        <v/>
      </c>
      <c r="C163" t="str">
        <f>IF(H163="","",②選手情報入力!E171)</f>
        <v/>
      </c>
      <c r="D163" t="str">
        <f>IF(H163="","",IF(②選手情報入力!G171="男",1,2))</f>
        <v/>
      </c>
      <c r="E163" t="str">
        <f t="shared" si="4"/>
        <v/>
      </c>
      <c r="F163" t="str">
        <f>IF(H163="","",①学校情報入力!$D$4)</f>
        <v/>
      </c>
      <c r="G163" t="str">
        <f>IF(H163="","",①学校情報入力!$D$5)</f>
        <v/>
      </c>
      <c r="H163" t="str">
        <f>IF(②選手情報入力!C171="","",②選手情報入力!C171)</f>
        <v/>
      </c>
      <c r="I163" t="str">
        <f>IF(H163="","",IF(②選手情報入力!I171="","",IF(D163=1,VLOOKUP(②選手情報入力!I171,種目情報!$A$3:$B$17,2,FALSE),VLOOKUP(②選手情報入力!I171,種目情報!$E$3:$F$19,2,FALSE))))</f>
        <v/>
      </c>
      <c r="J163" t="str">
        <f>IF(②選手情報入力!J171="","",L163)</f>
        <v/>
      </c>
      <c r="K163" t="str">
        <f>"0000000000"&amp;②選手情報入力!J171</f>
        <v>0000000000</v>
      </c>
      <c r="L163" t="str">
        <f t="shared" si="5"/>
        <v>0000000</v>
      </c>
    </row>
    <row r="164" spans="1:12">
      <c r="A164" t="e">
        <f>IF(H164="","",RIGHT(①学校情報入力!$D$4,4))&amp;(D164&amp;"0000")+H164</f>
        <v>#VALUE!</v>
      </c>
      <c r="B164" t="str">
        <f>IF(H164="","",②選手情報入力!D172)</f>
        <v/>
      </c>
      <c r="C164" t="str">
        <f>IF(H164="","",②選手情報入力!E172)</f>
        <v/>
      </c>
      <c r="D164" t="str">
        <f>IF(H164="","",IF(②選手情報入力!G172="男",1,2))</f>
        <v/>
      </c>
      <c r="E164" t="str">
        <f t="shared" si="4"/>
        <v/>
      </c>
      <c r="F164" t="str">
        <f>IF(H164="","",①学校情報入力!$D$4)</f>
        <v/>
      </c>
      <c r="G164" t="str">
        <f>IF(H164="","",①学校情報入力!$D$5)</f>
        <v/>
      </c>
      <c r="H164" t="str">
        <f>IF(②選手情報入力!C172="","",②選手情報入力!C172)</f>
        <v/>
      </c>
      <c r="I164" t="str">
        <f>IF(H164="","",IF(②選手情報入力!I172="","",IF(D164=1,VLOOKUP(②選手情報入力!I172,種目情報!$A$3:$B$17,2,FALSE),VLOOKUP(②選手情報入力!I172,種目情報!$E$3:$F$19,2,FALSE))))</f>
        <v/>
      </c>
      <c r="J164" t="str">
        <f>IF(②選手情報入力!J172="","",L164)</f>
        <v/>
      </c>
      <c r="K164" t="str">
        <f>"0000000000"&amp;②選手情報入力!J172</f>
        <v>0000000000</v>
      </c>
      <c r="L164" t="str">
        <f t="shared" si="5"/>
        <v>0000000</v>
      </c>
    </row>
    <row r="165" spans="1:12">
      <c r="A165" t="e">
        <f>IF(H165="","",RIGHT(①学校情報入力!$D$4,4))&amp;(D165&amp;"0000")+H165</f>
        <v>#VALUE!</v>
      </c>
      <c r="B165" t="str">
        <f>IF(H165="","",②選手情報入力!D173)</f>
        <v/>
      </c>
      <c r="C165" t="str">
        <f>IF(H165="","",②選手情報入力!E173)</f>
        <v/>
      </c>
      <c r="D165" t="str">
        <f>IF(H165="","",IF(②選手情報入力!G173="男",1,2))</f>
        <v/>
      </c>
      <c r="E165" t="str">
        <f t="shared" si="4"/>
        <v/>
      </c>
      <c r="F165" t="str">
        <f>IF(H165="","",①学校情報入力!$D$4)</f>
        <v/>
      </c>
      <c r="G165" t="str">
        <f>IF(H165="","",①学校情報入力!$D$5)</f>
        <v/>
      </c>
      <c r="H165" t="str">
        <f>IF(②選手情報入力!C173="","",②選手情報入力!C173)</f>
        <v/>
      </c>
      <c r="I165" t="str">
        <f>IF(H165="","",IF(②選手情報入力!I173="","",IF(D165=1,VLOOKUP(②選手情報入力!I173,種目情報!$A$3:$B$17,2,FALSE),VLOOKUP(②選手情報入力!I173,種目情報!$E$3:$F$19,2,FALSE))))</f>
        <v/>
      </c>
      <c r="J165" t="str">
        <f>IF(②選手情報入力!J173="","",L165)</f>
        <v/>
      </c>
      <c r="K165" t="str">
        <f>"0000000000"&amp;②選手情報入力!J173</f>
        <v>0000000000</v>
      </c>
      <c r="L165" t="str">
        <f t="shared" si="5"/>
        <v>0000000</v>
      </c>
    </row>
    <row r="166" spans="1:12">
      <c r="A166" t="e">
        <f>IF(H166="","",RIGHT(①学校情報入力!$D$4,4))&amp;(D166&amp;"0000")+H166</f>
        <v>#VALUE!</v>
      </c>
      <c r="B166" t="str">
        <f>IF(H166="","",②選手情報入力!D174)</f>
        <v/>
      </c>
      <c r="C166" t="str">
        <f>IF(H166="","",②選手情報入力!E174)</f>
        <v/>
      </c>
      <c r="D166" t="str">
        <f>IF(H166="","",IF(②選手情報入力!G174="男",1,2))</f>
        <v/>
      </c>
      <c r="E166" t="str">
        <f t="shared" si="4"/>
        <v/>
      </c>
      <c r="F166" t="str">
        <f>IF(H166="","",①学校情報入力!$D$4)</f>
        <v/>
      </c>
      <c r="G166" t="str">
        <f>IF(H166="","",①学校情報入力!$D$5)</f>
        <v/>
      </c>
      <c r="H166" t="str">
        <f>IF(②選手情報入力!C174="","",②選手情報入力!C174)</f>
        <v/>
      </c>
      <c r="I166" t="str">
        <f>IF(H166="","",IF(②選手情報入力!I174="","",IF(D166=1,VLOOKUP(②選手情報入力!I174,種目情報!$A$3:$B$17,2,FALSE),VLOOKUP(②選手情報入力!I174,種目情報!$E$3:$F$19,2,FALSE))))</f>
        <v/>
      </c>
      <c r="J166" t="str">
        <f>IF(②選手情報入力!J174="","",L166)</f>
        <v/>
      </c>
      <c r="K166" t="str">
        <f>"0000000000"&amp;②選手情報入力!J174</f>
        <v>0000000000</v>
      </c>
      <c r="L166" t="str">
        <f t="shared" si="5"/>
        <v>0000000</v>
      </c>
    </row>
    <row r="167" spans="1:12">
      <c r="A167" t="e">
        <f>IF(H167="","",RIGHT(①学校情報入力!$D$4,4))&amp;(D167&amp;"0000")+H167</f>
        <v>#VALUE!</v>
      </c>
      <c r="B167" t="str">
        <f>IF(H167="","",②選手情報入力!D175)</f>
        <v/>
      </c>
      <c r="C167" t="str">
        <f>IF(H167="","",②選手情報入力!E175)</f>
        <v/>
      </c>
      <c r="D167" t="str">
        <f>IF(H167="","",IF(②選手情報入力!G175="男",1,2))</f>
        <v/>
      </c>
      <c r="E167" t="str">
        <f t="shared" si="4"/>
        <v/>
      </c>
      <c r="F167" t="str">
        <f>IF(H167="","",①学校情報入力!$D$4)</f>
        <v/>
      </c>
      <c r="G167" t="str">
        <f>IF(H167="","",①学校情報入力!$D$5)</f>
        <v/>
      </c>
      <c r="H167" t="str">
        <f>IF(②選手情報入力!C175="","",②選手情報入力!C175)</f>
        <v/>
      </c>
      <c r="I167" t="str">
        <f>IF(H167="","",IF(②選手情報入力!I175="","",IF(D167=1,VLOOKUP(②選手情報入力!I175,種目情報!$A$3:$B$17,2,FALSE),VLOOKUP(②選手情報入力!I175,種目情報!$E$3:$F$19,2,FALSE))))</f>
        <v/>
      </c>
      <c r="J167" t="str">
        <f>IF(②選手情報入力!J175="","",L167)</f>
        <v/>
      </c>
      <c r="K167" t="str">
        <f>"0000000000"&amp;②選手情報入力!J175</f>
        <v>0000000000</v>
      </c>
      <c r="L167" t="str">
        <f t="shared" si="5"/>
        <v>0000000</v>
      </c>
    </row>
    <row r="168" spans="1:12">
      <c r="A168" t="e">
        <f>IF(H168="","",RIGHT(①学校情報入力!$D$4,4))&amp;(D168&amp;"0000")+H168</f>
        <v>#VALUE!</v>
      </c>
      <c r="B168" t="str">
        <f>IF(H168="","",②選手情報入力!D176)</f>
        <v/>
      </c>
      <c r="C168" t="str">
        <f>IF(H168="","",②選手情報入力!E176)</f>
        <v/>
      </c>
      <c r="D168" t="str">
        <f>IF(H168="","",IF(②選手情報入力!G176="男",1,2))</f>
        <v/>
      </c>
      <c r="E168" t="str">
        <f t="shared" si="4"/>
        <v/>
      </c>
      <c r="F168" t="str">
        <f>IF(H168="","",①学校情報入力!$D$4)</f>
        <v/>
      </c>
      <c r="G168" t="str">
        <f>IF(H168="","",①学校情報入力!$D$5)</f>
        <v/>
      </c>
      <c r="H168" t="str">
        <f>IF(②選手情報入力!C176="","",②選手情報入力!C176)</f>
        <v/>
      </c>
      <c r="I168" t="str">
        <f>IF(H168="","",IF(②選手情報入力!I176="","",IF(D168=1,VLOOKUP(②選手情報入力!I176,種目情報!$A$3:$B$17,2,FALSE),VLOOKUP(②選手情報入力!I176,種目情報!$E$3:$F$19,2,FALSE))))</f>
        <v/>
      </c>
      <c r="J168" t="str">
        <f>IF(②選手情報入力!J176="","",L168)</f>
        <v/>
      </c>
      <c r="K168" t="str">
        <f>"0000000000"&amp;②選手情報入力!J176</f>
        <v>0000000000</v>
      </c>
      <c r="L168" t="str">
        <f t="shared" si="5"/>
        <v>0000000</v>
      </c>
    </row>
    <row r="169" spans="1:12">
      <c r="A169" t="e">
        <f>IF(H169="","",RIGHT(①学校情報入力!$D$4,4))&amp;(D169&amp;"0000")+H169</f>
        <v>#VALUE!</v>
      </c>
      <c r="B169" t="str">
        <f>IF(H169="","",②選手情報入力!D177)</f>
        <v/>
      </c>
      <c r="C169" t="str">
        <f>IF(H169="","",②選手情報入力!E177)</f>
        <v/>
      </c>
      <c r="D169" t="str">
        <f>IF(H169="","",IF(②選手情報入力!G177="男",1,2))</f>
        <v/>
      </c>
      <c r="E169" t="str">
        <f t="shared" si="4"/>
        <v/>
      </c>
      <c r="F169" t="str">
        <f>IF(H169="","",①学校情報入力!$D$4)</f>
        <v/>
      </c>
      <c r="G169" t="str">
        <f>IF(H169="","",①学校情報入力!$D$5)</f>
        <v/>
      </c>
      <c r="H169" t="str">
        <f>IF(②選手情報入力!C177="","",②選手情報入力!C177)</f>
        <v/>
      </c>
      <c r="I169" t="str">
        <f>IF(H169="","",IF(②選手情報入力!I177="","",IF(D169=1,VLOOKUP(②選手情報入力!I177,種目情報!$A$3:$B$17,2,FALSE),VLOOKUP(②選手情報入力!I177,種目情報!$E$3:$F$19,2,FALSE))))</f>
        <v/>
      </c>
      <c r="J169" t="str">
        <f>IF(②選手情報入力!J177="","",L169)</f>
        <v/>
      </c>
      <c r="K169" t="str">
        <f>"0000000000"&amp;②選手情報入力!J177</f>
        <v>0000000000</v>
      </c>
      <c r="L169" t="str">
        <f t="shared" si="5"/>
        <v>0000000</v>
      </c>
    </row>
    <row r="170" spans="1:12">
      <c r="A170" t="e">
        <f>IF(H170="","",RIGHT(①学校情報入力!$D$4,4))&amp;(D170&amp;"0000")+H170</f>
        <v>#VALUE!</v>
      </c>
      <c r="B170" t="str">
        <f>IF(H170="","",②選手情報入力!D178)</f>
        <v/>
      </c>
      <c r="C170" t="str">
        <f>IF(H170="","",②選手情報入力!E178)</f>
        <v/>
      </c>
      <c r="D170" t="str">
        <f>IF(H170="","",IF(②選手情報入力!G178="男",1,2))</f>
        <v/>
      </c>
      <c r="E170" t="str">
        <f t="shared" si="4"/>
        <v/>
      </c>
      <c r="F170" t="str">
        <f>IF(H170="","",①学校情報入力!$D$4)</f>
        <v/>
      </c>
      <c r="G170" t="str">
        <f>IF(H170="","",①学校情報入力!$D$5)</f>
        <v/>
      </c>
      <c r="H170" t="str">
        <f>IF(②選手情報入力!C178="","",②選手情報入力!C178)</f>
        <v/>
      </c>
      <c r="I170" t="str">
        <f>IF(H170="","",IF(②選手情報入力!I178="","",IF(D170=1,VLOOKUP(②選手情報入力!I178,種目情報!$A$3:$B$17,2,FALSE),VLOOKUP(②選手情報入力!I178,種目情報!$E$3:$F$19,2,FALSE))))</f>
        <v/>
      </c>
      <c r="J170" t="str">
        <f>IF(②選手情報入力!J178="","",L170)</f>
        <v/>
      </c>
      <c r="K170" t="str">
        <f>"0000000000"&amp;②選手情報入力!J178</f>
        <v>0000000000</v>
      </c>
      <c r="L170" t="str">
        <f t="shared" si="5"/>
        <v>0000000</v>
      </c>
    </row>
    <row r="171" spans="1:12">
      <c r="A171" t="e">
        <f>IF(H171="","",RIGHT(①学校情報入力!$D$4,4))&amp;(D171&amp;"0000")+H171</f>
        <v>#VALUE!</v>
      </c>
      <c r="B171" t="str">
        <f>IF(H171="","",②選手情報入力!D179)</f>
        <v/>
      </c>
      <c r="C171" t="str">
        <f>IF(H171="","",②選手情報入力!E179)</f>
        <v/>
      </c>
      <c r="D171" t="str">
        <f>IF(H171="","",IF(②選手情報入力!G179="男",1,2))</f>
        <v/>
      </c>
      <c r="E171" t="str">
        <f t="shared" si="4"/>
        <v/>
      </c>
      <c r="F171" t="str">
        <f>IF(H171="","",①学校情報入力!$D$4)</f>
        <v/>
      </c>
      <c r="G171" t="str">
        <f>IF(H171="","",①学校情報入力!$D$5)</f>
        <v/>
      </c>
      <c r="H171" t="str">
        <f>IF(②選手情報入力!C179="","",②選手情報入力!C179)</f>
        <v/>
      </c>
      <c r="I171" t="str">
        <f>IF(H171="","",IF(②選手情報入力!I179="","",IF(D171=1,VLOOKUP(②選手情報入力!I179,種目情報!$A$3:$B$17,2,FALSE),VLOOKUP(②選手情報入力!I179,種目情報!$E$3:$F$19,2,FALSE))))</f>
        <v/>
      </c>
      <c r="J171" t="str">
        <f>IF(②選手情報入力!J179="","",L171)</f>
        <v/>
      </c>
      <c r="K171" t="str">
        <f>"0000000000"&amp;②選手情報入力!J179</f>
        <v>0000000000</v>
      </c>
      <c r="L171" t="str">
        <f t="shared" si="5"/>
        <v>0000000</v>
      </c>
    </row>
    <row r="172" spans="1:12">
      <c r="A172" t="e">
        <f>IF(H172="","",RIGHT(①学校情報入力!$D$4,4))&amp;(D172&amp;"0000")+H172</f>
        <v>#VALUE!</v>
      </c>
      <c r="B172" t="str">
        <f>IF(H172="","",②選手情報入力!D180)</f>
        <v/>
      </c>
      <c r="C172" t="str">
        <f>IF(H172="","",②選手情報入力!E180)</f>
        <v/>
      </c>
      <c r="D172" t="str">
        <f>IF(H172="","",IF(②選手情報入力!G180="男",1,2))</f>
        <v/>
      </c>
      <c r="E172" t="str">
        <f t="shared" si="4"/>
        <v/>
      </c>
      <c r="F172" t="str">
        <f>IF(H172="","",①学校情報入力!$D$4)</f>
        <v/>
      </c>
      <c r="G172" t="str">
        <f>IF(H172="","",①学校情報入力!$D$5)</f>
        <v/>
      </c>
      <c r="H172" t="str">
        <f>IF(②選手情報入力!C180="","",②選手情報入力!C180)</f>
        <v/>
      </c>
      <c r="I172" t="str">
        <f>IF(H172="","",IF(②選手情報入力!I180="","",IF(D172=1,VLOOKUP(②選手情報入力!I180,種目情報!$A$3:$B$17,2,FALSE),VLOOKUP(②選手情報入力!I180,種目情報!$E$3:$F$19,2,FALSE))))</f>
        <v/>
      </c>
      <c r="J172" t="str">
        <f>IF(②選手情報入力!J180="","",L172)</f>
        <v/>
      </c>
      <c r="K172" t="str">
        <f>"0000000000"&amp;②選手情報入力!J180</f>
        <v>0000000000</v>
      </c>
      <c r="L172" t="str">
        <f t="shared" si="5"/>
        <v>0000000</v>
      </c>
    </row>
    <row r="173" spans="1:12">
      <c r="A173" t="e">
        <f>IF(H173="","",RIGHT(①学校情報入力!$D$4,4))&amp;(D173&amp;"0000")+H173</f>
        <v>#VALUE!</v>
      </c>
      <c r="B173" t="str">
        <f>IF(H173="","",②選手情報入力!D181)</f>
        <v/>
      </c>
      <c r="C173" t="str">
        <f>IF(H173="","",②選手情報入力!E181)</f>
        <v/>
      </c>
      <c r="D173" t="str">
        <f>IF(H173="","",IF(②選手情報入力!G181="男",1,2))</f>
        <v/>
      </c>
      <c r="E173" t="str">
        <f t="shared" si="4"/>
        <v/>
      </c>
      <c r="F173" t="str">
        <f>IF(H173="","",①学校情報入力!$D$4)</f>
        <v/>
      </c>
      <c r="G173" t="str">
        <f>IF(H173="","",①学校情報入力!$D$5)</f>
        <v/>
      </c>
      <c r="H173" t="str">
        <f>IF(②選手情報入力!C181="","",②選手情報入力!C181)</f>
        <v/>
      </c>
      <c r="I173" t="str">
        <f>IF(H173="","",IF(②選手情報入力!I181="","",IF(D173=1,VLOOKUP(②選手情報入力!I181,種目情報!$A$3:$B$17,2,FALSE),VLOOKUP(②選手情報入力!I181,種目情報!$E$3:$F$19,2,FALSE))))</f>
        <v/>
      </c>
      <c r="J173" t="str">
        <f>IF(②選手情報入力!J181="","",L173)</f>
        <v/>
      </c>
      <c r="K173" t="str">
        <f>"0000000000"&amp;②選手情報入力!J181</f>
        <v>0000000000</v>
      </c>
      <c r="L173" t="str">
        <f t="shared" si="5"/>
        <v>0000000</v>
      </c>
    </row>
    <row r="174" spans="1:12">
      <c r="A174" t="e">
        <f>IF(H174="","",RIGHT(①学校情報入力!$D$4,4))&amp;(D174&amp;"0000")+H174</f>
        <v>#VALUE!</v>
      </c>
      <c r="B174" t="str">
        <f>IF(H174="","",②選手情報入力!D182)</f>
        <v/>
      </c>
      <c r="C174" t="str">
        <f>IF(H174="","",②選手情報入力!E182)</f>
        <v/>
      </c>
      <c r="D174" t="str">
        <f>IF(H174="","",IF(②選手情報入力!G182="男",1,2))</f>
        <v/>
      </c>
      <c r="E174" t="str">
        <f t="shared" si="4"/>
        <v/>
      </c>
      <c r="F174" t="str">
        <f>IF(H174="","",①学校情報入力!$D$4)</f>
        <v/>
      </c>
      <c r="G174" t="str">
        <f>IF(H174="","",①学校情報入力!$D$5)</f>
        <v/>
      </c>
      <c r="H174" t="str">
        <f>IF(②選手情報入力!C182="","",②選手情報入力!C182)</f>
        <v/>
      </c>
      <c r="I174" t="str">
        <f>IF(H174="","",IF(②選手情報入力!I182="","",IF(D174=1,VLOOKUP(②選手情報入力!I182,種目情報!$A$3:$B$17,2,FALSE),VLOOKUP(②選手情報入力!I182,種目情報!$E$3:$F$19,2,FALSE))))</f>
        <v/>
      </c>
      <c r="J174" t="str">
        <f>IF(②選手情報入力!J182="","",L174)</f>
        <v/>
      </c>
      <c r="K174" t="str">
        <f>"0000000000"&amp;②選手情報入力!J182</f>
        <v>0000000000</v>
      </c>
      <c r="L174" t="str">
        <f t="shared" si="5"/>
        <v>0000000</v>
      </c>
    </row>
    <row r="175" spans="1:12">
      <c r="A175" t="e">
        <f>IF(H175="","",RIGHT(①学校情報入力!$D$4,4))&amp;(D175&amp;"0000")+H175</f>
        <v>#VALUE!</v>
      </c>
      <c r="B175" t="str">
        <f>IF(H175="","",②選手情報入力!D183)</f>
        <v/>
      </c>
      <c r="C175" t="str">
        <f>IF(H175="","",②選手情報入力!E183)</f>
        <v/>
      </c>
      <c r="D175" t="str">
        <f>IF(H175="","",IF(②選手情報入力!G183="男",1,2))</f>
        <v/>
      </c>
      <c r="E175" t="str">
        <f t="shared" si="4"/>
        <v/>
      </c>
      <c r="F175" t="str">
        <f>IF(H175="","",①学校情報入力!$D$4)</f>
        <v/>
      </c>
      <c r="G175" t="str">
        <f>IF(H175="","",①学校情報入力!$D$5)</f>
        <v/>
      </c>
      <c r="H175" t="str">
        <f>IF(②選手情報入力!C183="","",②選手情報入力!C183)</f>
        <v/>
      </c>
      <c r="I175" t="str">
        <f>IF(H175="","",IF(②選手情報入力!I183="","",IF(D175=1,VLOOKUP(②選手情報入力!I183,種目情報!$A$3:$B$17,2,FALSE),VLOOKUP(②選手情報入力!I183,種目情報!$E$3:$F$19,2,FALSE))))</f>
        <v/>
      </c>
      <c r="J175" t="str">
        <f>IF(②選手情報入力!J183="","",L175)</f>
        <v/>
      </c>
      <c r="K175" t="str">
        <f>"0000000000"&amp;②選手情報入力!J183</f>
        <v>0000000000</v>
      </c>
      <c r="L175" t="str">
        <f t="shared" si="5"/>
        <v>0000000</v>
      </c>
    </row>
    <row r="176" spans="1:12">
      <c r="A176" t="e">
        <f>IF(H176="","",RIGHT(①学校情報入力!$D$4,4))&amp;(D176&amp;"0000")+H176</f>
        <v>#VALUE!</v>
      </c>
      <c r="B176" t="str">
        <f>IF(H176="","",②選手情報入力!D184)</f>
        <v/>
      </c>
      <c r="C176" t="str">
        <f>IF(H176="","",②選手情報入力!E184)</f>
        <v/>
      </c>
      <c r="D176" t="str">
        <f>IF(H176="","",IF(②選手情報入力!G184="男",1,2))</f>
        <v/>
      </c>
      <c r="E176" t="str">
        <f t="shared" si="4"/>
        <v/>
      </c>
      <c r="F176" t="str">
        <f>IF(H176="","",①学校情報入力!$D$4)</f>
        <v/>
      </c>
      <c r="G176" t="str">
        <f>IF(H176="","",①学校情報入力!$D$5)</f>
        <v/>
      </c>
      <c r="H176" t="str">
        <f>IF(②選手情報入力!C184="","",②選手情報入力!C184)</f>
        <v/>
      </c>
      <c r="I176" t="str">
        <f>IF(H176="","",IF(②選手情報入力!I184="","",IF(D176=1,VLOOKUP(②選手情報入力!I184,種目情報!$A$3:$B$17,2,FALSE),VLOOKUP(②選手情報入力!I184,種目情報!$E$3:$F$19,2,FALSE))))</f>
        <v/>
      </c>
      <c r="J176" t="str">
        <f>IF(②選手情報入力!J184="","",L176)</f>
        <v/>
      </c>
      <c r="K176" t="str">
        <f>"0000000000"&amp;②選手情報入力!J184</f>
        <v>0000000000</v>
      </c>
      <c r="L176" t="str">
        <f t="shared" si="5"/>
        <v>0000000</v>
      </c>
    </row>
    <row r="177" spans="1:12">
      <c r="A177" t="e">
        <f>IF(H177="","",RIGHT(①学校情報入力!$D$4,4))&amp;(D177&amp;"0000")+H177</f>
        <v>#VALUE!</v>
      </c>
      <c r="B177" t="str">
        <f>IF(H177="","",②選手情報入力!D185)</f>
        <v/>
      </c>
      <c r="C177" t="str">
        <f>IF(H177="","",②選手情報入力!E185)</f>
        <v/>
      </c>
      <c r="D177" t="str">
        <f>IF(H177="","",IF(②選手情報入力!G185="男",1,2))</f>
        <v/>
      </c>
      <c r="E177" t="str">
        <f t="shared" si="4"/>
        <v/>
      </c>
      <c r="F177" t="str">
        <f>IF(H177="","",①学校情報入力!$D$4)</f>
        <v/>
      </c>
      <c r="G177" t="str">
        <f>IF(H177="","",①学校情報入力!$D$5)</f>
        <v/>
      </c>
      <c r="H177" t="str">
        <f>IF(②選手情報入力!C185="","",②選手情報入力!C185)</f>
        <v/>
      </c>
      <c r="I177" t="str">
        <f>IF(H177="","",IF(②選手情報入力!I185="","",IF(D177=1,VLOOKUP(②選手情報入力!I185,種目情報!$A$3:$B$17,2,FALSE),VLOOKUP(②選手情報入力!I185,種目情報!$E$3:$F$19,2,FALSE))))</f>
        <v/>
      </c>
      <c r="J177" t="str">
        <f>IF(②選手情報入力!J185="","",L177)</f>
        <v/>
      </c>
      <c r="K177" t="str">
        <f>"0000000000"&amp;②選手情報入力!J185</f>
        <v>0000000000</v>
      </c>
      <c r="L177" t="str">
        <f t="shared" si="5"/>
        <v>0000000</v>
      </c>
    </row>
    <row r="178" spans="1:12">
      <c r="A178" t="e">
        <f>IF(H178="","",RIGHT(①学校情報入力!$D$4,4))&amp;(D178&amp;"0000")+H178</f>
        <v>#VALUE!</v>
      </c>
      <c r="B178" t="str">
        <f>IF(H178="","",②選手情報入力!D186)</f>
        <v/>
      </c>
      <c r="C178" t="str">
        <f>IF(H178="","",②選手情報入力!E186)</f>
        <v/>
      </c>
      <c r="D178" t="str">
        <f>IF(H178="","",IF(②選手情報入力!G186="男",1,2))</f>
        <v/>
      </c>
      <c r="E178" t="str">
        <f t="shared" si="4"/>
        <v/>
      </c>
      <c r="F178" t="str">
        <f>IF(H178="","",①学校情報入力!$D$4)</f>
        <v/>
      </c>
      <c r="G178" t="str">
        <f>IF(H178="","",①学校情報入力!$D$5)</f>
        <v/>
      </c>
      <c r="H178" t="str">
        <f>IF(②選手情報入力!C186="","",②選手情報入力!C186)</f>
        <v/>
      </c>
      <c r="I178" t="str">
        <f>IF(H178="","",IF(②選手情報入力!I186="","",IF(D178=1,VLOOKUP(②選手情報入力!I186,種目情報!$A$3:$B$17,2,FALSE),VLOOKUP(②選手情報入力!I186,種目情報!$E$3:$F$19,2,FALSE))))</f>
        <v/>
      </c>
      <c r="J178" t="str">
        <f>IF(②選手情報入力!J186="","",L178)</f>
        <v/>
      </c>
      <c r="K178" t="str">
        <f>"0000000000"&amp;②選手情報入力!J186</f>
        <v>0000000000</v>
      </c>
      <c r="L178" t="str">
        <f t="shared" si="5"/>
        <v>0000000</v>
      </c>
    </row>
    <row r="179" spans="1:12">
      <c r="A179" t="e">
        <f>IF(H179="","",RIGHT(①学校情報入力!$D$4,4))&amp;(D179&amp;"0000")+H179</f>
        <v>#VALUE!</v>
      </c>
      <c r="B179" t="str">
        <f>IF(H179="","",②選手情報入力!D187)</f>
        <v/>
      </c>
      <c r="C179" t="str">
        <f>IF(H179="","",②選手情報入力!E187)</f>
        <v/>
      </c>
      <c r="D179" t="str">
        <f>IF(H179="","",IF(②選手情報入力!G187="男",1,2))</f>
        <v/>
      </c>
      <c r="E179" t="str">
        <f t="shared" si="4"/>
        <v/>
      </c>
      <c r="F179" t="str">
        <f>IF(H179="","",①学校情報入力!$D$4)</f>
        <v/>
      </c>
      <c r="G179" t="str">
        <f>IF(H179="","",①学校情報入力!$D$5)</f>
        <v/>
      </c>
      <c r="H179" t="str">
        <f>IF(②選手情報入力!C187="","",②選手情報入力!C187)</f>
        <v/>
      </c>
      <c r="I179" t="str">
        <f>IF(H179="","",IF(②選手情報入力!I187="","",IF(D179=1,VLOOKUP(②選手情報入力!I187,種目情報!$A$3:$B$17,2,FALSE),VLOOKUP(②選手情報入力!I187,種目情報!$E$3:$F$19,2,FALSE))))</f>
        <v/>
      </c>
      <c r="J179" t="str">
        <f>IF(②選手情報入力!J187="","",L179)</f>
        <v/>
      </c>
      <c r="K179" t="str">
        <f>"0000000000"&amp;②選手情報入力!J187</f>
        <v>0000000000</v>
      </c>
      <c r="L179" t="str">
        <f t="shared" si="5"/>
        <v>0000000</v>
      </c>
    </row>
    <row r="180" spans="1:12">
      <c r="A180" t="e">
        <f>IF(H180="","",RIGHT(①学校情報入力!$D$4,4))&amp;(D180&amp;"0000")+H180</f>
        <v>#VALUE!</v>
      </c>
      <c r="B180" t="str">
        <f>IF(H180="","",②選手情報入力!D188)</f>
        <v/>
      </c>
      <c r="C180" t="str">
        <f>IF(H180="","",②選手情報入力!E188)</f>
        <v/>
      </c>
      <c r="D180" t="str">
        <f>IF(H180="","",IF(②選手情報入力!G188="男",1,2))</f>
        <v/>
      </c>
      <c r="E180" t="str">
        <f t="shared" si="4"/>
        <v/>
      </c>
      <c r="F180" t="str">
        <f>IF(H180="","",①学校情報入力!$D$4)</f>
        <v/>
      </c>
      <c r="G180" t="str">
        <f>IF(H180="","",①学校情報入力!$D$5)</f>
        <v/>
      </c>
      <c r="H180" t="str">
        <f>IF(②選手情報入力!C188="","",②選手情報入力!C188)</f>
        <v/>
      </c>
      <c r="I180" t="str">
        <f>IF(H180="","",IF(②選手情報入力!I188="","",IF(D180=1,VLOOKUP(②選手情報入力!I188,種目情報!$A$3:$B$17,2,FALSE),VLOOKUP(②選手情報入力!I188,種目情報!$E$3:$F$19,2,FALSE))))</f>
        <v/>
      </c>
      <c r="J180" t="str">
        <f>IF(②選手情報入力!J188="","",L180)</f>
        <v/>
      </c>
      <c r="K180" t="str">
        <f>"0000000000"&amp;②選手情報入力!J188</f>
        <v>0000000000</v>
      </c>
      <c r="L180" t="str">
        <f t="shared" si="5"/>
        <v>0000000</v>
      </c>
    </row>
    <row r="181" spans="1:12">
      <c r="A181" t="e">
        <f>IF(H181="","",RIGHT(①学校情報入力!$D$4,4))&amp;(D181&amp;"0000")+H181</f>
        <v>#VALUE!</v>
      </c>
      <c r="B181" t="str">
        <f>IF(H181="","",②選手情報入力!D189)</f>
        <v/>
      </c>
      <c r="C181" t="str">
        <f>IF(H181="","",②選手情報入力!E189)</f>
        <v/>
      </c>
      <c r="D181" t="str">
        <f>IF(H181="","",IF(②選手情報入力!G189="男",1,2))</f>
        <v/>
      </c>
      <c r="E181" t="str">
        <f t="shared" si="4"/>
        <v/>
      </c>
      <c r="F181" t="str">
        <f>IF(H181="","",①学校情報入力!$D$4)</f>
        <v/>
      </c>
      <c r="G181" t="str">
        <f>IF(H181="","",①学校情報入力!$D$5)</f>
        <v/>
      </c>
      <c r="H181" t="str">
        <f>IF(②選手情報入力!C189="","",②選手情報入力!C189)</f>
        <v/>
      </c>
      <c r="I181" t="str">
        <f>IF(H181="","",IF(②選手情報入力!I189="","",IF(D181=1,VLOOKUP(②選手情報入力!I189,種目情報!$A$3:$B$17,2,FALSE),VLOOKUP(②選手情報入力!I189,種目情報!$E$3:$F$19,2,FALSE))))</f>
        <v/>
      </c>
      <c r="J181" t="str">
        <f>IF(②選手情報入力!J189="","",L181)</f>
        <v/>
      </c>
      <c r="K181" t="str">
        <f>"0000000000"&amp;②選手情報入力!J189</f>
        <v>0000000000</v>
      </c>
      <c r="L181" t="str">
        <f t="shared" si="5"/>
        <v>0000000</v>
      </c>
    </row>
    <row r="182" spans="1:12">
      <c r="A182" t="e">
        <f>IF(H182="","",RIGHT(①学校情報入力!$D$4,4))&amp;(D182&amp;"0000")+H182</f>
        <v>#VALUE!</v>
      </c>
      <c r="B182" t="str">
        <f>IF(H182="","",②選手情報入力!D190)</f>
        <v/>
      </c>
      <c r="C182" t="str">
        <f>IF(H182="","",②選手情報入力!E190)</f>
        <v/>
      </c>
      <c r="D182" t="str">
        <f>IF(H182="","",IF(②選手情報入力!G190="男",1,2))</f>
        <v/>
      </c>
      <c r="E182" t="str">
        <f t="shared" si="4"/>
        <v/>
      </c>
      <c r="F182" t="str">
        <f>IF(H182="","",①学校情報入力!$D$4)</f>
        <v/>
      </c>
      <c r="G182" t="str">
        <f>IF(H182="","",①学校情報入力!$D$5)</f>
        <v/>
      </c>
      <c r="H182" t="str">
        <f>IF(②選手情報入力!C190="","",②選手情報入力!C190)</f>
        <v/>
      </c>
      <c r="I182" t="str">
        <f>IF(H182="","",IF(②選手情報入力!I190="","",IF(D182=1,VLOOKUP(②選手情報入力!I190,種目情報!$A$3:$B$17,2,FALSE),VLOOKUP(②選手情報入力!I190,種目情報!$E$3:$F$19,2,FALSE))))</f>
        <v/>
      </c>
      <c r="J182" t="str">
        <f>IF(②選手情報入力!J190="","",L182)</f>
        <v/>
      </c>
      <c r="K182" t="str">
        <f>"0000000000"&amp;②選手情報入力!J190</f>
        <v>0000000000</v>
      </c>
      <c r="L182" t="str">
        <f t="shared" si="5"/>
        <v>0000000</v>
      </c>
    </row>
    <row r="183" spans="1:12">
      <c r="A183" t="e">
        <f>IF(H183="","",RIGHT(①学校情報入力!$D$4,4))&amp;(D183&amp;"0000")+H183</f>
        <v>#VALUE!</v>
      </c>
      <c r="B183" t="str">
        <f>IF(H183="","",②選手情報入力!D191)</f>
        <v/>
      </c>
      <c r="C183" t="str">
        <f>IF(H183="","",②選手情報入力!E191)</f>
        <v/>
      </c>
      <c r="D183" t="str">
        <f>IF(H183="","",IF(②選手情報入力!G191="男",1,2))</f>
        <v/>
      </c>
      <c r="E183" t="str">
        <f t="shared" si="4"/>
        <v/>
      </c>
      <c r="F183" t="str">
        <f>IF(H183="","",①学校情報入力!$D$4)</f>
        <v/>
      </c>
      <c r="G183" t="str">
        <f>IF(H183="","",①学校情報入力!$D$5)</f>
        <v/>
      </c>
      <c r="H183" t="str">
        <f>IF(②選手情報入力!C191="","",②選手情報入力!C191)</f>
        <v/>
      </c>
      <c r="I183" t="str">
        <f>IF(H183="","",IF(②選手情報入力!I191="","",IF(D183=1,VLOOKUP(②選手情報入力!I191,種目情報!$A$3:$B$17,2,FALSE),VLOOKUP(②選手情報入力!I191,種目情報!$E$3:$F$19,2,FALSE))))</f>
        <v/>
      </c>
      <c r="J183" t="str">
        <f>IF(②選手情報入力!J191="","",L183)</f>
        <v/>
      </c>
      <c r="K183" t="str">
        <f>"0000000000"&amp;②選手情報入力!J191</f>
        <v>0000000000</v>
      </c>
      <c r="L183" t="str">
        <f t="shared" si="5"/>
        <v>0000000</v>
      </c>
    </row>
    <row r="184" spans="1:12">
      <c r="A184" t="e">
        <f>IF(H184="","",RIGHT(①学校情報入力!$D$4,4))&amp;(D184&amp;"0000")+H184</f>
        <v>#VALUE!</v>
      </c>
      <c r="B184" t="str">
        <f>IF(H184="","",②選手情報入力!D192)</f>
        <v/>
      </c>
      <c r="C184" t="str">
        <f>IF(H184="","",②選手情報入力!E192)</f>
        <v/>
      </c>
      <c r="D184" t="str">
        <f>IF(H184="","",IF(②選手情報入力!G192="男",1,2))</f>
        <v/>
      </c>
      <c r="E184" t="str">
        <f t="shared" si="4"/>
        <v/>
      </c>
      <c r="F184" t="str">
        <f>IF(H184="","",①学校情報入力!$D$4)</f>
        <v/>
      </c>
      <c r="G184" t="str">
        <f>IF(H184="","",①学校情報入力!$D$5)</f>
        <v/>
      </c>
      <c r="H184" t="str">
        <f>IF(②選手情報入力!C192="","",②選手情報入力!C192)</f>
        <v/>
      </c>
      <c r="I184" t="str">
        <f>IF(H184="","",IF(②選手情報入力!I192="","",IF(D184=1,VLOOKUP(②選手情報入力!I192,種目情報!$A$3:$B$17,2,FALSE),VLOOKUP(②選手情報入力!I192,種目情報!$E$3:$F$19,2,FALSE))))</f>
        <v/>
      </c>
      <c r="J184" t="str">
        <f>IF(②選手情報入力!J192="","",L184)</f>
        <v/>
      </c>
      <c r="K184" t="str">
        <f>"0000000000"&amp;②選手情報入力!J192</f>
        <v>0000000000</v>
      </c>
      <c r="L184" t="str">
        <f t="shared" si="5"/>
        <v>0000000</v>
      </c>
    </row>
    <row r="185" spans="1:12">
      <c r="A185" t="e">
        <f>IF(H185="","",RIGHT(①学校情報入力!$D$4,4))&amp;(D185&amp;"0000")+H185</f>
        <v>#VALUE!</v>
      </c>
      <c r="B185" t="str">
        <f>IF(H185="","",②選手情報入力!D193)</f>
        <v/>
      </c>
      <c r="C185" t="str">
        <f>IF(H185="","",②選手情報入力!E193)</f>
        <v/>
      </c>
      <c r="D185" t="str">
        <f>IF(H185="","",IF(②選手情報入力!G193="男",1,2))</f>
        <v/>
      </c>
      <c r="E185" t="str">
        <f t="shared" si="4"/>
        <v/>
      </c>
      <c r="F185" t="str">
        <f>IF(H185="","",①学校情報入力!$D$4)</f>
        <v/>
      </c>
      <c r="G185" t="str">
        <f>IF(H185="","",①学校情報入力!$D$5)</f>
        <v/>
      </c>
      <c r="H185" t="str">
        <f>IF(②選手情報入力!C193="","",②選手情報入力!C193)</f>
        <v/>
      </c>
      <c r="I185" t="str">
        <f>IF(H185="","",IF(②選手情報入力!I193="","",IF(D185=1,VLOOKUP(②選手情報入力!I193,種目情報!$A$3:$B$17,2,FALSE),VLOOKUP(②選手情報入力!I193,種目情報!$E$3:$F$19,2,FALSE))))</f>
        <v/>
      </c>
      <c r="J185" t="str">
        <f>IF(②選手情報入力!J193="","",L185)</f>
        <v/>
      </c>
      <c r="K185" t="str">
        <f>"0000000000"&amp;②選手情報入力!J193</f>
        <v>0000000000</v>
      </c>
      <c r="L185" t="str">
        <f t="shared" si="5"/>
        <v>0000000</v>
      </c>
    </row>
    <row r="186" spans="1:12">
      <c r="A186" t="e">
        <f>IF(H186="","",RIGHT(①学校情報入力!$D$4,4))&amp;(D186&amp;"0000")+H186</f>
        <v>#VALUE!</v>
      </c>
      <c r="B186" t="str">
        <f>IF(H186="","",②選手情報入力!D194)</f>
        <v/>
      </c>
      <c r="C186" t="str">
        <f>IF(H186="","",②選手情報入力!E194)</f>
        <v/>
      </c>
      <c r="D186" t="str">
        <f>IF(H186="","",IF(②選手情報入力!G194="男",1,2))</f>
        <v/>
      </c>
      <c r="E186" t="str">
        <f t="shared" si="4"/>
        <v/>
      </c>
      <c r="F186" t="str">
        <f>IF(H186="","",①学校情報入力!$D$4)</f>
        <v/>
      </c>
      <c r="G186" t="str">
        <f>IF(H186="","",①学校情報入力!$D$5)</f>
        <v/>
      </c>
      <c r="H186" t="str">
        <f>IF(②選手情報入力!C194="","",②選手情報入力!C194)</f>
        <v/>
      </c>
      <c r="I186" t="str">
        <f>IF(H186="","",IF(②選手情報入力!I194="","",IF(D186=1,VLOOKUP(②選手情報入力!I194,種目情報!$A$3:$B$17,2,FALSE),VLOOKUP(②選手情報入力!I194,種目情報!$E$3:$F$19,2,FALSE))))</f>
        <v/>
      </c>
      <c r="J186" t="str">
        <f>IF(②選手情報入力!J194="","",L186)</f>
        <v/>
      </c>
      <c r="K186" t="str">
        <f>"0000000000"&amp;②選手情報入力!J194</f>
        <v>0000000000</v>
      </c>
      <c r="L186" t="str">
        <f t="shared" si="5"/>
        <v>0000000</v>
      </c>
    </row>
    <row r="187" spans="1:12">
      <c r="A187" t="e">
        <f>IF(H187="","",RIGHT(①学校情報入力!$D$4,4))&amp;(D187&amp;"0000")+H187</f>
        <v>#VALUE!</v>
      </c>
      <c r="B187" t="str">
        <f>IF(H187="","",②選手情報入力!D195)</f>
        <v/>
      </c>
      <c r="C187" t="str">
        <f>IF(H187="","",②選手情報入力!E195)</f>
        <v/>
      </c>
      <c r="D187" t="str">
        <f>IF(H187="","",IF(②選手情報入力!G195="男",1,2))</f>
        <v/>
      </c>
      <c r="E187" t="str">
        <f t="shared" si="4"/>
        <v/>
      </c>
      <c r="F187" t="str">
        <f>IF(H187="","",①学校情報入力!$D$4)</f>
        <v/>
      </c>
      <c r="G187" t="str">
        <f>IF(H187="","",①学校情報入力!$D$5)</f>
        <v/>
      </c>
      <c r="H187" t="str">
        <f>IF(②選手情報入力!C195="","",②選手情報入力!C195)</f>
        <v/>
      </c>
      <c r="I187" t="str">
        <f>IF(H187="","",IF(②選手情報入力!I195="","",IF(D187=1,VLOOKUP(②選手情報入力!I195,種目情報!$A$3:$B$17,2,FALSE),VLOOKUP(②選手情報入力!I195,種目情報!$E$3:$F$19,2,FALSE))))</f>
        <v/>
      </c>
      <c r="J187" t="str">
        <f>IF(②選手情報入力!J195="","",L187)</f>
        <v/>
      </c>
      <c r="K187" t="str">
        <f>"0000000000"&amp;②選手情報入力!J195</f>
        <v>0000000000</v>
      </c>
      <c r="L187" t="str">
        <f t="shared" si="5"/>
        <v>0000000</v>
      </c>
    </row>
    <row r="188" spans="1:12">
      <c r="A188" t="e">
        <f>IF(H188="","",RIGHT(①学校情報入力!$D$4,4))&amp;(D188&amp;"0000")+H188</f>
        <v>#VALUE!</v>
      </c>
      <c r="B188" t="str">
        <f>IF(H188="","",②選手情報入力!D196)</f>
        <v/>
      </c>
      <c r="C188" t="str">
        <f>IF(H188="","",②選手情報入力!E196)</f>
        <v/>
      </c>
      <c r="D188" t="str">
        <f>IF(H188="","",IF(②選手情報入力!G196="男",1,2))</f>
        <v/>
      </c>
      <c r="E188" t="str">
        <f t="shared" si="4"/>
        <v/>
      </c>
      <c r="F188" t="str">
        <f>IF(H188="","",①学校情報入力!$D$4)</f>
        <v/>
      </c>
      <c r="G188" t="str">
        <f>IF(H188="","",①学校情報入力!$D$5)</f>
        <v/>
      </c>
      <c r="H188" t="str">
        <f>IF(②選手情報入力!C196="","",②選手情報入力!C196)</f>
        <v/>
      </c>
      <c r="I188" t="str">
        <f>IF(H188="","",IF(②選手情報入力!I196="","",IF(D188=1,VLOOKUP(②選手情報入力!I196,種目情報!$A$3:$B$17,2,FALSE),VLOOKUP(②選手情報入力!I196,種目情報!$E$3:$F$19,2,FALSE))))</f>
        <v/>
      </c>
      <c r="J188" t="str">
        <f>IF(②選手情報入力!J196="","",L188)</f>
        <v/>
      </c>
      <c r="K188" t="str">
        <f>"0000000000"&amp;②選手情報入力!J196</f>
        <v>0000000000</v>
      </c>
      <c r="L188" t="str">
        <f t="shared" si="5"/>
        <v>0000000</v>
      </c>
    </row>
    <row r="189" spans="1:12">
      <c r="A189" t="e">
        <f>IF(H189="","",RIGHT(①学校情報入力!$D$4,4))&amp;(D189&amp;"0000")+H189</f>
        <v>#VALUE!</v>
      </c>
      <c r="B189" t="str">
        <f>IF(H189="","",②選手情報入力!D197)</f>
        <v/>
      </c>
      <c r="C189" t="str">
        <f>IF(H189="","",②選手情報入力!E197)</f>
        <v/>
      </c>
      <c r="D189" t="str">
        <f>IF(H189="","",IF(②選手情報入力!G197="男",1,2))</f>
        <v/>
      </c>
      <c r="E189" t="str">
        <f t="shared" si="4"/>
        <v/>
      </c>
      <c r="F189" t="str">
        <f>IF(H189="","",①学校情報入力!$D$4)</f>
        <v/>
      </c>
      <c r="G189" t="str">
        <f>IF(H189="","",①学校情報入力!$D$5)</f>
        <v/>
      </c>
      <c r="H189" t="str">
        <f>IF(②選手情報入力!C197="","",②選手情報入力!C197)</f>
        <v/>
      </c>
      <c r="I189" t="str">
        <f>IF(H189="","",IF(②選手情報入力!I197="","",IF(D189=1,VLOOKUP(②選手情報入力!I197,種目情報!$A$3:$B$17,2,FALSE),VLOOKUP(②選手情報入力!I197,種目情報!$E$3:$F$19,2,FALSE))))</f>
        <v/>
      </c>
      <c r="J189" t="str">
        <f>IF(②選手情報入力!J197="","",L189)</f>
        <v/>
      </c>
      <c r="K189" t="str">
        <f>"0000000000"&amp;②選手情報入力!J197</f>
        <v>0000000000</v>
      </c>
      <c r="L189" t="str">
        <f t="shared" si="5"/>
        <v>0000000</v>
      </c>
    </row>
    <row r="190" spans="1:12">
      <c r="A190" t="e">
        <f>IF(H190="","",RIGHT(①学校情報入力!$D$4,4))&amp;(D190&amp;"0000")+H190</f>
        <v>#VALUE!</v>
      </c>
      <c r="B190" t="str">
        <f>IF(H190="","",②選手情報入力!D198)</f>
        <v/>
      </c>
      <c r="C190" t="str">
        <f>IF(H190="","",②選手情報入力!E198)</f>
        <v/>
      </c>
      <c r="D190" t="str">
        <f>IF(H190="","",IF(②選手情報入力!G198="男",1,2))</f>
        <v/>
      </c>
      <c r="E190" t="str">
        <f t="shared" si="4"/>
        <v/>
      </c>
      <c r="F190" t="str">
        <f>IF(H190="","",①学校情報入力!$D$4)</f>
        <v/>
      </c>
      <c r="G190" t="str">
        <f>IF(H190="","",①学校情報入力!$D$5)</f>
        <v/>
      </c>
      <c r="H190" t="str">
        <f>IF(②選手情報入力!C198="","",②選手情報入力!C198)</f>
        <v/>
      </c>
      <c r="I190" t="str">
        <f>IF(H190="","",IF(②選手情報入力!I198="","",IF(D190=1,VLOOKUP(②選手情報入力!I198,種目情報!$A$3:$B$17,2,FALSE),VLOOKUP(②選手情報入力!I198,種目情報!$E$3:$F$19,2,FALSE))))</f>
        <v/>
      </c>
      <c r="J190" t="str">
        <f>IF(②選手情報入力!J198="","",L190)</f>
        <v/>
      </c>
      <c r="K190" t="str">
        <f>"0000000000"&amp;②選手情報入力!J198</f>
        <v>0000000000</v>
      </c>
      <c r="L190" t="str">
        <f t="shared" si="5"/>
        <v>0000000</v>
      </c>
    </row>
    <row r="191" spans="1:12">
      <c r="A191" t="e">
        <f>IF(H191="","",RIGHT(①学校情報入力!$D$4,4))&amp;(D191&amp;"0000")+H191</f>
        <v>#VALUE!</v>
      </c>
      <c r="B191" t="str">
        <f>IF(H191="","",②選手情報入力!D199)</f>
        <v/>
      </c>
      <c r="C191" t="str">
        <f>IF(H191="","",②選手情報入力!E199)</f>
        <v/>
      </c>
      <c r="D191" t="str">
        <f>IF(H191="","",IF(②選手情報入力!G199="男",1,2))</f>
        <v/>
      </c>
      <c r="E191" t="str">
        <f t="shared" si="4"/>
        <v/>
      </c>
      <c r="F191" t="str">
        <f>IF(H191="","",①学校情報入力!$D$4)</f>
        <v/>
      </c>
      <c r="G191" t="str">
        <f>IF(H191="","",①学校情報入力!$D$5)</f>
        <v/>
      </c>
      <c r="H191" t="str">
        <f>IF(②選手情報入力!C199="","",②選手情報入力!C199)</f>
        <v/>
      </c>
      <c r="I191" t="str">
        <f>IF(H191="","",IF(②選手情報入力!I199="","",IF(D191=1,VLOOKUP(②選手情報入力!I199,種目情報!$A$3:$B$17,2,FALSE),VLOOKUP(②選手情報入力!I199,種目情報!$E$3:$F$19,2,FALSE))))</f>
        <v/>
      </c>
      <c r="J191" t="str">
        <f>IF(②選手情報入力!J199="","",L191)</f>
        <v/>
      </c>
      <c r="K191" t="str">
        <f>"0000000000"&amp;②選手情報入力!J199</f>
        <v>0000000000</v>
      </c>
      <c r="L191" t="str">
        <f t="shared" si="5"/>
        <v>0000000</v>
      </c>
    </row>
    <row r="192" spans="1:12">
      <c r="A192" t="e">
        <f>IF(H192="","",RIGHT(①学校情報入力!$D$4,4))&amp;(D192&amp;"0000")+H192</f>
        <v>#VALUE!</v>
      </c>
      <c r="B192" t="str">
        <f>IF(H192="","",②選手情報入力!D200)</f>
        <v/>
      </c>
      <c r="C192" t="str">
        <f>IF(H192="","",②選手情報入力!E200)</f>
        <v/>
      </c>
      <c r="D192" t="str">
        <f>IF(H192="","",IF(②選手情報入力!G200="男",1,2))</f>
        <v/>
      </c>
      <c r="E192" t="str">
        <f t="shared" si="4"/>
        <v/>
      </c>
      <c r="F192" t="str">
        <f>IF(H192="","",①学校情報入力!$D$4)</f>
        <v/>
      </c>
      <c r="G192" t="str">
        <f>IF(H192="","",①学校情報入力!$D$5)</f>
        <v/>
      </c>
      <c r="H192" t="str">
        <f>IF(②選手情報入力!C200="","",②選手情報入力!C200)</f>
        <v/>
      </c>
      <c r="I192" t="str">
        <f>IF(H192="","",IF(②選手情報入力!I200="","",IF(D192=1,VLOOKUP(②選手情報入力!I200,種目情報!$A$3:$B$17,2,FALSE),VLOOKUP(②選手情報入力!I200,種目情報!$E$3:$F$19,2,FALSE))))</f>
        <v/>
      </c>
      <c r="J192" t="str">
        <f>IF(②選手情報入力!J200="","",L192)</f>
        <v/>
      </c>
      <c r="K192" t="str">
        <f>"0000000000"&amp;②選手情報入力!J200</f>
        <v>0000000000</v>
      </c>
      <c r="L192" t="str">
        <f t="shared" si="5"/>
        <v>0000000</v>
      </c>
    </row>
    <row r="193" spans="1:12">
      <c r="A193" t="e">
        <f>IF(H193="","",RIGHT(①学校情報入力!$D$4,4))&amp;(D193&amp;"0000")+H193</f>
        <v>#VALUE!</v>
      </c>
      <c r="B193" t="str">
        <f>IF(H193="","",②選手情報入力!D201)</f>
        <v/>
      </c>
      <c r="C193" t="str">
        <f>IF(H193="","",②選手情報入力!E201)</f>
        <v/>
      </c>
      <c r="D193" t="str">
        <f>IF(H193="","",IF(②選手情報入力!G201="男",1,2))</f>
        <v/>
      </c>
      <c r="E193" t="str">
        <f t="shared" si="4"/>
        <v/>
      </c>
      <c r="F193" t="str">
        <f>IF(H193="","",①学校情報入力!$D$4)</f>
        <v/>
      </c>
      <c r="G193" t="str">
        <f>IF(H193="","",①学校情報入力!$D$5)</f>
        <v/>
      </c>
      <c r="H193" t="str">
        <f>IF(②選手情報入力!C201="","",②選手情報入力!C201)</f>
        <v/>
      </c>
      <c r="I193" t="str">
        <f>IF(H193="","",IF(②選手情報入力!I201="","",IF(D193=1,VLOOKUP(②選手情報入力!I201,種目情報!$A$3:$B$17,2,FALSE),VLOOKUP(②選手情報入力!I201,種目情報!$E$3:$F$19,2,FALSE))))</f>
        <v/>
      </c>
      <c r="J193" t="str">
        <f>IF(②選手情報入力!J201="","",L193)</f>
        <v/>
      </c>
      <c r="K193" t="str">
        <f>"0000000000"&amp;②選手情報入力!J201</f>
        <v>0000000000</v>
      </c>
      <c r="L193" t="str">
        <f t="shared" si="5"/>
        <v>0000000</v>
      </c>
    </row>
    <row r="194" spans="1:12">
      <c r="A194" t="e">
        <f>IF(H194="","",RIGHT(①学校情報入力!$D$4,4))&amp;(D194&amp;"0000")+H194</f>
        <v>#VALUE!</v>
      </c>
      <c r="B194" t="str">
        <f>IF(H194="","",②選手情報入力!D202)</f>
        <v/>
      </c>
      <c r="C194" t="str">
        <f>IF(H194="","",②選手情報入力!E202)</f>
        <v/>
      </c>
      <c r="D194" t="str">
        <f>IF(H194="","",IF(②選手情報入力!G202="男",1,2))</f>
        <v/>
      </c>
      <c r="E194" t="str">
        <f t="shared" si="4"/>
        <v/>
      </c>
      <c r="F194" t="str">
        <f>IF(H194="","",①学校情報入力!$D$4)</f>
        <v/>
      </c>
      <c r="G194" t="str">
        <f>IF(H194="","",①学校情報入力!$D$5)</f>
        <v/>
      </c>
      <c r="H194" t="str">
        <f>IF(②選手情報入力!C202="","",②選手情報入力!C202)</f>
        <v/>
      </c>
      <c r="I194" t="str">
        <f>IF(H194="","",IF(②選手情報入力!I202="","",IF(D194=1,VLOOKUP(②選手情報入力!I202,種目情報!$A$3:$B$17,2,FALSE),VLOOKUP(②選手情報入力!I202,種目情報!$E$3:$F$19,2,FALSE))))</f>
        <v/>
      </c>
      <c r="J194" t="str">
        <f>IF(②選手情報入力!J202="","",L194)</f>
        <v/>
      </c>
      <c r="K194" t="str">
        <f>"0000000000"&amp;②選手情報入力!J202</f>
        <v>0000000000</v>
      </c>
      <c r="L194" t="str">
        <f t="shared" si="5"/>
        <v>0000000</v>
      </c>
    </row>
    <row r="195" spans="1:12">
      <c r="A195" t="e">
        <f>IF(H195="","",RIGHT(①学校情報入力!$D$4,4))&amp;(D195&amp;"0000")+H195</f>
        <v>#VALUE!</v>
      </c>
      <c r="B195" t="str">
        <f>IF(H195="","",②選手情報入力!D203)</f>
        <v/>
      </c>
      <c r="C195" t="str">
        <f>IF(H195="","",②選手情報入力!E203)</f>
        <v/>
      </c>
      <c r="D195" t="str">
        <f>IF(H195="","",IF(②選手情報入力!G203="男",1,2))</f>
        <v/>
      </c>
      <c r="E195" t="str">
        <f t="shared" ref="E195:E232" si="6">IF(H195="","",23)</f>
        <v/>
      </c>
      <c r="F195" t="str">
        <f>IF(H195="","",①学校情報入力!$D$4)</f>
        <v/>
      </c>
      <c r="G195" t="str">
        <f>IF(H195="","",①学校情報入力!$D$5)</f>
        <v/>
      </c>
      <c r="H195" t="str">
        <f>IF(②選手情報入力!C203="","",②選手情報入力!C203)</f>
        <v/>
      </c>
      <c r="I195" t="str">
        <f>IF(H195="","",IF(②選手情報入力!I203="","",IF(D195=1,VLOOKUP(②選手情報入力!I203,種目情報!$A$3:$B$17,2,FALSE),VLOOKUP(②選手情報入力!I203,種目情報!$E$3:$F$19,2,FALSE))))</f>
        <v/>
      </c>
      <c r="J195" t="str">
        <f>IF(②選手情報入力!J203="","",L195)</f>
        <v/>
      </c>
      <c r="K195" t="str">
        <f>"0000000000"&amp;②選手情報入力!J203</f>
        <v>0000000000</v>
      </c>
      <c r="L195" t="str">
        <f t="shared" ref="L195:L232" si="7">IF(I195&gt;"07000",RIGHT(K195,5),RIGHT(K195,7))</f>
        <v>0000000</v>
      </c>
    </row>
    <row r="196" spans="1:12">
      <c r="A196" t="e">
        <f>IF(H196="","",RIGHT(①学校情報入力!$D$4,4))&amp;(D196&amp;"0000")+H196</f>
        <v>#VALUE!</v>
      </c>
      <c r="B196" t="str">
        <f>IF(H196="","",②選手情報入力!D204)</f>
        <v/>
      </c>
      <c r="C196" t="str">
        <f>IF(H196="","",②選手情報入力!E204)</f>
        <v/>
      </c>
      <c r="D196" t="str">
        <f>IF(H196="","",IF(②選手情報入力!G204="男",1,2))</f>
        <v/>
      </c>
      <c r="E196" t="str">
        <f t="shared" si="6"/>
        <v/>
      </c>
      <c r="F196" t="str">
        <f>IF(H196="","",①学校情報入力!$D$4)</f>
        <v/>
      </c>
      <c r="G196" t="str">
        <f>IF(H196="","",①学校情報入力!$D$5)</f>
        <v/>
      </c>
      <c r="H196" t="str">
        <f>IF(②選手情報入力!C204="","",②選手情報入力!C204)</f>
        <v/>
      </c>
      <c r="I196" t="str">
        <f>IF(H196="","",IF(②選手情報入力!I204="","",IF(D196=1,VLOOKUP(②選手情報入力!I204,種目情報!$A$3:$B$17,2,FALSE),VLOOKUP(②選手情報入力!I204,種目情報!$E$3:$F$19,2,FALSE))))</f>
        <v/>
      </c>
      <c r="J196" t="str">
        <f>IF(②選手情報入力!J204="","",L196)</f>
        <v/>
      </c>
      <c r="K196" t="str">
        <f>"0000000000"&amp;②選手情報入力!J204</f>
        <v>0000000000</v>
      </c>
      <c r="L196" t="str">
        <f t="shared" si="7"/>
        <v>0000000</v>
      </c>
    </row>
    <row r="197" spans="1:12">
      <c r="A197" t="e">
        <f>IF(H197="","",RIGHT(①学校情報入力!$D$4,4))&amp;(D197&amp;"0000")+H197</f>
        <v>#VALUE!</v>
      </c>
      <c r="B197" t="str">
        <f>IF(H197="","",②選手情報入力!D205)</f>
        <v/>
      </c>
      <c r="C197" t="str">
        <f>IF(H197="","",②選手情報入力!E205)</f>
        <v/>
      </c>
      <c r="D197" t="str">
        <f>IF(H197="","",IF(②選手情報入力!G205="男",1,2))</f>
        <v/>
      </c>
      <c r="E197" t="str">
        <f t="shared" si="6"/>
        <v/>
      </c>
      <c r="F197" t="str">
        <f>IF(H197="","",①学校情報入力!$D$4)</f>
        <v/>
      </c>
      <c r="G197" t="str">
        <f>IF(H197="","",①学校情報入力!$D$5)</f>
        <v/>
      </c>
      <c r="H197" t="str">
        <f>IF(②選手情報入力!C205="","",②選手情報入力!C205)</f>
        <v/>
      </c>
      <c r="I197" t="str">
        <f>IF(H197="","",IF(②選手情報入力!I205="","",IF(D197=1,VLOOKUP(②選手情報入力!I205,種目情報!$A$3:$B$17,2,FALSE),VLOOKUP(②選手情報入力!I205,種目情報!$E$3:$F$19,2,FALSE))))</f>
        <v/>
      </c>
      <c r="J197" t="str">
        <f>IF(②選手情報入力!J205="","",L197)</f>
        <v/>
      </c>
      <c r="K197" t="str">
        <f>"0000000000"&amp;②選手情報入力!J205</f>
        <v>0000000000</v>
      </c>
      <c r="L197" t="str">
        <f t="shared" si="7"/>
        <v>0000000</v>
      </c>
    </row>
    <row r="198" spans="1:12">
      <c r="A198" t="e">
        <f>IF(H198="","",RIGHT(①学校情報入力!$D$4,4))&amp;(D198&amp;"0000")+H198</f>
        <v>#VALUE!</v>
      </c>
      <c r="B198" t="str">
        <f>IF(H198="","",②選手情報入力!D206)</f>
        <v/>
      </c>
      <c r="C198" t="str">
        <f>IF(H198="","",②選手情報入力!E206)</f>
        <v/>
      </c>
      <c r="D198" t="str">
        <f>IF(H198="","",IF(②選手情報入力!G206="男",1,2))</f>
        <v/>
      </c>
      <c r="E198" t="str">
        <f t="shared" si="6"/>
        <v/>
      </c>
      <c r="F198" t="str">
        <f>IF(H198="","",①学校情報入力!$D$4)</f>
        <v/>
      </c>
      <c r="G198" t="str">
        <f>IF(H198="","",①学校情報入力!$D$5)</f>
        <v/>
      </c>
      <c r="H198" t="str">
        <f>IF(②選手情報入力!C206="","",②選手情報入力!C206)</f>
        <v/>
      </c>
      <c r="I198" t="str">
        <f>IF(H198="","",IF(②選手情報入力!I206="","",IF(D198=1,VLOOKUP(②選手情報入力!I206,種目情報!$A$3:$B$17,2,FALSE),VLOOKUP(②選手情報入力!I206,種目情報!$E$3:$F$19,2,FALSE))))</f>
        <v/>
      </c>
      <c r="J198" t="str">
        <f>IF(②選手情報入力!J206="","",L198)</f>
        <v/>
      </c>
      <c r="K198" t="str">
        <f>"0000000000"&amp;②選手情報入力!J206</f>
        <v>0000000000</v>
      </c>
      <c r="L198" t="str">
        <f t="shared" si="7"/>
        <v>0000000</v>
      </c>
    </row>
    <row r="199" spans="1:12">
      <c r="A199" t="e">
        <f>IF(H199="","",RIGHT(①学校情報入力!$D$4,4))&amp;(D199&amp;"0000")+H199</f>
        <v>#VALUE!</v>
      </c>
      <c r="B199" t="str">
        <f>IF(H199="","",②選手情報入力!D207)</f>
        <v/>
      </c>
      <c r="C199" t="str">
        <f>IF(H199="","",②選手情報入力!E207)</f>
        <v/>
      </c>
      <c r="D199" t="str">
        <f>IF(H199="","",IF(②選手情報入力!G207="男",1,2))</f>
        <v/>
      </c>
      <c r="E199" t="str">
        <f t="shared" si="6"/>
        <v/>
      </c>
      <c r="F199" t="str">
        <f>IF(H199="","",①学校情報入力!$D$4)</f>
        <v/>
      </c>
      <c r="G199" t="str">
        <f>IF(H199="","",①学校情報入力!$D$5)</f>
        <v/>
      </c>
      <c r="H199" t="str">
        <f>IF(②選手情報入力!C207="","",②選手情報入力!C207)</f>
        <v/>
      </c>
      <c r="I199" t="str">
        <f>IF(H199="","",IF(②選手情報入力!I207="","",IF(D199=1,VLOOKUP(②選手情報入力!I207,種目情報!$A$3:$B$17,2,FALSE),VLOOKUP(②選手情報入力!I207,種目情報!$E$3:$F$19,2,FALSE))))</f>
        <v/>
      </c>
      <c r="J199" t="str">
        <f>IF(②選手情報入力!J207="","",L199)</f>
        <v/>
      </c>
      <c r="K199" t="str">
        <f>"0000000000"&amp;②選手情報入力!J207</f>
        <v>0000000000</v>
      </c>
      <c r="L199" t="str">
        <f t="shared" si="7"/>
        <v>0000000</v>
      </c>
    </row>
    <row r="200" spans="1:12">
      <c r="A200" t="e">
        <f>IF(H200="","",RIGHT(①学校情報入力!$D$4,4))&amp;(D200&amp;"0000")+H200</f>
        <v>#VALUE!</v>
      </c>
      <c r="B200" t="str">
        <f>IF(H200="","",②選手情報入力!D208)</f>
        <v/>
      </c>
      <c r="C200" t="str">
        <f>IF(H200="","",②選手情報入力!E208)</f>
        <v/>
      </c>
      <c r="D200" t="str">
        <f>IF(H200="","",IF(②選手情報入力!G208="男",1,2))</f>
        <v/>
      </c>
      <c r="E200" t="str">
        <f t="shared" si="6"/>
        <v/>
      </c>
      <c r="F200" t="str">
        <f>IF(H200="","",①学校情報入力!$D$4)</f>
        <v/>
      </c>
      <c r="G200" t="str">
        <f>IF(H200="","",①学校情報入力!$D$5)</f>
        <v/>
      </c>
      <c r="H200" t="str">
        <f>IF(②選手情報入力!C208="","",②選手情報入力!C208)</f>
        <v/>
      </c>
      <c r="I200" t="str">
        <f>IF(H200="","",IF(②選手情報入力!I208="","",IF(D200=1,VLOOKUP(②選手情報入力!I208,種目情報!$A$3:$B$17,2,FALSE),VLOOKUP(②選手情報入力!I208,種目情報!$E$3:$F$19,2,FALSE))))</f>
        <v/>
      </c>
      <c r="J200" t="str">
        <f>IF(②選手情報入力!J208="","",L200)</f>
        <v/>
      </c>
      <c r="K200" t="str">
        <f>"0000000000"&amp;②選手情報入力!J208</f>
        <v>0000000000</v>
      </c>
      <c r="L200" t="str">
        <f t="shared" si="7"/>
        <v>0000000</v>
      </c>
    </row>
    <row r="201" spans="1:12">
      <c r="A201" t="e">
        <f>IF(H201="","",RIGHT(①学校情報入力!$D$4,4))&amp;(D201&amp;"0000")+H201</f>
        <v>#VALUE!</v>
      </c>
      <c r="B201" t="str">
        <f>IF(H201="","",②選手情報入力!D209)</f>
        <v/>
      </c>
      <c r="C201" t="str">
        <f>IF(H201="","",②選手情報入力!E209)</f>
        <v/>
      </c>
      <c r="D201" t="str">
        <f>IF(H201="","",IF(②選手情報入力!G209="男",1,2))</f>
        <v/>
      </c>
      <c r="E201" t="str">
        <f t="shared" si="6"/>
        <v/>
      </c>
      <c r="F201" t="str">
        <f>IF(H201="","",①学校情報入力!$D$4)</f>
        <v/>
      </c>
      <c r="G201" t="str">
        <f>IF(H201="","",①学校情報入力!$D$5)</f>
        <v/>
      </c>
      <c r="H201" t="str">
        <f>IF(②選手情報入力!C209="","",②選手情報入力!C209)</f>
        <v/>
      </c>
      <c r="I201" t="str">
        <f>IF(H201="","",IF(②選手情報入力!I209="","",IF(D201=1,VLOOKUP(②選手情報入力!I209,種目情報!$A$3:$B$17,2,FALSE),VLOOKUP(②選手情報入力!I209,種目情報!$E$3:$F$19,2,FALSE))))</f>
        <v/>
      </c>
      <c r="J201" t="str">
        <f>IF(②選手情報入力!J209="","",L201)</f>
        <v/>
      </c>
      <c r="K201" t="str">
        <f>"0000000000"&amp;②選手情報入力!J209</f>
        <v>0000000000</v>
      </c>
      <c r="L201" t="str">
        <f t="shared" si="7"/>
        <v>0000000</v>
      </c>
    </row>
    <row r="202" spans="1:12">
      <c r="A202" t="e">
        <f>IF(H202="","",RIGHT(①学校情報入力!$D$4,4))&amp;(D202&amp;"0000")+H202</f>
        <v>#VALUE!</v>
      </c>
      <c r="B202" t="str">
        <f>IF(H202="","",②選手情報入力!D210)</f>
        <v/>
      </c>
      <c r="C202" t="str">
        <f>IF(H202="","",②選手情報入力!E210)</f>
        <v/>
      </c>
      <c r="D202" t="str">
        <f>IF(H202="","",IF(②選手情報入力!G210="男",1,2))</f>
        <v/>
      </c>
      <c r="E202" t="str">
        <f t="shared" si="6"/>
        <v/>
      </c>
      <c r="F202" t="str">
        <f>IF(H202="","",①学校情報入力!$D$4)</f>
        <v/>
      </c>
      <c r="G202" t="str">
        <f>IF(H202="","",①学校情報入力!$D$5)</f>
        <v/>
      </c>
      <c r="H202" t="str">
        <f>IF(②選手情報入力!C210="","",②選手情報入力!C210)</f>
        <v/>
      </c>
      <c r="I202" t="str">
        <f>IF(H202="","",IF(②選手情報入力!I210="","",IF(D202=1,VLOOKUP(②選手情報入力!I210,種目情報!$A$3:$B$17,2,FALSE),VLOOKUP(②選手情報入力!I210,種目情報!$E$3:$F$19,2,FALSE))))</f>
        <v/>
      </c>
      <c r="J202" t="str">
        <f>IF(②選手情報入力!J210="","",L202)</f>
        <v/>
      </c>
      <c r="K202" t="str">
        <f>"0000000000"&amp;②選手情報入力!J210</f>
        <v>0000000000</v>
      </c>
      <c r="L202" t="str">
        <f t="shared" si="7"/>
        <v>0000000</v>
      </c>
    </row>
    <row r="203" spans="1:12">
      <c r="A203" t="e">
        <f>IF(H203="","",RIGHT(①学校情報入力!$D$4,4))&amp;(D203&amp;"0000")+H203</f>
        <v>#VALUE!</v>
      </c>
      <c r="B203" t="str">
        <f>IF(H203="","",②選手情報入力!D211)</f>
        <v/>
      </c>
      <c r="C203" t="str">
        <f>IF(H203="","",②選手情報入力!E211)</f>
        <v/>
      </c>
      <c r="D203" t="str">
        <f>IF(H203="","",IF(②選手情報入力!G211="男",1,2))</f>
        <v/>
      </c>
      <c r="E203" t="str">
        <f t="shared" si="6"/>
        <v/>
      </c>
      <c r="F203" t="str">
        <f>IF(H203="","",①学校情報入力!$D$4)</f>
        <v/>
      </c>
      <c r="G203" t="str">
        <f>IF(H203="","",①学校情報入力!$D$5)</f>
        <v/>
      </c>
      <c r="H203" t="str">
        <f>IF(②選手情報入力!C211="","",②選手情報入力!C211)</f>
        <v/>
      </c>
      <c r="I203" t="str">
        <f>IF(H203="","",IF(②選手情報入力!I211="","",IF(D203=1,VLOOKUP(②選手情報入力!I211,種目情報!$A$3:$B$17,2,FALSE),VLOOKUP(②選手情報入力!I211,種目情報!$E$3:$F$19,2,FALSE))))</f>
        <v/>
      </c>
      <c r="J203" t="str">
        <f>IF(②選手情報入力!J211="","",L203)</f>
        <v/>
      </c>
      <c r="K203" t="str">
        <f>"0000000000"&amp;②選手情報入力!J211</f>
        <v>0000000000</v>
      </c>
      <c r="L203" t="str">
        <f t="shared" si="7"/>
        <v>0000000</v>
      </c>
    </row>
    <row r="204" spans="1:12">
      <c r="A204" t="e">
        <f>IF(H204="","",RIGHT(①学校情報入力!$D$4,4))&amp;(D204&amp;"0000")+H204</f>
        <v>#VALUE!</v>
      </c>
      <c r="B204" t="str">
        <f>IF(H204="","",②選手情報入力!D212)</f>
        <v/>
      </c>
      <c r="C204" t="str">
        <f>IF(H204="","",②選手情報入力!E212)</f>
        <v/>
      </c>
      <c r="D204" t="str">
        <f>IF(H204="","",IF(②選手情報入力!G212="男",1,2))</f>
        <v/>
      </c>
      <c r="E204" t="str">
        <f t="shared" si="6"/>
        <v/>
      </c>
      <c r="F204" t="str">
        <f>IF(H204="","",①学校情報入力!$D$4)</f>
        <v/>
      </c>
      <c r="G204" t="str">
        <f>IF(H204="","",①学校情報入力!$D$5)</f>
        <v/>
      </c>
      <c r="H204" t="str">
        <f>IF(②選手情報入力!C212="","",②選手情報入力!C212)</f>
        <v/>
      </c>
      <c r="I204" t="str">
        <f>IF(H204="","",IF(②選手情報入力!I212="","",IF(D204=1,VLOOKUP(②選手情報入力!I212,種目情報!$A$3:$B$17,2,FALSE),VLOOKUP(②選手情報入力!I212,種目情報!$E$3:$F$19,2,FALSE))))</f>
        <v/>
      </c>
      <c r="J204" t="str">
        <f>IF(②選手情報入力!J212="","",L204)</f>
        <v/>
      </c>
      <c r="K204" t="str">
        <f>"0000000000"&amp;②選手情報入力!J212</f>
        <v>0000000000</v>
      </c>
      <c r="L204" t="str">
        <f t="shared" si="7"/>
        <v>0000000</v>
      </c>
    </row>
    <row r="205" spans="1:12">
      <c r="A205" t="e">
        <f>IF(H205="","",RIGHT(①学校情報入力!$D$4,4))&amp;(D205&amp;"0000")+H205</f>
        <v>#VALUE!</v>
      </c>
      <c r="B205" t="str">
        <f>IF(H205="","",②選手情報入力!D213)</f>
        <v/>
      </c>
      <c r="C205" t="str">
        <f>IF(H205="","",②選手情報入力!E213)</f>
        <v/>
      </c>
      <c r="D205" t="str">
        <f>IF(H205="","",IF(②選手情報入力!G213="男",1,2))</f>
        <v/>
      </c>
      <c r="E205" t="str">
        <f t="shared" si="6"/>
        <v/>
      </c>
      <c r="F205" t="str">
        <f>IF(H205="","",①学校情報入力!$D$4)</f>
        <v/>
      </c>
      <c r="G205" t="str">
        <f>IF(H205="","",①学校情報入力!$D$5)</f>
        <v/>
      </c>
      <c r="H205" t="str">
        <f>IF(②選手情報入力!C213="","",②選手情報入力!C213)</f>
        <v/>
      </c>
      <c r="I205" t="str">
        <f>IF(H205="","",IF(②選手情報入力!I213="","",IF(D205=1,VLOOKUP(②選手情報入力!I213,種目情報!$A$3:$B$17,2,FALSE),VLOOKUP(②選手情報入力!I213,種目情報!$E$3:$F$19,2,FALSE))))</f>
        <v/>
      </c>
      <c r="J205" t="str">
        <f>IF(②選手情報入力!J213="","",L205)</f>
        <v/>
      </c>
      <c r="K205" t="str">
        <f>"0000000000"&amp;②選手情報入力!J213</f>
        <v>0000000000</v>
      </c>
      <c r="L205" t="str">
        <f t="shared" si="7"/>
        <v>0000000</v>
      </c>
    </row>
    <row r="206" spans="1:12">
      <c r="A206" t="e">
        <f>IF(H206="","",RIGHT(①学校情報入力!$D$4,4))&amp;(D206&amp;"0000")+H206</f>
        <v>#VALUE!</v>
      </c>
      <c r="B206" t="str">
        <f>IF(H206="","",②選手情報入力!D214)</f>
        <v/>
      </c>
      <c r="C206" t="str">
        <f>IF(H206="","",②選手情報入力!E214)</f>
        <v/>
      </c>
      <c r="D206" t="str">
        <f>IF(H206="","",IF(②選手情報入力!G214="男",1,2))</f>
        <v/>
      </c>
      <c r="E206" t="str">
        <f t="shared" si="6"/>
        <v/>
      </c>
      <c r="F206" t="str">
        <f>IF(H206="","",①学校情報入力!$D$4)</f>
        <v/>
      </c>
      <c r="G206" t="str">
        <f>IF(H206="","",①学校情報入力!$D$5)</f>
        <v/>
      </c>
      <c r="H206" t="str">
        <f>IF(②選手情報入力!C214="","",②選手情報入力!C214)</f>
        <v/>
      </c>
      <c r="I206" t="str">
        <f>IF(H206="","",IF(②選手情報入力!I214="","",IF(D206=1,VLOOKUP(②選手情報入力!I214,種目情報!$A$3:$B$17,2,FALSE),VLOOKUP(②選手情報入力!I214,種目情報!$E$3:$F$19,2,FALSE))))</f>
        <v/>
      </c>
      <c r="J206" t="str">
        <f>IF(②選手情報入力!J214="","",L206)</f>
        <v/>
      </c>
      <c r="K206" t="str">
        <f>"0000000000"&amp;②選手情報入力!J214</f>
        <v>0000000000</v>
      </c>
      <c r="L206" t="str">
        <f t="shared" si="7"/>
        <v>0000000</v>
      </c>
    </row>
    <row r="207" spans="1:12">
      <c r="A207" t="e">
        <f>IF(H207="","",RIGHT(①学校情報入力!$D$4,4))&amp;(D207&amp;"0000")+H207</f>
        <v>#VALUE!</v>
      </c>
      <c r="B207" t="str">
        <f>IF(H207="","",②選手情報入力!D215)</f>
        <v/>
      </c>
      <c r="C207" t="str">
        <f>IF(H207="","",②選手情報入力!E215)</f>
        <v/>
      </c>
      <c r="D207" t="str">
        <f>IF(H207="","",IF(②選手情報入力!G215="男",1,2))</f>
        <v/>
      </c>
      <c r="E207" t="str">
        <f t="shared" si="6"/>
        <v/>
      </c>
      <c r="F207" t="str">
        <f>IF(H207="","",①学校情報入力!$D$4)</f>
        <v/>
      </c>
      <c r="G207" t="str">
        <f>IF(H207="","",①学校情報入力!$D$5)</f>
        <v/>
      </c>
      <c r="H207" t="str">
        <f>IF(②選手情報入力!C215="","",②選手情報入力!C215)</f>
        <v/>
      </c>
      <c r="I207" t="str">
        <f>IF(H207="","",IF(②選手情報入力!I215="","",IF(D207=1,VLOOKUP(②選手情報入力!I215,種目情報!$A$3:$B$17,2,FALSE),VLOOKUP(②選手情報入力!I215,種目情報!$E$3:$F$19,2,FALSE))))</f>
        <v/>
      </c>
      <c r="J207" t="str">
        <f>IF(②選手情報入力!J215="","",L207)</f>
        <v/>
      </c>
      <c r="K207" t="str">
        <f>"0000000000"&amp;②選手情報入力!J215</f>
        <v>0000000000</v>
      </c>
      <c r="L207" t="str">
        <f t="shared" si="7"/>
        <v>0000000</v>
      </c>
    </row>
    <row r="208" spans="1:12">
      <c r="A208" t="e">
        <f>IF(H208="","",RIGHT(①学校情報入力!$D$4,4))&amp;(D208&amp;"0000")+H208</f>
        <v>#VALUE!</v>
      </c>
      <c r="B208" t="str">
        <f>IF(H208="","",②選手情報入力!D216)</f>
        <v/>
      </c>
      <c r="C208" t="str">
        <f>IF(H208="","",②選手情報入力!E216)</f>
        <v/>
      </c>
      <c r="D208" t="str">
        <f>IF(H208="","",IF(②選手情報入力!G216="男",1,2))</f>
        <v/>
      </c>
      <c r="E208" t="str">
        <f t="shared" si="6"/>
        <v/>
      </c>
      <c r="F208" t="str">
        <f>IF(H208="","",①学校情報入力!$D$4)</f>
        <v/>
      </c>
      <c r="G208" t="str">
        <f>IF(H208="","",①学校情報入力!$D$5)</f>
        <v/>
      </c>
      <c r="H208" t="str">
        <f>IF(②選手情報入力!C216="","",②選手情報入力!C216)</f>
        <v/>
      </c>
      <c r="I208" t="str">
        <f>IF(H208="","",IF(②選手情報入力!I216="","",IF(D208=1,VLOOKUP(②選手情報入力!I216,種目情報!$A$3:$B$17,2,FALSE),VLOOKUP(②選手情報入力!I216,種目情報!$E$3:$F$19,2,FALSE))))</f>
        <v/>
      </c>
      <c r="J208" t="str">
        <f>IF(②選手情報入力!J216="","",L208)</f>
        <v/>
      </c>
      <c r="K208" t="str">
        <f>"0000000000"&amp;②選手情報入力!J216</f>
        <v>0000000000</v>
      </c>
      <c r="L208" t="str">
        <f t="shared" si="7"/>
        <v>0000000</v>
      </c>
    </row>
    <row r="209" spans="1:12">
      <c r="A209" t="e">
        <f>IF(H209="","",RIGHT(①学校情報入力!$D$4,4))&amp;(D209&amp;"0000")+H209</f>
        <v>#VALUE!</v>
      </c>
      <c r="B209" t="str">
        <f>IF(H209="","",②選手情報入力!D217)</f>
        <v/>
      </c>
      <c r="C209" t="str">
        <f>IF(H209="","",②選手情報入力!E217)</f>
        <v/>
      </c>
      <c r="D209" t="str">
        <f>IF(H209="","",IF(②選手情報入力!G217="男",1,2))</f>
        <v/>
      </c>
      <c r="E209" t="str">
        <f t="shared" si="6"/>
        <v/>
      </c>
      <c r="F209" t="str">
        <f>IF(H209="","",①学校情報入力!$D$4)</f>
        <v/>
      </c>
      <c r="G209" t="str">
        <f>IF(H209="","",①学校情報入力!$D$5)</f>
        <v/>
      </c>
      <c r="H209" t="str">
        <f>IF(②選手情報入力!C217="","",②選手情報入力!C217)</f>
        <v/>
      </c>
      <c r="I209" t="str">
        <f>IF(H209="","",IF(②選手情報入力!I217="","",IF(D209=1,VLOOKUP(②選手情報入力!I217,種目情報!$A$3:$B$17,2,FALSE),VLOOKUP(②選手情報入力!I217,種目情報!$E$3:$F$19,2,FALSE))))</f>
        <v/>
      </c>
      <c r="J209" t="str">
        <f>IF(②選手情報入力!J217="","",L209)</f>
        <v/>
      </c>
      <c r="K209" t="str">
        <f>"0000000000"&amp;②選手情報入力!J217</f>
        <v>0000000000</v>
      </c>
      <c r="L209" t="str">
        <f t="shared" si="7"/>
        <v>0000000</v>
      </c>
    </row>
    <row r="210" spans="1:12">
      <c r="A210" t="e">
        <f>IF(H210="","",RIGHT(①学校情報入力!$D$4,4))&amp;(D210&amp;"0000")+H210</f>
        <v>#VALUE!</v>
      </c>
      <c r="B210" t="str">
        <f>IF(H210="","",②選手情報入力!D218)</f>
        <v/>
      </c>
      <c r="C210" t="str">
        <f>IF(H210="","",②選手情報入力!E218)</f>
        <v/>
      </c>
      <c r="D210" t="str">
        <f>IF(H210="","",IF(②選手情報入力!G218="男",1,2))</f>
        <v/>
      </c>
      <c r="E210" t="str">
        <f t="shared" si="6"/>
        <v/>
      </c>
      <c r="F210" t="str">
        <f>IF(H210="","",①学校情報入力!$D$4)</f>
        <v/>
      </c>
      <c r="G210" t="str">
        <f>IF(H210="","",①学校情報入力!$D$5)</f>
        <v/>
      </c>
      <c r="H210" t="str">
        <f>IF(②選手情報入力!C218="","",②選手情報入力!C218)</f>
        <v/>
      </c>
      <c r="I210" t="str">
        <f>IF(H210="","",IF(②選手情報入力!I218="","",IF(D210=1,VLOOKUP(②選手情報入力!I218,種目情報!$A$3:$B$17,2,FALSE),VLOOKUP(②選手情報入力!I218,種目情報!$E$3:$F$19,2,FALSE))))</f>
        <v/>
      </c>
      <c r="J210" t="str">
        <f>IF(②選手情報入力!J218="","",L210)</f>
        <v/>
      </c>
      <c r="K210" t="str">
        <f>"0000000000"&amp;②選手情報入力!J218</f>
        <v>0000000000</v>
      </c>
      <c r="L210" t="str">
        <f t="shared" si="7"/>
        <v>0000000</v>
      </c>
    </row>
    <row r="211" spans="1:12">
      <c r="A211" t="e">
        <f>IF(H211="","",RIGHT(①学校情報入力!$D$4,4))&amp;(D211&amp;"0000")+H211</f>
        <v>#VALUE!</v>
      </c>
      <c r="B211" t="str">
        <f>IF(H211="","",②選手情報入力!D219)</f>
        <v/>
      </c>
      <c r="C211" t="str">
        <f>IF(H211="","",②選手情報入力!E219)</f>
        <v/>
      </c>
      <c r="D211" t="str">
        <f>IF(H211="","",IF(②選手情報入力!G219="男",1,2))</f>
        <v/>
      </c>
      <c r="E211" t="str">
        <f t="shared" si="6"/>
        <v/>
      </c>
      <c r="F211" t="str">
        <f>IF(H211="","",①学校情報入力!$D$4)</f>
        <v/>
      </c>
      <c r="G211" t="str">
        <f>IF(H211="","",①学校情報入力!$D$5)</f>
        <v/>
      </c>
      <c r="H211" t="str">
        <f>IF(②選手情報入力!C219="","",②選手情報入力!C219)</f>
        <v/>
      </c>
      <c r="I211" t="str">
        <f>IF(H211="","",IF(②選手情報入力!I219="","",IF(D211=1,VLOOKUP(②選手情報入力!I219,種目情報!$A$3:$B$17,2,FALSE),VLOOKUP(②選手情報入力!I219,種目情報!$E$3:$F$19,2,FALSE))))</f>
        <v/>
      </c>
      <c r="J211" t="str">
        <f>IF(②選手情報入力!J219="","",L211)</f>
        <v/>
      </c>
      <c r="K211" t="str">
        <f>"0000000000"&amp;②選手情報入力!J219</f>
        <v>0000000000</v>
      </c>
      <c r="L211" t="str">
        <f t="shared" si="7"/>
        <v>0000000</v>
      </c>
    </row>
    <row r="212" spans="1:12">
      <c r="A212" t="e">
        <f>IF(H212="","",RIGHT(①学校情報入力!$D$4,4))&amp;(D212&amp;"0000")+H212</f>
        <v>#VALUE!</v>
      </c>
      <c r="B212" t="str">
        <f>IF(H212="","",②選手情報入力!D220)</f>
        <v/>
      </c>
      <c r="C212" t="str">
        <f>IF(H212="","",②選手情報入力!E220)</f>
        <v/>
      </c>
      <c r="D212" t="str">
        <f>IF(H212="","",IF(②選手情報入力!G220="男",1,2))</f>
        <v/>
      </c>
      <c r="E212" t="str">
        <f t="shared" si="6"/>
        <v/>
      </c>
      <c r="F212" t="str">
        <f>IF(H212="","",①学校情報入力!$D$4)</f>
        <v/>
      </c>
      <c r="G212" t="str">
        <f>IF(H212="","",①学校情報入力!$D$5)</f>
        <v/>
      </c>
      <c r="H212" t="str">
        <f>IF(②選手情報入力!C220="","",②選手情報入力!C220)</f>
        <v/>
      </c>
      <c r="I212" t="str">
        <f>IF(H212="","",IF(②選手情報入力!I220="","",IF(D212=1,VLOOKUP(②選手情報入力!I220,種目情報!$A$3:$B$17,2,FALSE),VLOOKUP(②選手情報入力!I220,種目情報!$E$3:$F$19,2,FALSE))))</f>
        <v/>
      </c>
      <c r="J212" t="str">
        <f>IF(②選手情報入力!J220="","",L212)</f>
        <v/>
      </c>
      <c r="K212" t="str">
        <f>"0000000000"&amp;②選手情報入力!J220</f>
        <v>0000000000</v>
      </c>
      <c r="L212" t="str">
        <f t="shared" si="7"/>
        <v>0000000</v>
      </c>
    </row>
    <row r="213" spans="1:12">
      <c r="A213" t="e">
        <f>IF(H213="","",RIGHT(①学校情報入力!$D$4,4))&amp;(D213&amp;"0000")+H213</f>
        <v>#VALUE!</v>
      </c>
      <c r="B213" t="str">
        <f>IF(H213="","",②選手情報入力!D221)</f>
        <v/>
      </c>
      <c r="C213" t="str">
        <f>IF(H213="","",②選手情報入力!E221)</f>
        <v/>
      </c>
      <c r="D213" t="str">
        <f>IF(H213="","",IF(②選手情報入力!G221="男",1,2))</f>
        <v/>
      </c>
      <c r="E213" t="str">
        <f t="shared" si="6"/>
        <v/>
      </c>
      <c r="F213" t="str">
        <f>IF(H213="","",①学校情報入力!$D$4)</f>
        <v/>
      </c>
      <c r="G213" t="str">
        <f>IF(H213="","",①学校情報入力!$D$5)</f>
        <v/>
      </c>
      <c r="H213" t="str">
        <f>IF(②選手情報入力!C221="","",②選手情報入力!C221)</f>
        <v/>
      </c>
      <c r="I213" t="str">
        <f>IF(H213="","",IF(②選手情報入力!I221="","",IF(D213=1,VLOOKUP(②選手情報入力!I221,種目情報!$A$3:$B$17,2,FALSE),VLOOKUP(②選手情報入力!I221,種目情報!$E$3:$F$19,2,FALSE))))</f>
        <v/>
      </c>
      <c r="J213" t="str">
        <f>IF(②選手情報入力!J221="","",L213)</f>
        <v/>
      </c>
      <c r="K213" t="str">
        <f>"0000000000"&amp;②選手情報入力!J221</f>
        <v>0000000000</v>
      </c>
      <c r="L213" t="str">
        <f t="shared" si="7"/>
        <v>0000000</v>
      </c>
    </row>
    <row r="214" spans="1:12">
      <c r="A214" t="e">
        <f>IF(H214="","",RIGHT(①学校情報入力!$D$4,4))&amp;(D214&amp;"0000")+H214</f>
        <v>#VALUE!</v>
      </c>
      <c r="B214" t="str">
        <f>IF(H214="","",②選手情報入力!D222)</f>
        <v/>
      </c>
      <c r="C214" t="str">
        <f>IF(H214="","",②選手情報入力!E222)</f>
        <v/>
      </c>
      <c r="D214" t="str">
        <f>IF(H214="","",IF(②選手情報入力!G222="男",1,2))</f>
        <v/>
      </c>
      <c r="E214" t="str">
        <f t="shared" si="6"/>
        <v/>
      </c>
      <c r="F214" t="str">
        <f>IF(H214="","",①学校情報入力!$D$4)</f>
        <v/>
      </c>
      <c r="G214" t="str">
        <f>IF(H214="","",①学校情報入力!$D$5)</f>
        <v/>
      </c>
      <c r="H214" t="str">
        <f>IF(②選手情報入力!C222="","",②選手情報入力!C222)</f>
        <v/>
      </c>
      <c r="I214" t="str">
        <f>IF(H214="","",IF(②選手情報入力!I222="","",IF(D214=1,VLOOKUP(②選手情報入力!I222,種目情報!$A$3:$B$17,2,FALSE),VLOOKUP(②選手情報入力!I222,種目情報!$E$3:$F$19,2,FALSE))))</f>
        <v/>
      </c>
      <c r="J214" t="str">
        <f>IF(②選手情報入力!J222="","",L214)</f>
        <v/>
      </c>
      <c r="K214" t="str">
        <f>"0000000000"&amp;②選手情報入力!J222</f>
        <v>0000000000</v>
      </c>
      <c r="L214" t="str">
        <f t="shared" si="7"/>
        <v>0000000</v>
      </c>
    </row>
    <row r="215" spans="1:12">
      <c r="A215" t="e">
        <f>IF(H215="","",RIGHT(①学校情報入力!$D$4,4))&amp;(D215&amp;"0000")+H215</f>
        <v>#VALUE!</v>
      </c>
      <c r="B215" t="str">
        <f>IF(H215="","",②選手情報入力!D223)</f>
        <v/>
      </c>
      <c r="C215" t="str">
        <f>IF(H215="","",②選手情報入力!E223)</f>
        <v/>
      </c>
      <c r="D215" t="str">
        <f>IF(H215="","",IF(②選手情報入力!G223="男",1,2))</f>
        <v/>
      </c>
      <c r="E215" t="str">
        <f t="shared" si="6"/>
        <v/>
      </c>
      <c r="F215" t="str">
        <f>IF(H215="","",①学校情報入力!$D$4)</f>
        <v/>
      </c>
      <c r="G215" t="str">
        <f>IF(H215="","",①学校情報入力!$D$5)</f>
        <v/>
      </c>
      <c r="H215" t="str">
        <f>IF(②選手情報入力!C223="","",②選手情報入力!C223)</f>
        <v/>
      </c>
      <c r="I215" t="str">
        <f>IF(H215="","",IF(②選手情報入力!I223="","",IF(D215=1,VLOOKUP(②選手情報入力!I223,種目情報!$A$3:$B$17,2,FALSE),VLOOKUP(②選手情報入力!I223,種目情報!$E$3:$F$19,2,FALSE))))</f>
        <v/>
      </c>
      <c r="J215" t="str">
        <f>IF(②選手情報入力!J223="","",L215)</f>
        <v/>
      </c>
      <c r="K215" t="str">
        <f>"0000000000"&amp;②選手情報入力!J223</f>
        <v>0000000000</v>
      </c>
      <c r="L215" t="str">
        <f t="shared" si="7"/>
        <v>0000000</v>
      </c>
    </row>
    <row r="216" spans="1:12">
      <c r="A216" t="e">
        <f>IF(H216="","",RIGHT(①学校情報入力!$D$4,4))&amp;(D216&amp;"0000")+H216</f>
        <v>#VALUE!</v>
      </c>
      <c r="B216" t="str">
        <f>IF(H216="","",②選手情報入力!D224)</f>
        <v/>
      </c>
      <c r="C216" t="str">
        <f>IF(H216="","",②選手情報入力!E224)</f>
        <v/>
      </c>
      <c r="D216" t="str">
        <f>IF(H216="","",IF(②選手情報入力!G224="男",1,2))</f>
        <v/>
      </c>
      <c r="E216" t="str">
        <f t="shared" si="6"/>
        <v/>
      </c>
      <c r="F216" t="str">
        <f>IF(H216="","",①学校情報入力!$D$4)</f>
        <v/>
      </c>
      <c r="G216" t="str">
        <f>IF(H216="","",①学校情報入力!$D$5)</f>
        <v/>
      </c>
      <c r="H216" t="str">
        <f>IF(②選手情報入力!C224="","",②選手情報入力!C224)</f>
        <v/>
      </c>
      <c r="I216" t="str">
        <f>IF(H216="","",IF(②選手情報入力!I224="","",IF(D216=1,VLOOKUP(②選手情報入力!I224,種目情報!$A$3:$B$17,2,FALSE),VLOOKUP(②選手情報入力!I224,種目情報!$E$3:$F$19,2,FALSE))))</f>
        <v/>
      </c>
      <c r="J216" t="str">
        <f>IF(②選手情報入力!J224="","",L216)</f>
        <v/>
      </c>
      <c r="K216" t="str">
        <f>"0000000000"&amp;②選手情報入力!J224</f>
        <v>0000000000</v>
      </c>
      <c r="L216" t="str">
        <f t="shared" si="7"/>
        <v>0000000</v>
      </c>
    </row>
    <row r="217" spans="1:12">
      <c r="A217" t="e">
        <f>IF(H217="","",RIGHT(①学校情報入力!$D$4,4))&amp;(D217&amp;"0000")+H217</f>
        <v>#VALUE!</v>
      </c>
      <c r="B217" t="str">
        <f>IF(H217="","",②選手情報入力!D225)</f>
        <v/>
      </c>
      <c r="C217" t="str">
        <f>IF(H217="","",②選手情報入力!E225)</f>
        <v/>
      </c>
      <c r="D217" t="str">
        <f>IF(H217="","",IF(②選手情報入力!G225="男",1,2))</f>
        <v/>
      </c>
      <c r="E217" t="str">
        <f t="shared" si="6"/>
        <v/>
      </c>
      <c r="F217" t="str">
        <f>IF(H217="","",①学校情報入力!$D$4)</f>
        <v/>
      </c>
      <c r="G217" t="str">
        <f>IF(H217="","",①学校情報入力!$D$5)</f>
        <v/>
      </c>
      <c r="H217" t="str">
        <f>IF(②選手情報入力!C225="","",②選手情報入力!C225)</f>
        <v/>
      </c>
      <c r="I217" t="str">
        <f>IF(H217="","",IF(②選手情報入力!I225="","",IF(D217=1,VLOOKUP(②選手情報入力!I225,種目情報!$A$3:$B$17,2,FALSE),VLOOKUP(②選手情報入力!I225,種目情報!$E$3:$F$19,2,FALSE))))</f>
        <v/>
      </c>
      <c r="J217" t="str">
        <f>IF(②選手情報入力!J225="","",L217)</f>
        <v/>
      </c>
      <c r="K217" t="str">
        <f>"0000000000"&amp;②選手情報入力!J225</f>
        <v>0000000000</v>
      </c>
      <c r="L217" t="str">
        <f t="shared" si="7"/>
        <v>0000000</v>
      </c>
    </row>
    <row r="218" spans="1:12">
      <c r="A218" t="e">
        <f>IF(H218="","",RIGHT(①学校情報入力!$D$4,4))&amp;(D218&amp;"0000")+H218</f>
        <v>#VALUE!</v>
      </c>
      <c r="B218" t="str">
        <f>IF(H218="","",②選手情報入力!D226)</f>
        <v/>
      </c>
      <c r="C218" t="str">
        <f>IF(H218="","",②選手情報入力!E226)</f>
        <v/>
      </c>
      <c r="D218" t="str">
        <f>IF(H218="","",IF(②選手情報入力!G226="男",1,2))</f>
        <v/>
      </c>
      <c r="E218" t="str">
        <f t="shared" si="6"/>
        <v/>
      </c>
      <c r="F218" t="str">
        <f>IF(H218="","",①学校情報入力!$D$4)</f>
        <v/>
      </c>
      <c r="G218" t="str">
        <f>IF(H218="","",①学校情報入力!$D$5)</f>
        <v/>
      </c>
      <c r="H218" t="str">
        <f>IF(②選手情報入力!C226="","",②選手情報入力!C226)</f>
        <v/>
      </c>
      <c r="I218" t="str">
        <f>IF(H218="","",IF(②選手情報入力!I226="","",IF(D218=1,VLOOKUP(②選手情報入力!I226,種目情報!$A$3:$B$17,2,FALSE),VLOOKUP(②選手情報入力!I226,種目情報!$E$3:$F$19,2,FALSE))))</f>
        <v/>
      </c>
      <c r="J218" t="str">
        <f>IF(②選手情報入力!J226="","",L218)</f>
        <v/>
      </c>
      <c r="K218" t="str">
        <f>"0000000000"&amp;②選手情報入力!J226</f>
        <v>0000000000</v>
      </c>
      <c r="L218" t="str">
        <f t="shared" si="7"/>
        <v>0000000</v>
      </c>
    </row>
    <row r="219" spans="1:12">
      <c r="A219" t="e">
        <f>IF(H219="","",RIGHT(①学校情報入力!$D$4,4))&amp;(D219&amp;"0000")+H219</f>
        <v>#VALUE!</v>
      </c>
      <c r="B219" t="str">
        <f>IF(H219="","",②選手情報入力!D227)</f>
        <v/>
      </c>
      <c r="C219" t="str">
        <f>IF(H219="","",②選手情報入力!E227)</f>
        <v/>
      </c>
      <c r="D219" t="str">
        <f>IF(H219="","",IF(②選手情報入力!G227="男",1,2))</f>
        <v/>
      </c>
      <c r="E219" t="str">
        <f t="shared" si="6"/>
        <v/>
      </c>
      <c r="F219" t="str">
        <f>IF(H219="","",①学校情報入力!$D$4)</f>
        <v/>
      </c>
      <c r="G219" t="str">
        <f>IF(H219="","",①学校情報入力!$D$5)</f>
        <v/>
      </c>
      <c r="H219" t="str">
        <f>IF(②選手情報入力!C227="","",②選手情報入力!C227)</f>
        <v/>
      </c>
      <c r="I219" t="str">
        <f>IF(H219="","",IF(②選手情報入力!I227="","",IF(D219=1,VLOOKUP(②選手情報入力!I227,種目情報!$A$3:$B$17,2,FALSE),VLOOKUP(②選手情報入力!I227,種目情報!$E$3:$F$19,2,FALSE))))</f>
        <v/>
      </c>
      <c r="J219" t="str">
        <f>IF(②選手情報入力!J227="","",L219)</f>
        <v/>
      </c>
      <c r="K219" t="str">
        <f>"0000000000"&amp;②選手情報入力!J227</f>
        <v>0000000000</v>
      </c>
      <c r="L219" t="str">
        <f t="shared" si="7"/>
        <v>0000000</v>
      </c>
    </row>
    <row r="220" spans="1:12">
      <c r="A220" t="e">
        <f>IF(H220="","",RIGHT(①学校情報入力!$D$4,4))&amp;(D220&amp;"0000")+H220</f>
        <v>#VALUE!</v>
      </c>
      <c r="B220" t="str">
        <f>IF(H220="","",②選手情報入力!D228)</f>
        <v/>
      </c>
      <c r="C220" t="str">
        <f>IF(H220="","",②選手情報入力!E228)</f>
        <v/>
      </c>
      <c r="D220" t="str">
        <f>IF(H220="","",IF(②選手情報入力!G228="男",1,2))</f>
        <v/>
      </c>
      <c r="E220" t="str">
        <f t="shared" si="6"/>
        <v/>
      </c>
      <c r="F220" t="str">
        <f>IF(H220="","",①学校情報入力!$D$4)</f>
        <v/>
      </c>
      <c r="G220" t="str">
        <f>IF(H220="","",①学校情報入力!$D$5)</f>
        <v/>
      </c>
      <c r="H220" t="str">
        <f>IF(②選手情報入力!C228="","",②選手情報入力!C228)</f>
        <v/>
      </c>
      <c r="I220" t="str">
        <f>IF(H220="","",IF(②選手情報入力!I228="","",IF(D220=1,VLOOKUP(②選手情報入力!I228,種目情報!$A$3:$B$17,2,FALSE),VLOOKUP(②選手情報入力!I228,種目情報!$E$3:$F$19,2,FALSE))))</f>
        <v/>
      </c>
      <c r="J220" t="str">
        <f>IF(②選手情報入力!J228="","",L220)</f>
        <v/>
      </c>
      <c r="K220" t="str">
        <f>"0000000000"&amp;②選手情報入力!J228</f>
        <v>0000000000</v>
      </c>
      <c r="L220" t="str">
        <f t="shared" si="7"/>
        <v>0000000</v>
      </c>
    </row>
    <row r="221" spans="1:12">
      <c r="A221" t="e">
        <f>IF(H221="","",RIGHT(①学校情報入力!$D$4,4))&amp;(D221&amp;"0000")+H221</f>
        <v>#VALUE!</v>
      </c>
      <c r="B221" t="str">
        <f>IF(H221="","",②選手情報入力!D229)</f>
        <v/>
      </c>
      <c r="C221" t="str">
        <f>IF(H221="","",②選手情報入力!E229)</f>
        <v/>
      </c>
      <c r="D221" t="str">
        <f>IF(H221="","",IF(②選手情報入力!G229="男",1,2))</f>
        <v/>
      </c>
      <c r="E221" t="str">
        <f t="shared" si="6"/>
        <v/>
      </c>
      <c r="F221" t="str">
        <f>IF(H221="","",①学校情報入力!$D$4)</f>
        <v/>
      </c>
      <c r="G221" t="str">
        <f>IF(H221="","",①学校情報入力!$D$5)</f>
        <v/>
      </c>
      <c r="H221" t="str">
        <f>IF(②選手情報入力!C229="","",②選手情報入力!C229)</f>
        <v/>
      </c>
      <c r="I221" t="str">
        <f>IF(H221="","",IF(②選手情報入力!I229="","",IF(D221=1,VLOOKUP(②選手情報入力!I229,種目情報!$A$3:$B$17,2,FALSE),VLOOKUP(②選手情報入力!I229,種目情報!$E$3:$F$19,2,FALSE))))</f>
        <v/>
      </c>
      <c r="J221" t="str">
        <f>IF(②選手情報入力!J229="","",L221)</f>
        <v/>
      </c>
      <c r="K221" t="str">
        <f>"0000000000"&amp;②選手情報入力!J229</f>
        <v>0000000000</v>
      </c>
      <c r="L221" t="str">
        <f t="shared" si="7"/>
        <v>0000000</v>
      </c>
    </row>
    <row r="222" spans="1:12">
      <c r="A222" t="e">
        <f>IF(H222="","",RIGHT(①学校情報入力!$D$4,4))&amp;(D222&amp;"0000")+H222</f>
        <v>#VALUE!</v>
      </c>
      <c r="B222" t="str">
        <f>IF(H222="","",②選手情報入力!D230)</f>
        <v/>
      </c>
      <c r="C222" t="str">
        <f>IF(H222="","",②選手情報入力!E230)</f>
        <v/>
      </c>
      <c r="D222" t="str">
        <f>IF(H222="","",IF(②選手情報入力!G230="男",1,2))</f>
        <v/>
      </c>
      <c r="E222" t="str">
        <f t="shared" si="6"/>
        <v/>
      </c>
      <c r="F222" t="str">
        <f>IF(H222="","",①学校情報入力!$D$4)</f>
        <v/>
      </c>
      <c r="G222" t="str">
        <f>IF(H222="","",①学校情報入力!$D$5)</f>
        <v/>
      </c>
      <c r="H222" t="str">
        <f>IF(②選手情報入力!C230="","",②選手情報入力!C230)</f>
        <v/>
      </c>
      <c r="I222" t="str">
        <f>IF(H222="","",IF(②選手情報入力!I230="","",IF(D222=1,VLOOKUP(②選手情報入力!I230,種目情報!$A$3:$B$17,2,FALSE),VLOOKUP(②選手情報入力!I230,種目情報!$E$3:$F$19,2,FALSE))))</f>
        <v/>
      </c>
      <c r="J222" t="str">
        <f>IF(②選手情報入力!J230="","",L222)</f>
        <v/>
      </c>
      <c r="K222" t="str">
        <f>"0000000000"&amp;②選手情報入力!J230</f>
        <v>0000000000</v>
      </c>
      <c r="L222" t="str">
        <f t="shared" si="7"/>
        <v>0000000</v>
      </c>
    </row>
    <row r="223" spans="1:12">
      <c r="A223" t="e">
        <f>IF(H223="","",RIGHT(①学校情報入力!$D$4,4))&amp;(D223&amp;"0000")+H223</f>
        <v>#VALUE!</v>
      </c>
      <c r="B223" t="str">
        <f>IF(H223="","",②選手情報入力!D231)</f>
        <v/>
      </c>
      <c r="C223" t="str">
        <f>IF(H223="","",②選手情報入力!E231)</f>
        <v/>
      </c>
      <c r="D223" t="str">
        <f>IF(H223="","",IF(②選手情報入力!G231="男",1,2))</f>
        <v/>
      </c>
      <c r="E223" t="str">
        <f t="shared" si="6"/>
        <v/>
      </c>
      <c r="F223" t="str">
        <f>IF(H223="","",①学校情報入力!$D$4)</f>
        <v/>
      </c>
      <c r="G223" t="str">
        <f>IF(H223="","",①学校情報入力!$D$5)</f>
        <v/>
      </c>
      <c r="H223" t="str">
        <f>IF(②選手情報入力!C231="","",②選手情報入力!C231)</f>
        <v/>
      </c>
      <c r="I223" t="str">
        <f>IF(H223="","",IF(②選手情報入力!I231="","",IF(D223=1,VLOOKUP(②選手情報入力!I231,種目情報!$A$3:$B$17,2,FALSE),VLOOKUP(②選手情報入力!I231,種目情報!$E$3:$F$19,2,FALSE))))</f>
        <v/>
      </c>
      <c r="J223" t="str">
        <f>IF(②選手情報入力!J231="","",L223)</f>
        <v/>
      </c>
      <c r="K223" t="str">
        <f>"0000000000"&amp;②選手情報入力!J231</f>
        <v>0000000000</v>
      </c>
      <c r="L223" t="str">
        <f t="shared" si="7"/>
        <v>0000000</v>
      </c>
    </row>
    <row r="224" spans="1:12">
      <c r="A224" t="e">
        <f>IF(H224="","",RIGHT(①学校情報入力!$D$4,4))&amp;(D224&amp;"0000")+H224</f>
        <v>#VALUE!</v>
      </c>
      <c r="B224" t="str">
        <f>IF(H224="","",②選手情報入力!D232)</f>
        <v/>
      </c>
      <c r="C224" t="str">
        <f>IF(H224="","",②選手情報入力!E232)</f>
        <v/>
      </c>
      <c r="D224" t="str">
        <f>IF(H224="","",IF(②選手情報入力!G232="男",1,2))</f>
        <v/>
      </c>
      <c r="E224" t="str">
        <f t="shared" si="6"/>
        <v/>
      </c>
      <c r="F224" t="str">
        <f>IF(H224="","",①学校情報入力!$D$4)</f>
        <v/>
      </c>
      <c r="G224" t="str">
        <f>IF(H224="","",①学校情報入力!$D$5)</f>
        <v/>
      </c>
      <c r="H224" t="str">
        <f>IF(②選手情報入力!C232="","",②選手情報入力!C232)</f>
        <v/>
      </c>
      <c r="I224" t="str">
        <f>IF(H224="","",IF(②選手情報入力!I232="","",IF(D224=1,VLOOKUP(②選手情報入力!I232,種目情報!$A$3:$B$17,2,FALSE),VLOOKUP(②選手情報入力!I232,種目情報!$E$3:$F$19,2,FALSE))))</f>
        <v/>
      </c>
      <c r="J224" t="str">
        <f>IF(②選手情報入力!J232="","",L224)</f>
        <v/>
      </c>
      <c r="K224" t="str">
        <f>"0000000000"&amp;②選手情報入力!J232</f>
        <v>0000000000</v>
      </c>
      <c r="L224" t="str">
        <f t="shared" si="7"/>
        <v>0000000</v>
      </c>
    </row>
    <row r="225" spans="1:12">
      <c r="A225" t="e">
        <f>IF(H225="","",RIGHT(①学校情報入力!$D$4,4))&amp;(D225&amp;"0000")+H225</f>
        <v>#VALUE!</v>
      </c>
      <c r="B225" t="str">
        <f>IF(H225="","",②選手情報入力!D233)</f>
        <v/>
      </c>
      <c r="C225" t="str">
        <f>IF(H225="","",②選手情報入力!E233)</f>
        <v/>
      </c>
      <c r="D225" t="str">
        <f>IF(H225="","",IF(②選手情報入力!G233="男",1,2))</f>
        <v/>
      </c>
      <c r="E225" t="str">
        <f t="shared" si="6"/>
        <v/>
      </c>
      <c r="F225" t="str">
        <f>IF(H225="","",①学校情報入力!$D$4)</f>
        <v/>
      </c>
      <c r="G225" t="str">
        <f>IF(H225="","",①学校情報入力!$D$5)</f>
        <v/>
      </c>
      <c r="H225" t="str">
        <f>IF(②選手情報入力!C233="","",②選手情報入力!C233)</f>
        <v/>
      </c>
      <c r="I225" t="str">
        <f>IF(H225="","",IF(②選手情報入力!I233="","",IF(D225=1,VLOOKUP(②選手情報入力!I233,種目情報!$A$3:$B$17,2,FALSE),VLOOKUP(②選手情報入力!I233,種目情報!$E$3:$F$19,2,FALSE))))</f>
        <v/>
      </c>
      <c r="J225" t="str">
        <f>IF(②選手情報入力!J233="","",L225)</f>
        <v/>
      </c>
      <c r="K225" t="str">
        <f>"0000000000"&amp;②選手情報入力!J233</f>
        <v>0000000000</v>
      </c>
      <c r="L225" t="str">
        <f t="shared" si="7"/>
        <v>0000000</v>
      </c>
    </row>
    <row r="226" spans="1:12">
      <c r="A226" t="e">
        <f>IF(H226="","",RIGHT(①学校情報入力!$D$4,4))&amp;(D226&amp;"0000")+H226</f>
        <v>#VALUE!</v>
      </c>
      <c r="B226" t="str">
        <f>IF(H226="","",②選手情報入力!D234)</f>
        <v/>
      </c>
      <c r="C226" t="str">
        <f>IF(H226="","",②選手情報入力!E234)</f>
        <v/>
      </c>
      <c r="D226" t="str">
        <f>IF(H226="","",IF(②選手情報入力!G234="男",1,2))</f>
        <v/>
      </c>
      <c r="E226" t="str">
        <f t="shared" si="6"/>
        <v/>
      </c>
      <c r="F226" t="str">
        <f>IF(H226="","",①学校情報入力!$D$4)</f>
        <v/>
      </c>
      <c r="G226" t="str">
        <f>IF(H226="","",①学校情報入力!$D$5)</f>
        <v/>
      </c>
      <c r="H226" t="str">
        <f>IF(②選手情報入力!C234="","",②選手情報入力!C234)</f>
        <v/>
      </c>
      <c r="I226" t="str">
        <f>IF(H226="","",IF(②選手情報入力!I234="","",IF(D226=1,VLOOKUP(②選手情報入力!I234,種目情報!$A$3:$B$17,2,FALSE),VLOOKUP(②選手情報入力!I234,種目情報!$E$3:$F$19,2,FALSE))))</f>
        <v/>
      </c>
      <c r="J226" t="str">
        <f>IF(②選手情報入力!J234="","",L226)</f>
        <v/>
      </c>
      <c r="K226" t="str">
        <f>"0000000000"&amp;②選手情報入力!J234</f>
        <v>0000000000</v>
      </c>
      <c r="L226" t="str">
        <f t="shared" si="7"/>
        <v>0000000</v>
      </c>
    </row>
    <row r="227" spans="1:12">
      <c r="A227" t="e">
        <f>IF(H227="","",RIGHT(①学校情報入力!$D$4,4))&amp;(D227&amp;"0000")+H227</f>
        <v>#VALUE!</v>
      </c>
      <c r="B227" t="str">
        <f>IF(H227="","",②選手情報入力!D235)</f>
        <v/>
      </c>
      <c r="C227" t="str">
        <f>IF(H227="","",②選手情報入力!E235)</f>
        <v/>
      </c>
      <c r="D227" t="str">
        <f>IF(H227="","",IF(②選手情報入力!G235="男",1,2))</f>
        <v/>
      </c>
      <c r="E227" t="str">
        <f t="shared" si="6"/>
        <v/>
      </c>
      <c r="F227" t="str">
        <f>IF(H227="","",①学校情報入力!$D$4)</f>
        <v/>
      </c>
      <c r="G227" t="str">
        <f>IF(H227="","",①学校情報入力!$D$5)</f>
        <v/>
      </c>
      <c r="H227" t="str">
        <f>IF(②選手情報入力!C235="","",②選手情報入力!C235)</f>
        <v/>
      </c>
      <c r="I227" t="str">
        <f>IF(H227="","",IF(②選手情報入力!I235="","",IF(D227=1,VLOOKUP(②選手情報入力!I235,種目情報!$A$3:$B$17,2,FALSE),VLOOKUP(②選手情報入力!I235,種目情報!$E$3:$F$19,2,FALSE))))</f>
        <v/>
      </c>
      <c r="J227" t="str">
        <f>IF(②選手情報入力!J235="","",L227)</f>
        <v/>
      </c>
      <c r="K227" t="str">
        <f>"0000000000"&amp;②選手情報入力!J235</f>
        <v>0000000000</v>
      </c>
      <c r="L227" t="str">
        <f t="shared" si="7"/>
        <v>0000000</v>
      </c>
    </row>
    <row r="228" spans="1:12">
      <c r="A228" t="e">
        <f>IF(H228="","",RIGHT(①学校情報入力!$D$4,4))&amp;(D228&amp;"0000")+H228</f>
        <v>#VALUE!</v>
      </c>
      <c r="B228" t="str">
        <f>IF(H228="","",②選手情報入力!D236)</f>
        <v/>
      </c>
      <c r="C228" t="str">
        <f>IF(H228="","",②選手情報入力!E236)</f>
        <v/>
      </c>
      <c r="D228" t="str">
        <f>IF(H228="","",IF(②選手情報入力!G236="男",1,2))</f>
        <v/>
      </c>
      <c r="E228" t="str">
        <f t="shared" si="6"/>
        <v/>
      </c>
      <c r="F228" t="str">
        <f>IF(H228="","",①学校情報入力!$D$4)</f>
        <v/>
      </c>
      <c r="G228" t="str">
        <f>IF(H228="","",①学校情報入力!$D$5)</f>
        <v/>
      </c>
      <c r="H228" t="str">
        <f>IF(②選手情報入力!C236="","",②選手情報入力!C236)</f>
        <v/>
      </c>
      <c r="I228" t="str">
        <f>IF(H228="","",IF(②選手情報入力!I236="","",IF(D228=1,VLOOKUP(②選手情報入力!I236,種目情報!$A$3:$B$17,2,FALSE),VLOOKUP(②選手情報入力!I236,種目情報!$E$3:$F$19,2,FALSE))))</f>
        <v/>
      </c>
      <c r="J228" t="str">
        <f>IF(②選手情報入力!J236="","",L228)</f>
        <v/>
      </c>
      <c r="K228" t="str">
        <f>"0000000000"&amp;②選手情報入力!J236</f>
        <v>0000000000</v>
      </c>
      <c r="L228" t="str">
        <f t="shared" si="7"/>
        <v>0000000</v>
      </c>
    </row>
    <row r="229" spans="1:12">
      <c r="A229" t="e">
        <f>IF(H229="","",RIGHT(①学校情報入力!$D$4,4))&amp;(D229&amp;"0000")+H229</f>
        <v>#VALUE!</v>
      </c>
      <c r="B229" t="str">
        <f>IF(H229="","",②選手情報入力!D237)</f>
        <v/>
      </c>
      <c r="C229" t="str">
        <f>IF(H229="","",②選手情報入力!E237)</f>
        <v/>
      </c>
      <c r="D229" t="str">
        <f>IF(H229="","",IF(②選手情報入力!G237="男",1,2))</f>
        <v/>
      </c>
      <c r="E229" t="str">
        <f t="shared" si="6"/>
        <v/>
      </c>
      <c r="F229" t="str">
        <f>IF(H229="","",①学校情報入力!$D$4)</f>
        <v/>
      </c>
      <c r="G229" t="str">
        <f>IF(H229="","",①学校情報入力!$D$5)</f>
        <v/>
      </c>
      <c r="H229" t="str">
        <f>IF(②選手情報入力!C237="","",②選手情報入力!C237)</f>
        <v/>
      </c>
      <c r="I229" t="str">
        <f>IF(H229="","",IF(②選手情報入力!I237="","",IF(D229=1,VLOOKUP(②選手情報入力!I237,種目情報!$A$3:$B$17,2,FALSE),VLOOKUP(②選手情報入力!I237,種目情報!$E$3:$F$19,2,FALSE))))</f>
        <v/>
      </c>
      <c r="J229" t="str">
        <f>IF(②選手情報入力!J237="","",L229)</f>
        <v/>
      </c>
      <c r="K229" t="str">
        <f>"0000000000"&amp;②選手情報入力!J237</f>
        <v>0000000000</v>
      </c>
      <c r="L229" t="str">
        <f t="shared" si="7"/>
        <v>0000000</v>
      </c>
    </row>
    <row r="230" spans="1:12">
      <c r="A230" t="e">
        <f>IF(H230="","",RIGHT(①学校情報入力!$D$4,4))&amp;(D230&amp;"0000")+H230</f>
        <v>#VALUE!</v>
      </c>
      <c r="B230" t="str">
        <f>IF(H230="","",②選手情報入力!D238)</f>
        <v/>
      </c>
      <c r="C230" t="str">
        <f>IF(H230="","",②選手情報入力!E238)</f>
        <v/>
      </c>
      <c r="D230" t="str">
        <f>IF(H230="","",IF(②選手情報入力!G238="男",1,2))</f>
        <v/>
      </c>
      <c r="E230" t="str">
        <f t="shared" si="6"/>
        <v/>
      </c>
      <c r="F230" t="str">
        <f>IF(H230="","",①学校情報入力!$D$4)</f>
        <v/>
      </c>
      <c r="G230" t="str">
        <f>IF(H230="","",①学校情報入力!$D$5)</f>
        <v/>
      </c>
      <c r="H230" t="str">
        <f>IF(②選手情報入力!C238="","",②選手情報入力!C238)</f>
        <v/>
      </c>
      <c r="I230" t="str">
        <f>IF(H230="","",IF(②選手情報入力!I238="","",IF(D230=1,VLOOKUP(②選手情報入力!I238,種目情報!$A$3:$B$17,2,FALSE),VLOOKUP(②選手情報入力!I238,種目情報!$E$3:$F$19,2,FALSE))))</f>
        <v/>
      </c>
      <c r="J230" t="str">
        <f>IF(②選手情報入力!J238="","",L230)</f>
        <v/>
      </c>
      <c r="K230" t="str">
        <f>"0000000000"&amp;②選手情報入力!J238</f>
        <v>0000000000</v>
      </c>
      <c r="L230" t="str">
        <f t="shared" si="7"/>
        <v>0000000</v>
      </c>
    </row>
    <row r="231" spans="1:12">
      <c r="A231" t="e">
        <f>IF(H231="","",RIGHT(①学校情報入力!$D$4,4))&amp;(D231&amp;"0000")+H231</f>
        <v>#VALUE!</v>
      </c>
      <c r="B231" t="str">
        <f>IF(H231="","",②選手情報入力!D239)</f>
        <v/>
      </c>
      <c r="C231" t="str">
        <f>IF(H231="","",②選手情報入力!E239)</f>
        <v/>
      </c>
      <c r="D231" t="str">
        <f>IF(H231="","",IF(②選手情報入力!G239="男",1,2))</f>
        <v/>
      </c>
      <c r="E231" t="str">
        <f t="shared" si="6"/>
        <v/>
      </c>
      <c r="F231" t="str">
        <f>IF(H231="","",①学校情報入力!$D$4)</f>
        <v/>
      </c>
      <c r="G231" t="str">
        <f>IF(H231="","",①学校情報入力!$D$5)</f>
        <v/>
      </c>
      <c r="H231" t="str">
        <f>IF(②選手情報入力!C239="","",②選手情報入力!C239)</f>
        <v/>
      </c>
      <c r="I231" t="str">
        <f>IF(H231="","",IF(②選手情報入力!I239="","",IF(D231=1,VLOOKUP(②選手情報入力!I239,種目情報!$A$3:$B$17,2,FALSE),VLOOKUP(②選手情報入力!I239,種目情報!$E$3:$F$19,2,FALSE))))</f>
        <v/>
      </c>
      <c r="J231" t="str">
        <f>IF(②選手情報入力!J239="","",L231)</f>
        <v/>
      </c>
      <c r="K231" t="str">
        <f>"0000000000"&amp;②選手情報入力!J239</f>
        <v>0000000000</v>
      </c>
      <c r="L231" t="str">
        <f t="shared" si="7"/>
        <v>0000000</v>
      </c>
    </row>
    <row r="232" spans="1:12">
      <c r="A232" t="e">
        <f>IF(H232="","",RIGHT(①学校情報入力!$D$4,4))&amp;(D232&amp;"0000")+H232</f>
        <v>#VALUE!</v>
      </c>
      <c r="B232" t="str">
        <f>IF(H232="","",②選手情報入力!D240)</f>
        <v/>
      </c>
      <c r="C232" t="str">
        <f>IF(H232="","",②選手情報入力!E240)</f>
        <v/>
      </c>
      <c r="D232" t="str">
        <f>IF(H232="","",IF(②選手情報入力!G240="男",1,2))</f>
        <v/>
      </c>
      <c r="E232" t="str">
        <f t="shared" si="6"/>
        <v/>
      </c>
      <c r="F232" t="str">
        <f>IF(H232="","",①学校情報入力!$D$4)</f>
        <v/>
      </c>
      <c r="G232" t="str">
        <f>IF(H232="","",①学校情報入力!$D$5)</f>
        <v/>
      </c>
      <c r="H232" t="str">
        <f>IF(②選手情報入力!C240="","",②選手情報入力!C240)</f>
        <v/>
      </c>
      <c r="I232" t="str">
        <f>IF(H232="","",IF(②選手情報入力!I240="","",IF(D232=1,VLOOKUP(②選手情報入力!I240,種目情報!$A$3:$B$17,2,FALSE),VLOOKUP(②選手情報入力!I240,種目情報!$E$3:$F$19,2,FALSE))))</f>
        <v/>
      </c>
      <c r="J232" t="str">
        <f>IF(②選手情報入力!J240="","",L232)</f>
        <v/>
      </c>
      <c r="K232" t="str">
        <f>"0000000000"&amp;②選手情報入力!J240</f>
        <v>0000000000</v>
      </c>
      <c r="L232" t="str">
        <f t="shared" si="7"/>
        <v>0000000</v>
      </c>
    </row>
  </sheetData>
  <phoneticPr fontId="7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sqref="A1:XFD1"/>
    </sheetView>
  </sheetViews>
  <sheetFormatPr defaultColWidth="8.875" defaultRowHeight="13.5"/>
  <cols>
    <col min="1" max="1" width="4.5" style="205" bestFit="1" customWidth="1"/>
    <col min="2" max="4" width="13.875" style="205" bestFit="1" customWidth="1"/>
    <col min="5" max="5" width="64.375" style="205" bestFit="1" customWidth="1"/>
    <col min="6" max="6" width="4.5" style="205" bestFit="1" customWidth="1"/>
    <col min="7" max="16384" width="8.875" style="205"/>
  </cols>
  <sheetData>
    <row r="1" spans="1:6">
      <c r="A1" s="205" t="s">
        <v>210</v>
      </c>
      <c r="B1" s="205" t="s">
        <v>211</v>
      </c>
      <c r="C1" s="205" t="s">
        <v>212</v>
      </c>
      <c r="D1" s="205" t="s">
        <v>211</v>
      </c>
      <c r="E1" s="205" t="s">
        <v>213</v>
      </c>
      <c r="F1" s="205" t="s">
        <v>210</v>
      </c>
    </row>
    <row r="2" spans="1:6">
      <c r="A2" s="205">
        <v>1</v>
      </c>
      <c r="B2" s="205" t="s">
        <v>322</v>
      </c>
      <c r="C2" s="206">
        <v>233101</v>
      </c>
      <c r="D2" s="205" t="s">
        <v>322</v>
      </c>
      <c r="E2" s="205" t="s">
        <v>214</v>
      </c>
      <c r="F2" s="205">
        <v>1</v>
      </c>
    </row>
    <row r="3" spans="1:6">
      <c r="A3" s="205">
        <v>2</v>
      </c>
      <c r="B3" s="205" t="s">
        <v>323</v>
      </c>
      <c r="C3" s="206">
        <v>233102</v>
      </c>
      <c r="D3" s="205" t="s">
        <v>323</v>
      </c>
      <c r="E3" s="205" t="s">
        <v>215</v>
      </c>
      <c r="F3" s="205">
        <v>2</v>
      </c>
    </row>
    <row r="4" spans="1:6">
      <c r="A4" s="205">
        <v>3</v>
      </c>
      <c r="B4" s="205" t="s">
        <v>324</v>
      </c>
      <c r="C4" s="206">
        <v>233103</v>
      </c>
      <c r="D4" s="205" t="s">
        <v>324</v>
      </c>
      <c r="E4" s="205" t="s">
        <v>216</v>
      </c>
      <c r="F4" s="205">
        <v>3</v>
      </c>
    </row>
    <row r="5" spans="1:6">
      <c r="A5" s="205">
        <v>4</v>
      </c>
      <c r="B5" s="205" t="s">
        <v>325</v>
      </c>
      <c r="C5" s="206">
        <v>233104</v>
      </c>
      <c r="D5" s="205" t="s">
        <v>325</v>
      </c>
      <c r="E5" s="205" t="s">
        <v>217</v>
      </c>
      <c r="F5" s="205">
        <v>4</v>
      </c>
    </row>
    <row r="6" spans="1:6">
      <c r="A6" s="205">
        <v>5</v>
      </c>
      <c r="B6" s="205" t="s">
        <v>326</v>
      </c>
      <c r="C6" s="206">
        <v>233105</v>
      </c>
      <c r="D6" s="205" t="s">
        <v>326</v>
      </c>
      <c r="E6" s="205" t="s">
        <v>218</v>
      </c>
      <c r="F6" s="205">
        <v>5</v>
      </c>
    </row>
    <row r="7" spans="1:6">
      <c r="A7" s="205">
        <v>6</v>
      </c>
      <c r="B7" s="205" t="s">
        <v>327</v>
      </c>
      <c r="C7" s="206">
        <v>233106</v>
      </c>
      <c r="D7" s="205" t="s">
        <v>327</v>
      </c>
      <c r="E7" s="205" t="s">
        <v>219</v>
      </c>
      <c r="F7" s="205">
        <v>6</v>
      </c>
    </row>
    <row r="8" spans="1:6">
      <c r="A8" s="205">
        <v>7</v>
      </c>
      <c r="B8" s="205" t="s">
        <v>328</v>
      </c>
      <c r="C8" s="206">
        <v>233107</v>
      </c>
      <c r="D8" s="205" t="s">
        <v>328</v>
      </c>
      <c r="E8" s="205" t="s">
        <v>220</v>
      </c>
      <c r="F8" s="205">
        <v>7</v>
      </c>
    </row>
    <row r="9" spans="1:6">
      <c r="A9" s="205">
        <v>8</v>
      </c>
      <c r="B9" s="205" t="s">
        <v>329</v>
      </c>
      <c r="C9" s="206">
        <v>233108</v>
      </c>
      <c r="D9" s="205" t="s">
        <v>329</v>
      </c>
      <c r="E9" s="205" t="s">
        <v>221</v>
      </c>
      <c r="F9" s="205">
        <v>8</v>
      </c>
    </row>
    <row r="10" spans="1:6">
      <c r="A10" s="205">
        <v>9</v>
      </c>
      <c r="B10" s="205" t="s">
        <v>330</v>
      </c>
      <c r="C10" s="206">
        <v>233109</v>
      </c>
      <c r="D10" s="205" t="s">
        <v>330</v>
      </c>
      <c r="E10" s="205" t="s">
        <v>222</v>
      </c>
      <c r="F10" s="205">
        <v>9</v>
      </c>
    </row>
    <row r="11" spans="1:6">
      <c r="A11" s="205">
        <v>10</v>
      </c>
      <c r="B11" s="205" t="s">
        <v>331</v>
      </c>
      <c r="C11" s="206">
        <v>233110</v>
      </c>
      <c r="D11" s="205" t="s">
        <v>331</v>
      </c>
      <c r="E11" s="205" t="s">
        <v>223</v>
      </c>
      <c r="F11" s="205">
        <v>10</v>
      </c>
    </row>
    <row r="12" spans="1:6">
      <c r="A12" s="205">
        <v>11</v>
      </c>
      <c r="B12" s="205" t="s">
        <v>332</v>
      </c>
      <c r="C12" s="206">
        <v>233111</v>
      </c>
      <c r="D12" s="205" t="s">
        <v>332</v>
      </c>
      <c r="E12" s="205" t="s">
        <v>224</v>
      </c>
      <c r="F12" s="205">
        <v>11</v>
      </c>
    </row>
    <row r="13" spans="1:6">
      <c r="A13" s="205">
        <v>12</v>
      </c>
      <c r="B13" s="205" t="s">
        <v>333</v>
      </c>
      <c r="C13" s="206">
        <v>233112</v>
      </c>
      <c r="D13" s="205" t="s">
        <v>333</v>
      </c>
      <c r="E13" s="205" t="s">
        <v>225</v>
      </c>
      <c r="F13" s="205">
        <v>12</v>
      </c>
    </row>
    <row r="14" spans="1:6">
      <c r="A14" s="205">
        <v>13</v>
      </c>
      <c r="B14" s="205" t="s">
        <v>334</v>
      </c>
      <c r="C14" s="206">
        <v>233113</v>
      </c>
      <c r="D14" s="205" t="s">
        <v>334</v>
      </c>
      <c r="E14" s="205" t="s">
        <v>226</v>
      </c>
      <c r="F14" s="205">
        <v>13</v>
      </c>
    </row>
    <row r="15" spans="1:6">
      <c r="A15" s="205">
        <v>14</v>
      </c>
      <c r="B15" s="205" t="s">
        <v>335</v>
      </c>
      <c r="C15" s="206">
        <v>233114</v>
      </c>
      <c r="D15" s="205" t="s">
        <v>335</v>
      </c>
      <c r="E15" s="205" t="s">
        <v>227</v>
      </c>
      <c r="F15" s="205">
        <v>14</v>
      </c>
    </row>
    <row r="16" spans="1:6">
      <c r="A16" s="205">
        <v>15</v>
      </c>
      <c r="B16" s="205" t="s">
        <v>336</v>
      </c>
      <c r="C16" s="206">
        <v>233115</v>
      </c>
      <c r="D16" s="205" t="s">
        <v>336</v>
      </c>
      <c r="E16" s="205" t="s">
        <v>228</v>
      </c>
      <c r="F16" s="205">
        <v>15</v>
      </c>
    </row>
    <row r="17" spans="1:6">
      <c r="A17" s="205">
        <v>16</v>
      </c>
      <c r="B17" s="205" t="s">
        <v>337</v>
      </c>
      <c r="C17" s="206">
        <v>233116</v>
      </c>
      <c r="D17" s="205" t="s">
        <v>337</v>
      </c>
      <c r="E17" s="205" t="s">
        <v>229</v>
      </c>
      <c r="F17" s="205">
        <v>16</v>
      </c>
    </row>
    <row r="18" spans="1:6">
      <c r="A18" s="205">
        <v>17</v>
      </c>
      <c r="B18" s="205" t="s">
        <v>338</v>
      </c>
      <c r="C18" s="206">
        <v>233117</v>
      </c>
      <c r="D18" s="205" t="s">
        <v>338</v>
      </c>
      <c r="E18" s="205" t="s">
        <v>230</v>
      </c>
      <c r="F18" s="205">
        <v>17</v>
      </c>
    </row>
    <row r="19" spans="1:6">
      <c r="A19" s="205">
        <v>18</v>
      </c>
      <c r="B19" s="205" t="s">
        <v>339</v>
      </c>
      <c r="C19" s="206">
        <v>233118</v>
      </c>
      <c r="D19" s="205" t="s">
        <v>339</v>
      </c>
      <c r="E19" s="205" t="s">
        <v>231</v>
      </c>
      <c r="F19" s="205">
        <v>18</v>
      </c>
    </row>
    <row r="20" spans="1:6">
      <c r="A20" s="205">
        <v>19</v>
      </c>
      <c r="B20" s="205" t="s">
        <v>340</v>
      </c>
      <c r="C20" s="206">
        <v>233119</v>
      </c>
      <c r="D20" s="205" t="s">
        <v>340</v>
      </c>
      <c r="E20" s="205" t="s">
        <v>232</v>
      </c>
      <c r="F20" s="205">
        <v>19</v>
      </c>
    </row>
    <row r="21" spans="1:6">
      <c r="A21" s="205">
        <v>20</v>
      </c>
      <c r="B21" s="205" t="s">
        <v>341</v>
      </c>
      <c r="C21" s="206">
        <v>233124</v>
      </c>
      <c r="D21" s="205" t="s">
        <v>341</v>
      </c>
      <c r="E21" s="205" t="s">
        <v>233</v>
      </c>
      <c r="F21" s="205">
        <v>20</v>
      </c>
    </row>
    <row r="22" spans="1:6">
      <c r="A22" s="205">
        <v>21</v>
      </c>
      <c r="B22" s="205" t="s">
        <v>342</v>
      </c>
      <c r="C22" s="206">
        <v>233125</v>
      </c>
      <c r="D22" s="205" t="s">
        <v>342</v>
      </c>
      <c r="E22" s="205" t="s">
        <v>234</v>
      </c>
      <c r="F22" s="205">
        <v>21</v>
      </c>
    </row>
    <row r="23" spans="1:6">
      <c r="A23" s="205">
        <v>22</v>
      </c>
      <c r="B23" s="205" t="s">
        <v>343</v>
      </c>
      <c r="C23" s="206">
        <v>233126</v>
      </c>
      <c r="D23" s="205" t="s">
        <v>343</v>
      </c>
      <c r="E23" s="205" t="s">
        <v>235</v>
      </c>
      <c r="F23" s="205">
        <v>22</v>
      </c>
    </row>
    <row r="24" spans="1:6">
      <c r="A24" s="205">
        <v>23</v>
      </c>
      <c r="B24" s="205" t="s">
        <v>344</v>
      </c>
      <c r="C24" s="206">
        <v>233127</v>
      </c>
      <c r="D24" s="205" t="s">
        <v>344</v>
      </c>
      <c r="E24" s="205" t="s">
        <v>236</v>
      </c>
      <c r="F24" s="205">
        <v>23</v>
      </c>
    </row>
    <row r="25" spans="1:6">
      <c r="A25" s="205">
        <v>24</v>
      </c>
      <c r="B25" s="205" t="s">
        <v>345</v>
      </c>
      <c r="C25" s="206">
        <v>233128</v>
      </c>
      <c r="D25" s="205" t="s">
        <v>345</v>
      </c>
      <c r="E25" s="205" t="s">
        <v>237</v>
      </c>
      <c r="F25" s="205">
        <v>24</v>
      </c>
    </row>
    <row r="26" spans="1:6">
      <c r="A26" s="205">
        <v>25</v>
      </c>
      <c r="B26" s="205" t="s">
        <v>346</v>
      </c>
      <c r="C26" s="206">
        <v>233129</v>
      </c>
      <c r="D26" s="205" t="s">
        <v>346</v>
      </c>
      <c r="E26" s="205" t="s">
        <v>238</v>
      </c>
      <c r="F26" s="205">
        <v>25</v>
      </c>
    </row>
    <row r="27" spans="1:6">
      <c r="A27" s="205">
        <v>26</v>
      </c>
      <c r="B27" s="205" t="s">
        <v>347</v>
      </c>
      <c r="C27" s="206">
        <v>233130</v>
      </c>
      <c r="D27" s="205" t="s">
        <v>347</v>
      </c>
      <c r="E27" s="205" t="s">
        <v>239</v>
      </c>
      <c r="F27" s="205">
        <v>26</v>
      </c>
    </row>
    <row r="28" spans="1:6">
      <c r="A28" s="205">
        <v>27</v>
      </c>
      <c r="B28" s="205" t="s">
        <v>348</v>
      </c>
      <c r="C28" s="206">
        <v>233133</v>
      </c>
      <c r="D28" s="205" t="s">
        <v>348</v>
      </c>
      <c r="E28" s="205" t="s">
        <v>240</v>
      </c>
      <c r="F28" s="205">
        <v>27</v>
      </c>
    </row>
    <row r="29" spans="1:6">
      <c r="A29" s="205">
        <v>28</v>
      </c>
      <c r="B29" s="205" t="s">
        <v>349</v>
      </c>
      <c r="C29" s="206">
        <v>233159</v>
      </c>
      <c r="D29" s="205" t="s">
        <v>349</v>
      </c>
      <c r="E29" s="205" t="s">
        <v>241</v>
      </c>
      <c r="F29" s="205">
        <v>28</v>
      </c>
    </row>
    <row r="30" spans="1:6">
      <c r="A30" s="205">
        <v>29</v>
      </c>
      <c r="B30" s="205" t="s">
        <v>350</v>
      </c>
      <c r="C30" s="206">
        <v>233160</v>
      </c>
      <c r="D30" s="205" t="s">
        <v>350</v>
      </c>
      <c r="E30" s="205" t="s">
        <v>242</v>
      </c>
      <c r="F30" s="205">
        <v>29</v>
      </c>
    </row>
    <row r="31" spans="1:6">
      <c r="A31" s="205">
        <v>30</v>
      </c>
      <c r="B31" s="205" t="s">
        <v>351</v>
      </c>
      <c r="C31" s="206">
        <v>233161</v>
      </c>
      <c r="D31" s="205" t="s">
        <v>351</v>
      </c>
      <c r="E31" s="205" t="s">
        <v>243</v>
      </c>
      <c r="F31" s="205">
        <v>30</v>
      </c>
    </row>
    <row r="32" spans="1:6">
      <c r="A32" s="205">
        <v>31</v>
      </c>
      <c r="B32" s="205" t="s">
        <v>352</v>
      </c>
      <c r="C32" s="206">
        <v>233162</v>
      </c>
      <c r="D32" s="205" t="s">
        <v>352</v>
      </c>
      <c r="E32" s="205" t="s">
        <v>244</v>
      </c>
      <c r="F32" s="205">
        <v>31</v>
      </c>
    </row>
    <row r="33" spans="1:6">
      <c r="A33" s="205">
        <v>32</v>
      </c>
      <c r="B33" s="205" t="s">
        <v>353</v>
      </c>
      <c r="C33" s="206">
        <v>233163</v>
      </c>
      <c r="D33" s="205" t="s">
        <v>353</v>
      </c>
      <c r="E33" s="205" t="s">
        <v>245</v>
      </c>
      <c r="F33" s="205">
        <v>32</v>
      </c>
    </row>
    <row r="34" spans="1:6">
      <c r="A34" s="205">
        <v>33</v>
      </c>
      <c r="B34" s="205" t="s">
        <v>354</v>
      </c>
      <c r="C34" s="206">
        <v>233165</v>
      </c>
      <c r="D34" s="205" t="s">
        <v>354</v>
      </c>
      <c r="E34" s="205" t="s">
        <v>246</v>
      </c>
      <c r="F34" s="205">
        <v>33</v>
      </c>
    </row>
    <row r="35" spans="1:6">
      <c r="A35" s="205">
        <v>34</v>
      </c>
      <c r="B35" s="205" t="s">
        <v>355</v>
      </c>
      <c r="C35" s="206">
        <v>233166</v>
      </c>
      <c r="D35" s="205" t="s">
        <v>355</v>
      </c>
      <c r="E35" s="205" t="s">
        <v>247</v>
      </c>
      <c r="F35" s="205">
        <v>34</v>
      </c>
    </row>
    <row r="36" spans="1:6">
      <c r="A36" s="205">
        <v>35</v>
      </c>
      <c r="B36" s="205" t="s">
        <v>356</v>
      </c>
      <c r="C36" s="206">
        <v>233167</v>
      </c>
      <c r="D36" s="205" t="s">
        <v>356</v>
      </c>
      <c r="E36" s="205" t="s">
        <v>248</v>
      </c>
      <c r="F36" s="205">
        <v>35</v>
      </c>
    </row>
    <row r="37" spans="1:6">
      <c r="A37" s="205">
        <v>36</v>
      </c>
      <c r="B37" s="205" t="s">
        <v>357</v>
      </c>
      <c r="C37" s="206">
        <v>233168</v>
      </c>
      <c r="D37" s="205" t="s">
        <v>357</v>
      </c>
      <c r="E37" s="205" t="s">
        <v>249</v>
      </c>
      <c r="F37" s="205">
        <v>36</v>
      </c>
    </row>
    <row r="38" spans="1:6">
      <c r="A38" s="205">
        <v>37</v>
      </c>
      <c r="B38" s="205" t="s">
        <v>358</v>
      </c>
      <c r="C38" s="206">
        <v>233169</v>
      </c>
      <c r="D38" s="205" t="s">
        <v>358</v>
      </c>
      <c r="E38" s="205" t="s">
        <v>250</v>
      </c>
      <c r="F38" s="205">
        <v>37</v>
      </c>
    </row>
    <row r="39" spans="1:6">
      <c r="A39" s="205">
        <v>38</v>
      </c>
      <c r="B39" s="205" t="s">
        <v>359</v>
      </c>
      <c r="C39" s="206">
        <v>233172</v>
      </c>
      <c r="D39" s="205" t="s">
        <v>359</v>
      </c>
      <c r="E39" s="205" t="s">
        <v>251</v>
      </c>
      <c r="F39" s="205">
        <v>38</v>
      </c>
    </row>
    <row r="40" spans="1:6">
      <c r="A40" s="205">
        <v>39</v>
      </c>
      <c r="B40" s="205" t="s">
        <v>360</v>
      </c>
      <c r="C40" s="206">
        <v>233226</v>
      </c>
      <c r="D40" s="205" t="s">
        <v>360</v>
      </c>
      <c r="E40" s="205" t="s">
        <v>252</v>
      </c>
      <c r="F40" s="205">
        <v>39</v>
      </c>
    </row>
    <row r="41" spans="1:6">
      <c r="A41" s="205">
        <v>40</v>
      </c>
      <c r="B41" s="205" t="s">
        <v>361</v>
      </c>
      <c r="C41" s="206">
        <v>233228</v>
      </c>
      <c r="D41" s="205" t="s">
        <v>361</v>
      </c>
      <c r="E41" s="205" t="s">
        <v>253</v>
      </c>
      <c r="F41" s="205">
        <v>40</v>
      </c>
    </row>
    <row r="42" spans="1:6">
      <c r="A42" s="205">
        <v>41</v>
      </c>
      <c r="B42" s="205" t="s">
        <v>362</v>
      </c>
      <c r="C42" s="206">
        <v>233230</v>
      </c>
      <c r="D42" s="205" t="s">
        <v>362</v>
      </c>
      <c r="E42" s="205" t="s">
        <v>254</v>
      </c>
      <c r="F42" s="205">
        <v>41</v>
      </c>
    </row>
    <row r="43" spans="1:6">
      <c r="A43" s="205">
        <v>42</v>
      </c>
      <c r="B43" s="205" t="s">
        <v>363</v>
      </c>
      <c r="C43" s="206">
        <v>233231</v>
      </c>
      <c r="D43" s="205" t="s">
        <v>363</v>
      </c>
      <c r="E43" s="205" t="s">
        <v>255</v>
      </c>
      <c r="F43" s="205">
        <v>42</v>
      </c>
    </row>
    <row r="44" spans="1:6">
      <c r="A44" s="205">
        <v>43</v>
      </c>
      <c r="B44" s="205" t="s">
        <v>364</v>
      </c>
      <c r="C44" s="206">
        <v>233232</v>
      </c>
      <c r="D44" s="205" t="s">
        <v>364</v>
      </c>
      <c r="E44" s="205" t="s">
        <v>256</v>
      </c>
      <c r="F44" s="205">
        <v>43</v>
      </c>
    </row>
    <row r="45" spans="1:6">
      <c r="A45" s="205">
        <v>44</v>
      </c>
      <c r="B45" s="205" t="s">
        <v>365</v>
      </c>
      <c r="C45" s="206">
        <v>233233</v>
      </c>
      <c r="D45" s="205" t="s">
        <v>365</v>
      </c>
      <c r="E45" s="205" t="s">
        <v>257</v>
      </c>
      <c r="F45" s="205">
        <v>44</v>
      </c>
    </row>
    <row r="46" spans="1:6">
      <c r="A46" s="205">
        <v>45</v>
      </c>
      <c r="B46" s="205" t="s">
        <v>366</v>
      </c>
      <c r="C46" s="206">
        <v>233234</v>
      </c>
      <c r="D46" s="205" t="s">
        <v>366</v>
      </c>
      <c r="E46" s="205" t="s">
        <v>258</v>
      </c>
      <c r="F46" s="205">
        <v>45</v>
      </c>
    </row>
    <row r="47" spans="1:6">
      <c r="A47" s="205">
        <v>46</v>
      </c>
      <c r="B47" s="205" t="s">
        <v>367</v>
      </c>
      <c r="C47" s="206">
        <v>233235</v>
      </c>
      <c r="D47" s="205" t="s">
        <v>367</v>
      </c>
      <c r="E47" s="205" t="s">
        <v>259</v>
      </c>
      <c r="F47" s="205">
        <v>46</v>
      </c>
    </row>
    <row r="48" spans="1:6">
      <c r="A48" s="205">
        <v>47</v>
      </c>
      <c r="B48" s="205" t="s">
        <v>368</v>
      </c>
      <c r="C48" s="206">
        <v>233236</v>
      </c>
      <c r="D48" s="205" t="s">
        <v>368</v>
      </c>
      <c r="E48" s="205" t="s">
        <v>260</v>
      </c>
      <c r="F48" s="205">
        <v>47</v>
      </c>
    </row>
    <row r="49" spans="1:6">
      <c r="A49" s="205">
        <v>48</v>
      </c>
      <c r="B49" s="205" t="s">
        <v>369</v>
      </c>
      <c r="C49" s="206">
        <v>233237</v>
      </c>
      <c r="D49" s="205" t="s">
        <v>369</v>
      </c>
      <c r="E49" s="205" t="s">
        <v>261</v>
      </c>
      <c r="F49" s="205">
        <v>48</v>
      </c>
    </row>
    <row r="50" spans="1:6">
      <c r="A50" s="205">
        <v>49</v>
      </c>
      <c r="B50" s="205" t="s">
        <v>370</v>
      </c>
      <c r="C50" s="206">
        <v>233238</v>
      </c>
      <c r="D50" s="205" t="s">
        <v>370</v>
      </c>
      <c r="E50" s="205" t="s">
        <v>262</v>
      </c>
      <c r="F50" s="205">
        <v>49</v>
      </c>
    </row>
    <row r="51" spans="1:6">
      <c r="A51" s="205">
        <v>50</v>
      </c>
      <c r="B51" s="205" t="s">
        <v>371</v>
      </c>
      <c r="C51" s="206">
        <v>233239</v>
      </c>
      <c r="D51" s="205" t="s">
        <v>371</v>
      </c>
      <c r="E51" s="205" t="s">
        <v>263</v>
      </c>
      <c r="F51" s="205">
        <v>50</v>
      </c>
    </row>
    <row r="52" spans="1:6">
      <c r="A52" s="205">
        <v>51</v>
      </c>
      <c r="B52" s="205" t="s">
        <v>372</v>
      </c>
      <c r="C52" s="206">
        <v>233243</v>
      </c>
      <c r="D52" s="205" t="s">
        <v>372</v>
      </c>
      <c r="E52" s="205" t="s">
        <v>264</v>
      </c>
      <c r="F52" s="205">
        <v>51</v>
      </c>
    </row>
    <row r="53" spans="1:6">
      <c r="A53" s="205">
        <v>52</v>
      </c>
      <c r="B53" s="205" t="s">
        <v>373</v>
      </c>
      <c r="C53" s="206">
        <v>233244</v>
      </c>
      <c r="D53" s="205" t="s">
        <v>373</v>
      </c>
      <c r="E53" s="205" t="s">
        <v>265</v>
      </c>
      <c r="F53" s="205">
        <v>52</v>
      </c>
    </row>
    <row r="54" spans="1:6">
      <c r="A54" s="205">
        <v>53</v>
      </c>
      <c r="B54" s="205" t="s">
        <v>374</v>
      </c>
      <c r="C54" s="206">
        <v>233245</v>
      </c>
      <c r="D54" s="205" t="s">
        <v>374</v>
      </c>
      <c r="E54" s="205" t="s">
        <v>266</v>
      </c>
      <c r="F54" s="205">
        <v>53</v>
      </c>
    </row>
    <row r="55" spans="1:6">
      <c r="A55" s="205">
        <v>54</v>
      </c>
      <c r="B55" s="205" t="s">
        <v>375</v>
      </c>
      <c r="C55" s="206">
        <v>233246</v>
      </c>
      <c r="D55" s="205" t="s">
        <v>375</v>
      </c>
      <c r="E55" s="205" t="s">
        <v>267</v>
      </c>
      <c r="F55" s="205">
        <v>54</v>
      </c>
    </row>
    <row r="56" spans="1:6">
      <c r="A56" s="205">
        <v>55</v>
      </c>
      <c r="B56" s="205" t="s">
        <v>376</v>
      </c>
      <c r="C56" s="206">
        <v>233247</v>
      </c>
      <c r="D56" s="205" t="s">
        <v>376</v>
      </c>
      <c r="E56" s="205" t="s">
        <v>268</v>
      </c>
      <c r="F56" s="205">
        <v>55</v>
      </c>
    </row>
    <row r="57" spans="1:6">
      <c r="A57" s="205">
        <v>56</v>
      </c>
      <c r="B57" s="205" t="s">
        <v>377</v>
      </c>
      <c r="C57" s="206">
        <v>233255</v>
      </c>
      <c r="D57" s="205" t="s">
        <v>377</v>
      </c>
      <c r="E57" s="205" t="s">
        <v>269</v>
      </c>
      <c r="F57" s="205">
        <v>56</v>
      </c>
    </row>
    <row r="58" spans="1:6">
      <c r="A58" s="205">
        <v>57</v>
      </c>
      <c r="B58" s="205" t="s">
        <v>378</v>
      </c>
      <c r="C58" s="206">
        <v>233257</v>
      </c>
      <c r="D58" s="205" t="s">
        <v>378</v>
      </c>
      <c r="E58" s="205" t="s">
        <v>270</v>
      </c>
      <c r="F58" s="205">
        <v>57</v>
      </c>
    </row>
    <row r="59" spans="1:6">
      <c r="A59" s="205">
        <v>58</v>
      </c>
      <c r="B59" s="205" t="s">
        <v>379</v>
      </c>
      <c r="C59" s="206">
        <v>233261</v>
      </c>
      <c r="D59" s="205" t="s">
        <v>379</v>
      </c>
      <c r="E59" s="205" t="s">
        <v>271</v>
      </c>
      <c r="F59" s="205">
        <v>58</v>
      </c>
    </row>
    <row r="60" spans="1:6">
      <c r="A60" s="205">
        <v>59</v>
      </c>
      <c r="B60" s="205" t="s">
        <v>380</v>
      </c>
      <c r="C60" s="206">
        <v>233262</v>
      </c>
      <c r="D60" s="205" t="s">
        <v>380</v>
      </c>
      <c r="E60" s="205" t="s">
        <v>272</v>
      </c>
      <c r="F60" s="205">
        <v>59</v>
      </c>
    </row>
    <row r="61" spans="1:6">
      <c r="A61" s="205">
        <v>60</v>
      </c>
      <c r="B61" s="205" t="s">
        <v>381</v>
      </c>
      <c r="C61" s="206">
        <v>233263</v>
      </c>
      <c r="D61" s="205" t="s">
        <v>381</v>
      </c>
      <c r="E61" s="205" t="s">
        <v>273</v>
      </c>
      <c r="F61" s="205">
        <v>60</v>
      </c>
    </row>
    <row r="62" spans="1:6">
      <c r="A62" s="205">
        <v>61</v>
      </c>
      <c r="B62" s="205" t="s">
        <v>382</v>
      </c>
      <c r="C62" s="206">
        <v>233266</v>
      </c>
      <c r="D62" s="205" t="s">
        <v>382</v>
      </c>
      <c r="E62" s="205" t="s">
        <v>274</v>
      </c>
      <c r="F62" s="205">
        <v>61</v>
      </c>
    </row>
    <row r="63" spans="1:6">
      <c r="A63" s="205">
        <v>62</v>
      </c>
      <c r="B63" s="205" t="s">
        <v>383</v>
      </c>
      <c r="C63" s="206">
        <v>233267</v>
      </c>
      <c r="D63" s="205" t="s">
        <v>383</v>
      </c>
      <c r="E63" s="205" t="s">
        <v>275</v>
      </c>
      <c r="F63" s="205">
        <v>62</v>
      </c>
    </row>
    <row r="64" spans="1:6">
      <c r="A64" s="205">
        <v>63</v>
      </c>
      <c r="B64" s="205" t="s">
        <v>384</v>
      </c>
      <c r="C64" s="206">
        <v>233271</v>
      </c>
      <c r="D64" s="205" t="s">
        <v>384</v>
      </c>
      <c r="E64" s="205" t="s">
        <v>276</v>
      </c>
      <c r="F64" s="205">
        <v>63</v>
      </c>
    </row>
    <row r="65" spans="1:6">
      <c r="A65" s="205">
        <v>64</v>
      </c>
      <c r="B65" s="205" t="s">
        <v>385</v>
      </c>
      <c r="C65" s="206">
        <v>233272</v>
      </c>
      <c r="D65" s="205" t="s">
        <v>385</v>
      </c>
      <c r="E65" s="205" t="s">
        <v>277</v>
      </c>
      <c r="F65" s="205">
        <v>64</v>
      </c>
    </row>
    <row r="66" spans="1:6">
      <c r="A66" s="205">
        <v>65</v>
      </c>
      <c r="B66" s="205" t="s">
        <v>386</v>
      </c>
      <c r="C66" s="206">
        <v>233274</v>
      </c>
      <c r="D66" s="205" t="s">
        <v>386</v>
      </c>
      <c r="E66" s="205" t="s">
        <v>278</v>
      </c>
      <c r="F66" s="205">
        <v>65</v>
      </c>
    </row>
    <row r="67" spans="1:6">
      <c r="A67" s="205">
        <v>66</v>
      </c>
      <c r="B67" s="205" t="s">
        <v>387</v>
      </c>
      <c r="C67" s="206">
        <v>233275</v>
      </c>
      <c r="D67" s="205" t="s">
        <v>387</v>
      </c>
      <c r="E67" s="205" t="s">
        <v>279</v>
      </c>
      <c r="F67" s="205">
        <v>66</v>
      </c>
    </row>
    <row r="68" spans="1:6">
      <c r="A68" s="205">
        <v>67</v>
      </c>
      <c r="B68" s="205" t="s">
        <v>388</v>
      </c>
      <c r="C68" s="206">
        <v>233454</v>
      </c>
      <c r="D68" s="205" t="s">
        <v>388</v>
      </c>
      <c r="E68" s="205" t="s">
        <v>280</v>
      </c>
      <c r="F68" s="205">
        <v>67</v>
      </c>
    </row>
    <row r="69" spans="1:6">
      <c r="A69" s="205">
        <v>68</v>
      </c>
      <c r="B69" s="205" t="s">
        <v>389</v>
      </c>
      <c r="C69" s="206">
        <v>233501</v>
      </c>
      <c r="D69" s="205" t="s">
        <v>389</v>
      </c>
      <c r="E69" s="205" t="s">
        <v>281</v>
      </c>
      <c r="F69" s="205">
        <v>68</v>
      </c>
    </row>
    <row r="70" spans="1:6">
      <c r="A70" s="205">
        <v>69</v>
      </c>
      <c r="B70" s="205" t="s">
        <v>390</v>
      </c>
      <c r="C70" s="206">
        <v>233502</v>
      </c>
      <c r="D70" s="205" t="s">
        <v>390</v>
      </c>
      <c r="E70" s="205" t="s">
        <v>282</v>
      </c>
      <c r="F70" s="205">
        <v>69</v>
      </c>
    </row>
    <row r="71" spans="1:6">
      <c r="A71" s="205">
        <v>70</v>
      </c>
      <c r="B71" s="205" t="s">
        <v>391</v>
      </c>
      <c r="C71" s="206">
        <v>233503</v>
      </c>
      <c r="D71" s="205" t="s">
        <v>391</v>
      </c>
      <c r="E71" s="205" t="s">
        <v>283</v>
      </c>
      <c r="F71" s="205">
        <v>70</v>
      </c>
    </row>
    <row r="72" spans="1:6">
      <c r="A72" s="205">
        <v>71</v>
      </c>
      <c r="B72" s="205" t="s">
        <v>392</v>
      </c>
      <c r="C72" s="206">
        <v>233504</v>
      </c>
      <c r="D72" s="205" t="s">
        <v>392</v>
      </c>
      <c r="E72" s="205" t="s">
        <v>284</v>
      </c>
      <c r="F72" s="205">
        <v>71</v>
      </c>
    </row>
    <row r="73" spans="1:6">
      <c r="A73" s="205">
        <v>72</v>
      </c>
      <c r="B73" s="205" t="s">
        <v>393</v>
      </c>
      <c r="C73" s="206">
        <v>233505</v>
      </c>
      <c r="D73" s="205" t="s">
        <v>393</v>
      </c>
      <c r="E73" s="205" t="s">
        <v>285</v>
      </c>
      <c r="F73" s="205">
        <v>72</v>
      </c>
    </row>
    <row r="74" spans="1:6">
      <c r="A74" s="205">
        <v>73</v>
      </c>
      <c r="B74" s="205" t="s">
        <v>394</v>
      </c>
      <c r="C74" s="206">
        <v>233506</v>
      </c>
      <c r="D74" s="205" t="s">
        <v>394</v>
      </c>
      <c r="E74" s="205" t="s">
        <v>286</v>
      </c>
      <c r="F74" s="205">
        <v>73</v>
      </c>
    </row>
    <row r="75" spans="1:6">
      <c r="A75" s="205">
        <v>74</v>
      </c>
      <c r="B75" s="205" t="s">
        <v>395</v>
      </c>
      <c r="C75" s="206">
        <v>233507</v>
      </c>
      <c r="D75" s="205" t="s">
        <v>395</v>
      </c>
      <c r="E75" s="205" t="s">
        <v>287</v>
      </c>
      <c r="F75" s="205">
        <v>74</v>
      </c>
    </row>
    <row r="76" spans="1:6">
      <c r="A76" s="205">
        <v>75</v>
      </c>
      <c r="B76" s="205" t="s">
        <v>396</v>
      </c>
      <c r="C76" s="206">
        <v>233509</v>
      </c>
      <c r="D76" s="205" t="s">
        <v>396</v>
      </c>
      <c r="E76" s="205" t="s">
        <v>288</v>
      </c>
      <c r="F76" s="205">
        <v>75</v>
      </c>
    </row>
    <row r="77" spans="1:6">
      <c r="A77" s="205">
        <v>76</v>
      </c>
      <c r="B77" s="205" t="s">
        <v>397</v>
      </c>
      <c r="C77" s="206">
        <v>233510</v>
      </c>
      <c r="D77" s="205" t="s">
        <v>397</v>
      </c>
      <c r="E77" s="205" t="s">
        <v>289</v>
      </c>
      <c r="F77" s="205">
        <v>76</v>
      </c>
    </row>
    <row r="78" spans="1:6">
      <c r="A78" s="205">
        <v>77</v>
      </c>
      <c r="B78" s="205" t="s">
        <v>398</v>
      </c>
      <c r="C78" s="206">
        <v>233511</v>
      </c>
      <c r="D78" s="205" t="s">
        <v>398</v>
      </c>
      <c r="E78" s="205" t="s">
        <v>290</v>
      </c>
      <c r="F78" s="205">
        <v>77</v>
      </c>
    </row>
    <row r="79" spans="1:6">
      <c r="A79" s="205">
        <v>78</v>
      </c>
      <c r="B79" s="205" t="s">
        <v>399</v>
      </c>
      <c r="C79" s="206">
        <v>233512</v>
      </c>
      <c r="D79" s="205" t="s">
        <v>399</v>
      </c>
      <c r="E79" s="205" t="s">
        <v>291</v>
      </c>
      <c r="F79" s="205">
        <v>78</v>
      </c>
    </row>
    <row r="80" spans="1:6">
      <c r="A80" s="205">
        <v>79</v>
      </c>
      <c r="B80" s="205" t="s">
        <v>400</v>
      </c>
      <c r="C80" s="206">
        <v>233513</v>
      </c>
      <c r="D80" s="205" t="s">
        <v>400</v>
      </c>
      <c r="E80" s="205" t="s">
        <v>292</v>
      </c>
      <c r="F80" s="205">
        <v>79</v>
      </c>
    </row>
    <row r="81" spans="1:6">
      <c r="A81" s="205">
        <v>80</v>
      </c>
      <c r="B81" s="205" t="s">
        <v>401</v>
      </c>
      <c r="C81" s="206">
        <v>233514</v>
      </c>
      <c r="D81" s="205" t="s">
        <v>401</v>
      </c>
      <c r="E81" s="205" t="s">
        <v>293</v>
      </c>
      <c r="F81" s="205">
        <v>80</v>
      </c>
    </row>
    <row r="82" spans="1:6">
      <c r="A82" s="205">
        <v>81</v>
      </c>
      <c r="B82" s="205" t="s">
        <v>402</v>
      </c>
      <c r="C82" s="206">
        <v>233515</v>
      </c>
      <c r="D82" s="205" t="s">
        <v>402</v>
      </c>
      <c r="E82" s="205" t="s">
        <v>294</v>
      </c>
      <c r="F82" s="205">
        <v>81</v>
      </c>
    </row>
    <row r="83" spans="1:6">
      <c r="A83" s="205">
        <v>82</v>
      </c>
      <c r="B83" s="205" t="s">
        <v>403</v>
      </c>
      <c r="C83" s="206">
        <v>233516</v>
      </c>
      <c r="D83" s="205" t="s">
        <v>403</v>
      </c>
      <c r="E83" s="205" t="s">
        <v>295</v>
      </c>
      <c r="F83" s="205">
        <v>82</v>
      </c>
    </row>
    <row r="84" spans="1:6">
      <c r="A84" s="205">
        <v>83</v>
      </c>
      <c r="B84" s="205" t="s">
        <v>404</v>
      </c>
      <c r="C84" s="206">
        <v>233517</v>
      </c>
      <c r="D84" s="205" t="s">
        <v>404</v>
      </c>
      <c r="E84" s="205" t="s">
        <v>296</v>
      </c>
      <c r="F84" s="205">
        <v>83</v>
      </c>
    </row>
    <row r="85" spans="1:6">
      <c r="A85" s="205">
        <v>84</v>
      </c>
      <c r="B85" s="205" t="s">
        <v>405</v>
      </c>
      <c r="C85" s="206">
        <v>233518</v>
      </c>
      <c r="D85" s="205" t="s">
        <v>405</v>
      </c>
      <c r="E85" s="205" t="s">
        <v>297</v>
      </c>
      <c r="F85" s="205">
        <v>84</v>
      </c>
    </row>
    <row r="86" spans="1:6">
      <c r="A86" s="205">
        <v>85</v>
      </c>
      <c r="B86" s="205" t="s">
        <v>406</v>
      </c>
      <c r="C86" s="206">
        <v>233519</v>
      </c>
      <c r="D86" s="205" t="s">
        <v>406</v>
      </c>
      <c r="E86" s="205" t="s">
        <v>298</v>
      </c>
      <c r="F86" s="205">
        <v>85</v>
      </c>
    </row>
    <row r="87" spans="1:6">
      <c r="A87" s="205">
        <v>86</v>
      </c>
      <c r="B87" s="205" t="s">
        <v>407</v>
      </c>
      <c r="C87" s="206">
        <v>233520</v>
      </c>
      <c r="D87" s="205" t="s">
        <v>407</v>
      </c>
      <c r="E87" s="205" t="s">
        <v>299</v>
      </c>
      <c r="F87" s="205">
        <v>86</v>
      </c>
    </row>
    <row r="88" spans="1:6">
      <c r="A88" s="205">
        <v>87</v>
      </c>
      <c r="B88" s="205" t="s">
        <v>408</v>
      </c>
      <c r="C88" s="206">
        <v>233522</v>
      </c>
      <c r="D88" s="205" t="s">
        <v>408</v>
      </c>
      <c r="E88" s="205" t="s">
        <v>300</v>
      </c>
      <c r="F88" s="205">
        <v>87</v>
      </c>
    </row>
    <row r="89" spans="1:6">
      <c r="A89" s="205">
        <v>88</v>
      </c>
      <c r="B89" s="205" t="s">
        <v>409</v>
      </c>
      <c r="C89" s="206">
        <v>233523</v>
      </c>
      <c r="D89" s="205" t="s">
        <v>409</v>
      </c>
      <c r="E89" s="205" t="s">
        <v>301</v>
      </c>
      <c r="F89" s="205">
        <v>88</v>
      </c>
    </row>
    <row r="90" spans="1:6">
      <c r="A90" s="205">
        <v>89</v>
      </c>
      <c r="B90" s="205" t="s">
        <v>410</v>
      </c>
      <c r="C90" s="206">
        <v>233524</v>
      </c>
      <c r="D90" s="205" t="s">
        <v>410</v>
      </c>
      <c r="E90" s="205" t="s">
        <v>302</v>
      </c>
      <c r="F90" s="205">
        <v>89</v>
      </c>
    </row>
    <row r="91" spans="1:6">
      <c r="A91" s="205">
        <v>90</v>
      </c>
      <c r="B91" s="205" t="s">
        <v>411</v>
      </c>
      <c r="C91" s="206">
        <v>233525</v>
      </c>
      <c r="D91" s="205" t="s">
        <v>411</v>
      </c>
      <c r="E91" s="205" t="s">
        <v>303</v>
      </c>
      <c r="F91" s="205">
        <v>90</v>
      </c>
    </row>
    <row r="92" spans="1:6">
      <c r="A92" s="205">
        <v>91</v>
      </c>
      <c r="B92" s="205" t="s">
        <v>412</v>
      </c>
      <c r="C92" s="206">
        <v>233526</v>
      </c>
      <c r="D92" s="205" t="s">
        <v>412</v>
      </c>
      <c r="E92" s="205" t="s">
        <v>304</v>
      </c>
      <c r="F92" s="205">
        <v>91</v>
      </c>
    </row>
    <row r="93" spans="1:6">
      <c r="A93" s="205">
        <v>92</v>
      </c>
      <c r="B93" s="205" t="s">
        <v>413</v>
      </c>
      <c r="C93" s="206">
        <v>233527</v>
      </c>
      <c r="D93" s="205" t="s">
        <v>413</v>
      </c>
      <c r="E93" s="205" t="s">
        <v>305</v>
      </c>
      <c r="F93" s="205">
        <v>92</v>
      </c>
    </row>
    <row r="94" spans="1:6">
      <c r="A94" s="205">
        <v>93</v>
      </c>
      <c r="B94" s="205" t="s">
        <v>414</v>
      </c>
      <c r="C94" s="206">
        <v>233528</v>
      </c>
      <c r="D94" s="205" t="s">
        <v>414</v>
      </c>
      <c r="E94" s="205" t="s">
        <v>306</v>
      </c>
      <c r="F94" s="205">
        <v>93</v>
      </c>
    </row>
    <row r="95" spans="1:6">
      <c r="A95" s="205">
        <v>94</v>
      </c>
      <c r="B95" s="205" t="s">
        <v>415</v>
      </c>
      <c r="C95" s="206">
        <v>233529</v>
      </c>
      <c r="D95" s="205" t="s">
        <v>415</v>
      </c>
      <c r="E95" s="205" t="s">
        <v>307</v>
      </c>
      <c r="F95" s="205">
        <v>94</v>
      </c>
    </row>
    <row r="96" spans="1:6">
      <c r="A96" s="205">
        <v>95</v>
      </c>
      <c r="B96" s="205" t="s">
        <v>416</v>
      </c>
      <c r="C96" s="206">
        <v>233533</v>
      </c>
      <c r="D96" s="205" t="s">
        <v>416</v>
      </c>
      <c r="E96" s="205" t="s">
        <v>308</v>
      </c>
      <c r="F96" s="205">
        <v>95</v>
      </c>
    </row>
    <row r="97" spans="1:6">
      <c r="A97" s="205">
        <v>96</v>
      </c>
      <c r="B97" s="205" t="s">
        <v>417</v>
      </c>
      <c r="C97" s="206">
        <v>233534</v>
      </c>
      <c r="D97" s="205" t="s">
        <v>417</v>
      </c>
      <c r="E97" s="205" t="s">
        <v>309</v>
      </c>
      <c r="F97" s="205">
        <v>96</v>
      </c>
    </row>
    <row r="98" spans="1:6">
      <c r="A98" s="205">
        <v>97</v>
      </c>
      <c r="B98" s="205" t="s">
        <v>418</v>
      </c>
      <c r="C98" s="206">
        <v>233536</v>
      </c>
      <c r="D98" s="205" t="s">
        <v>418</v>
      </c>
      <c r="E98" s="205" t="s">
        <v>310</v>
      </c>
      <c r="F98" s="205">
        <v>97</v>
      </c>
    </row>
    <row r="99" spans="1:6">
      <c r="A99" s="205">
        <v>98</v>
      </c>
      <c r="B99" s="205" t="s">
        <v>419</v>
      </c>
      <c r="C99" s="206">
        <v>233552</v>
      </c>
      <c r="D99" s="205" t="s">
        <v>419</v>
      </c>
      <c r="E99" s="205" t="s">
        <v>311</v>
      </c>
      <c r="F99" s="205">
        <v>98</v>
      </c>
    </row>
    <row r="100" spans="1:6">
      <c r="A100" s="205">
        <v>99</v>
      </c>
      <c r="B100" s="205" t="s">
        <v>312</v>
      </c>
      <c r="C100" s="206">
        <v>233801</v>
      </c>
      <c r="D100" s="205" t="s">
        <v>312</v>
      </c>
      <c r="E100" s="205" t="s">
        <v>420</v>
      </c>
      <c r="F100" s="205">
        <v>99</v>
      </c>
    </row>
    <row r="101" spans="1:6">
      <c r="A101" s="205">
        <v>100</v>
      </c>
      <c r="B101" s="205" t="s">
        <v>313</v>
      </c>
      <c r="C101" s="206">
        <v>233802</v>
      </c>
      <c r="D101" s="205" t="s">
        <v>313</v>
      </c>
      <c r="E101" s="205" t="s">
        <v>421</v>
      </c>
      <c r="F101" s="205">
        <v>100</v>
      </c>
    </row>
    <row r="102" spans="1:6">
      <c r="A102" s="205">
        <v>101</v>
      </c>
      <c r="B102" s="205" t="s">
        <v>314</v>
      </c>
      <c r="C102" s="206">
        <v>233991</v>
      </c>
      <c r="D102" s="205" t="s">
        <v>314</v>
      </c>
      <c r="E102" s="205" t="s">
        <v>422</v>
      </c>
      <c r="F102" s="205">
        <v>101</v>
      </c>
    </row>
  </sheetData>
  <phoneticPr fontId="7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22</v>
      </c>
      <c r="B1" t="s">
        <v>23</v>
      </c>
      <c r="C1" t="s">
        <v>24</v>
      </c>
      <c r="D1" t="s">
        <v>25</v>
      </c>
      <c r="E1" t="s">
        <v>26</v>
      </c>
      <c r="F1" t="s">
        <v>27</v>
      </c>
      <c r="G1" t="s">
        <v>28</v>
      </c>
      <c r="H1" t="s">
        <v>3</v>
      </c>
      <c r="I1" t="s">
        <v>4</v>
      </c>
      <c r="J1" t="s">
        <v>29</v>
      </c>
      <c r="K1" t="s">
        <v>30</v>
      </c>
      <c r="L1" t="s">
        <v>31</v>
      </c>
      <c r="M1" t="s">
        <v>32</v>
      </c>
    </row>
    <row r="2" spans="1:13">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9" t="str">
        <f>IF(③リレー情報確認!I8="","",1610000+①学校情報入力!$D$4*10)</f>
        <v/>
      </c>
      <c r="B8" s="9" t="str">
        <f>IF(A8="","",①学校情報入力!$D$4)</f>
        <v/>
      </c>
      <c r="C8" s="9" t="str">
        <f>IF(A8="","",③リレー情報確認!$J$1)</f>
        <v/>
      </c>
      <c r="D8" s="9" t="str">
        <f>IF(A8="","",③リレー情報確認!$P$1)</f>
        <v/>
      </c>
      <c r="E8" s="9"/>
      <c r="F8" s="9"/>
      <c r="G8" s="9">
        <v>1</v>
      </c>
      <c r="H8" s="9" t="str">
        <f>IF(A8="","",③リレー情報確認!K8)</f>
        <v/>
      </c>
      <c r="I8" s="9" t="str">
        <f>IF(A8="","",③リレー情報確認!J8)</f>
        <v/>
      </c>
      <c r="J8" s="9" t="str">
        <f>IF(A8="","",種目情報!$J$5)</f>
        <v/>
      </c>
      <c r="K8" s="9" t="str">
        <f>IF(A8="","",③リレー情報確認!$L$8)</f>
        <v/>
      </c>
      <c r="L8" s="9" t="str">
        <f t="shared" si="0"/>
        <v/>
      </c>
      <c r="M8" s="9" t="str">
        <f>IF(A8="","",種目情報!$K$5)</f>
        <v/>
      </c>
    </row>
    <row r="9" spans="1:13">
      <c r="A9" s="9" t="str">
        <f>IF(③リレー情報確認!I9="","",1610000+①学校情報入力!$D$4*10)</f>
        <v/>
      </c>
      <c r="B9" s="9" t="str">
        <f>IF(A9="","",①学校情報入力!$D$4)</f>
        <v/>
      </c>
      <c r="C9" s="9" t="str">
        <f>IF(A9="","",③リレー情報確認!$J$1)</f>
        <v/>
      </c>
      <c r="D9" s="9" t="str">
        <f>IF(A9="","",③リレー情報確認!$P$1)</f>
        <v/>
      </c>
      <c r="E9" s="9"/>
      <c r="F9" s="9"/>
      <c r="G9" s="9">
        <v>2</v>
      </c>
      <c r="H9" s="9" t="str">
        <f>IF(A9="","",③リレー情報確認!K9)</f>
        <v/>
      </c>
      <c r="I9" s="9" t="str">
        <f>IF(A9="","",③リレー情報確認!J9)</f>
        <v/>
      </c>
      <c r="J9" s="9" t="str">
        <f>IF(A9="","",種目情報!$J$5)</f>
        <v/>
      </c>
      <c r="K9" s="9" t="str">
        <f>IF(A9="","",③リレー情報確認!$L$8)</f>
        <v/>
      </c>
      <c r="L9" s="9" t="str">
        <f t="shared" si="0"/>
        <v/>
      </c>
      <c r="M9" s="9" t="str">
        <f>IF(A9="","",種目情報!$K$5)</f>
        <v/>
      </c>
    </row>
    <row r="10" spans="1:13">
      <c r="A10" s="9" t="str">
        <f>IF(③リレー情報確認!I10="","",1610000+①学校情報入力!$D$4*10)</f>
        <v/>
      </c>
      <c r="B10" s="9" t="str">
        <f>IF(A10="","",①学校情報入力!$D$4)</f>
        <v/>
      </c>
      <c r="C10" s="9" t="str">
        <f>IF(A10="","",③リレー情報確認!$J$1)</f>
        <v/>
      </c>
      <c r="D10" s="9" t="str">
        <f>IF(A10="","",③リレー情報確認!$P$1)</f>
        <v/>
      </c>
      <c r="E10" s="9"/>
      <c r="F10" s="9"/>
      <c r="G10" s="9">
        <v>3</v>
      </c>
      <c r="H10" s="9" t="str">
        <f>IF(A10="","",③リレー情報確認!K10)</f>
        <v/>
      </c>
      <c r="I10" s="9" t="str">
        <f>IF(A10="","",③リレー情報確認!J10)</f>
        <v/>
      </c>
      <c r="J10" s="9" t="str">
        <f>IF(A10="","",種目情報!$J$5)</f>
        <v/>
      </c>
      <c r="K10" s="9" t="str">
        <f>IF(A10="","",③リレー情報確認!$L$8)</f>
        <v/>
      </c>
      <c r="L10" s="9" t="str">
        <f t="shared" si="0"/>
        <v/>
      </c>
      <c r="M10" s="9" t="str">
        <f>IF(A10="","",種目情報!$K$5)</f>
        <v/>
      </c>
    </row>
    <row r="11" spans="1:13">
      <c r="A11" s="9" t="str">
        <f>IF(③リレー情報確認!I11="","",1610000+①学校情報入力!$D$4*10)</f>
        <v/>
      </c>
      <c r="B11" s="9" t="str">
        <f>IF(A11="","",①学校情報入力!$D$4)</f>
        <v/>
      </c>
      <c r="C11" s="9" t="str">
        <f>IF(A11="","",③リレー情報確認!$J$1)</f>
        <v/>
      </c>
      <c r="D11" s="9" t="str">
        <f>IF(A11="","",③リレー情報確認!$P$1)</f>
        <v/>
      </c>
      <c r="E11" s="9"/>
      <c r="F11" s="9"/>
      <c r="G11" s="9">
        <v>4</v>
      </c>
      <c r="H11" s="9" t="str">
        <f>IF(A11="","",③リレー情報確認!K11)</f>
        <v/>
      </c>
      <c r="I11" s="9" t="str">
        <f>IF(A11="","",③リレー情報確認!J11)</f>
        <v/>
      </c>
      <c r="J11" s="9" t="str">
        <f>IF(A11="","",種目情報!$J$5)</f>
        <v/>
      </c>
      <c r="K11" s="9" t="str">
        <f>IF(A11="","",③リレー情報確認!$L$8)</f>
        <v/>
      </c>
      <c r="L11" s="9" t="str">
        <f t="shared" si="0"/>
        <v/>
      </c>
      <c r="M11" s="9" t="str">
        <f>IF(A11="","",種目情報!$K$5)</f>
        <v/>
      </c>
    </row>
    <row r="12" spans="1:13">
      <c r="A12" s="9" t="str">
        <f>IF(③リレー情報確認!I12="","",1610000+①学校情報入力!$D$4*10)</f>
        <v/>
      </c>
      <c r="B12" s="9" t="str">
        <f>IF(A12="","",①学校情報入力!$D$4)</f>
        <v/>
      </c>
      <c r="C12" s="9" t="str">
        <f>IF(A12="","",③リレー情報確認!$J$1)</f>
        <v/>
      </c>
      <c r="D12" s="9" t="str">
        <f>IF(A12="","",③リレー情報確認!$P$1)</f>
        <v/>
      </c>
      <c r="E12" s="9"/>
      <c r="F12" s="9"/>
      <c r="G12" s="9">
        <v>5</v>
      </c>
      <c r="H12" s="9" t="str">
        <f>IF(A12="","",③リレー情報確認!K12)</f>
        <v/>
      </c>
      <c r="I12" s="9" t="str">
        <f>IF(A12="","",③リレー情報確認!J12)</f>
        <v/>
      </c>
      <c r="J12" s="9" t="str">
        <f>IF(A12="","",種目情報!$J$5)</f>
        <v/>
      </c>
      <c r="K12" s="9" t="str">
        <f>IF(A12="","",③リレー情報確認!$L$8)</f>
        <v/>
      </c>
      <c r="L12" s="9" t="str">
        <f t="shared" si="0"/>
        <v/>
      </c>
      <c r="M12" s="9" t="str">
        <f>IF(A12="","",種目情報!$K$5)</f>
        <v/>
      </c>
    </row>
    <row r="13" spans="1:13">
      <c r="A13" s="9" t="str">
        <f>IF(③リレー情報確認!I13="","",1610000+①学校情報入力!$D$4*10)</f>
        <v/>
      </c>
      <c r="B13" s="9" t="str">
        <f>IF(A13="","",①学校情報入力!$D$4)</f>
        <v/>
      </c>
      <c r="C13" s="9" t="str">
        <f>IF(A13="","",③リレー情報確認!$J$1)</f>
        <v/>
      </c>
      <c r="D13" s="9" t="str">
        <f>IF(A13="","",③リレー情報確認!$P$1)</f>
        <v/>
      </c>
      <c r="E13" s="9"/>
      <c r="F13" s="9"/>
      <c r="G13" s="9">
        <v>6</v>
      </c>
      <c r="H13" s="9" t="str">
        <f>IF(A13="","",③リレー情報確認!K13)</f>
        <v/>
      </c>
      <c r="I13" s="9" t="str">
        <f>IF(A13="","",③リレー情報確認!J13)</f>
        <v/>
      </c>
      <c r="J13" s="9" t="str">
        <f>IF(A13="","",種目情報!$J$5)</f>
        <v/>
      </c>
      <c r="K13" s="9" t="str">
        <f>IF(A13="","",③リレー情報確認!$L$8)</f>
        <v/>
      </c>
      <c r="L13" s="9" t="str">
        <f t="shared" si="0"/>
        <v/>
      </c>
      <c r="M13" s="9" t="str">
        <f>IF(A13="","",種目情報!$K$5)</f>
        <v/>
      </c>
    </row>
    <row r="14" spans="1:13">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8" t="str">
        <f>IF(③リレー情報確認!U8="","",1620000+①学校情報入力!$D$4*10)</f>
        <v/>
      </c>
      <c r="B20" s="8" t="str">
        <f>IF(A20="","",①学校情報入力!$D$4)</f>
        <v/>
      </c>
      <c r="C20" s="8" t="str">
        <f>IF(A20="","",③リレー情報確認!$J$1)</f>
        <v/>
      </c>
      <c r="D20" s="8" t="str">
        <f>IF(A20="","",③リレー情報確認!$P$1)</f>
        <v/>
      </c>
      <c r="E20" s="8"/>
      <c r="F20" s="8"/>
      <c r="G20" s="8">
        <v>1</v>
      </c>
      <c r="H20" s="8" t="str">
        <f>IF(A20="","",③リレー情報確認!W8)</f>
        <v/>
      </c>
      <c r="I20" s="8" t="str">
        <f>IF(A20="","",③リレー情報確認!V8)</f>
        <v/>
      </c>
      <c r="J20" s="8" t="str">
        <f>IF(A20="","",種目情報!$J$7)</f>
        <v/>
      </c>
      <c r="K20" s="8" t="str">
        <f>IF(A20="","",③リレー情報確認!$X$8)</f>
        <v/>
      </c>
      <c r="L20" s="8" t="str">
        <f t="shared" si="0"/>
        <v/>
      </c>
      <c r="M20" s="8" t="str">
        <f>IF(A20="","",種目情報!$K$7)</f>
        <v/>
      </c>
    </row>
    <row r="21" spans="1:13">
      <c r="A21" s="8" t="str">
        <f>IF(③リレー情報確認!U9="","",1620000+①学校情報入力!$D$4*10)</f>
        <v/>
      </c>
      <c r="B21" s="8" t="str">
        <f>IF(A21="","",①学校情報入力!$D$4)</f>
        <v/>
      </c>
      <c r="C21" s="8" t="str">
        <f>IF(A21="","",③リレー情報確認!$J$1)</f>
        <v/>
      </c>
      <c r="D21" s="8" t="str">
        <f>IF(A21="","",③リレー情報確認!$P$1)</f>
        <v/>
      </c>
      <c r="E21" s="8"/>
      <c r="F21" s="8"/>
      <c r="G21" s="8">
        <v>2</v>
      </c>
      <c r="H21" s="8" t="str">
        <f>IF(A21="","",③リレー情報確認!W9)</f>
        <v/>
      </c>
      <c r="I21" s="8" t="str">
        <f>IF(A21="","",③リレー情報確認!V9)</f>
        <v/>
      </c>
      <c r="J21" s="8" t="str">
        <f>IF(A21="","",種目情報!$J$7)</f>
        <v/>
      </c>
      <c r="K21" s="8" t="str">
        <f>IF(A21="","",③リレー情報確認!$X$8)</f>
        <v/>
      </c>
      <c r="L21" s="8" t="str">
        <f t="shared" si="0"/>
        <v/>
      </c>
      <c r="M21" s="8" t="str">
        <f>IF(A21="","",種目情報!$K$7)</f>
        <v/>
      </c>
    </row>
    <row r="22" spans="1:13">
      <c r="A22" s="8" t="str">
        <f>IF(③リレー情報確認!U10="","",1620000+①学校情報入力!$D$4*10)</f>
        <v/>
      </c>
      <c r="B22" s="8" t="str">
        <f>IF(A22="","",①学校情報入力!$D$4)</f>
        <v/>
      </c>
      <c r="C22" s="8" t="str">
        <f>IF(A22="","",③リレー情報確認!$J$1)</f>
        <v/>
      </c>
      <c r="D22" s="8" t="str">
        <f>IF(A22="","",③リレー情報確認!$P$1)</f>
        <v/>
      </c>
      <c r="E22" s="8"/>
      <c r="F22" s="8"/>
      <c r="G22" s="8">
        <v>3</v>
      </c>
      <c r="H22" s="8" t="str">
        <f>IF(A22="","",③リレー情報確認!W10)</f>
        <v/>
      </c>
      <c r="I22" s="8" t="str">
        <f>IF(A22="","",③リレー情報確認!V10)</f>
        <v/>
      </c>
      <c r="J22" s="8" t="str">
        <f>IF(A22="","",種目情報!$J$7)</f>
        <v/>
      </c>
      <c r="K22" s="8" t="str">
        <f>IF(A22="","",③リレー情報確認!$X$8)</f>
        <v/>
      </c>
      <c r="L22" s="8" t="str">
        <f t="shared" si="0"/>
        <v/>
      </c>
      <c r="M22" s="8" t="str">
        <f>IF(A22="","",種目情報!$K$7)</f>
        <v/>
      </c>
    </row>
    <row r="23" spans="1:13">
      <c r="A23" s="8" t="str">
        <f>IF(③リレー情報確認!U11="","",1620000+①学校情報入力!$D$4*10)</f>
        <v/>
      </c>
      <c r="B23" s="8" t="str">
        <f>IF(A23="","",①学校情報入力!$D$4)</f>
        <v/>
      </c>
      <c r="C23" s="8" t="str">
        <f>IF(A23="","",③リレー情報確認!$J$1)</f>
        <v/>
      </c>
      <c r="D23" s="8" t="str">
        <f>IF(A23="","",③リレー情報確認!$P$1)</f>
        <v/>
      </c>
      <c r="E23" s="8"/>
      <c r="F23" s="8"/>
      <c r="G23" s="8">
        <v>4</v>
      </c>
      <c r="H23" s="8" t="str">
        <f>IF(A23="","",③リレー情報確認!W11)</f>
        <v/>
      </c>
      <c r="I23" s="8" t="str">
        <f>IF(A23="","",③リレー情報確認!V11)</f>
        <v/>
      </c>
      <c r="J23" s="8" t="str">
        <f>IF(A23="","",種目情報!$J$7)</f>
        <v/>
      </c>
      <c r="K23" s="8" t="str">
        <f>IF(A23="","",③リレー情報確認!$X$8)</f>
        <v/>
      </c>
      <c r="L23" s="8" t="str">
        <f t="shared" si="0"/>
        <v/>
      </c>
      <c r="M23" s="8" t="str">
        <f>IF(A23="","",種目情報!$K$7)</f>
        <v/>
      </c>
    </row>
    <row r="24" spans="1:13">
      <c r="A24" s="8" t="str">
        <f>IF(③リレー情報確認!U12="","",1620000+①学校情報入力!$D$4*10)</f>
        <v/>
      </c>
      <c r="B24" s="8" t="str">
        <f>IF(A24="","",①学校情報入力!$D$4)</f>
        <v/>
      </c>
      <c r="C24" s="8" t="str">
        <f>IF(A24="","",③リレー情報確認!$J$1)</f>
        <v/>
      </c>
      <c r="D24" s="8" t="str">
        <f>IF(A24="","",③リレー情報確認!$P$1)</f>
        <v/>
      </c>
      <c r="E24" s="8"/>
      <c r="F24" s="8"/>
      <c r="G24" s="8">
        <v>5</v>
      </c>
      <c r="H24" s="8" t="str">
        <f>IF(A24="","",③リレー情報確認!W12)</f>
        <v/>
      </c>
      <c r="I24" s="8" t="str">
        <f>IF(A24="","",③リレー情報確認!V12)</f>
        <v/>
      </c>
      <c r="J24" s="8" t="str">
        <f>IF(A24="","",種目情報!$J$7)</f>
        <v/>
      </c>
      <c r="K24" s="8" t="str">
        <f>IF(A24="","",③リレー情報確認!$X$8)</f>
        <v/>
      </c>
      <c r="L24" s="8" t="str">
        <f t="shared" si="0"/>
        <v/>
      </c>
      <c r="M24" s="8" t="str">
        <f>IF(A24="","",種目情報!$K$7)</f>
        <v/>
      </c>
    </row>
    <row r="25" spans="1:13">
      <c r="A25" s="8" t="str">
        <f>IF(③リレー情報確認!U13="","",1620000+①学校情報入力!$D$4*10)</f>
        <v/>
      </c>
      <c r="B25" s="8" t="str">
        <f>IF(A25="","",①学校情報入力!$D$4)</f>
        <v/>
      </c>
      <c r="C25" s="8" t="str">
        <f>IF(A25="","",③リレー情報確認!$J$1)</f>
        <v/>
      </c>
      <c r="D25" s="8" t="str">
        <f>IF(A25="","",③リレー情報確認!$P$1)</f>
        <v/>
      </c>
      <c r="E25" s="8"/>
      <c r="F25" s="8"/>
      <c r="G25" s="8">
        <v>6</v>
      </c>
      <c r="H25" s="8" t="str">
        <f>IF(A25="","",③リレー情報確認!W13)</f>
        <v/>
      </c>
      <c r="I25" s="8" t="str">
        <f>IF(A25="","",③リレー情報確認!V13)</f>
        <v/>
      </c>
      <c r="J25" s="8" t="str">
        <f>IF(A25="","",種目情報!$J$7)</f>
        <v/>
      </c>
      <c r="K25" s="8" t="str">
        <f>IF(A25="","",③リレー情報確認!$X$8)</f>
        <v/>
      </c>
      <c r="L25" s="8" t="str">
        <f t="shared" si="0"/>
        <v/>
      </c>
      <c r="M25" s="8" t="str">
        <f>IF(A25="","",種目情報!$K$7)</f>
        <v/>
      </c>
    </row>
  </sheetData>
  <sheetProtection sheet="1" objects="1" scenarios="1"/>
  <phoneticPr fontId="2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opLeftCell="A32" workbookViewId="0">
      <selection activeCell="A2" sqref="A2:A3"/>
    </sheetView>
  </sheetViews>
  <sheetFormatPr defaultRowHeight="13.5"/>
  <cols>
    <col min="1" max="3" width="9" style="10"/>
    <col min="4" max="4" width="9" style="10" customWidth="1"/>
    <col min="5" max="6" width="9" style="10"/>
    <col min="7" max="7" width="13.625" style="10" customWidth="1"/>
    <col min="8" max="8" width="9.125" style="10" customWidth="1"/>
    <col min="9" max="16384" width="9" style="10"/>
  </cols>
  <sheetData>
    <row r="1" spans="1:14" ht="16.5" customHeight="1">
      <c r="A1" s="281" t="s">
        <v>47</v>
      </c>
      <c r="B1" s="281"/>
      <c r="C1" s="281"/>
      <c r="D1" s="281"/>
      <c r="E1" s="281"/>
      <c r="F1" s="281"/>
      <c r="G1" s="281"/>
      <c r="H1" s="281"/>
      <c r="I1" s="281"/>
      <c r="J1" s="281"/>
      <c r="K1" s="281"/>
      <c r="L1" s="281"/>
      <c r="M1" s="281"/>
      <c r="N1" s="281"/>
    </row>
    <row r="2" spans="1:14" customFormat="1" ht="7.5" customHeight="1" thickBot="1">
      <c r="A2" s="40"/>
    </row>
    <row r="3" spans="1:14" ht="19.5" customHeight="1" thickTop="1">
      <c r="A3" s="245"/>
      <c r="B3" s="13" t="s">
        <v>21</v>
      </c>
      <c r="C3" s="275" t="s">
        <v>499</v>
      </c>
      <c r="D3" s="275"/>
      <c r="E3" s="275"/>
      <c r="F3" s="275"/>
      <c r="G3" s="275"/>
      <c r="H3" s="275"/>
      <c r="I3" s="276"/>
      <c r="J3" s="285" t="s">
        <v>163</v>
      </c>
      <c r="K3" s="286"/>
      <c r="L3" s="287"/>
    </row>
    <row r="4" spans="1:14" ht="18.75" customHeight="1">
      <c r="B4" s="14" t="s">
        <v>42</v>
      </c>
      <c r="C4" s="294">
        <v>43197</v>
      </c>
      <c r="D4" s="294"/>
      <c r="E4" s="294"/>
      <c r="F4" s="294"/>
      <c r="G4" s="295">
        <v>43198</v>
      </c>
      <c r="H4" s="295"/>
      <c r="I4" s="56"/>
      <c r="J4" s="288"/>
      <c r="K4" s="289"/>
      <c r="L4" s="290"/>
    </row>
    <row r="5" spans="1:14" ht="19.5" customHeight="1" thickBot="1">
      <c r="B5" s="14" t="s">
        <v>43</v>
      </c>
      <c r="C5" s="284" t="s">
        <v>500</v>
      </c>
      <c r="D5" s="284"/>
      <c r="E5" s="284"/>
      <c r="F5" s="284"/>
      <c r="G5" s="284"/>
      <c r="H5" s="284"/>
      <c r="I5" s="56"/>
      <c r="J5" s="291"/>
      <c r="K5" s="292"/>
      <c r="L5" s="293"/>
    </row>
    <row r="6" spans="1:14" customFormat="1" ht="7.5" customHeight="1" thickTop="1" thickBot="1"/>
    <row r="7" spans="1:14" ht="19.5" customHeight="1" thickBot="1">
      <c r="B7" s="269" t="s">
        <v>113</v>
      </c>
      <c r="C7" s="270"/>
      <c r="D7" s="282">
        <v>43175</v>
      </c>
      <c r="E7" s="282"/>
      <c r="F7" s="282"/>
      <c r="G7" s="282"/>
      <c r="H7" s="283"/>
      <c r="I7" s="10" t="s">
        <v>586</v>
      </c>
      <c r="J7" s="89"/>
      <c r="K7" s="89"/>
      <c r="L7" s="89"/>
      <c r="M7" s="89"/>
      <c r="N7" s="3"/>
    </row>
    <row r="8" spans="1:14" ht="17.25">
      <c r="B8" s="279" t="s">
        <v>573</v>
      </c>
      <c r="C8" s="279"/>
      <c r="D8" s="279"/>
      <c r="E8" s="279"/>
      <c r="F8" s="279"/>
      <c r="G8" s="279"/>
      <c r="H8" s="279"/>
      <c r="I8" s="279"/>
      <c r="J8" s="279"/>
      <c r="K8" s="279"/>
      <c r="L8" s="279"/>
      <c r="M8" s="279"/>
      <c r="N8" s="279"/>
    </row>
    <row r="9" spans="1:14" ht="14.25" thickBot="1">
      <c r="B9" s="89"/>
      <c r="C9" s="89"/>
      <c r="D9" s="89"/>
      <c r="E9" s="89"/>
      <c r="F9" s="89"/>
      <c r="G9" s="89"/>
      <c r="H9" s="89"/>
      <c r="I9" s="89"/>
      <c r="J9" s="89"/>
      <c r="K9" s="89"/>
    </row>
    <row r="10" spans="1:14" customFormat="1" ht="20.25" customHeight="1" thickBot="1">
      <c r="B10" s="269" t="s">
        <v>114</v>
      </c>
      <c r="C10" s="270"/>
      <c r="D10" s="271">
        <v>43178</v>
      </c>
      <c r="E10" s="272"/>
      <c r="F10" s="272"/>
      <c r="G10" s="272"/>
      <c r="H10" s="273"/>
    </row>
    <row r="11" spans="1:14" customFormat="1" ht="17.25">
      <c r="B11" s="274" t="s">
        <v>115</v>
      </c>
      <c r="C11" s="274"/>
      <c r="D11" s="274"/>
      <c r="E11" s="274"/>
      <c r="F11" s="274"/>
      <c r="G11" s="274"/>
      <c r="H11" s="274"/>
    </row>
    <row r="12" spans="1:14" customFormat="1" ht="27" customHeight="1">
      <c r="B12" s="278" t="s">
        <v>501</v>
      </c>
      <c r="C12" s="278"/>
      <c r="D12" s="278"/>
      <c r="E12" s="278"/>
      <c r="F12" s="278"/>
      <c r="G12" s="278"/>
      <c r="H12" s="278"/>
    </row>
    <row r="13" spans="1:14" ht="16.5" customHeight="1">
      <c r="A13" s="15" t="s">
        <v>61</v>
      </c>
    </row>
    <row r="14" spans="1:14" ht="16.5" customHeight="1">
      <c r="A14" s="15"/>
    </row>
    <row r="15" spans="1:14" ht="16.5" customHeight="1">
      <c r="A15" s="11" t="s">
        <v>40</v>
      </c>
      <c r="B15" s="10" t="s">
        <v>74</v>
      </c>
    </row>
    <row r="16" spans="1:14" ht="16.5" customHeight="1">
      <c r="A16" s="11" t="s">
        <v>116</v>
      </c>
      <c r="B16" s="10" t="s">
        <v>48</v>
      </c>
    </row>
    <row r="17" spans="1:15" ht="16.5" customHeight="1">
      <c r="A17" s="11" t="s">
        <v>41</v>
      </c>
      <c r="B17" s="10" t="s">
        <v>65</v>
      </c>
    </row>
    <row r="18" spans="1:15" ht="16.5" customHeight="1">
      <c r="A18" s="11" t="s">
        <v>117</v>
      </c>
      <c r="B18" s="75" t="s">
        <v>77</v>
      </c>
      <c r="C18" s="17"/>
      <c r="D18" s="17"/>
      <c r="E18" s="17"/>
      <c r="F18" s="17"/>
      <c r="G18" s="17"/>
      <c r="H18" s="17"/>
      <c r="I18" s="17"/>
      <c r="J18" s="17"/>
      <c r="K18" s="17"/>
      <c r="L18" s="17"/>
      <c r="M18" s="17"/>
      <c r="N18" s="17"/>
      <c r="O18" s="17"/>
    </row>
    <row r="19" spans="1:15" ht="16.5" customHeight="1">
      <c r="A19" s="11" t="s">
        <v>118</v>
      </c>
      <c r="B19" s="76" t="s">
        <v>110</v>
      </c>
      <c r="C19" s="17"/>
      <c r="D19" s="17"/>
      <c r="E19" s="17"/>
      <c r="F19" s="17"/>
      <c r="G19" s="17"/>
      <c r="H19" s="17"/>
      <c r="I19" s="17"/>
      <c r="J19" s="17"/>
      <c r="K19" s="17"/>
      <c r="L19" s="17"/>
      <c r="M19" s="17"/>
      <c r="N19" s="17"/>
      <c r="O19" s="17"/>
    </row>
    <row r="20" spans="1:15" ht="16.5" customHeight="1">
      <c r="A20" s="11" t="s">
        <v>119</v>
      </c>
      <c r="B20" s="10" t="s">
        <v>82</v>
      </c>
    </row>
    <row r="21" spans="1:15" ht="16.5" customHeight="1">
      <c r="A21" s="11" t="s">
        <v>76</v>
      </c>
      <c r="B21" s="10" t="s">
        <v>60</v>
      </c>
    </row>
    <row r="22" spans="1:15" ht="16.5" customHeight="1">
      <c r="A22" s="11" t="s">
        <v>149</v>
      </c>
      <c r="B22" s="176" t="s">
        <v>150</v>
      </c>
    </row>
    <row r="23" spans="1:15" ht="16.5" customHeight="1"/>
    <row r="24" spans="1:15" ht="16.5" customHeight="1">
      <c r="A24" s="10" t="s">
        <v>120</v>
      </c>
    </row>
    <row r="25" spans="1:15" ht="16.5" customHeight="1">
      <c r="A25" s="15" t="s">
        <v>121</v>
      </c>
    </row>
    <row r="26" spans="1:15" ht="16.5" customHeight="1">
      <c r="A26" s="12" t="s">
        <v>39</v>
      </c>
      <c r="B26" s="10" t="s">
        <v>75</v>
      </c>
      <c r="F26" s="10" t="s">
        <v>122</v>
      </c>
    </row>
    <row r="27" spans="1:15" ht="16.5" customHeight="1">
      <c r="A27" s="15" t="s">
        <v>44</v>
      </c>
    </row>
    <row r="28" spans="1:15" ht="16.5" customHeight="1">
      <c r="A28" s="12" t="s">
        <v>39</v>
      </c>
      <c r="B28" s="10" t="s">
        <v>55</v>
      </c>
    </row>
    <row r="29" spans="1:15" ht="16.5" customHeight="1">
      <c r="A29" s="12" t="s">
        <v>39</v>
      </c>
      <c r="B29" s="10" t="s">
        <v>54</v>
      </c>
    </row>
    <row r="30" spans="1:15" ht="16.5" customHeight="1">
      <c r="A30" s="12" t="s">
        <v>39</v>
      </c>
      <c r="B30" s="10" t="s">
        <v>124</v>
      </c>
    </row>
    <row r="31" spans="1:15" ht="16.5" customHeight="1">
      <c r="A31" s="12" t="s">
        <v>123</v>
      </c>
      <c r="B31" s="10" t="s">
        <v>125</v>
      </c>
    </row>
    <row r="32" spans="1:15" ht="16.5" customHeight="1">
      <c r="A32" s="12" t="s">
        <v>574</v>
      </c>
      <c r="B32" s="18" t="s">
        <v>57</v>
      </c>
      <c r="C32" s="18"/>
      <c r="D32" s="18"/>
      <c r="E32" s="18"/>
      <c r="F32" s="18"/>
      <c r="G32" s="17"/>
      <c r="H32" s="17"/>
      <c r="I32" s="17"/>
      <c r="J32" s="17"/>
      <c r="K32" s="17"/>
      <c r="L32" s="17"/>
    </row>
    <row r="33" spans="1:12" ht="16.5" customHeight="1">
      <c r="A33" s="12" t="s">
        <v>574</v>
      </c>
      <c r="B33" s="243" t="s">
        <v>575</v>
      </c>
      <c r="C33" s="18"/>
      <c r="D33" s="18"/>
      <c r="E33" s="18"/>
      <c r="F33" s="18"/>
      <c r="G33" s="17"/>
      <c r="H33" s="17"/>
      <c r="I33" s="17"/>
      <c r="J33" s="17"/>
      <c r="K33" s="17"/>
      <c r="L33" s="17"/>
    </row>
    <row r="34" spans="1:12" ht="16.5" customHeight="1">
      <c r="A34" s="12" t="s">
        <v>39</v>
      </c>
      <c r="B34" s="17"/>
      <c r="C34" s="17" t="s">
        <v>435</v>
      </c>
      <c r="D34" s="17"/>
      <c r="E34" s="17"/>
      <c r="F34" s="17"/>
      <c r="G34" s="17"/>
      <c r="H34" s="17"/>
      <c r="I34" s="17"/>
      <c r="J34" s="17"/>
      <c r="K34" s="17"/>
      <c r="L34" s="17"/>
    </row>
    <row r="35" spans="1:12" ht="24">
      <c r="A35" s="12" t="s">
        <v>576</v>
      </c>
      <c r="B35" s="17"/>
      <c r="C35" s="41" t="s">
        <v>62</v>
      </c>
      <c r="D35" s="17"/>
      <c r="E35" s="19" t="s">
        <v>38</v>
      </c>
      <c r="F35" s="19" t="s">
        <v>577</v>
      </c>
      <c r="G35" s="244">
        <v>5423</v>
      </c>
      <c r="H35" s="17"/>
      <c r="I35" s="17"/>
      <c r="J35" s="17"/>
      <c r="K35" s="17"/>
      <c r="L35" s="17"/>
    </row>
    <row r="36" spans="1:12" ht="24">
      <c r="A36" s="12" t="s">
        <v>39</v>
      </c>
      <c r="B36" s="17"/>
      <c r="C36" s="41" t="s">
        <v>63</v>
      </c>
      <c r="D36" s="17"/>
      <c r="E36" s="19" t="s">
        <v>58</v>
      </c>
      <c r="F36" s="19" t="s">
        <v>578</v>
      </c>
      <c r="G36" s="244">
        <v>40700</v>
      </c>
      <c r="H36" s="17"/>
      <c r="I36" s="17"/>
      <c r="J36" s="17"/>
      <c r="K36" s="17"/>
      <c r="L36" s="17"/>
    </row>
    <row r="37" spans="1:12" ht="16.5" customHeight="1">
      <c r="A37" s="12" t="s">
        <v>39</v>
      </c>
      <c r="B37" s="17"/>
      <c r="C37" s="17" t="s">
        <v>436</v>
      </c>
      <c r="D37" s="17"/>
      <c r="E37" s="17"/>
      <c r="F37" s="17"/>
      <c r="G37" s="17"/>
      <c r="H37" s="17"/>
      <c r="I37" s="17"/>
      <c r="J37" s="17"/>
      <c r="K37" s="17"/>
      <c r="L37" s="17"/>
    </row>
    <row r="38" spans="1:12" ht="24">
      <c r="A38" s="12" t="s">
        <v>39</v>
      </c>
      <c r="B38" s="17"/>
      <c r="C38" s="41" t="s">
        <v>64</v>
      </c>
      <c r="D38" s="17"/>
      <c r="E38" s="19" t="s">
        <v>579</v>
      </c>
      <c r="F38" s="19" t="s">
        <v>578</v>
      </c>
      <c r="G38" s="244">
        <v>2000</v>
      </c>
      <c r="H38" s="17"/>
      <c r="I38" s="17"/>
      <c r="J38" s="17"/>
      <c r="K38" s="17"/>
      <c r="L38" s="17"/>
    </row>
    <row r="39" spans="1:12" ht="16.5" customHeight="1">
      <c r="A39" s="12" t="s">
        <v>39</v>
      </c>
      <c r="B39" s="17"/>
      <c r="C39" s="62" t="s">
        <v>53</v>
      </c>
      <c r="D39" s="17"/>
      <c r="E39" s="19"/>
      <c r="F39" s="19"/>
      <c r="G39" s="19"/>
      <c r="H39" s="17"/>
      <c r="I39" s="17"/>
      <c r="J39" s="17"/>
      <c r="K39" s="17"/>
      <c r="L39" s="17"/>
    </row>
    <row r="40" spans="1:12" ht="16.5" customHeight="1">
      <c r="A40" s="12" t="s">
        <v>126</v>
      </c>
      <c r="B40" s="10" t="s">
        <v>51</v>
      </c>
    </row>
    <row r="41" spans="1:12" ht="16.5" customHeight="1">
      <c r="A41" s="12" t="s">
        <v>126</v>
      </c>
      <c r="B41" s="166" t="s">
        <v>137</v>
      </c>
    </row>
    <row r="42" spans="1:12" ht="16.5" customHeight="1">
      <c r="A42" s="15" t="s">
        <v>190</v>
      </c>
    </row>
    <row r="43" spans="1:12" ht="16.5" customHeight="1">
      <c r="A43" s="12" t="s">
        <v>39</v>
      </c>
      <c r="B43" s="10" t="s">
        <v>437</v>
      </c>
    </row>
    <row r="44" spans="1:12" ht="16.5" customHeight="1">
      <c r="A44" s="12" t="s">
        <v>39</v>
      </c>
      <c r="B44" s="10" t="s">
        <v>438</v>
      </c>
    </row>
    <row r="45" spans="1:12" ht="16.5" customHeight="1">
      <c r="A45" s="15" t="s">
        <v>129</v>
      </c>
    </row>
    <row r="46" spans="1:12" ht="16.5" customHeight="1">
      <c r="A46" s="12" t="s">
        <v>39</v>
      </c>
      <c r="B46" s="10" t="s">
        <v>442</v>
      </c>
    </row>
    <row r="47" spans="1:12" ht="16.5" customHeight="1">
      <c r="A47" s="12" t="s">
        <v>39</v>
      </c>
      <c r="B47" s="10" t="s">
        <v>49</v>
      </c>
    </row>
    <row r="48" spans="1:12" ht="16.5" customHeight="1">
      <c r="A48" s="15" t="s">
        <v>130</v>
      </c>
    </row>
    <row r="49" spans="1:15" ht="22.9" customHeight="1">
      <c r="A49" s="12" t="s">
        <v>123</v>
      </c>
      <c r="G49" s="10" t="s">
        <v>584</v>
      </c>
      <c r="H49" s="280" t="s">
        <v>585</v>
      </c>
      <c r="I49" s="280"/>
      <c r="J49" s="280"/>
      <c r="K49" s="280"/>
      <c r="L49" s="168"/>
      <c r="M49" s="168"/>
    </row>
    <row r="50" spans="1:15" ht="16.5" customHeight="1">
      <c r="A50" s="12" t="s">
        <v>39</v>
      </c>
      <c r="B50" s="10" t="s">
        <v>127</v>
      </c>
    </row>
    <row r="51" spans="1:15" ht="16.5" customHeight="1">
      <c r="A51" s="12" t="s">
        <v>39</v>
      </c>
      <c r="B51" s="10" t="s">
        <v>445</v>
      </c>
    </row>
    <row r="52" spans="1:15" ht="16.5" customHeight="1">
      <c r="A52" s="12" t="s">
        <v>39</v>
      </c>
      <c r="B52" s="207" t="s">
        <v>423</v>
      </c>
    </row>
    <row r="53" spans="1:15" s="91" customFormat="1" ht="16.5" customHeight="1">
      <c r="A53" s="90" t="s">
        <v>443</v>
      </c>
    </row>
    <row r="54" spans="1:15" s="91" customFormat="1" ht="16.5" customHeight="1">
      <c r="A54" s="92" t="s">
        <v>39</v>
      </c>
      <c r="B54" s="91" t="s">
        <v>446</v>
      </c>
    </row>
    <row r="55" spans="1:15" ht="16.5" customHeight="1">
      <c r="A55" s="12" t="s">
        <v>39</v>
      </c>
    </row>
    <row r="56" spans="1:15" ht="16.5" customHeight="1">
      <c r="A56" s="12" t="s">
        <v>39</v>
      </c>
      <c r="C56" s="74" t="s">
        <v>45</v>
      </c>
    </row>
    <row r="57" spans="1:15" ht="16.5" customHeight="1">
      <c r="A57" s="12" t="s">
        <v>39</v>
      </c>
      <c r="C57" s="73" t="s">
        <v>99</v>
      </c>
      <c r="D57" s="73"/>
      <c r="E57" s="73"/>
      <c r="F57" s="73"/>
      <c r="G57" s="73"/>
      <c r="H57" s="73"/>
    </row>
    <row r="58" spans="1:15" ht="16.5" customHeight="1">
      <c r="A58" s="15" t="s">
        <v>444</v>
      </c>
    </row>
    <row r="59" spans="1:15" ht="16.5" customHeight="1" thickBot="1"/>
    <row r="60" spans="1:15" ht="16.5" customHeight="1">
      <c r="B60" s="63" t="s">
        <v>46</v>
      </c>
      <c r="C60" s="64"/>
      <c r="D60" s="65"/>
      <c r="E60" s="64"/>
      <c r="F60" s="64"/>
      <c r="G60" s="64"/>
      <c r="H60" s="64"/>
      <c r="I60" s="64"/>
      <c r="J60" s="64"/>
      <c r="K60" s="64"/>
      <c r="L60" s="64"/>
      <c r="M60" s="64"/>
      <c r="N60" s="64"/>
      <c r="O60" s="66"/>
    </row>
    <row r="61" spans="1:15" ht="16.5" customHeight="1">
      <c r="B61" s="67"/>
      <c r="D61" s="68"/>
      <c r="E61" s="68"/>
      <c r="F61" s="68"/>
      <c r="G61" s="68"/>
      <c r="H61" s="68"/>
      <c r="I61" s="68"/>
      <c r="J61" s="68"/>
      <c r="K61" s="68"/>
      <c r="L61" s="68"/>
      <c r="M61" s="68"/>
      <c r="N61" s="68"/>
      <c r="O61" s="69"/>
    </row>
    <row r="62" spans="1:15" ht="30" customHeight="1">
      <c r="B62" s="67"/>
      <c r="C62" s="164" t="s">
        <v>128</v>
      </c>
      <c r="D62" s="277" t="s">
        <v>112</v>
      </c>
      <c r="E62" s="277"/>
      <c r="F62" s="277"/>
      <c r="G62" s="277"/>
      <c r="H62" s="68" t="s">
        <v>572</v>
      </c>
      <c r="I62" s="68"/>
      <c r="J62" s="68"/>
      <c r="K62" s="68"/>
      <c r="L62" s="68"/>
      <c r="M62" s="68"/>
      <c r="N62" s="68"/>
      <c r="O62" s="69"/>
    </row>
    <row r="63" spans="1:15" ht="16.5" customHeight="1">
      <c r="B63" s="67"/>
      <c r="C63" s="141" t="s">
        <v>100</v>
      </c>
      <c r="D63" s="68"/>
      <c r="E63" s="68"/>
      <c r="F63" s="68"/>
      <c r="G63" s="68"/>
      <c r="H63" s="68"/>
      <c r="I63" s="68"/>
      <c r="J63" s="68"/>
      <c r="K63" s="68"/>
      <c r="L63" s="68"/>
      <c r="M63" s="68"/>
      <c r="N63" s="68"/>
      <c r="O63" s="69"/>
    </row>
    <row r="64" spans="1:15" ht="16.5" customHeight="1" thickBot="1">
      <c r="B64" s="70"/>
      <c r="C64" s="71"/>
      <c r="D64" s="71"/>
      <c r="E64" s="71"/>
      <c r="F64" s="71"/>
      <c r="G64" s="71"/>
      <c r="H64" s="71"/>
      <c r="I64" s="71"/>
      <c r="J64" s="71"/>
      <c r="K64" s="71"/>
      <c r="L64" s="71"/>
      <c r="M64" s="71"/>
      <c r="N64" s="71"/>
      <c r="O64" s="72"/>
    </row>
    <row r="65" ht="18" customHeight="1"/>
  </sheetData>
  <sheetProtection sheet="1" objects="1" scenarios="1" selectLockedCells="1" selectUnlockedCells="1"/>
  <mergeCells count="15">
    <mergeCell ref="A1:N1"/>
    <mergeCell ref="B7:C7"/>
    <mergeCell ref="D7:H7"/>
    <mergeCell ref="C5:H5"/>
    <mergeCell ref="J3:L5"/>
    <mergeCell ref="C4:F4"/>
    <mergeCell ref="G4:H4"/>
    <mergeCell ref="B10:C10"/>
    <mergeCell ref="D10:H10"/>
    <mergeCell ref="B11:H11"/>
    <mergeCell ref="C3:I3"/>
    <mergeCell ref="D62:G62"/>
    <mergeCell ref="B12:H12"/>
    <mergeCell ref="B8:N8"/>
    <mergeCell ref="H49:K49"/>
  </mergeCells>
  <phoneticPr fontId="3"/>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Normal="100" workbookViewId="0">
      <pane ySplit="16" topLeftCell="A17" activePane="bottomLeft" state="frozenSplit"/>
      <selection pane="bottomLeft" activeCell="D4" sqref="D4:F4"/>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6" width="9" style="2" hidden="1" customWidth="1"/>
    <col min="17" max="17" width="9" style="2" customWidth="1"/>
    <col min="18" max="246" width="9" style="2"/>
    <col min="247" max="247" width="5.75" style="2" customWidth="1"/>
    <col min="248" max="248" width="16.125" style="2" customWidth="1"/>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4.5" style="2" customWidth="1"/>
    <col min="256" max="256" width="16.125" style="2" customWidth="1"/>
    <col min="257" max="257" width="9" style="2" customWidth="1"/>
    <col min="258" max="266" width="0" style="2" hidden="1" customWidth="1"/>
    <col min="267" max="502" width="9" style="2"/>
    <col min="503" max="503" width="5.75" style="2" customWidth="1"/>
    <col min="504" max="504" width="16.125" style="2" customWidth="1"/>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4.5" style="2" customWidth="1"/>
    <col min="512" max="512" width="16.125" style="2" customWidth="1"/>
    <col min="513" max="513" width="9" style="2" customWidth="1"/>
    <col min="514" max="522" width="0" style="2" hidden="1" customWidth="1"/>
    <col min="523" max="758" width="9" style="2"/>
    <col min="759" max="759" width="5.75" style="2" customWidth="1"/>
    <col min="760" max="760" width="16.125" style="2" customWidth="1"/>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4.5" style="2" customWidth="1"/>
    <col min="768" max="768" width="16.125" style="2" customWidth="1"/>
    <col min="769" max="769" width="9" style="2" customWidth="1"/>
    <col min="770" max="778" width="0" style="2" hidden="1" customWidth="1"/>
    <col min="779" max="1014" width="9" style="2"/>
    <col min="1015" max="1015" width="5.75" style="2" customWidth="1"/>
    <col min="1016" max="1016" width="16.125" style="2" customWidth="1"/>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4.5" style="2" customWidth="1"/>
    <col min="1024" max="1024" width="16.125" style="2" customWidth="1"/>
    <col min="1025" max="1025" width="9" style="2" customWidth="1"/>
    <col min="1026" max="1034" width="0" style="2" hidden="1" customWidth="1"/>
    <col min="1035" max="1270" width="9" style="2"/>
    <col min="1271" max="1271" width="5.75" style="2" customWidth="1"/>
    <col min="1272" max="1272" width="16.125" style="2" customWidth="1"/>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4.5" style="2" customWidth="1"/>
    <col min="1280" max="1280" width="16.125" style="2" customWidth="1"/>
    <col min="1281" max="1281" width="9" style="2" customWidth="1"/>
    <col min="1282" max="1290" width="0" style="2" hidden="1" customWidth="1"/>
    <col min="1291" max="1526" width="9" style="2"/>
    <col min="1527" max="1527" width="5.75" style="2" customWidth="1"/>
    <col min="1528" max="1528" width="16.125" style="2" customWidth="1"/>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4.5" style="2" customWidth="1"/>
    <col min="1536" max="1536" width="16.125" style="2" customWidth="1"/>
    <col min="1537" max="1537" width="9" style="2" customWidth="1"/>
    <col min="1538" max="1546" width="0" style="2" hidden="1" customWidth="1"/>
    <col min="1547" max="1782" width="9" style="2"/>
    <col min="1783" max="1783" width="5.75" style="2" customWidth="1"/>
    <col min="1784" max="1784" width="16.125" style="2" customWidth="1"/>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4.5" style="2" customWidth="1"/>
    <col min="1792" max="1792" width="16.125" style="2" customWidth="1"/>
    <col min="1793" max="1793" width="9" style="2" customWidth="1"/>
    <col min="1794" max="1802" width="0" style="2" hidden="1" customWidth="1"/>
    <col min="1803" max="2038" width="9" style="2"/>
    <col min="2039" max="2039" width="5.75" style="2" customWidth="1"/>
    <col min="2040" max="2040" width="16.125" style="2" customWidth="1"/>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4.5" style="2" customWidth="1"/>
    <col min="2048" max="2048" width="16.125" style="2" customWidth="1"/>
    <col min="2049" max="2049" width="9" style="2" customWidth="1"/>
    <col min="2050" max="2058" width="0" style="2" hidden="1" customWidth="1"/>
    <col min="2059" max="2294" width="9" style="2"/>
    <col min="2295" max="2295" width="5.75" style="2" customWidth="1"/>
    <col min="2296" max="2296" width="16.125" style="2" customWidth="1"/>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4.5" style="2" customWidth="1"/>
    <col min="2304" max="2304" width="16.125" style="2" customWidth="1"/>
    <col min="2305" max="2305" width="9" style="2" customWidth="1"/>
    <col min="2306" max="2314" width="0" style="2" hidden="1" customWidth="1"/>
    <col min="2315" max="2550" width="9" style="2"/>
    <col min="2551" max="2551" width="5.75" style="2" customWidth="1"/>
    <col min="2552" max="2552" width="16.125" style="2" customWidth="1"/>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4.5" style="2" customWidth="1"/>
    <col min="2560" max="2560" width="16.125" style="2" customWidth="1"/>
    <col min="2561" max="2561" width="9" style="2" customWidth="1"/>
    <col min="2562" max="2570" width="0" style="2" hidden="1" customWidth="1"/>
    <col min="2571" max="2806" width="9" style="2"/>
    <col min="2807" max="2807" width="5.75" style="2" customWidth="1"/>
    <col min="2808" max="2808" width="16.125" style="2" customWidth="1"/>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4.5" style="2" customWidth="1"/>
    <col min="2816" max="2816" width="16.125" style="2" customWidth="1"/>
    <col min="2817" max="2817" width="9" style="2" customWidth="1"/>
    <col min="2818" max="2826" width="0" style="2" hidden="1" customWidth="1"/>
    <col min="2827" max="3062" width="9" style="2"/>
    <col min="3063" max="3063" width="5.75" style="2" customWidth="1"/>
    <col min="3064" max="3064" width="16.125" style="2" customWidth="1"/>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4.5" style="2" customWidth="1"/>
    <col min="3072" max="3072" width="16.125" style="2" customWidth="1"/>
    <col min="3073" max="3073" width="9" style="2" customWidth="1"/>
    <col min="3074" max="3082" width="0" style="2" hidden="1" customWidth="1"/>
    <col min="3083" max="3318" width="9" style="2"/>
    <col min="3319" max="3319" width="5.75" style="2" customWidth="1"/>
    <col min="3320" max="3320" width="16.125" style="2" customWidth="1"/>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4.5" style="2" customWidth="1"/>
    <col min="3328" max="3328" width="16.125" style="2" customWidth="1"/>
    <col min="3329" max="3329" width="9" style="2" customWidth="1"/>
    <col min="3330" max="3338" width="0" style="2" hidden="1" customWidth="1"/>
    <col min="3339" max="3574" width="9" style="2"/>
    <col min="3575" max="3575" width="5.75" style="2" customWidth="1"/>
    <col min="3576" max="3576" width="16.125" style="2" customWidth="1"/>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4.5" style="2" customWidth="1"/>
    <col min="3584" max="3584" width="16.125" style="2" customWidth="1"/>
    <col min="3585" max="3585" width="9" style="2" customWidth="1"/>
    <col min="3586" max="3594" width="0" style="2" hidden="1" customWidth="1"/>
    <col min="3595" max="3830" width="9" style="2"/>
    <col min="3831" max="3831" width="5.75" style="2" customWidth="1"/>
    <col min="3832" max="3832" width="16.125" style="2" customWidth="1"/>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4.5" style="2" customWidth="1"/>
    <col min="3840" max="3840" width="16.125" style="2" customWidth="1"/>
    <col min="3841" max="3841" width="9" style="2" customWidth="1"/>
    <col min="3842" max="3850" width="0" style="2" hidden="1" customWidth="1"/>
    <col min="3851" max="4086" width="9" style="2"/>
    <col min="4087" max="4087" width="5.75" style="2" customWidth="1"/>
    <col min="4088" max="4088" width="16.125" style="2" customWidth="1"/>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4.5" style="2" customWidth="1"/>
    <col min="4096" max="4096" width="16.125" style="2" customWidth="1"/>
    <col min="4097" max="4097" width="9" style="2" customWidth="1"/>
    <col min="4098" max="4106" width="0" style="2" hidden="1" customWidth="1"/>
    <col min="4107" max="4342" width="9" style="2"/>
    <col min="4343" max="4343" width="5.75" style="2" customWidth="1"/>
    <col min="4344" max="4344" width="16.125" style="2" customWidth="1"/>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4.5" style="2" customWidth="1"/>
    <col min="4352" max="4352" width="16.125" style="2" customWidth="1"/>
    <col min="4353" max="4353" width="9" style="2" customWidth="1"/>
    <col min="4354" max="4362" width="0" style="2" hidden="1" customWidth="1"/>
    <col min="4363" max="4598" width="9" style="2"/>
    <col min="4599" max="4599" width="5.75" style="2" customWidth="1"/>
    <col min="4600" max="4600" width="16.125" style="2" customWidth="1"/>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4.5" style="2" customWidth="1"/>
    <col min="4608" max="4608" width="16.125" style="2" customWidth="1"/>
    <col min="4609" max="4609" width="9" style="2" customWidth="1"/>
    <col min="4610" max="4618" width="0" style="2" hidden="1" customWidth="1"/>
    <col min="4619" max="4854" width="9" style="2"/>
    <col min="4855" max="4855" width="5.75" style="2" customWidth="1"/>
    <col min="4856" max="4856" width="16.125" style="2" customWidth="1"/>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4.5" style="2" customWidth="1"/>
    <col min="4864" max="4864" width="16.125" style="2" customWidth="1"/>
    <col min="4865" max="4865" width="9" style="2" customWidth="1"/>
    <col min="4866" max="4874" width="0" style="2" hidden="1" customWidth="1"/>
    <col min="4875" max="5110" width="9" style="2"/>
    <col min="5111" max="5111" width="5.75" style="2" customWidth="1"/>
    <col min="5112" max="5112" width="16.125" style="2" customWidth="1"/>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4.5" style="2" customWidth="1"/>
    <col min="5120" max="5120" width="16.125" style="2" customWidth="1"/>
    <col min="5121" max="5121" width="9" style="2" customWidth="1"/>
    <col min="5122" max="5130" width="0" style="2" hidden="1" customWidth="1"/>
    <col min="5131" max="5366" width="9" style="2"/>
    <col min="5367" max="5367" width="5.75" style="2" customWidth="1"/>
    <col min="5368" max="5368" width="16.125" style="2" customWidth="1"/>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4.5" style="2" customWidth="1"/>
    <col min="5376" max="5376" width="16.125" style="2" customWidth="1"/>
    <col min="5377" max="5377" width="9" style="2" customWidth="1"/>
    <col min="5378" max="5386" width="0" style="2" hidden="1" customWidth="1"/>
    <col min="5387" max="5622" width="9" style="2"/>
    <col min="5623" max="5623" width="5.75" style="2" customWidth="1"/>
    <col min="5624" max="5624" width="16.125" style="2" customWidth="1"/>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4.5" style="2" customWidth="1"/>
    <col min="5632" max="5632" width="16.125" style="2" customWidth="1"/>
    <col min="5633" max="5633" width="9" style="2" customWidth="1"/>
    <col min="5634" max="5642" width="0" style="2" hidden="1" customWidth="1"/>
    <col min="5643" max="5878" width="9" style="2"/>
    <col min="5879" max="5879" width="5.75" style="2" customWidth="1"/>
    <col min="5880" max="5880" width="16.125" style="2" customWidth="1"/>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4.5" style="2" customWidth="1"/>
    <col min="5888" max="5888" width="16.125" style="2" customWidth="1"/>
    <col min="5889" max="5889" width="9" style="2" customWidth="1"/>
    <col min="5890" max="5898" width="0" style="2" hidden="1" customWidth="1"/>
    <col min="5899" max="6134" width="9" style="2"/>
    <col min="6135" max="6135" width="5.75" style="2" customWidth="1"/>
    <col min="6136" max="6136" width="16.125" style="2" customWidth="1"/>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4.5" style="2" customWidth="1"/>
    <col min="6144" max="6144" width="16.125" style="2" customWidth="1"/>
    <col min="6145" max="6145" width="9" style="2" customWidth="1"/>
    <col min="6146" max="6154" width="0" style="2" hidden="1" customWidth="1"/>
    <col min="6155" max="6390" width="9" style="2"/>
    <col min="6391" max="6391" width="5.75" style="2" customWidth="1"/>
    <col min="6392" max="6392" width="16.125" style="2" customWidth="1"/>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4.5" style="2" customWidth="1"/>
    <col min="6400" max="6400" width="16.125" style="2" customWidth="1"/>
    <col min="6401" max="6401" width="9" style="2" customWidth="1"/>
    <col min="6402" max="6410" width="0" style="2" hidden="1" customWidth="1"/>
    <col min="6411" max="6646" width="9" style="2"/>
    <col min="6647" max="6647" width="5.75" style="2" customWidth="1"/>
    <col min="6648" max="6648" width="16.125" style="2" customWidth="1"/>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4.5" style="2" customWidth="1"/>
    <col min="6656" max="6656" width="16.125" style="2" customWidth="1"/>
    <col min="6657" max="6657" width="9" style="2" customWidth="1"/>
    <col min="6658" max="6666" width="0" style="2" hidden="1" customWidth="1"/>
    <col min="6667" max="6902" width="9" style="2"/>
    <col min="6903" max="6903" width="5.75" style="2" customWidth="1"/>
    <col min="6904" max="6904" width="16.125" style="2" customWidth="1"/>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4.5" style="2" customWidth="1"/>
    <col min="6912" max="6912" width="16.125" style="2" customWidth="1"/>
    <col min="6913" max="6913" width="9" style="2" customWidth="1"/>
    <col min="6914" max="6922" width="0" style="2" hidden="1" customWidth="1"/>
    <col min="6923" max="7158" width="9" style="2"/>
    <col min="7159" max="7159" width="5.75" style="2" customWidth="1"/>
    <col min="7160" max="7160" width="16.125" style="2" customWidth="1"/>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4.5" style="2" customWidth="1"/>
    <col min="7168" max="7168" width="16.125" style="2" customWidth="1"/>
    <col min="7169" max="7169" width="9" style="2" customWidth="1"/>
    <col min="7170" max="7178" width="0" style="2" hidden="1" customWidth="1"/>
    <col min="7179" max="7414" width="9" style="2"/>
    <col min="7415" max="7415" width="5.75" style="2" customWidth="1"/>
    <col min="7416" max="7416" width="16.125" style="2" customWidth="1"/>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4.5" style="2" customWidth="1"/>
    <col min="7424" max="7424" width="16.125" style="2" customWidth="1"/>
    <col min="7425" max="7425" width="9" style="2" customWidth="1"/>
    <col min="7426" max="7434" width="0" style="2" hidden="1" customWidth="1"/>
    <col min="7435" max="7670" width="9" style="2"/>
    <col min="7671" max="7671" width="5.75" style="2" customWidth="1"/>
    <col min="7672" max="7672" width="16.125" style="2" customWidth="1"/>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4.5" style="2" customWidth="1"/>
    <col min="7680" max="7680" width="16.125" style="2" customWidth="1"/>
    <col min="7681" max="7681" width="9" style="2" customWidth="1"/>
    <col min="7682" max="7690" width="0" style="2" hidden="1" customWidth="1"/>
    <col min="7691" max="7926" width="9" style="2"/>
    <col min="7927" max="7927" width="5.75" style="2" customWidth="1"/>
    <col min="7928" max="7928" width="16.125" style="2" customWidth="1"/>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4.5" style="2" customWidth="1"/>
    <col min="7936" max="7936" width="16.125" style="2" customWidth="1"/>
    <col min="7937" max="7937" width="9" style="2" customWidth="1"/>
    <col min="7938" max="7946" width="0" style="2" hidden="1" customWidth="1"/>
    <col min="7947" max="8182" width="9" style="2"/>
    <col min="8183" max="8183" width="5.75" style="2" customWidth="1"/>
    <col min="8184" max="8184" width="16.125" style="2" customWidth="1"/>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4.5" style="2" customWidth="1"/>
    <col min="8192" max="8192" width="16.125" style="2" customWidth="1"/>
    <col min="8193" max="8193" width="9" style="2" customWidth="1"/>
    <col min="8194" max="8202" width="0" style="2" hidden="1" customWidth="1"/>
    <col min="8203" max="8438" width="9" style="2"/>
    <col min="8439" max="8439" width="5.75" style="2" customWidth="1"/>
    <col min="8440" max="8440" width="16.125" style="2" customWidth="1"/>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4.5" style="2" customWidth="1"/>
    <col min="8448" max="8448" width="16.125" style="2" customWidth="1"/>
    <col min="8449" max="8449" width="9" style="2" customWidth="1"/>
    <col min="8450" max="8458" width="0" style="2" hidden="1" customWidth="1"/>
    <col min="8459" max="8694" width="9" style="2"/>
    <col min="8695" max="8695" width="5.75" style="2" customWidth="1"/>
    <col min="8696" max="8696" width="16.125" style="2" customWidth="1"/>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4.5" style="2" customWidth="1"/>
    <col min="8704" max="8704" width="16.125" style="2" customWidth="1"/>
    <col min="8705" max="8705" width="9" style="2" customWidth="1"/>
    <col min="8706" max="8714" width="0" style="2" hidden="1" customWidth="1"/>
    <col min="8715" max="8950" width="9" style="2"/>
    <col min="8951" max="8951" width="5.75" style="2" customWidth="1"/>
    <col min="8952" max="8952" width="16.125" style="2" customWidth="1"/>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4.5" style="2" customWidth="1"/>
    <col min="8960" max="8960" width="16.125" style="2" customWidth="1"/>
    <col min="8961" max="8961" width="9" style="2" customWidth="1"/>
    <col min="8962" max="8970" width="0" style="2" hidden="1" customWidth="1"/>
    <col min="8971" max="9206" width="9" style="2"/>
    <col min="9207" max="9207" width="5.75" style="2" customWidth="1"/>
    <col min="9208" max="9208" width="16.125" style="2" customWidth="1"/>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4.5" style="2" customWidth="1"/>
    <col min="9216" max="9216" width="16.125" style="2" customWidth="1"/>
    <col min="9217" max="9217" width="9" style="2" customWidth="1"/>
    <col min="9218" max="9226" width="0" style="2" hidden="1" customWidth="1"/>
    <col min="9227" max="9462" width="9" style="2"/>
    <col min="9463" max="9463" width="5.75" style="2" customWidth="1"/>
    <col min="9464" max="9464" width="16.125" style="2" customWidth="1"/>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4.5" style="2" customWidth="1"/>
    <col min="9472" max="9472" width="16.125" style="2" customWidth="1"/>
    <col min="9473" max="9473" width="9" style="2" customWidth="1"/>
    <col min="9474" max="9482" width="0" style="2" hidden="1" customWidth="1"/>
    <col min="9483" max="9718" width="9" style="2"/>
    <col min="9719" max="9719" width="5.75" style="2" customWidth="1"/>
    <col min="9720" max="9720" width="16.125" style="2" customWidth="1"/>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4.5" style="2" customWidth="1"/>
    <col min="9728" max="9728" width="16.125" style="2" customWidth="1"/>
    <col min="9729" max="9729" width="9" style="2" customWidth="1"/>
    <col min="9730" max="9738" width="0" style="2" hidden="1" customWidth="1"/>
    <col min="9739" max="9974" width="9" style="2"/>
    <col min="9975" max="9975" width="5.75" style="2" customWidth="1"/>
    <col min="9976" max="9976" width="16.125" style="2" customWidth="1"/>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4.5" style="2" customWidth="1"/>
    <col min="9984" max="9984" width="16.125" style="2" customWidth="1"/>
    <col min="9985" max="9985" width="9" style="2" customWidth="1"/>
    <col min="9986" max="9994" width="0" style="2" hidden="1" customWidth="1"/>
    <col min="9995" max="10230" width="9" style="2"/>
    <col min="10231" max="10231" width="5.75" style="2" customWidth="1"/>
    <col min="10232" max="10232" width="16.125" style="2" customWidth="1"/>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4.5" style="2" customWidth="1"/>
    <col min="10240" max="10240" width="16.125" style="2" customWidth="1"/>
    <col min="10241" max="10241" width="9" style="2" customWidth="1"/>
    <col min="10242" max="10250" width="0" style="2" hidden="1" customWidth="1"/>
    <col min="10251" max="10486" width="9" style="2"/>
    <col min="10487" max="10487" width="5.75" style="2" customWidth="1"/>
    <col min="10488" max="10488" width="16.125" style="2" customWidth="1"/>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4.5" style="2" customWidth="1"/>
    <col min="10496" max="10496" width="16.125" style="2" customWidth="1"/>
    <col min="10497" max="10497" width="9" style="2" customWidth="1"/>
    <col min="10498" max="10506" width="0" style="2" hidden="1" customWidth="1"/>
    <col min="10507" max="10742" width="9" style="2"/>
    <col min="10743" max="10743" width="5.75" style="2" customWidth="1"/>
    <col min="10744" max="10744" width="16.125" style="2" customWidth="1"/>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4.5" style="2" customWidth="1"/>
    <col min="10752" max="10752" width="16.125" style="2" customWidth="1"/>
    <col min="10753" max="10753" width="9" style="2" customWidth="1"/>
    <col min="10754" max="10762" width="0" style="2" hidden="1" customWidth="1"/>
    <col min="10763" max="10998" width="9" style="2"/>
    <col min="10999" max="10999" width="5.75" style="2" customWidth="1"/>
    <col min="11000" max="11000" width="16.125" style="2" customWidth="1"/>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4.5" style="2" customWidth="1"/>
    <col min="11008" max="11008" width="16.125" style="2" customWidth="1"/>
    <col min="11009" max="11009" width="9" style="2" customWidth="1"/>
    <col min="11010" max="11018" width="0" style="2" hidden="1" customWidth="1"/>
    <col min="11019" max="11254" width="9" style="2"/>
    <col min="11255" max="11255" width="5.75" style="2" customWidth="1"/>
    <col min="11256" max="11256" width="16.125" style="2" customWidth="1"/>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4.5" style="2" customWidth="1"/>
    <col min="11264" max="11264" width="16.125" style="2" customWidth="1"/>
    <col min="11265" max="11265" width="9" style="2" customWidth="1"/>
    <col min="11266" max="11274" width="0" style="2" hidden="1" customWidth="1"/>
    <col min="11275" max="11510" width="9" style="2"/>
    <col min="11511" max="11511" width="5.75" style="2" customWidth="1"/>
    <col min="11512" max="11512" width="16.125" style="2" customWidth="1"/>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4.5" style="2" customWidth="1"/>
    <col min="11520" max="11520" width="16.125" style="2" customWidth="1"/>
    <col min="11521" max="11521" width="9" style="2" customWidth="1"/>
    <col min="11522" max="11530" width="0" style="2" hidden="1" customWidth="1"/>
    <col min="11531" max="11766" width="9" style="2"/>
    <col min="11767" max="11767" width="5.75" style="2" customWidth="1"/>
    <col min="11768" max="11768" width="16.125" style="2" customWidth="1"/>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4.5" style="2" customWidth="1"/>
    <col min="11776" max="11776" width="16.125" style="2" customWidth="1"/>
    <col min="11777" max="11777" width="9" style="2" customWidth="1"/>
    <col min="11778" max="11786" width="0" style="2" hidden="1" customWidth="1"/>
    <col min="11787" max="12022" width="9" style="2"/>
    <col min="12023" max="12023" width="5.75" style="2" customWidth="1"/>
    <col min="12024" max="12024" width="16.125" style="2" customWidth="1"/>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4.5" style="2" customWidth="1"/>
    <col min="12032" max="12032" width="16.125" style="2" customWidth="1"/>
    <col min="12033" max="12033" width="9" style="2" customWidth="1"/>
    <col min="12034" max="12042" width="0" style="2" hidden="1" customWidth="1"/>
    <col min="12043" max="12278" width="9" style="2"/>
    <col min="12279" max="12279" width="5.75" style="2" customWidth="1"/>
    <col min="12280" max="12280" width="16.125" style="2" customWidth="1"/>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4.5" style="2" customWidth="1"/>
    <col min="12288" max="12288" width="16.125" style="2" customWidth="1"/>
    <col min="12289" max="12289" width="9" style="2" customWidth="1"/>
    <col min="12290" max="12298" width="0" style="2" hidden="1" customWidth="1"/>
    <col min="12299" max="12534" width="9" style="2"/>
    <col min="12535" max="12535" width="5.75" style="2" customWidth="1"/>
    <col min="12536" max="12536" width="16.125" style="2" customWidth="1"/>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4.5" style="2" customWidth="1"/>
    <col min="12544" max="12544" width="16.125" style="2" customWidth="1"/>
    <col min="12545" max="12545" width="9" style="2" customWidth="1"/>
    <col min="12546" max="12554" width="0" style="2" hidden="1" customWidth="1"/>
    <col min="12555" max="12790" width="9" style="2"/>
    <col min="12791" max="12791" width="5.75" style="2" customWidth="1"/>
    <col min="12792" max="12792" width="16.125" style="2" customWidth="1"/>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4.5" style="2" customWidth="1"/>
    <col min="12800" max="12800" width="16.125" style="2" customWidth="1"/>
    <col min="12801" max="12801" width="9" style="2" customWidth="1"/>
    <col min="12802" max="12810" width="0" style="2" hidden="1" customWidth="1"/>
    <col min="12811" max="13046" width="9" style="2"/>
    <col min="13047" max="13047" width="5.75" style="2" customWidth="1"/>
    <col min="13048" max="13048" width="16.125" style="2" customWidth="1"/>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4.5" style="2" customWidth="1"/>
    <col min="13056" max="13056" width="16.125" style="2" customWidth="1"/>
    <col min="13057" max="13057" width="9" style="2" customWidth="1"/>
    <col min="13058" max="13066" width="0" style="2" hidden="1" customWidth="1"/>
    <col min="13067" max="13302" width="9" style="2"/>
    <col min="13303" max="13303" width="5.75" style="2" customWidth="1"/>
    <col min="13304" max="13304" width="16.125" style="2" customWidth="1"/>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4.5" style="2" customWidth="1"/>
    <col min="13312" max="13312" width="16.125" style="2" customWidth="1"/>
    <col min="13313" max="13313" width="9" style="2" customWidth="1"/>
    <col min="13314" max="13322" width="0" style="2" hidden="1" customWidth="1"/>
    <col min="13323" max="13558" width="9" style="2"/>
    <col min="13559" max="13559" width="5.75" style="2" customWidth="1"/>
    <col min="13560" max="13560" width="16.125" style="2" customWidth="1"/>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4.5" style="2" customWidth="1"/>
    <col min="13568" max="13568" width="16.125" style="2" customWidth="1"/>
    <col min="13569" max="13569" width="9" style="2" customWidth="1"/>
    <col min="13570" max="13578" width="0" style="2" hidden="1" customWidth="1"/>
    <col min="13579" max="13814" width="9" style="2"/>
    <col min="13815" max="13815" width="5.75" style="2" customWidth="1"/>
    <col min="13816" max="13816" width="16.125" style="2" customWidth="1"/>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4.5" style="2" customWidth="1"/>
    <col min="13824" max="13824" width="16.125" style="2" customWidth="1"/>
    <col min="13825" max="13825" width="9" style="2" customWidth="1"/>
    <col min="13826" max="13834" width="0" style="2" hidden="1" customWidth="1"/>
    <col min="13835" max="14070" width="9" style="2"/>
    <col min="14071" max="14071" width="5.75" style="2" customWidth="1"/>
    <col min="14072" max="14072" width="16.125" style="2" customWidth="1"/>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4.5" style="2" customWidth="1"/>
    <col min="14080" max="14080" width="16.125" style="2" customWidth="1"/>
    <col min="14081" max="14081" width="9" style="2" customWidth="1"/>
    <col min="14082" max="14090" width="0" style="2" hidden="1" customWidth="1"/>
    <col min="14091" max="14326" width="9" style="2"/>
    <col min="14327" max="14327" width="5.75" style="2" customWidth="1"/>
    <col min="14328" max="14328" width="16.125" style="2" customWidth="1"/>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4.5" style="2" customWidth="1"/>
    <col min="14336" max="14336" width="16.125" style="2" customWidth="1"/>
    <col min="14337" max="14337" width="9" style="2" customWidth="1"/>
    <col min="14338" max="14346" width="0" style="2" hidden="1" customWidth="1"/>
    <col min="14347" max="14582" width="9" style="2"/>
    <col min="14583" max="14583" width="5.75" style="2" customWidth="1"/>
    <col min="14584" max="14584" width="16.125" style="2" customWidth="1"/>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4.5" style="2" customWidth="1"/>
    <col min="14592" max="14592" width="16.125" style="2" customWidth="1"/>
    <col min="14593" max="14593" width="9" style="2" customWidth="1"/>
    <col min="14594" max="14602" width="0" style="2" hidden="1" customWidth="1"/>
    <col min="14603" max="14838" width="9" style="2"/>
    <col min="14839" max="14839" width="5.75" style="2" customWidth="1"/>
    <col min="14840" max="14840" width="16.125" style="2" customWidth="1"/>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4.5" style="2" customWidth="1"/>
    <col min="14848" max="14848" width="16.125" style="2" customWidth="1"/>
    <col min="14849" max="14849" width="9" style="2" customWidth="1"/>
    <col min="14850" max="14858" width="0" style="2" hidden="1" customWidth="1"/>
    <col min="14859" max="15094" width="9" style="2"/>
    <col min="15095" max="15095" width="5.75" style="2" customWidth="1"/>
    <col min="15096" max="15096" width="16.125" style="2" customWidth="1"/>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4.5" style="2" customWidth="1"/>
    <col min="15104" max="15104" width="16.125" style="2" customWidth="1"/>
    <col min="15105" max="15105" width="9" style="2" customWidth="1"/>
    <col min="15106" max="15114" width="0" style="2" hidden="1" customWidth="1"/>
    <col min="15115" max="15350" width="9" style="2"/>
    <col min="15351" max="15351" width="5.75" style="2" customWidth="1"/>
    <col min="15352" max="15352" width="16.125" style="2" customWidth="1"/>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4.5" style="2" customWidth="1"/>
    <col min="15360" max="15360" width="16.125" style="2" customWidth="1"/>
    <col min="15361" max="15361" width="9" style="2" customWidth="1"/>
    <col min="15362" max="15370" width="0" style="2" hidden="1" customWidth="1"/>
    <col min="15371" max="15606" width="9" style="2"/>
    <col min="15607" max="15607" width="5.75" style="2" customWidth="1"/>
    <col min="15608" max="15608" width="16.125" style="2" customWidth="1"/>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4.5" style="2" customWidth="1"/>
    <col min="15616" max="15616" width="16.125" style="2" customWidth="1"/>
    <col min="15617" max="15617" width="9" style="2" customWidth="1"/>
    <col min="15618" max="15626" width="0" style="2" hidden="1" customWidth="1"/>
    <col min="15627" max="15862" width="9" style="2"/>
    <col min="15863" max="15863" width="5.75" style="2" customWidth="1"/>
    <col min="15864" max="15864" width="16.125" style="2" customWidth="1"/>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4.5" style="2" customWidth="1"/>
    <col min="15872" max="15872" width="16.125" style="2" customWidth="1"/>
    <col min="15873" max="15873" width="9" style="2" customWidth="1"/>
    <col min="15874" max="15882" width="0" style="2" hidden="1" customWidth="1"/>
    <col min="15883" max="16118" width="9" style="2"/>
    <col min="16119" max="16119" width="5.75" style="2" customWidth="1"/>
    <col min="16120" max="16120" width="16.125" style="2" customWidth="1"/>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4.5" style="2" customWidth="1"/>
    <col min="16128" max="16128" width="16.125" style="2" customWidth="1"/>
    <col min="16129" max="16129" width="9" style="2" customWidth="1"/>
    <col min="16130" max="16138" width="0" style="2" hidden="1" customWidth="1"/>
    <col min="16139" max="16384" width="9" style="2"/>
  </cols>
  <sheetData>
    <row r="1" spans="1:16" ht="22.15" customHeight="1" thickBot="1">
      <c r="A1" s="6" t="s">
        <v>131</v>
      </c>
      <c r="C1" s="246"/>
      <c r="D1" s="6" t="s">
        <v>587</v>
      </c>
      <c r="E1" s="302" t="s">
        <v>503</v>
      </c>
      <c r="F1" s="302"/>
      <c r="G1" s="302"/>
      <c r="H1" s="302"/>
      <c r="I1" s="302"/>
      <c r="J1" s="302"/>
      <c r="K1" s="302"/>
      <c r="L1" s="302"/>
      <c r="M1" s="302"/>
    </row>
    <row r="2" spans="1:16" ht="24" customHeight="1" thickBot="1">
      <c r="A2" s="246"/>
      <c r="B2" s="303" t="s">
        <v>315</v>
      </c>
      <c r="C2" s="304"/>
      <c r="D2" s="296"/>
      <c r="E2" s="297"/>
      <c r="F2" s="298"/>
      <c r="G2" s="305" t="s">
        <v>502</v>
      </c>
      <c r="H2" s="302"/>
      <c r="I2" s="302"/>
      <c r="J2" s="302"/>
      <c r="K2" s="302"/>
      <c r="L2" s="302"/>
      <c r="M2" s="302"/>
      <c r="O2" s="2">
        <f>D2</f>
        <v>0</v>
      </c>
    </row>
    <row r="3" spans="1:16" ht="24.6" customHeight="1" thickBot="1">
      <c r="A3" s="2">
        <v>1</v>
      </c>
      <c r="B3" s="306" t="s">
        <v>316</v>
      </c>
      <c r="C3" s="307"/>
      <c r="D3" s="299"/>
      <c r="E3" s="300"/>
      <c r="F3" s="301"/>
      <c r="G3" s="308" t="s">
        <v>317</v>
      </c>
      <c r="H3" s="309"/>
      <c r="I3" s="309"/>
      <c r="J3" s="309"/>
      <c r="K3" s="309"/>
      <c r="L3" s="309"/>
      <c r="M3" s="309"/>
      <c r="N3" s="2">
        <v>1</v>
      </c>
      <c r="O3" s="2" t="e">
        <f>VLOOKUP("*"&amp;$O$2&amp;"*",Sheet6!D2:F102,1,FALSE)</f>
        <v>#N/A</v>
      </c>
      <c r="P3" s="2" t="e">
        <f>VLOOKUP("*"&amp;O2&amp;"*",Sheet6!B2:F113,5,FALSE)</f>
        <v>#N/A</v>
      </c>
    </row>
    <row r="4" spans="1:16" ht="27" customHeight="1">
      <c r="A4" s="2">
        <v>2</v>
      </c>
      <c r="B4" s="316" t="s">
        <v>132</v>
      </c>
      <c r="C4" s="317"/>
      <c r="D4" s="331" t="str">
        <f>IF(D3="","",VLOOKUP(D3,Sheet6!B:C,2,0))</f>
        <v/>
      </c>
      <c r="E4" s="332"/>
      <c r="F4" s="333"/>
      <c r="G4" s="329" t="s">
        <v>318</v>
      </c>
      <c r="H4" s="330"/>
      <c r="I4" s="330"/>
      <c r="J4" s="330"/>
      <c r="K4" s="330"/>
      <c r="N4" s="2">
        <v>2</v>
      </c>
      <c r="O4" s="2" t="e">
        <f ca="1">VLOOKUP("*"&amp;$O$2&amp;"*",OFFSET(Sheet6!$B$2:$F$113,P3,0),1,FALSE)</f>
        <v>#N/A</v>
      </c>
      <c r="P4" s="2" t="e">
        <f ca="1">VLOOKUP("*"&amp;$O$2&amp;"*",OFFSET(Sheet6!$B$2:$F$113,P3,0),5,FALSE)</f>
        <v>#N/A</v>
      </c>
    </row>
    <row r="5" spans="1:16" ht="27" customHeight="1">
      <c r="A5" s="2">
        <v>3</v>
      </c>
      <c r="B5" s="316" t="s">
        <v>133</v>
      </c>
      <c r="C5" s="317"/>
      <c r="D5" s="334" t="str">
        <f>IF(D3="","",D3)</f>
        <v/>
      </c>
      <c r="E5" s="335"/>
      <c r="F5" s="336"/>
      <c r="G5" s="329"/>
      <c r="H5" s="330"/>
      <c r="I5" s="330"/>
      <c r="J5" s="330"/>
      <c r="K5" s="330"/>
      <c r="N5" s="2">
        <v>3</v>
      </c>
      <c r="O5" s="2" t="e">
        <f ca="1">VLOOKUP("*"&amp;$O$2&amp;"*",OFFSET(Sheet6!$B$2:$F$113,P4,0),1,FALSE)</f>
        <v>#N/A</v>
      </c>
      <c r="P5" s="2" t="e">
        <f ca="1">VLOOKUP("*"&amp;$O$2&amp;"*",OFFSET(Sheet6!$B$2:$F$113,P4,0),5,FALSE)</f>
        <v>#N/A</v>
      </c>
    </row>
    <row r="6" spans="1:16" ht="27" customHeight="1">
      <c r="A6" s="2">
        <v>4</v>
      </c>
      <c r="B6" s="316" t="s">
        <v>134</v>
      </c>
      <c r="C6" s="317"/>
      <c r="D6" s="319" t="str">
        <f>IF(D3="","",VLOOKUP(D3,Sheet6!B:E,4,0))</f>
        <v/>
      </c>
      <c r="E6" s="320"/>
      <c r="F6" s="321"/>
      <c r="G6" s="329"/>
      <c r="H6" s="330"/>
      <c r="I6" s="330"/>
      <c r="J6" s="330"/>
      <c r="K6" s="330"/>
      <c r="N6" s="2">
        <v>4</v>
      </c>
      <c r="O6" s="2" t="e">
        <f ca="1">VLOOKUP("*"&amp;$O$2&amp;"*",OFFSET(Sheet6!$B$2:$F$113,P5,0),1,FALSE)</f>
        <v>#N/A</v>
      </c>
      <c r="P6" s="2" t="e">
        <f ca="1">VLOOKUP("*"&amp;$O$2&amp;"*",OFFSET(Sheet6!$B$2:$F$113,P5,0),5,FALSE)</f>
        <v>#N/A</v>
      </c>
    </row>
    <row r="7" spans="1:16" ht="27" customHeight="1">
      <c r="B7" s="316" t="s">
        <v>135</v>
      </c>
      <c r="C7" s="317"/>
      <c r="D7" s="310"/>
      <c r="E7" s="311"/>
      <c r="F7" s="312"/>
      <c r="G7" s="4" t="s">
        <v>50</v>
      </c>
      <c r="N7" s="2">
        <v>5</v>
      </c>
      <c r="O7" s="2" t="e">
        <f ca="1">VLOOKUP("*"&amp;$O$2&amp;"*",OFFSET(Sheet6!$B$2:$F$113,P6,0),1,FALSE)</f>
        <v>#N/A</v>
      </c>
      <c r="P7" s="2" t="e">
        <f ca="1">VLOOKUP("*"&amp;$O$2&amp;"*",OFFSET(Sheet6!$B$2:$F$113,P6,0),5,FALSE)</f>
        <v>#N/A</v>
      </c>
    </row>
    <row r="8" spans="1:16" ht="27" customHeight="1" thickBot="1">
      <c r="B8" s="316" t="s">
        <v>5</v>
      </c>
      <c r="C8" s="317"/>
      <c r="D8" s="313"/>
      <c r="E8" s="314"/>
      <c r="F8" s="315"/>
      <c r="G8" s="4" t="s">
        <v>72</v>
      </c>
      <c r="I8" s="3"/>
      <c r="N8" s="2">
        <v>6</v>
      </c>
      <c r="O8" s="2" t="e">
        <f ca="1">VLOOKUP("*"&amp;$O$2&amp;"*",OFFSET(Sheet6!$B$2:$F$113,P7,0),1,FALSE)</f>
        <v>#N/A</v>
      </c>
      <c r="P8" s="2" t="e">
        <f ca="1">VLOOKUP("*"&amp;$O$2&amp;"*",OFFSET(Sheet6!$B$2:$F$113,P7,0),5,FALSE)</f>
        <v>#N/A</v>
      </c>
    </row>
    <row r="9" spans="1:16" ht="27" customHeight="1" thickBot="1">
      <c r="B9" s="327" t="s">
        <v>319</v>
      </c>
      <c r="C9" s="328"/>
      <c r="D9" s="313"/>
      <c r="E9" s="314"/>
      <c r="F9" s="315"/>
      <c r="G9" s="4" t="s">
        <v>320</v>
      </c>
      <c r="I9" s="3"/>
      <c r="N9" s="2">
        <v>7</v>
      </c>
      <c r="O9" s="2" t="e">
        <f ca="1">VLOOKUP("*"&amp;$O$2&amp;"*",OFFSET(Sheet6!$B$2:$F$113,P8,0),1,FALSE)</f>
        <v>#N/A</v>
      </c>
      <c r="P9" s="2" t="e">
        <f ca="1">VLOOKUP("*"&amp;$O$2&amp;"*",OFFSET(Sheet6!$B$2:$F$113,P8,0),5,FALSE)</f>
        <v>#N/A</v>
      </c>
    </row>
    <row r="10" spans="1:16" ht="30" customHeight="1" thickBot="1">
      <c r="A10" s="142"/>
      <c r="B10" s="322" t="s">
        <v>321</v>
      </c>
      <c r="C10" s="323"/>
      <c r="D10" s="169"/>
      <c r="E10" s="170" t="s">
        <v>148</v>
      </c>
      <c r="F10" s="50"/>
      <c r="G10" s="142"/>
      <c r="H10" s="50"/>
      <c r="M10"/>
      <c r="N10" s="2">
        <v>8</v>
      </c>
      <c r="O10" s="2" t="e">
        <f ca="1">VLOOKUP("*"&amp;$O$2&amp;"*",OFFSET(Sheet6!$B$2:$F$113,P9,0),1,FALSE)</f>
        <v>#N/A</v>
      </c>
      <c r="P10" s="2" t="e">
        <f ca="1">VLOOKUP("*"&amp;$O$2&amp;"*",OFFSET(Sheet6!$B$2:$F$113,P9,0),5,FALSE)</f>
        <v>#N/A</v>
      </c>
    </row>
    <row r="11" spans="1:16" ht="28.5" customHeight="1" thickBot="1">
      <c r="A11" s="142"/>
      <c r="B11" s="324" t="s">
        <v>136</v>
      </c>
      <c r="C11" s="325"/>
      <c r="D11" s="325"/>
      <c r="E11" s="325"/>
      <c r="F11" s="325"/>
      <c r="G11" s="325"/>
      <c r="H11" s="325"/>
      <c r="I11" s="326"/>
      <c r="M11"/>
      <c r="N11" s="2">
        <v>9</v>
      </c>
      <c r="O11" s="2" t="e">
        <f ca="1">VLOOKUP("*"&amp;$O$2&amp;"*",OFFSET(Sheet6!$B$2:$F$113,P10,0),1,FALSE)</f>
        <v>#N/A</v>
      </c>
      <c r="P11" s="2" t="e">
        <f ca="1">VLOOKUP("*"&amp;$O$2&amp;"*",OFFSET(Sheet6!$B$2:$F$113,P10,0),5,FALSE)</f>
        <v>#N/A</v>
      </c>
    </row>
    <row r="12" spans="1:16" ht="28.5" customHeight="1" thickBot="1">
      <c r="A12" s="142"/>
      <c r="B12" s="296"/>
      <c r="C12" s="297"/>
      <c r="D12" s="297"/>
      <c r="E12" s="298"/>
      <c r="F12" s="297"/>
      <c r="G12" s="297"/>
      <c r="H12" s="297"/>
      <c r="I12" s="298"/>
      <c r="M12"/>
      <c r="N12" s="2">
        <v>10</v>
      </c>
      <c r="O12" s="2" t="e">
        <f ca="1">VLOOKUP("*"&amp;$O$2&amp;"*",OFFSET(Sheet6!$B$2:$F$113,P11,0),1,FALSE)</f>
        <v>#N/A</v>
      </c>
      <c r="P12" s="2" t="e">
        <f ca="1">VLOOKUP("*"&amp;$O$2&amp;"*",OFFSET(Sheet6!$B$2:$F$113,P11,0),5,FALSE)</f>
        <v>#N/A</v>
      </c>
    </row>
    <row r="13" spans="1:16" ht="28.5" customHeight="1" thickBot="1">
      <c r="A13" s="142"/>
      <c r="B13" s="296"/>
      <c r="C13" s="297"/>
      <c r="D13" s="297"/>
      <c r="E13" s="298"/>
      <c r="F13" s="297"/>
      <c r="G13" s="297"/>
      <c r="H13" s="297"/>
      <c r="I13" s="298"/>
      <c r="M13"/>
      <c r="N13" s="2">
        <v>11</v>
      </c>
      <c r="O13" s="2" t="e">
        <f ca="1">VLOOKUP("*"&amp;$O$2&amp;"*",OFFSET(Sheet6!$B$2:$F$113,P12,0),1,FALSE)</f>
        <v>#N/A</v>
      </c>
      <c r="P13" s="2" t="e">
        <f ca="1">VLOOKUP("*"&amp;$O$2&amp;"*",OFFSET(Sheet6!$B$2:$F$113,P12,0),5,FALSE)</f>
        <v>#N/A</v>
      </c>
    </row>
    <row r="14" spans="1:16" ht="30.75" customHeight="1">
      <c r="A14" s="241" t="s">
        <v>504</v>
      </c>
      <c r="B14" s="318"/>
      <c r="C14" s="318"/>
      <c r="D14" s="318"/>
      <c r="E14" s="318"/>
      <c r="F14" s="318"/>
      <c r="G14" s="318"/>
      <c r="H14" s="318"/>
      <c r="I14" s="318"/>
      <c r="M14"/>
      <c r="N14" s="2">
        <v>12</v>
      </c>
      <c r="O14" s="2" t="e">
        <f ca="1">VLOOKUP("*"&amp;$O$2&amp;"*",OFFSET(Sheet6!$B$2:$F$113,P13,0),1,FALSE)</f>
        <v>#N/A</v>
      </c>
      <c r="P14" s="2" t="e">
        <f ca="1">VLOOKUP("*"&amp;$O$2&amp;"*",OFFSET(Sheet6!$B$2:$F$113,P13,0),5,FALSE)</f>
        <v>#N/A</v>
      </c>
    </row>
    <row r="15" spans="1:16">
      <c r="A15" s="142"/>
      <c r="B15" s="50"/>
      <c r="C15" s="142"/>
      <c r="D15" s="50"/>
      <c r="E15" s="142"/>
      <c r="F15" s="50"/>
      <c r="G15" s="142"/>
      <c r="H15" s="50"/>
      <c r="M15"/>
      <c r="N15" s="2">
        <v>13</v>
      </c>
      <c r="O15" s="2" t="e">
        <f ca="1">VLOOKUP("*"&amp;$O$2&amp;"*",OFFSET(Sheet6!$B$2:$F$113,P14,0),1,FALSE)</f>
        <v>#N/A</v>
      </c>
      <c r="P15" s="2" t="e">
        <f ca="1">VLOOKUP("*"&amp;$O$2&amp;"*",OFFSET(Sheet6!$B$2:$F$113,P14,0),5,FALSE)</f>
        <v>#N/A</v>
      </c>
    </row>
    <row r="16" spans="1:16">
      <c r="A16" s="142"/>
      <c r="B16" s="50"/>
      <c r="C16" s="142"/>
      <c r="D16" s="50"/>
      <c r="E16" s="142"/>
      <c r="F16" s="50"/>
      <c r="G16" s="142"/>
      <c r="H16" s="50"/>
      <c r="M16"/>
      <c r="N16" s="2">
        <v>14</v>
      </c>
      <c r="O16" s="2" t="e">
        <f ca="1">VLOOKUP("*"&amp;$O$2&amp;"*",OFFSET(Sheet6!$B$2:$F$113,P15,0),1,FALSE)</f>
        <v>#N/A</v>
      </c>
      <c r="P16" s="2" t="e">
        <f ca="1">VLOOKUP("*"&amp;$O$2&amp;"*",OFFSET(Sheet6!$B$2:$F$113,P15,0),5,FALSE)</f>
        <v>#N/A</v>
      </c>
    </row>
    <row r="17" spans="1:16">
      <c r="A17" s="142"/>
      <c r="B17" s="50"/>
      <c r="C17" s="142"/>
      <c r="D17" s="50"/>
      <c r="E17" s="142"/>
      <c r="F17" s="50"/>
      <c r="G17" s="142"/>
      <c r="H17" s="50"/>
      <c r="M17"/>
      <c r="N17" s="2">
        <v>15</v>
      </c>
      <c r="O17" s="2" t="e">
        <f ca="1">VLOOKUP("*"&amp;$O$2&amp;"*",OFFSET(Sheet6!$B$2:$F$113,P16,0),1,FALSE)</f>
        <v>#N/A</v>
      </c>
      <c r="P17" s="2" t="e">
        <f ca="1">VLOOKUP("*"&amp;$O$2&amp;"*",OFFSET(Sheet6!$B$2:$F$113,P16,0),5,FALSE)</f>
        <v>#N/A</v>
      </c>
    </row>
    <row r="18" spans="1:16">
      <c r="A18" s="142"/>
      <c r="B18" s="50"/>
      <c r="C18" s="142"/>
      <c r="D18" s="50"/>
      <c r="E18" s="142"/>
      <c r="F18" s="50"/>
      <c r="G18" s="142"/>
      <c r="H18" s="50"/>
      <c r="M18"/>
      <c r="N18" s="2">
        <v>16</v>
      </c>
      <c r="O18" s="2" t="e">
        <f ca="1">VLOOKUP("*"&amp;$O$2&amp;"*",OFFSET(Sheet6!$B$2:$F$113,P17,0),1,FALSE)</f>
        <v>#N/A</v>
      </c>
      <c r="P18" s="2" t="e">
        <f ca="1">VLOOKUP("*"&amp;$O$2&amp;"*",OFFSET(Sheet6!$B$2:$F$113,P17,0),5,FALSE)</f>
        <v>#N/A</v>
      </c>
    </row>
    <row r="19" spans="1:16">
      <c r="A19" s="142"/>
      <c r="B19" s="50"/>
      <c r="C19" s="142"/>
      <c r="D19" s="50"/>
      <c r="E19" s="142"/>
      <c r="F19" s="50"/>
      <c r="G19" s="142"/>
      <c r="H19" s="50"/>
      <c r="M19"/>
      <c r="N19" s="2">
        <v>17</v>
      </c>
      <c r="O19" s="2" t="e">
        <f ca="1">VLOOKUP("*"&amp;$O$2&amp;"*",OFFSET(Sheet6!$B$2:$F$113,P18,0),1,FALSE)</f>
        <v>#N/A</v>
      </c>
      <c r="P19" s="2" t="e">
        <f ca="1">VLOOKUP("*"&amp;$O$2&amp;"*",OFFSET(Sheet6!$B$2:$F$113,P18,0),5,FALSE)</f>
        <v>#N/A</v>
      </c>
    </row>
    <row r="20" spans="1:16">
      <c r="A20" s="142"/>
      <c r="B20" s="50"/>
      <c r="C20" s="142"/>
      <c r="D20" s="50"/>
      <c r="E20" s="142"/>
      <c r="F20" s="50"/>
      <c r="G20" s="142"/>
      <c r="H20" s="50"/>
      <c r="M20"/>
    </row>
    <row r="21" spans="1:16">
      <c r="A21" s="142"/>
      <c r="B21" s="50"/>
      <c r="C21" s="142"/>
      <c r="D21" s="50"/>
      <c r="E21" s="142"/>
      <c r="F21" s="50"/>
      <c r="G21" s="142"/>
      <c r="H21" s="50"/>
      <c r="M21"/>
    </row>
    <row r="22" spans="1:16">
      <c r="A22" s="142"/>
      <c r="B22" s="50"/>
      <c r="C22" s="142"/>
      <c r="D22" s="50"/>
      <c r="E22" s="142"/>
      <c r="F22" s="50"/>
      <c r="G22" s="142"/>
      <c r="H22" s="50"/>
      <c r="M22"/>
    </row>
    <row r="23" spans="1:16">
      <c r="A23" s="142"/>
      <c r="B23" s="50"/>
      <c r="C23" s="142"/>
      <c r="D23" s="50"/>
      <c r="E23" s="142"/>
      <c r="F23" s="50"/>
      <c r="G23" s="142"/>
      <c r="H23" s="50"/>
      <c r="M23"/>
    </row>
    <row r="24" spans="1:16">
      <c r="A24" s="142"/>
      <c r="B24" s="50"/>
      <c r="C24" s="142"/>
      <c r="D24" s="50"/>
      <c r="E24" s="142"/>
      <c r="F24" s="50"/>
      <c r="G24" s="142"/>
      <c r="H24" s="50"/>
      <c r="M24"/>
    </row>
    <row r="25" spans="1:16">
      <c r="A25" s="142"/>
      <c r="B25" s="50"/>
      <c r="C25" s="142"/>
      <c r="D25" s="50"/>
      <c r="E25" s="142"/>
      <c r="F25" s="50"/>
      <c r="G25" s="142"/>
      <c r="H25" s="50"/>
      <c r="M25"/>
    </row>
    <row r="26" spans="1:16">
      <c r="A26" s="142"/>
      <c r="B26" s="50"/>
      <c r="C26" s="142"/>
      <c r="D26" s="50"/>
      <c r="E26" s="142"/>
      <c r="F26" s="50"/>
      <c r="G26" s="142"/>
      <c r="H26" s="50"/>
      <c r="M26"/>
    </row>
    <row r="27" spans="1:16">
      <c r="A27" s="142"/>
      <c r="B27" s="50"/>
      <c r="C27" s="142"/>
      <c r="D27" s="50"/>
      <c r="E27" s="142"/>
      <c r="F27" s="50"/>
      <c r="G27" s="142"/>
      <c r="H27" s="50"/>
      <c r="M27"/>
    </row>
    <row r="28" spans="1:16">
      <c r="A28" s="142"/>
      <c r="B28" s="50"/>
      <c r="C28" s="142"/>
      <c r="D28" s="50"/>
      <c r="E28" s="142"/>
      <c r="F28" s="50"/>
      <c r="G28" s="142"/>
      <c r="H28" s="50"/>
      <c r="M28"/>
    </row>
    <row r="29" spans="1:16">
      <c r="A29" s="142"/>
      <c r="B29" s="50"/>
      <c r="C29" s="142"/>
      <c r="D29" s="50"/>
      <c r="E29" s="142"/>
      <c r="F29" s="50"/>
      <c r="G29" s="142"/>
      <c r="H29" s="50"/>
      <c r="M29"/>
    </row>
    <row r="30" spans="1:16">
      <c r="A30" s="142"/>
      <c r="B30" s="50"/>
      <c r="C30" s="142"/>
      <c r="D30" s="50"/>
      <c r="E30" s="142"/>
      <c r="F30" s="50"/>
      <c r="G30" s="142"/>
      <c r="H30" s="50"/>
      <c r="M30"/>
    </row>
    <row r="31" spans="1:16">
      <c r="A31" s="142"/>
      <c r="B31" s="50"/>
      <c r="C31" s="142"/>
      <c r="D31" s="50"/>
      <c r="E31" s="142"/>
      <c r="F31" s="50"/>
      <c r="G31" s="142"/>
      <c r="H31" s="50"/>
      <c r="M31"/>
    </row>
    <row r="32" spans="1:16">
      <c r="A32" s="142"/>
      <c r="B32" s="50"/>
      <c r="C32" s="142"/>
      <c r="D32" s="50"/>
      <c r="E32" s="142"/>
      <c r="F32" s="50"/>
      <c r="G32" s="142"/>
      <c r="H32" s="50"/>
      <c r="M32"/>
    </row>
    <row r="33" spans="1:13">
      <c r="A33" s="142"/>
      <c r="B33" s="50"/>
      <c r="C33" s="142"/>
      <c r="D33" s="50"/>
      <c r="E33" s="142"/>
      <c r="F33" s="50"/>
      <c r="G33" s="142"/>
      <c r="H33" s="50"/>
      <c r="M33"/>
    </row>
    <row r="34" spans="1:13">
      <c r="A34" s="142"/>
      <c r="B34" s="50"/>
      <c r="C34" s="142"/>
      <c r="D34" s="50"/>
      <c r="E34" s="142"/>
      <c r="F34" s="50"/>
      <c r="G34" s="50"/>
      <c r="H34" s="50"/>
      <c r="M34"/>
    </row>
    <row r="35" spans="1:13">
      <c r="A35" s="142"/>
      <c r="B35" s="50"/>
      <c r="C35" s="142"/>
      <c r="D35" s="50"/>
      <c r="E35" s="142"/>
      <c r="F35" s="50"/>
      <c r="G35" s="50"/>
      <c r="H35" s="50"/>
      <c r="M35"/>
    </row>
    <row r="36" spans="1:13">
      <c r="A36" s="142"/>
      <c r="B36" s="50"/>
      <c r="C36" s="142"/>
      <c r="D36" s="50"/>
      <c r="E36" s="142"/>
      <c r="F36" s="50"/>
      <c r="G36" s="50"/>
      <c r="H36" s="50"/>
      <c r="M36"/>
    </row>
    <row r="37" spans="1:13">
      <c r="A37" s="142"/>
      <c r="B37" s="50"/>
      <c r="C37" s="142"/>
      <c r="D37" s="50"/>
      <c r="E37" s="142"/>
      <c r="F37" s="50"/>
      <c r="G37" s="50"/>
      <c r="H37" s="50"/>
      <c r="M37"/>
    </row>
    <row r="38" spans="1:13">
      <c r="A38" s="142"/>
      <c r="B38" s="50"/>
      <c r="C38" s="142"/>
      <c r="D38" s="50"/>
      <c r="E38" s="142"/>
      <c r="F38" s="50"/>
      <c r="G38" s="50"/>
      <c r="H38" s="50"/>
      <c r="M38"/>
    </row>
    <row r="39" spans="1:13">
      <c r="A39" s="142"/>
      <c r="B39" s="50"/>
      <c r="C39" s="142"/>
      <c r="D39" s="50"/>
      <c r="E39" s="142"/>
      <c r="F39" s="50"/>
      <c r="G39" s="50"/>
      <c r="H39" s="50"/>
      <c r="M39"/>
    </row>
    <row r="40" spans="1:13">
      <c r="A40" s="142"/>
      <c r="B40" s="50"/>
      <c r="C40" s="142"/>
      <c r="D40" s="50"/>
      <c r="E40" s="142"/>
      <c r="F40" s="50"/>
      <c r="G40" s="50"/>
      <c r="H40" s="50"/>
      <c r="M40"/>
    </row>
    <row r="41" spans="1:13">
      <c r="A41" s="142"/>
      <c r="B41" s="50"/>
      <c r="C41" s="142"/>
      <c r="D41" s="50"/>
      <c r="E41" s="142"/>
      <c r="F41" s="50"/>
      <c r="G41" s="50"/>
      <c r="H41" s="50"/>
      <c r="M41"/>
    </row>
    <row r="42" spans="1:13">
      <c r="A42" s="142"/>
      <c r="B42" s="50"/>
      <c r="C42" s="142"/>
      <c r="D42" s="50"/>
      <c r="E42" s="142"/>
      <c r="F42" s="50"/>
      <c r="G42" s="50"/>
      <c r="H42" s="50"/>
      <c r="M42"/>
    </row>
    <row r="43" spans="1:13">
      <c r="A43" s="142"/>
      <c r="B43" s="50"/>
      <c r="C43" s="142"/>
      <c r="D43" s="50"/>
      <c r="E43" s="142"/>
      <c r="F43" s="50"/>
      <c r="G43" s="50"/>
      <c r="H43" s="50"/>
      <c r="M43"/>
    </row>
    <row r="44" spans="1:13">
      <c r="A44" s="142"/>
      <c r="B44" s="50"/>
      <c r="C44" s="142"/>
      <c r="D44" s="50"/>
      <c r="E44" s="142"/>
      <c r="F44" s="50"/>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objects="1" scenarios="1" selectLockedCells="1"/>
  <mergeCells count="28">
    <mergeCell ref="B14:E14"/>
    <mergeCell ref="F14:I14"/>
    <mergeCell ref="B13:E13"/>
    <mergeCell ref="F13:I13"/>
    <mergeCell ref="B5:C5"/>
    <mergeCell ref="D6:F6"/>
    <mergeCell ref="B10:C10"/>
    <mergeCell ref="B11:I11"/>
    <mergeCell ref="B12:E12"/>
    <mergeCell ref="F12:I12"/>
    <mergeCell ref="D9:F9"/>
    <mergeCell ref="B9:C9"/>
    <mergeCell ref="G4:K6"/>
    <mergeCell ref="D4:F4"/>
    <mergeCell ref="B6:C6"/>
    <mergeCell ref="D5:F5"/>
    <mergeCell ref="D7:F7"/>
    <mergeCell ref="D8:F8"/>
    <mergeCell ref="B7:C7"/>
    <mergeCell ref="B8:C8"/>
    <mergeCell ref="B4:C4"/>
    <mergeCell ref="D2:F2"/>
    <mergeCell ref="D3:F3"/>
    <mergeCell ref="E1:M1"/>
    <mergeCell ref="B2:C2"/>
    <mergeCell ref="G2:M2"/>
    <mergeCell ref="B3:C3"/>
    <mergeCell ref="G3:M3"/>
  </mergeCells>
  <phoneticPr fontId="3"/>
  <dataValidations count="6">
    <dataValidation imeMode="o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C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C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C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C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C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C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C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C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C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C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C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C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C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C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C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C4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C65543:C65545 IO65543:IO65545 SK65543:SK65545 ACG65543:ACG65545 AMC65543:AMC65545 AVY65543:AVY65545 BFU65543:BFU65545 BPQ65543:BPQ65545 BZM65543:BZM65545 CJI65543:CJI65545 CTE65543:CTE65545 DDA65543:DDA65545 DMW65543:DMW65545 DWS65543:DWS65545 EGO65543:EGO65545 EQK65543:EQK65545 FAG65543:FAG65545 FKC65543:FKC65545 FTY65543:FTY65545 GDU65543:GDU65545 GNQ65543:GNQ65545 GXM65543:GXM65545 HHI65543:HHI65545 HRE65543:HRE65545 IBA65543:IBA65545 IKW65543:IKW65545 IUS65543:IUS65545 JEO65543:JEO65545 JOK65543:JOK65545 JYG65543:JYG65545 KIC65543:KIC65545 KRY65543:KRY65545 LBU65543:LBU65545 LLQ65543:LLQ65545 LVM65543:LVM65545 MFI65543:MFI65545 MPE65543:MPE65545 MZA65543:MZA65545 NIW65543:NIW65545 NSS65543:NSS65545 OCO65543:OCO65545 OMK65543:OMK65545 OWG65543:OWG65545 PGC65543:PGC65545 PPY65543:PPY65545 PZU65543:PZU65545 QJQ65543:QJQ65545 QTM65543:QTM65545 RDI65543:RDI65545 RNE65543:RNE65545 RXA65543:RXA65545 SGW65543:SGW65545 SQS65543:SQS65545 TAO65543:TAO65545 TKK65543:TKK65545 TUG65543:TUG65545 UEC65543:UEC65545 UNY65543:UNY65545 UXU65543:UXU65545 VHQ65543:VHQ65545 VRM65543:VRM65545 WBI65543:WBI65545 WLE65543:WLE65545 WVA65543:WVA65545 C131079:C131081 IO131079:IO131081 SK131079:SK131081 ACG131079:ACG131081 AMC131079:AMC131081 AVY131079:AVY131081 BFU131079:BFU131081 BPQ131079:BPQ131081 BZM131079:BZM131081 CJI131079:CJI131081 CTE131079:CTE131081 DDA131079:DDA131081 DMW131079:DMW131081 DWS131079:DWS131081 EGO131079:EGO131081 EQK131079:EQK131081 FAG131079:FAG131081 FKC131079:FKC131081 FTY131079:FTY131081 GDU131079:GDU131081 GNQ131079:GNQ131081 GXM131079:GXM131081 HHI131079:HHI131081 HRE131079:HRE131081 IBA131079:IBA131081 IKW131079:IKW131081 IUS131079:IUS131081 JEO131079:JEO131081 JOK131079:JOK131081 JYG131079:JYG131081 KIC131079:KIC131081 KRY131079:KRY131081 LBU131079:LBU131081 LLQ131079:LLQ131081 LVM131079:LVM131081 MFI131079:MFI131081 MPE131079:MPE131081 MZA131079:MZA131081 NIW131079:NIW131081 NSS131079:NSS131081 OCO131079:OCO131081 OMK131079:OMK131081 OWG131079:OWG131081 PGC131079:PGC131081 PPY131079:PPY131081 PZU131079:PZU131081 QJQ131079:QJQ131081 QTM131079:QTM131081 RDI131079:RDI131081 RNE131079:RNE131081 RXA131079:RXA131081 SGW131079:SGW131081 SQS131079:SQS131081 TAO131079:TAO131081 TKK131079:TKK131081 TUG131079:TUG131081 UEC131079:UEC131081 UNY131079:UNY131081 UXU131079:UXU131081 VHQ131079:VHQ131081 VRM131079:VRM131081 WBI131079:WBI131081 WLE131079:WLE131081 WVA131079:WVA131081 C196615:C196617 IO196615:IO196617 SK196615:SK196617 ACG196615:ACG196617 AMC196615:AMC196617 AVY196615:AVY196617 BFU196615:BFU196617 BPQ196615:BPQ196617 BZM196615:BZM196617 CJI196615:CJI196617 CTE196615:CTE196617 DDA196615:DDA196617 DMW196615:DMW196617 DWS196615:DWS196617 EGO196615:EGO196617 EQK196615:EQK196617 FAG196615:FAG196617 FKC196615:FKC196617 FTY196615:FTY196617 GDU196615:GDU196617 GNQ196615:GNQ196617 GXM196615:GXM196617 HHI196615:HHI196617 HRE196615:HRE196617 IBA196615:IBA196617 IKW196615:IKW196617 IUS196615:IUS196617 JEO196615:JEO196617 JOK196615:JOK196617 JYG196615:JYG196617 KIC196615:KIC196617 KRY196615:KRY196617 LBU196615:LBU196617 LLQ196615:LLQ196617 LVM196615:LVM196617 MFI196615:MFI196617 MPE196615:MPE196617 MZA196615:MZA196617 NIW196615:NIW196617 NSS196615:NSS196617 OCO196615:OCO196617 OMK196615:OMK196617 OWG196615:OWG196617 PGC196615:PGC196617 PPY196615:PPY196617 PZU196615:PZU196617 QJQ196615:QJQ196617 QTM196615:QTM196617 RDI196615:RDI196617 RNE196615:RNE196617 RXA196615:RXA196617 SGW196615:SGW196617 SQS196615:SQS196617 TAO196615:TAO196617 TKK196615:TKK196617 TUG196615:TUG196617 UEC196615:UEC196617 UNY196615:UNY196617 UXU196615:UXU196617 VHQ196615:VHQ196617 VRM196615:VRM196617 WBI196615:WBI196617 WLE196615:WLE196617 WVA196615:WVA196617 C262151:C262153 IO262151:IO262153 SK262151:SK262153 ACG262151:ACG262153 AMC262151:AMC262153 AVY262151:AVY262153 BFU262151:BFU262153 BPQ262151:BPQ262153 BZM262151:BZM262153 CJI262151:CJI262153 CTE262151:CTE262153 DDA262151:DDA262153 DMW262151:DMW262153 DWS262151:DWS262153 EGO262151:EGO262153 EQK262151:EQK262153 FAG262151:FAG262153 FKC262151:FKC262153 FTY262151:FTY262153 GDU262151:GDU262153 GNQ262151:GNQ262153 GXM262151:GXM262153 HHI262151:HHI262153 HRE262151:HRE262153 IBA262151:IBA262153 IKW262151:IKW262153 IUS262151:IUS262153 JEO262151:JEO262153 JOK262151:JOK262153 JYG262151:JYG262153 KIC262151:KIC262153 KRY262151:KRY262153 LBU262151:LBU262153 LLQ262151:LLQ262153 LVM262151:LVM262153 MFI262151:MFI262153 MPE262151:MPE262153 MZA262151:MZA262153 NIW262151:NIW262153 NSS262151:NSS262153 OCO262151:OCO262153 OMK262151:OMK262153 OWG262151:OWG262153 PGC262151:PGC262153 PPY262151:PPY262153 PZU262151:PZU262153 QJQ262151:QJQ262153 QTM262151:QTM262153 RDI262151:RDI262153 RNE262151:RNE262153 RXA262151:RXA262153 SGW262151:SGW262153 SQS262151:SQS262153 TAO262151:TAO262153 TKK262151:TKK262153 TUG262151:TUG262153 UEC262151:UEC262153 UNY262151:UNY262153 UXU262151:UXU262153 VHQ262151:VHQ262153 VRM262151:VRM262153 WBI262151:WBI262153 WLE262151:WLE262153 WVA262151:WVA262153 C327687:C327689 IO327687:IO327689 SK327687:SK327689 ACG327687:ACG327689 AMC327687:AMC327689 AVY327687:AVY327689 BFU327687:BFU327689 BPQ327687:BPQ327689 BZM327687:BZM327689 CJI327687:CJI327689 CTE327687:CTE327689 DDA327687:DDA327689 DMW327687:DMW327689 DWS327687:DWS327689 EGO327687:EGO327689 EQK327687:EQK327689 FAG327687:FAG327689 FKC327687:FKC327689 FTY327687:FTY327689 GDU327687:GDU327689 GNQ327687:GNQ327689 GXM327687:GXM327689 HHI327687:HHI327689 HRE327687:HRE327689 IBA327687:IBA327689 IKW327687:IKW327689 IUS327687:IUS327689 JEO327687:JEO327689 JOK327687:JOK327689 JYG327687:JYG327689 KIC327687:KIC327689 KRY327687:KRY327689 LBU327687:LBU327689 LLQ327687:LLQ327689 LVM327687:LVM327689 MFI327687:MFI327689 MPE327687:MPE327689 MZA327687:MZA327689 NIW327687:NIW327689 NSS327687:NSS327689 OCO327687:OCO327689 OMK327687:OMK327689 OWG327687:OWG327689 PGC327687:PGC327689 PPY327687:PPY327689 PZU327687:PZU327689 QJQ327687:QJQ327689 QTM327687:QTM327689 RDI327687:RDI327689 RNE327687:RNE327689 RXA327687:RXA327689 SGW327687:SGW327689 SQS327687:SQS327689 TAO327687:TAO327689 TKK327687:TKK327689 TUG327687:TUG327689 UEC327687:UEC327689 UNY327687:UNY327689 UXU327687:UXU327689 VHQ327687:VHQ327689 VRM327687:VRM327689 WBI327687:WBI327689 WLE327687:WLE327689 WVA327687:WVA327689 C393223:C393225 IO393223:IO393225 SK393223:SK393225 ACG393223:ACG393225 AMC393223:AMC393225 AVY393223:AVY393225 BFU393223:BFU393225 BPQ393223:BPQ393225 BZM393223:BZM393225 CJI393223:CJI393225 CTE393223:CTE393225 DDA393223:DDA393225 DMW393223:DMW393225 DWS393223:DWS393225 EGO393223:EGO393225 EQK393223:EQK393225 FAG393223:FAG393225 FKC393223:FKC393225 FTY393223:FTY393225 GDU393223:GDU393225 GNQ393223:GNQ393225 GXM393223:GXM393225 HHI393223:HHI393225 HRE393223:HRE393225 IBA393223:IBA393225 IKW393223:IKW393225 IUS393223:IUS393225 JEO393223:JEO393225 JOK393223:JOK393225 JYG393223:JYG393225 KIC393223:KIC393225 KRY393223:KRY393225 LBU393223:LBU393225 LLQ393223:LLQ393225 LVM393223:LVM393225 MFI393223:MFI393225 MPE393223:MPE393225 MZA393223:MZA393225 NIW393223:NIW393225 NSS393223:NSS393225 OCO393223:OCO393225 OMK393223:OMK393225 OWG393223:OWG393225 PGC393223:PGC393225 PPY393223:PPY393225 PZU393223:PZU393225 QJQ393223:QJQ393225 QTM393223:QTM393225 RDI393223:RDI393225 RNE393223:RNE393225 RXA393223:RXA393225 SGW393223:SGW393225 SQS393223:SQS393225 TAO393223:TAO393225 TKK393223:TKK393225 TUG393223:TUG393225 UEC393223:UEC393225 UNY393223:UNY393225 UXU393223:UXU393225 VHQ393223:VHQ393225 VRM393223:VRM393225 WBI393223:WBI393225 WLE393223:WLE393225 WVA393223:WVA393225 C458759:C458761 IO458759:IO458761 SK458759:SK458761 ACG458759:ACG458761 AMC458759:AMC458761 AVY458759:AVY458761 BFU458759:BFU458761 BPQ458759:BPQ458761 BZM458759:BZM458761 CJI458759:CJI458761 CTE458759:CTE458761 DDA458759:DDA458761 DMW458759:DMW458761 DWS458759:DWS458761 EGO458759:EGO458761 EQK458759:EQK458761 FAG458759:FAG458761 FKC458759:FKC458761 FTY458759:FTY458761 GDU458759:GDU458761 GNQ458759:GNQ458761 GXM458759:GXM458761 HHI458759:HHI458761 HRE458759:HRE458761 IBA458759:IBA458761 IKW458759:IKW458761 IUS458759:IUS458761 JEO458759:JEO458761 JOK458759:JOK458761 JYG458759:JYG458761 KIC458759:KIC458761 KRY458759:KRY458761 LBU458759:LBU458761 LLQ458759:LLQ458761 LVM458759:LVM458761 MFI458759:MFI458761 MPE458759:MPE458761 MZA458759:MZA458761 NIW458759:NIW458761 NSS458759:NSS458761 OCO458759:OCO458761 OMK458759:OMK458761 OWG458759:OWG458761 PGC458759:PGC458761 PPY458759:PPY458761 PZU458759:PZU458761 QJQ458759:QJQ458761 QTM458759:QTM458761 RDI458759:RDI458761 RNE458759:RNE458761 RXA458759:RXA458761 SGW458759:SGW458761 SQS458759:SQS458761 TAO458759:TAO458761 TKK458759:TKK458761 TUG458759:TUG458761 UEC458759:UEC458761 UNY458759:UNY458761 UXU458759:UXU458761 VHQ458759:VHQ458761 VRM458759:VRM458761 WBI458759:WBI458761 WLE458759:WLE458761 WVA458759:WVA458761 C524295:C524297 IO524295:IO524297 SK524295:SK524297 ACG524295:ACG524297 AMC524295:AMC524297 AVY524295:AVY524297 BFU524295:BFU524297 BPQ524295:BPQ524297 BZM524295:BZM524297 CJI524295:CJI524297 CTE524295:CTE524297 DDA524295:DDA524297 DMW524295:DMW524297 DWS524295:DWS524297 EGO524295:EGO524297 EQK524295:EQK524297 FAG524295:FAG524297 FKC524295:FKC524297 FTY524295:FTY524297 GDU524295:GDU524297 GNQ524295:GNQ524297 GXM524295:GXM524297 HHI524295:HHI524297 HRE524295:HRE524297 IBA524295:IBA524297 IKW524295:IKW524297 IUS524295:IUS524297 JEO524295:JEO524297 JOK524295:JOK524297 JYG524295:JYG524297 KIC524295:KIC524297 KRY524295:KRY524297 LBU524295:LBU524297 LLQ524295:LLQ524297 LVM524295:LVM524297 MFI524295:MFI524297 MPE524295:MPE524297 MZA524295:MZA524297 NIW524295:NIW524297 NSS524295:NSS524297 OCO524295:OCO524297 OMK524295:OMK524297 OWG524295:OWG524297 PGC524295:PGC524297 PPY524295:PPY524297 PZU524295:PZU524297 QJQ524295:QJQ524297 QTM524295:QTM524297 RDI524295:RDI524297 RNE524295:RNE524297 RXA524295:RXA524297 SGW524295:SGW524297 SQS524295:SQS524297 TAO524295:TAO524297 TKK524295:TKK524297 TUG524295:TUG524297 UEC524295:UEC524297 UNY524295:UNY524297 UXU524295:UXU524297 VHQ524295:VHQ524297 VRM524295:VRM524297 WBI524295:WBI524297 WLE524295:WLE524297 WVA524295:WVA524297 C589831:C589833 IO589831:IO589833 SK589831:SK589833 ACG589831:ACG589833 AMC589831:AMC589833 AVY589831:AVY589833 BFU589831:BFU589833 BPQ589831:BPQ589833 BZM589831:BZM589833 CJI589831:CJI589833 CTE589831:CTE589833 DDA589831:DDA589833 DMW589831:DMW589833 DWS589831:DWS589833 EGO589831:EGO589833 EQK589831:EQK589833 FAG589831:FAG589833 FKC589831:FKC589833 FTY589831:FTY589833 GDU589831:GDU589833 GNQ589831:GNQ589833 GXM589831:GXM589833 HHI589831:HHI589833 HRE589831:HRE589833 IBA589831:IBA589833 IKW589831:IKW589833 IUS589831:IUS589833 JEO589831:JEO589833 JOK589831:JOK589833 JYG589831:JYG589833 KIC589831:KIC589833 KRY589831:KRY589833 LBU589831:LBU589833 LLQ589831:LLQ589833 LVM589831:LVM589833 MFI589831:MFI589833 MPE589831:MPE589833 MZA589831:MZA589833 NIW589831:NIW589833 NSS589831:NSS589833 OCO589831:OCO589833 OMK589831:OMK589833 OWG589831:OWG589833 PGC589831:PGC589833 PPY589831:PPY589833 PZU589831:PZU589833 QJQ589831:QJQ589833 QTM589831:QTM589833 RDI589831:RDI589833 RNE589831:RNE589833 RXA589831:RXA589833 SGW589831:SGW589833 SQS589831:SQS589833 TAO589831:TAO589833 TKK589831:TKK589833 TUG589831:TUG589833 UEC589831:UEC589833 UNY589831:UNY589833 UXU589831:UXU589833 VHQ589831:VHQ589833 VRM589831:VRM589833 WBI589831:WBI589833 WLE589831:WLE589833 WVA589831:WVA589833 C655367:C655369 IO655367:IO655369 SK655367:SK655369 ACG655367:ACG655369 AMC655367:AMC655369 AVY655367:AVY655369 BFU655367:BFU655369 BPQ655367:BPQ655369 BZM655367:BZM655369 CJI655367:CJI655369 CTE655367:CTE655369 DDA655367:DDA655369 DMW655367:DMW655369 DWS655367:DWS655369 EGO655367:EGO655369 EQK655367:EQK655369 FAG655367:FAG655369 FKC655367:FKC655369 FTY655367:FTY655369 GDU655367:GDU655369 GNQ655367:GNQ655369 GXM655367:GXM655369 HHI655367:HHI655369 HRE655367:HRE655369 IBA655367:IBA655369 IKW655367:IKW655369 IUS655367:IUS655369 JEO655367:JEO655369 JOK655367:JOK655369 JYG655367:JYG655369 KIC655367:KIC655369 KRY655367:KRY655369 LBU655367:LBU655369 LLQ655367:LLQ655369 LVM655367:LVM655369 MFI655367:MFI655369 MPE655367:MPE655369 MZA655367:MZA655369 NIW655367:NIW655369 NSS655367:NSS655369 OCO655367:OCO655369 OMK655367:OMK655369 OWG655367:OWG655369 PGC655367:PGC655369 PPY655367:PPY655369 PZU655367:PZU655369 QJQ655367:QJQ655369 QTM655367:QTM655369 RDI655367:RDI655369 RNE655367:RNE655369 RXA655367:RXA655369 SGW655367:SGW655369 SQS655367:SQS655369 TAO655367:TAO655369 TKK655367:TKK655369 TUG655367:TUG655369 UEC655367:UEC655369 UNY655367:UNY655369 UXU655367:UXU655369 VHQ655367:VHQ655369 VRM655367:VRM655369 WBI655367:WBI655369 WLE655367:WLE655369 WVA655367:WVA655369 C720903:C720905 IO720903:IO720905 SK720903:SK720905 ACG720903:ACG720905 AMC720903:AMC720905 AVY720903:AVY720905 BFU720903:BFU720905 BPQ720903:BPQ720905 BZM720903:BZM720905 CJI720903:CJI720905 CTE720903:CTE720905 DDA720903:DDA720905 DMW720903:DMW720905 DWS720903:DWS720905 EGO720903:EGO720905 EQK720903:EQK720905 FAG720903:FAG720905 FKC720903:FKC720905 FTY720903:FTY720905 GDU720903:GDU720905 GNQ720903:GNQ720905 GXM720903:GXM720905 HHI720903:HHI720905 HRE720903:HRE720905 IBA720903:IBA720905 IKW720903:IKW720905 IUS720903:IUS720905 JEO720903:JEO720905 JOK720903:JOK720905 JYG720903:JYG720905 KIC720903:KIC720905 KRY720903:KRY720905 LBU720903:LBU720905 LLQ720903:LLQ720905 LVM720903:LVM720905 MFI720903:MFI720905 MPE720903:MPE720905 MZA720903:MZA720905 NIW720903:NIW720905 NSS720903:NSS720905 OCO720903:OCO720905 OMK720903:OMK720905 OWG720903:OWG720905 PGC720903:PGC720905 PPY720903:PPY720905 PZU720903:PZU720905 QJQ720903:QJQ720905 QTM720903:QTM720905 RDI720903:RDI720905 RNE720903:RNE720905 RXA720903:RXA720905 SGW720903:SGW720905 SQS720903:SQS720905 TAO720903:TAO720905 TKK720903:TKK720905 TUG720903:TUG720905 UEC720903:UEC720905 UNY720903:UNY720905 UXU720903:UXU720905 VHQ720903:VHQ720905 VRM720903:VRM720905 WBI720903:WBI720905 WLE720903:WLE720905 WVA720903:WVA720905 C786439:C786441 IO786439:IO786441 SK786439:SK786441 ACG786439:ACG786441 AMC786439:AMC786441 AVY786439:AVY786441 BFU786439:BFU786441 BPQ786439:BPQ786441 BZM786439:BZM786441 CJI786439:CJI786441 CTE786439:CTE786441 DDA786439:DDA786441 DMW786439:DMW786441 DWS786439:DWS786441 EGO786439:EGO786441 EQK786439:EQK786441 FAG786439:FAG786441 FKC786439:FKC786441 FTY786439:FTY786441 GDU786439:GDU786441 GNQ786439:GNQ786441 GXM786439:GXM786441 HHI786439:HHI786441 HRE786439:HRE786441 IBA786439:IBA786441 IKW786439:IKW786441 IUS786439:IUS786441 JEO786439:JEO786441 JOK786439:JOK786441 JYG786439:JYG786441 KIC786439:KIC786441 KRY786439:KRY786441 LBU786439:LBU786441 LLQ786439:LLQ786441 LVM786439:LVM786441 MFI786439:MFI786441 MPE786439:MPE786441 MZA786439:MZA786441 NIW786439:NIW786441 NSS786439:NSS786441 OCO786439:OCO786441 OMK786439:OMK786441 OWG786439:OWG786441 PGC786439:PGC786441 PPY786439:PPY786441 PZU786439:PZU786441 QJQ786439:QJQ786441 QTM786439:QTM786441 RDI786439:RDI786441 RNE786439:RNE786441 RXA786439:RXA786441 SGW786439:SGW786441 SQS786439:SQS786441 TAO786439:TAO786441 TKK786439:TKK786441 TUG786439:TUG786441 UEC786439:UEC786441 UNY786439:UNY786441 UXU786439:UXU786441 VHQ786439:VHQ786441 VRM786439:VRM786441 WBI786439:WBI786441 WLE786439:WLE786441 WVA786439:WVA786441 C851975:C851977 IO851975:IO851977 SK851975:SK851977 ACG851975:ACG851977 AMC851975:AMC851977 AVY851975:AVY851977 BFU851975:BFU851977 BPQ851975:BPQ851977 BZM851975:BZM851977 CJI851975:CJI851977 CTE851975:CTE851977 DDA851975:DDA851977 DMW851975:DMW851977 DWS851975:DWS851977 EGO851975:EGO851977 EQK851975:EQK851977 FAG851975:FAG851977 FKC851975:FKC851977 FTY851975:FTY851977 GDU851975:GDU851977 GNQ851975:GNQ851977 GXM851975:GXM851977 HHI851975:HHI851977 HRE851975:HRE851977 IBA851975:IBA851977 IKW851975:IKW851977 IUS851975:IUS851977 JEO851975:JEO851977 JOK851975:JOK851977 JYG851975:JYG851977 KIC851975:KIC851977 KRY851975:KRY851977 LBU851975:LBU851977 LLQ851975:LLQ851977 LVM851975:LVM851977 MFI851975:MFI851977 MPE851975:MPE851977 MZA851975:MZA851977 NIW851975:NIW851977 NSS851975:NSS851977 OCO851975:OCO851977 OMK851975:OMK851977 OWG851975:OWG851977 PGC851975:PGC851977 PPY851975:PPY851977 PZU851975:PZU851977 QJQ851975:QJQ851977 QTM851975:QTM851977 RDI851975:RDI851977 RNE851975:RNE851977 RXA851975:RXA851977 SGW851975:SGW851977 SQS851975:SQS851977 TAO851975:TAO851977 TKK851975:TKK851977 TUG851975:TUG851977 UEC851975:UEC851977 UNY851975:UNY851977 UXU851975:UXU851977 VHQ851975:VHQ851977 VRM851975:VRM851977 WBI851975:WBI851977 WLE851975:WLE851977 WVA851975:WVA851977 C917511:C917513 IO917511:IO917513 SK917511:SK917513 ACG917511:ACG917513 AMC917511:AMC917513 AVY917511:AVY917513 BFU917511:BFU917513 BPQ917511:BPQ917513 BZM917511:BZM917513 CJI917511:CJI917513 CTE917511:CTE917513 DDA917511:DDA917513 DMW917511:DMW917513 DWS917511:DWS917513 EGO917511:EGO917513 EQK917511:EQK917513 FAG917511:FAG917513 FKC917511:FKC917513 FTY917511:FTY917513 GDU917511:GDU917513 GNQ917511:GNQ917513 GXM917511:GXM917513 HHI917511:HHI917513 HRE917511:HRE917513 IBA917511:IBA917513 IKW917511:IKW917513 IUS917511:IUS917513 JEO917511:JEO917513 JOK917511:JOK917513 JYG917511:JYG917513 KIC917511:KIC917513 KRY917511:KRY917513 LBU917511:LBU917513 LLQ917511:LLQ917513 LVM917511:LVM917513 MFI917511:MFI917513 MPE917511:MPE917513 MZA917511:MZA917513 NIW917511:NIW917513 NSS917511:NSS917513 OCO917511:OCO917513 OMK917511:OMK917513 OWG917511:OWG917513 PGC917511:PGC917513 PPY917511:PPY917513 PZU917511:PZU917513 QJQ917511:QJQ917513 QTM917511:QTM917513 RDI917511:RDI917513 RNE917511:RNE917513 RXA917511:RXA917513 SGW917511:SGW917513 SQS917511:SQS917513 TAO917511:TAO917513 TKK917511:TKK917513 TUG917511:TUG917513 UEC917511:UEC917513 UNY917511:UNY917513 UXU917511:UXU917513 VHQ917511:VHQ917513 VRM917511:VRM917513 WBI917511:WBI917513 WLE917511:WLE917513 WVA917511:WVA917513 C983047:C983049 IO983047:IO983049 SK983047:SK983049 ACG983047:ACG983049 AMC983047:AMC983049 AVY983047:AVY983049 BFU983047:BFU983049 BPQ983047:BPQ983049 BZM983047:BZM983049 CJI983047:CJI983049 CTE983047:CTE983049 DDA983047:DDA983049 DMW983047:DMW983049 DWS983047:DWS983049 EGO983047:EGO983049 EQK983047:EQK983049 FAG983047:FAG983049 FKC983047:FKC983049 FTY983047:FTY983049 GDU983047:GDU983049 GNQ983047:GNQ983049 GXM983047:GXM983049 HHI983047:HHI983049 HRE983047:HRE983049 IBA983047:IBA983049 IKW983047:IKW983049 IUS983047:IUS983049 JEO983047:JEO983049 JOK983047:JOK983049 JYG983047:JYG983049 KIC983047:KIC983049 KRY983047:KRY983049 LBU983047:LBU983049 LLQ983047:LLQ983049 LVM983047:LVM983049 MFI983047:MFI983049 MPE983047:MPE983049 MZA983047:MZA983049 NIW983047:NIW983049 NSS983047:NSS983049 OCO983047:OCO983049 OMK983047:OMK983049 OWG983047:OWG983049 PGC983047:PGC983049 PPY983047:PPY983049 PZU983047:PZU983049 QJQ983047:QJQ983049 QTM983047:QTM983049 RDI983047:RDI983049 RNE983047:RNE983049 RXA983047:RXA983049 SGW983047:SGW983049 SQS983047:SQS983049 TAO983047:TAO983049 TKK983047:TKK983049 TUG983047:TUG983049 UEC983047:UEC983049 UNY983047:UNY983049 UXU983047:UXU983049 VHQ983047:VHQ983049 VRM983047:VRM983049 WBI983047:WBI983049 WLE983047:WLE983049 WVA983047:WVA983049 C6:C9"/>
    <dataValidation imeMode="off" allowBlank="1" showInputMessage="1" showErrorMessage="1" sqref="WVB983049:WVD983049 IP8:IR9 SL8:SN9 ACH8:ACJ9 AMD8:AMF9 AVZ8:AWB9 BFV8:BFX9 BPR8:BPT9 BZN8:BZP9 CJJ8:CJL9 CTF8:CTH9 DDB8:DDD9 DMX8:DMZ9 DWT8:DWV9 EGP8:EGR9 EQL8:EQN9 FAH8:FAJ9 FKD8:FKF9 FTZ8:FUB9 GDV8:GDX9 GNR8:GNT9 GXN8:GXP9 HHJ8:HHL9 HRF8:HRH9 IBB8:IBD9 IKX8:IKZ9 IUT8:IUV9 JEP8:JER9 JOL8:JON9 JYH8:JYJ9 KID8:KIF9 KRZ8:KSB9 LBV8:LBX9 LLR8:LLT9 LVN8:LVP9 MFJ8:MFL9 MPF8:MPH9 MZB8:MZD9 NIX8:NIZ9 NST8:NSV9 OCP8:OCR9 OML8:OMN9 OWH8:OWJ9 PGD8:PGF9 PPZ8:PQB9 PZV8:PZX9 QJR8:QJT9 QTN8:QTP9 RDJ8:RDL9 RNF8:RNH9 RXB8:RXD9 SGX8:SGZ9 SQT8:SQV9 TAP8:TAR9 TKL8:TKN9 TUH8:TUJ9 UED8:UEF9 UNZ8:UOB9 UXV8:UXX9 VHR8:VHT9 VRN8:VRP9 WBJ8:WBL9 WLF8:WLH9 WVB8:WVD9 D65545:F65545 IP65545:IR65545 SL65545:SN65545 ACH65545:ACJ65545 AMD65545:AMF65545 AVZ65545:AWB65545 BFV65545:BFX65545 BPR65545:BPT65545 BZN65545:BZP65545 CJJ65545:CJL65545 CTF65545:CTH65545 DDB65545:DDD65545 DMX65545:DMZ65545 DWT65545:DWV65545 EGP65545:EGR65545 EQL65545:EQN65545 FAH65545:FAJ65545 FKD65545:FKF65545 FTZ65545:FUB65545 GDV65545:GDX65545 GNR65545:GNT65545 GXN65545:GXP65545 HHJ65545:HHL65545 HRF65545:HRH65545 IBB65545:IBD65545 IKX65545:IKZ65545 IUT65545:IUV65545 JEP65545:JER65545 JOL65545:JON65545 JYH65545:JYJ65545 KID65545:KIF65545 KRZ65545:KSB65545 LBV65545:LBX65545 LLR65545:LLT65545 LVN65545:LVP65545 MFJ65545:MFL65545 MPF65545:MPH65545 MZB65545:MZD65545 NIX65545:NIZ65545 NST65545:NSV65545 OCP65545:OCR65545 OML65545:OMN65545 OWH65545:OWJ65545 PGD65545:PGF65545 PPZ65545:PQB65545 PZV65545:PZX65545 QJR65545:QJT65545 QTN65545:QTP65545 RDJ65545:RDL65545 RNF65545:RNH65545 RXB65545:RXD65545 SGX65545:SGZ65545 SQT65545:SQV65545 TAP65545:TAR65545 TKL65545:TKN65545 TUH65545:TUJ65545 UED65545:UEF65545 UNZ65545:UOB65545 UXV65545:UXX65545 VHR65545:VHT65545 VRN65545:VRP65545 WBJ65545:WBL65545 WLF65545:WLH65545 WVB65545:WVD65545 D131081:F131081 IP131081:IR131081 SL131081:SN131081 ACH131081:ACJ131081 AMD131081:AMF131081 AVZ131081:AWB131081 BFV131081:BFX131081 BPR131081:BPT131081 BZN131081:BZP131081 CJJ131081:CJL131081 CTF131081:CTH131081 DDB131081:DDD131081 DMX131081:DMZ131081 DWT131081:DWV131081 EGP131081:EGR131081 EQL131081:EQN131081 FAH131081:FAJ131081 FKD131081:FKF131081 FTZ131081:FUB131081 GDV131081:GDX131081 GNR131081:GNT131081 GXN131081:GXP131081 HHJ131081:HHL131081 HRF131081:HRH131081 IBB131081:IBD131081 IKX131081:IKZ131081 IUT131081:IUV131081 JEP131081:JER131081 JOL131081:JON131081 JYH131081:JYJ131081 KID131081:KIF131081 KRZ131081:KSB131081 LBV131081:LBX131081 LLR131081:LLT131081 LVN131081:LVP131081 MFJ131081:MFL131081 MPF131081:MPH131081 MZB131081:MZD131081 NIX131081:NIZ131081 NST131081:NSV131081 OCP131081:OCR131081 OML131081:OMN131081 OWH131081:OWJ131081 PGD131081:PGF131081 PPZ131081:PQB131081 PZV131081:PZX131081 QJR131081:QJT131081 QTN131081:QTP131081 RDJ131081:RDL131081 RNF131081:RNH131081 RXB131081:RXD131081 SGX131081:SGZ131081 SQT131081:SQV131081 TAP131081:TAR131081 TKL131081:TKN131081 TUH131081:TUJ131081 UED131081:UEF131081 UNZ131081:UOB131081 UXV131081:UXX131081 VHR131081:VHT131081 VRN131081:VRP131081 WBJ131081:WBL131081 WLF131081:WLH131081 WVB131081:WVD131081 D196617:F196617 IP196617:IR196617 SL196617:SN196617 ACH196617:ACJ196617 AMD196617:AMF196617 AVZ196617:AWB196617 BFV196617:BFX196617 BPR196617:BPT196617 BZN196617:BZP196617 CJJ196617:CJL196617 CTF196617:CTH196617 DDB196617:DDD196617 DMX196617:DMZ196617 DWT196617:DWV196617 EGP196617:EGR196617 EQL196617:EQN196617 FAH196617:FAJ196617 FKD196617:FKF196617 FTZ196617:FUB196617 GDV196617:GDX196617 GNR196617:GNT196617 GXN196617:GXP196617 HHJ196617:HHL196617 HRF196617:HRH196617 IBB196617:IBD196617 IKX196617:IKZ196617 IUT196617:IUV196617 JEP196617:JER196617 JOL196617:JON196617 JYH196617:JYJ196617 KID196617:KIF196617 KRZ196617:KSB196617 LBV196617:LBX196617 LLR196617:LLT196617 LVN196617:LVP196617 MFJ196617:MFL196617 MPF196617:MPH196617 MZB196617:MZD196617 NIX196617:NIZ196617 NST196617:NSV196617 OCP196617:OCR196617 OML196617:OMN196617 OWH196617:OWJ196617 PGD196617:PGF196617 PPZ196617:PQB196617 PZV196617:PZX196617 QJR196617:QJT196617 QTN196617:QTP196617 RDJ196617:RDL196617 RNF196617:RNH196617 RXB196617:RXD196617 SGX196617:SGZ196617 SQT196617:SQV196617 TAP196617:TAR196617 TKL196617:TKN196617 TUH196617:TUJ196617 UED196617:UEF196617 UNZ196617:UOB196617 UXV196617:UXX196617 VHR196617:VHT196617 VRN196617:VRP196617 WBJ196617:WBL196617 WLF196617:WLH196617 WVB196617:WVD196617 D262153:F262153 IP262153:IR262153 SL262153:SN262153 ACH262153:ACJ262153 AMD262153:AMF262153 AVZ262153:AWB262153 BFV262153:BFX262153 BPR262153:BPT262153 BZN262153:BZP262153 CJJ262153:CJL262153 CTF262153:CTH262153 DDB262153:DDD262153 DMX262153:DMZ262153 DWT262153:DWV262153 EGP262153:EGR262153 EQL262153:EQN262153 FAH262153:FAJ262153 FKD262153:FKF262153 FTZ262153:FUB262153 GDV262153:GDX262153 GNR262153:GNT262153 GXN262153:GXP262153 HHJ262153:HHL262153 HRF262153:HRH262153 IBB262153:IBD262153 IKX262153:IKZ262153 IUT262153:IUV262153 JEP262153:JER262153 JOL262153:JON262153 JYH262153:JYJ262153 KID262153:KIF262153 KRZ262153:KSB262153 LBV262153:LBX262153 LLR262153:LLT262153 LVN262153:LVP262153 MFJ262153:MFL262153 MPF262153:MPH262153 MZB262153:MZD262153 NIX262153:NIZ262153 NST262153:NSV262153 OCP262153:OCR262153 OML262153:OMN262153 OWH262153:OWJ262153 PGD262153:PGF262153 PPZ262153:PQB262153 PZV262153:PZX262153 QJR262153:QJT262153 QTN262153:QTP262153 RDJ262153:RDL262153 RNF262153:RNH262153 RXB262153:RXD262153 SGX262153:SGZ262153 SQT262153:SQV262153 TAP262153:TAR262153 TKL262153:TKN262153 TUH262153:TUJ262153 UED262153:UEF262153 UNZ262153:UOB262153 UXV262153:UXX262153 VHR262153:VHT262153 VRN262153:VRP262153 WBJ262153:WBL262153 WLF262153:WLH262153 WVB262153:WVD262153 D327689:F327689 IP327689:IR327689 SL327689:SN327689 ACH327689:ACJ327689 AMD327689:AMF327689 AVZ327689:AWB327689 BFV327689:BFX327689 BPR327689:BPT327689 BZN327689:BZP327689 CJJ327689:CJL327689 CTF327689:CTH327689 DDB327689:DDD327689 DMX327689:DMZ327689 DWT327689:DWV327689 EGP327689:EGR327689 EQL327689:EQN327689 FAH327689:FAJ327689 FKD327689:FKF327689 FTZ327689:FUB327689 GDV327689:GDX327689 GNR327689:GNT327689 GXN327689:GXP327689 HHJ327689:HHL327689 HRF327689:HRH327689 IBB327689:IBD327689 IKX327689:IKZ327689 IUT327689:IUV327689 JEP327689:JER327689 JOL327689:JON327689 JYH327689:JYJ327689 KID327689:KIF327689 KRZ327689:KSB327689 LBV327689:LBX327689 LLR327689:LLT327689 LVN327689:LVP327689 MFJ327689:MFL327689 MPF327689:MPH327689 MZB327689:MZD327689 NIX327689:NIZ327689 NST327689:NSV327689 OCP327689:OCR327689 OML327689:OMN327689 OWH327689:OWJ327689 PGD327689:PGF327689 PPZ327689:PQB327689 PZV327689:PZX327689 QJR327689:QJT327689 QTN327689:QTP327689 RDJ327689:RDL327689 RNF327689:RNH327689 RXB327689:RXD327689 SGX327689:SGZ327689 SQT327689:SQV327689 TAP327689:TAR327689 TKL327689:TKN327689 TUH327689:TUJ327689 UED327689:UEF327689 UNZ327689:UOB327689 UXV327689:UXX327689 VHR327689:VHT327689 VRN327689:VRP327689 WBJ327689:WBL327689 WLF327689:WLH327689 WVB327689:WVD327689 D393225:F393225 IP393225:IR393225 SL393225:SN393225 ACH393225:ACJ393225 AMD393225:AMF393225 AVZ393225:AWB393225 BFV393225:BFX393225 BPR393225:BPT393225 BZN393225:BZP393225 CJJ393225:CJL393225 CTF393225:CTH393225 DDB393225:DDD393225 DMX393225:DMZ393225 DWT393225:DWV393225 EGP393225:EGR393225 EQL393225:EQN393225 FAH393225:FAJ393225 FKD393225:FKF393225 FTZ393225:FUB393225 GDV393225:GDX393225 GNR393225:GNT393225 GXN393225:GXP393225 HHJ393225:HHL393225 HRF393225:HRH393225 IBB393225:IBD393225 IKX393225:IKZ393225 IUT393225:IUV393225 JEP393225:JER393225 JOL393225:JON393225 JYH393225:JYJ393225 KID393225:KIF393225 KRZ393225:KSB393225 LBV393225:LBX393225 LLR393225:LLT393225 LVN393225:LVP393225 MFJ393225:MFL393225 MPF393225:MPH393225 MZB393225:MZD393225 NIX393225:NIZ393225 NST393225:NSV393225 OCP393225:OCR393225 OML393225:OMN393225 OWH393225:OWJ393225 PGD393225:PGF393225 PPZ393225:PQB393225 PZV393225:PZX393225 QJR393225:QJT393225 QTN393225:QTP393225 RDJ393225:RDL393225 RNF393225:RNH393225 RXB393225:RXD393225 SGX393225:SGZ393225 SQT393225:SQV393225 TAP393225:TAR393225 TKL393225:TKN393225 TUH393225:TUJ393225 UED393225:UEF393225 UNZ393225:UOB393225 UXV393225:UXX393225 VHR393225:VHT393225 VRN393225:VRP393225 WBJ393225:WBL393225 WLF393225:WLH393225 WVB393225:WVD393225 D458761:F458761 IP458761:IR458761 SL458761:SN458761 ACH458761:ACJ458761 AMD458761:AMF458761 AVZ458761:AWB458761 BFV458761:BFX458761 BPR458761:BPT458761 BZN458761:BZP458761 CJJ458761:CJL458761 CTF458761:CTH458761 DDB458761:DDD458761 DMX458761:DMZ458761 DWT458761:DWV458761 EGP458761:EGR458761 EQL458761:EQN458761 FAH458761:FAJ458761 FKD458761:FKF458761 FTZ458761:FUB458761 GDV458761:GDX458761 GNR458761:GNT458761 GXN458761:GXP458761 HHJ458761:HHL458761 HRF458761:HRH458761 IBB458761:IBD458761 IKX458761:IKZ458761 IUT458761:IUV458761 JEP458761:JER458761 JOL458761:JON458761 JYH458761:JYJ458761 KID458761:KIF458761 KRZ458761:KSB458761 LBV458761:LBX458761 LLR458761:LLT458761 LVN458761:LVP458761 MFJ458761:MFL458761 MPF458761:MPH458761 MZB458761:MZD458761 NIX458761:NIZ458761 NST458761:NSV458761 OCP458761:OCR458761 OML458761:OMN458761 OWH458761:OWJ458761 PGD458761:PGF458761 PPZ458761:PQB458761 PZV458761:PZX458761 QJR458761:QJT458761 QTN458761:QTP458761 RDJ458761:RDL458761 RNF458761:RNH458761 RXB458761:RXD458761 SGX458761:SGZ458761 SQT458761:SQV458761 TAP458761:TAR458761 TKL458761:TKN458761 TUH458761:TUJ458761 UED458761:UEF458761 UNZ458761:UOB458761 UXV458761:UXX458761 VHR458761:VHT458761 VRN458761:VRP458761 WBJ458761:WBL458761 WLF458761:WLH458761 WVB458761:WVD458761 D524297:F524297 IP524297:IR524297 SL524297:SN524297 ACH524297:ACJ524297 AMD524297:AMF524297 AVZ524297:AWB524297 BFV524297:BFX524297 BPR524297:BPT524297 BZN524297:BZP524297 CJJ524297:CJL524297 CTF524297:CTH524297 DDB524297:DDD524297 DMX524297:DMZ524297 DWT524297:DWV524297 EGP524297:EGR524297 EQL524297:EQN524297 FAH524297:FAJ524297 FKD524297:FKF524297 FTZ524297:FUB524297 GDV524297:GDX524297 GNR524297:GNT524297 GXN524297:GXP524297 HHJ524297:HHL524297 HRF524297:HRH524297 IBB524297:IBD524297 IKX524297:IKZ524297 IUT524297:IUV524297 JEP524297:JER524297 JOL524297:JON524297 JYH524297:JYJ524297 KID524297:KIF524297 KRZ524297:KSB524297 LBV524297:LBX524297 LLR524297:LLT524297 LVN524297:LVP524297 MFJ524297:MFL524297 MPF524297:MPH524297 MZB524297:MZD524297 NIX524297:NIZ524297 NST524297:NSV524297 OCP524297:OCR524297 OML524297:OMN524297 OWH524297:OWJ524297 PGD524297:PGF524297 PPZ524297:PQB524297 PZV524297:PZX524297 QJR524297:QJT524297 QTN524297:QTP524297 RDJ524297:RDL524297 RNF524297:RNH524297 RXB524297:RXD524297 SGX524297:SGZ524297 SQT524297:SQV524297 TAP524297:TAR524297 TKL524297:TKN524297 TUH524297:TUJ524297 UED524297:UEF524297 UNZ524297:UOB524297 UXV524297:UXX524297 VHR524297:VHT524297 VRN524297:VRP524297 WBJ524297:WBL524297 WLF524297:WLH524297 WVB524297:WVD524297 D589833:F589833 IP589833:IR589833 SL589833:SN589833 ACH589833:ACJ589833 AMD589833:AMF589833 AVZ589833:AWB589833 BFV589833:BFX589833 BPR589833:BPT589833 BZN589833:BZP589833 CJJ589833:CJL589833 CTF589833:CTH589833 DDB589833:DDD589833 DMX589833:DMZ589833 DWT589833:DWV589833 EGP589833:EGR589833 EQL589833:EQN589833 FAH589833:FAJ589833 FKD589833:FKF589833 FTZ589833:FUB589833 GDV589833:GDX589833 GNR589833:GNT589833 GXN589833:GXP589833 HHJ589833:HHL589833 HRF589833:HRH589833 IBB589833:IBD589833 IKX589833:IKZ589833 IUT589833:IUV589833 JEP589833:JER589833 JOL589833:JON589833 JYH589833:JYJ589833 KID589833:KIF589833 KRZ589833:KSB589833 LBV589833:LBX589833 LLR589833:LLT589833 LVN589833:LVP589833 MFJ589833:MFL589833 MPF589833:MPH589833 MZB589833:MZD589833 NIX589833:NIZ589833 NST589833:NSV589833 OCP589833:OCR589833 OML589833:OMN589833 OWH589833:OWJ589833 PGD589833:PGF589833 PPZ589833:PQB589833 PZV589833:PZX589833 QJR589833:QJT589833 QTN589833:QTP589833 RDJ589833:RDL589833 RNF589833:RNH589833 RXB589833:RXD589833 SGX589833:SGZ589833 SQT589833:SQV589833 TAP589833:TAR589833 TKL589833:TKN589833 TUH589833:TUJ589833 UED589833:UEF589833 UNZ589833:UOB589833 UXV589833:UXX589833 VHR589833:VHT589833 VRN589833:VRP589833 WBJ589833:WBL589833 WLF589833:WLH589833 WVB589833:WVD589833 D655369:F655369 IP655369:IR655369 SL655369:SN655369 ACH655369:ACJ655369 AMD655369:AMF655369 AVZ655369:AWB655369 BFV655369:BFX655369 BPR655369:BPT655369 BZN655369:BZP655369 CJJ655369:CJL655369 CTF655369:CTH655369 DDB655369:DDD655369 DMX655369:DMZ655369 DWT655369:DWV655369 EGP655369:EGR655369 EQL655369:EQN655369 FAH655369:FAJ655369 FKD655369:FKF655369 FTZ655369:FUB655369 GDV655369:GDX655369 GNR655369:GNT655369 GXN655369:GXP655369 HHJ655369:HHL655369 HRF655369:HRH655369 IBB655369:IBD655369 IKX655369:IKZ655369 IUT655369:IUV655369 JEP655369:JER655369 JOL655369:JON655369 JYH655369:JYJ655369 KID655369:KIF655369 KRZ655369:KSB655369 LBV655369:LBX655369 LLR655369:LLT655369 LVN655369:LVP655369 MFJ655369:MFL655369 MPF655369:MPH655369 MZB655369:MZD655369 NIX655369:NIZ655369 NST655369:NSV655369 OCP655369:OCR655369 OML655369:OMN655369 OWH655369:OWJ655369 PGD655369:PGF655369 PPZ655369:PQB655369 PZV655369:PZX655369 QJR655369:QJT655369 QTN655369:QTP655369 RDJ655369:RDL655369 RNF655369:RNH655369 RXB655369:RXD655369 SGX655369:SGZ655369 SQT655369:SQV655369 TAP655369:TAR655369 TKL655369:TKN655369 TUH655369:TUJ655369 UED655369:UEF655369 UNZ655369:UOB655369 UXV655369:UXX655369 VHR655369:VHT655369 VRN655369:VRP655369 WBJ655369:WBL655369 WLF655369:WLH655369 WVB655369:WVD655369 D720905:F720905 IP720905:IR720905 SL720905:SN720905 ACH720905:ACJ720905 AMD720905:AMF720905 AVZ720905:AWB720905 BFV720905:BFX720905 BPR720905:BPT720905 BZN720905:BZP720905 CJJ720905:CJL720905 CTF720905:CTH720905 DDB720905:DDD720905 DMX720905:DMZ720905 DWT720905:DWV720905 EGP720905:EGR720905 EQL720905:EQN720905 FAH720905:FAJ720905 FKD720905:FKF720905 FTZ720905:FUB720905 GDV720905:GDX720905 GNR720905:GNT720905 GXN720905:GXP720905 HHJ720905:HHL720905 HRF720905:HRH720905 IBB720905:IBD720905 IKX720905:IKZ720905 IUT720905:IUV720905 JEP720905:JER720905 JOL720905:JON720905 JYH720905:JYJ720905 KID720905:KIF720905 KRZ720905:KSB720905 LBV720905:LBX720905 LLR720905:LLT720905 LVN720905:LVP720905 MFJ720905:MFL720905 MPF720905:MPH720905 MZB720905:MZD720905 NIX720905:NIZ720905 NST720905:NSV720905 OCP720905:OCR720905 OML720905:OMN720905 OWH720905:OWJ720905 PGD720905:PGF720905 PPZ720905:PQB720905 PZV720905:PZX720905 QJR720905:QJT720905 QTN720905:QTP720905 RDJ720905:RDL720905 RNF720905:RNH720905 RXB720905:RXD720905 SGX720905:SGZ720905 SQT720905:SQV720905 TAP720905:TAR720905 TKL720905:TKN720905 TUH720905:TUJ720905 UED720905:UEF720905 UNZ720905:UOB720905 UXV720905:UXX720905 VHR720905:VHT720905 VRN720905:VRP720905 WBJ720905:WBL720905 WLF720905:WLH720905 WVB720905:WVD720905 D786441:F786441 IP786441:IR786441 SL786441:SN786441 ACH786441:ACJ786441 AMD786441:AMF786441 AVZ786441:AWB786441 BFV786441:BFX786441 BPR786441:BPT786441 BZN786441:BZP786441 CJJ786441:CJL786441 CTF786441:CTH786441 DDB786441:DDD786441 DMX786441:DMZ786441 DWT786441:DWV786441 EGP786441:EGR786441 EQL786441:EQN786441 FAH786441:FAJ786441 FKD786441:FKF786441 FTZ786441:FUB786441 GDV786441:GDX786441 GNR786441:GNT786441 GXN786441:GXP786441 HHJ786441:HHL786441 HRF786441:HRH786441 IBB786441:IBD786441 IKX786441:IKZ786441 IUT786441:IUV786441 JEP786441:JER786441 JOL786441:JON786441 JYH786441:JYJ786441 KID786441:KIF786441 KRZ786441:KSB786441 LBV786441:LBX786441 LLR786441:LLT786441 LVN786441:LVP786441 MFJ786441:MFL786441 MPF786441:MPH786441 MZB786441:MZD786441 NIX786441:NIZ786441 NST786441:NSV786441 OCP786441:OCR786441 OML786441:OMN786441 OWH786441:OWJ786441 PGD786441:PGF786441 PPZ786441:PQB786441 PZV786441:PZX786441 QJR786441:QJT786441 QTN786441:QTP786441 RDJ786441:RDL786441 RNF786441:RNH786441 RXB786441:RXD786441 SGX786441:SGZ786441 SQT786441:SQV786441 TAP786441:TAR786441 TKL786441:TKN786441 TUH786441:TUJ786441 UED786441:UEF786441 UNZ786441:UOB786441 UXV786441:UXX786441 VHR786441:VHT786441 VRN786441:VRP786441 WBJ786441:WBL786441 WLF786441:WLH786441 WVB786441:WVD786441 D851977:F851977 IP851977:IR851977 SL851977:SN851977 ACH851977:ACJ851977 AMD851977:AMF851977 AVZ851977:AWB851977 BFV851977:BFX851977 BPR851977:BPT851977 BZN851977:BZP851977 CJJ851977:CJL851977 CTF851977:CTH851977 DDB851977:DDD851977 DMX851977:DMZ851977 DWT851977:DWV851977 EGP851977:EGR851977 EQL851977:EQN851977 FAH851977:FAJ851977 FKD851977:FKF851977 FTZ851977:FUB851977 GDV851977:GDX851977 GNR851977:GNT851977 GXN851977:GXP851977 HHJ851977:HHL851977 HRF851977:HRH851977 IBB851977:IBD851977 IKX851977:IKZ851977 IUT851977:IUV851977 JEP851977:JER851977 JOL851977:JON851977 JYH851977:JYJ851977 KID851977:KIF851977 KRZ851977:KSB851977 LBV851977:LBX851977 LLR851977:LLT851977 LVN851977:LVP851977 MFJ851977:MFL851977 MPF851977:MPH851977 MZB851977:MZD851977 NIX851977:NIZ851977 NST851977:NSV851977 OCP851977:OCR851977 OML851977:OMN851977 OWH851977:OWJ851977 PGD851977:PGF851977 PPZ851977:PQB851977 PZV851977:PZX851977 QJR851977:QJT851977 QTN851977:QTP851977 RDJ851977:RDL851977 RNF851977:RNH851977 RXB851977:RXD851977 SGX851977:SGZ851977 SQT851977:SQV851977 TAP851977:TAR851977 TKL851977:TKN851977 TUH851977:TUJ851977 UED851977:UEF851977 UNZ851977:UOB851977 UXV851977:UXX851977 VHR851977:VHT851977 VRN851977:VRP851977 WBJ851977:WBL851977 WLF851977:WLH851977 WVB851977:WVD851977 D917513:F917513 IP917513:IR917513 SL917513:SN917513 ACH917513:ACJ917513 AMD917513:AMF917513 AVZ917513:AWB917513 BFV917513:BFX917513 BPR917513:BPT917513 BZN917513:BZP917513 CJJ917513:CJL917513 CTF917513:CTH917513 DDB917513:DDD917513 DMX917513:DMZ917513 DWT917513:DWV917513 EGP917513:EGR917513 EQL917513:EQN917513 FAH917513:FAJ917513 FKD917513:FKF917513 FTZ917513:FUB917513 GDV917513:GDX917513 GNR917513:GNT917513 GXN917513:GXP917513 HHJ917513:HHL917513 HRF917513:HRH917513 IBB917513:IBD917513 IKX917513:IKZ917513 IUT917513:IUV917513 JEP917513:JER917513 JOL917513:JON917513 JYH917513:JYJ917513 KID917513:KIF917513 KRZ917513:KSB917513 LBV917513:LBX917513 LLR917513:LLT917513 LVN917513:LVP917513 MFJ917513:MFL917513 MPF917513:MPH917513 MZB917513:MZD917513 NIX917513:NIZ917513 NST917513:NSV917513 OCP917513:OCR917513 OML917513:OMN917513 OWH917513:OWJ917513 PGD917513:PGF917513 PPZ917513:PQB917513 PZV917513:PZX917513 QJR917513:QJT917513 QTN917513:QTP917513 RDJ917513:RDL917513 RNF917513:RNH917513 RXB917513:RXD917513 SGX917513:SGZ917513 SQT917513:SQV917513 TAP917513:TAR917513 TKL917513:TKN917513 TUH917513:TUJ917513 UED917513:UEF917513 UNZ917513:UOB917513 UXV917513:UXX917513 VHR917513:VHT917513 VRN917513:VRP917513 WBJ917513:WBL917513 WLF917513:WLH917513 WVB917513:WVD917513 D983049:F983049 IP983049:IR983049 SL983049:SN983049 ACH983049:ACJ983049 AMD983049:AMF983049 AVZ983049:AWB983049 BFV983049:BFX983049 BPR983049:BPT983049 BZN983049:BZP983049 CJJ983049:CJL983049 CTF983049:CTH983049 DDB983049:DDD983049 DMX983049:DMZ983049 DWT983049:DWV983049 EGP983049:EGR983049 EQL983049:EQN983049 FAH983049:FAJ983049 FKD983049:FKF983049 FTZ983049:FUB983049 GDV983049:GDX983049 GNR983049:GNT983049 GXN983049:GXP983049 HHJ983049:HHL983049 HRF983049:HRH983049 IBB983049:IBD983049 IKX983049:IKZ983049 IUT983049:IUV983049 JEP983049:JER983049 JOL983049:JON983049 JYH983049:JYJ983049 KID983049:KIF983049 KRZ983049:KSB983049 LBV983049:LBX983049 LLR983049:LLT983049 LVN983049:LVP983049 MFJ983049:MFL983049 MPF983049:MPH983049 MZB983049:MZD983049 NIX983049:NIZ983049 NST983049:NSV983049 OCP983049:OCR983049 OML983049:OMN983049 OWH983049:OWJ983049 PGD983049:PGF983049 PPZ983049:PQB983049 PZV983049:PZX983049 QJR983049:QJT983049 QTN983049:QTP983049 RDJ983049:RDL983049 RNF983049:RNH983049 RXB983049:RXD983049 SGX983049:SGZ983049 SQT983049:SQV983049 TAP983049:TAR983049 TKL983049:TKN983049 TUH983049:TUJ983049 UED983049:UEF983049 UNZ983049:UOB983049 UXV983049:UXX983049 VHR983049:VHT983049 VRN983049:VRP983049 WBJ983049:WBL983049 WLF983049:WLH983049 D8:F8"/>
    <dataValidation imeMode="hiragana" allowBlank="1" showInputMessage="1" showErrorMessage="1" sqref="D7:F7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D65544:F65544 IP65544:IR65544 SL65544:SN65544 ACH65544:ACJ65544 AMD65544:AMF65544 AVZ65544:AWB65544 BFV65544:BFX65544 BPR65544:BPT65544 BZN65544:BZP65544 CJJ65544:CJL65544 CTF65544:CTH65544 DDB65544:DDD65544 DMX65544:DMZ65544 DWT65544:DWV65544 EGP65544:EGR65544 EQL65544:EQN65544 FAH65544:FAJ65544 FKD65544:FKF65544 FTZ65544:FUB65544 GDV65544:GDX65544 GNR65544:GNT65544 GXN65544:GXP65544 HHJ65544:HHL65544 HRF65544:HRH65544 IBB65544:IBD65544 IKX65544:IKZ65544 IUT65544:IUV65544 JEP65544:JER65544 JOL65544:JON65544 JYH65544:JYJ65544 KID65544:KIF65544 KRZ65544:KSB65544 LBV65544:LBX65544 LLR65544:LLT65544 LVN65544:LVP65544 MFJ65544:MFL65544 MPF65544:MPH65544 MZB65544:MZD65544 NIX65544:NIZ65544 NST65544:NSV65544 OCP65544:OCR65544 OML65544:OMN65544 OWH65544:OWJ65544 PGD65544:PGF65544 PPZ65544:PQB65544 PZV65544:PZX65544 QJR65544:QJT65544 QTN65544:QTP65544 RDJ65544:RDL65544 RNF65544:RNH65544 RXB65544:RXD65544 SGX65544:SGZ65544 SQT65544:SQV65544 TAP65544:TAR65544 TKL65544:TKN65544 TUH65544:TUJ65544 UED65544:UEF65544 UNZ65544:UOB65544 UXV65544:UXX65544 VHR65544:VHT65544 VRN65544:VRP65544 WBJ65544:WBL65544 WLF65544:WLH65544 WVB65544:WVD65544 D131080:F131080 IP131080:IR131080 SL131080:SN131080 ACH131080:ACJ131080 AMD131080:AMF131080 AVZ131080:AWB131080 BFV131080:BFX131080 BPR131080:BPT131080 BZN131080:BZP131080 CJJ131080:CJL131080 CTF131080:CTH131080 DDB131080:DDD131080 DMX131080:DMZ131080 DWT131080:DWV131080 EGP131080:EGR131080 EQL131080:EQN131080 FAH131080:FAJ131080 FKD131080:FKF131080 FTZ131080:FUB131080 GDV131080:GDX131080 GNR131080:GNT131080 GXN131080:GXP131080 HHJ131080:HHL131080 HRF131080:HRH131080 IBB131080:IBD131080 IKX131080:IKZ131080 IUT131080:IUV131080 JEP131080:JER131080 JOL131080:JON131080 JYH131080:JYJ131080 KID131080:KIF131080 KRZ131080:KSB131080 LBV131080:LBX131080 LLR131080:LLT131080 LVN131080:LVP131080 MFJ131080:MFL131080 MPF131080:MPH131080 MZB131080:MZD131080 NIX131080:NIZ131080 NST131080:NSV131080 OCP131080:OCR131080 OML131080:OMN131080 OWH131080:OWJ131080 PGD131080:PGF131080 PPZ131080:PQB131080 PZV131080:PZX131080 QJR131080:QJT131080 QTN131080:QTP131080 RDJ131080:RDL131080 RNF131080:RNH131080 RXB131080:RXD131080 SGX131080:SGZ131080 SQT131080:SQV131080 TAP131080:TAR131080 TKL131080:TKN131080 TUH131080:TUJ131080 UED131080:UEF131080 UNZ131080:UOB131080 UXV131080:UXX131080 VHR131080:VHT131080 VRN131080:VRP131080 WBJ131080:WBL131080 WLF131080:WLH131080 WVB131080:WVD131080 D196616:F196616 IP196616:IR196616 SL196616:SN196616 ACH196616:ACJ196616 AMD196616:AMF196616 AVZ196616:AWB196616 BFV196616:BFX196616 BPR196616:BPT196616 BZN196616:BZP196616 CJJ196616:CJL196616 CTF196616:CTH196616 DDB196616:DDD196616 DMX196616:DMZ196616 DWT196616:DWV196616 EGP196616:EGR196616 EQL196616:EQN196616 FAH196616:FAJ196616 FKD196616:FKF196616 FTZ196616:FUB196616 GDV196616:GDX196616 GNR196616:GNT196616 GXN196616:GXP196616 HHJ196616:HHL196616 HRF196616:HRH196616 IBB196616:IBD196616 IKX196616:IKZ196616 IUT196616:IUV196616 JEP196616:JER196616 JOL196616:JON196616 JYH196616:JYJ196616 KID196616:KIF196616 KRZ196616:KSB196616 LBV196616:LBX196616 LLR196616:LLT196616 LVN196616:LVP196616 MFJ196616:MFL196616 MPF196616:MPH196616 MZB196616:MZD196616 NIX196616:NIZ196616 NST196616:NSV196616 OCP196616:OCR196616 OML196616:OMN196616 OWH196616:OWJ196616 PGD196616:PGF196616 PPZ196616:PQB196616 PZV196616:PZX196616 QJR196616:QJT196616 QTN196616:QTP196616 RDJ196616:RDL196616 RNF196616:RNH196616 RXB196616:RXD196616 SGX196616:SGZ196616 SQT196616:SQV196616 TAP196616:TAR196616 TKL196616:TKN196616 TUH196616:TUJ196616 UED196616:UEF196616 UNZ196616:UOB196616 UXV196616:UXX196616 VHR196616:VHT196616 VRN196616:VRP196616 WBJ196616:WBL196616 WLF196616:WLH196616 WVB196616:WVD196616 D262152:F262152 IP262152:IR262152 SL262152:SN262152 ACH262152:ACJ262152 AMD262152:AMF262152 AVZ262152:AWB262152 BFV262152:BFX262152 BPR262152:BPT262152 BZN262152:BZP262152 CJJ262152:CJL262152 CTF262152:CTH262152 DDB262152:DDD262152 DMX262152:DMZ262152 DWT262152:DWV262152 EGP262152:EGR262152 EQL262152:EQN262152 FAH262152:FAJ262152 FKD262152:FKF262152 FTZ262152:FUB262152 GDV262152:GDX262152 GNR262152:GNT262152 GXN262152:GXP262152 HHJ262152:HHL262152 HRF262152:HRH262152 IBB262152:IBD262152 IKX262152:IKZ262152 IUT262152:IUV262152 JEP262152:JER262152 JOL262152:JON262152 JYH262152:JYJ262152 KID262152:KIF262152 KRZ262152:KSB262152 LBV262152:LBX262152 LLR262152:LLT262152 LVN262152:LVP262152 MFJ262152:MFL262152 MPF262152:MPH262152 MZB262152:MZD262152 NIX262152:NIZ262152 NST262152:NSV262152 OCP262152:OCR262152 OML262152:OMN262152 OWH262152:OWJ262152 PGD262152:PGF262152 PPZ262152:PQB262152 PZV262152:PZX262152 QJR262152:QJT262152 QTN262152:QTP262152 RDJ262152:RDL262152 RNF262152:RNH262152 RXB262152:RXD262152 SGX262152:SGZ262152 SQT262152:SQV262152 TAP262152:TAR262152 TKL262152:TKN262152 TUH262152:TUJ262152 UED262152:UEF262152 UNZ262152:UOB262152 UXV262152:UXX262152 VHR262152:VHT262152 VRN262152:VRP262152 WBJ262152:WBL262152 WLF262152:WLH262152 WVB262152:WVD262152 D327688:F327688 IP327688:IR327688 SL327688:SN327688 ACH327688:ACJ327688 AMD327688:AMF327688 AVZ327688:AWB327688 BFV327688:BFX327688 BPR327688:BPT327688 BZN327688:BZP327688 CJJ327688:CJL327688 CTF327688:CTH327688 DDB327688:DDD327688 DMX327688:DMZ327688 DWT327688:DWV327688 EGP327688:EGR327688 EQL327688:EQN327688 FAH327688:FAJ327688 FKD327688:FKF327688 FTZ327688:FUB327688 GDV327688:GDX327688 GNR327688:GNT327688 GXN327688:GXP327688 HHJ327688:HHL327688 HRF327688:HRH327688 IBB327688:IBD327688 IKX327688:IKZ327688 IUT327688:IUV327688 JEP327688:JER327688 JOL327688:JON327688 JYH327688:JYJ327688 KID327688:KIF327688 KRZ327688:KSB327688 LBV327688:LBX327688 LLR327688:LLT327688 LVN327688:LVP327688 MFJ327688:MFL327688 MPF327688:MPH327688 MZB327688:MZD327688 NIX327688:NIZ327688 NST327688:NSV327688 OCP327688:OCR327688 OML327688:OMN327688 OWH327688:OWJ327688 PGD327688:PGF327688 PPZ327688:PQB327688 PZV327688:PZX327688 QJR327688:QJT327688 QTN327688:QTP327688 RDJ327688:RDL327688 RNF327688:RNH327688 RXB327688:RXD327688 SGX327688:SGZ327688 SQT327688:SQV327688 TAP327688:TAR327688 TKL327688:TKN327688 TUH327688:TUJ327688 UED327688:UEF327688 UNZ327688:UOB327688 UXV327688:UXX327688 VHR327688:VHT327688 VRN327688:VRP327688 WBJ327688:WBL327688 WLF327688:WLH327688 WVB327688:WVD327688 D393224:F393224 IP393224:IR393224 SL393224:SN393224 ACH393224:ACJ393224 AMD393224:AMF393224 AVZ393224:AWB393224 BFV393224:BFX393224 BPR393224:BPT393224 BZN393224:BZP393224 CJJ393224:CJL393224 CTF393224:CTH393224 DDB393224:DDD393224 DMX393224:DMZ393224 DWT393224:DWV393224 EGP393224:EGR393224 EQL393224:EQN393224 FAH393224:FAJ393224 FKD393224:FKF393224 FTZ393224:FUB393224 GDV393224:GDX393224 GNR393224:GNT393224 GXN393224:GXP393224 HHJ393224:HHL393224 HRF393224:HRH393224 IBB393224:IBD393224 IKX393224:IKZ393224 IUT393224:IUV393224 JEP393224:JER393224 JOL393224:JON393224 JYH393224:JYJ393224 KID393224:KIF393224 KRZ393224:KSB393224 LBV393224:LBX393224 LLR393224:LLT393224 LVN393224:LVP393224 MFJ393224:MFL393224 MPF393224:MPH393224 MZB393224:MZD393224 NIX393224:NIZ393224 NST393224:NSV393224 OCP393224:OCR393224 OML393224:OMN393224 OWH393224:OWJ393224 PGD393224:PGF393224 PPZ393224:PQB393224 PZV393224:PZX393224 QJR393224:QJT393224 QTN393224:QTP393224 RDJ393224:RDL393224 RNF393224:RNH393224 RXB393224:RXD393224 SGX393224:SGZ393224 SQT393224:SQV393224 TAP393224:TAR393224 TKL393224:TKN393224 TUH393224:TUJ393224 UED393224:UEF393224 UNZ393224:UOB393224 UXV393224:UXX393224 VHR393224:VHT393224 VRN393224:VRP393224 WBJ393224:WBL393224 WLF393224:WLH393224 WVB393224:WVD393224 D458760:F458760 IP458760:IR458760 SL458760:SN458760 ACH458760:ACJ458760 AMD458760:AMF458760 AVZ458760:AWB458760 BFV458760:BFX458760 BPR458760:BPT458760 BZN458760:BZP458760 CJJ458760:CJL458760 CTF458760:CTH458760 DDB458760:DDD458760 DMX458760:DMZ458760 DWT458760:DWV458760 EGP458760:EGR458760 EQL458760:EQN458760 FAH458760:FAJ458760 FKD458760:FKF458760 FTZ458760:FUB458760 GDV458760:GDX458760 GNR458760:GNT458760 GXN458760:GXP458760 HHJ458760:HHL458760 HRF458760:HRH458760 IBB458760:IBD458760 IKX458760:IKZ458760 IUT458760:IUV458760 JEP458760:JER458760 JOL458760:JON458760 JYH458760:JYJ458760 KID458760:KIF458760 KRZ458760:KSB458760 LBV458760:LBX458760 LLR458760:LLT458760 LVN458760:LVP458760 MFJ458760:MFL458760 MPF458760:MPH458760 MZB458760:MZD458760 NIX458760:NIZ458760 NST458760:NSV458760 OCP458760:OCR458760 OML458760:OMN458760 OWH458760:OWJ458760 PGD458760:PGF458760 PPZ458760:PQB458760 PZV458760:PZX458760 QJR458760:QJT458760 QTN458760:QTP458760 RDJ458760:RDL458760 RNF458760:RNH458760 RXB458760:RXD458760 SGX458760:SGZ458760 SQT458760:SQV458760 TAP458760:TAR458760 TKL458760:TKN458760 TUH458760:TUJ458760 UED458760:UEF458760 UNZ458760:UOB458760 UXV458760:UXX458760 VHR458760:VHT458760 VRN458760:VRP458760 WBJ458760:WBL458760 WLF458760:WLH458760 WVB458760:WVD458760 D524296:F524296 IP524296:IR524296 SL524296:SN524296 ACH524296:ACJ524296 AMD524296:AMF524296 AVZ524296:AWB524296 BFV524296:BFX524296 BPR524296:BPT524296 BZN524296:BZP524296 CJJ524296:CJL524296 CTF524296:CTH524296 DDB524296:DDD524296 DMX524296:DMZ524296 DWT524296:DWV524296 EGP524296:EGR524296 EQL524296:EQN524296 FAH524296:FAJ524296 FKD524296:FKF524296 FTZ524296:FUB524296 GDV524296:GDX524296 GNR524296:GNT524296 GXN524296:GXP524296 HHJ524296:HHL524296 HRF524296:HRH524296 IBB524296:IBD524296 IKX524296:IKZ524296 IUT524296:IUV524296 JEP524296:JER524296 JOL524296:JON524296 JYH524296:JYJ524296 KID524296:KIF524296 KRZ524296:KSB524296 LBV524296:LBX524296 LLR524296:LLT524296 LVN524296:LVP524296 MFJ524296:MFL524296 MPF524296:MPH524296 MZB524296:MZD524296 NIX524296:NIZ524296 NST524296:NSV524296 OCP524296:OCR524296 OML524296:OMN524296 OWH524296:OWJ524296 PGD524296:PGF524296 PPZ524296:PQB524296 PZV524296:PZX524296 QJR524296:QJT524296 QTN524296:QTP524296 RDJ524296:RDL524296 RNF524296:RNH524296 RXB524296:RXD524296 SGX524296:SGZ524296 SQT524296:SQV524296 TAP524296:TAR524296 TKL524296:TKN524296 TUH524296:TUJ524296 UED524296:UEF524296 UNZ524296:UOB524296 UXV524296:UXX524296 VHR524296:VHT524296 VRN524296:VRP524296 WBJ524296:WBL524296 WLF524296:WLH524296 WVB524296:WVD524296 D589832:F589832 IP589832:IR589832 SL589832:SN589832 ACH589832:ACJ589832 AMD589832:AMF589832 AVZ589832:AWB589832 BFV589832:BFX589832 BPR589832:BPT589832 BZN589832:BZP589832 CJJ589832:CJL589832 CTF589832:CTH589832 DDB589832:DDD589832 DMX589832:DMZ589832 DWT589832:DWV589832 EGP589832:EGR589832 EQL589832:EQN589832 FAH589832:FAJ589832 FKD589832:FKF589832 FTZ589832:FUB589832 GDV589832:GDX589832 GNR589832:GNT589832 GXN589832:GXP589832 HHJ589832:HHL589832 HRF589832:HRH589832 IBB589832:IBD589832 IKX589832:IKZ589832 IUT589832:IUV589832 JEP589832:JER589832 JOL589832:JON589832 JYH589832:JYJ589832 KID589832:KIF589832 KRZ589832:KSB589832 LBV589832:LBX589832 LLR589832:LLT589832 LVN589832:LVP589832 MFJ589832:MFL589832 MPF589832:MPH589832 MZB589832:MZD589832 NIX589832:NIZ589832 NST589832:NSV589832 OCP589832:OCR589832 OML589832:OMN589832 OWH589832:OWJ589832 PGD589832:PGF589832 PPZ589832:PQB589832 PZV589832:PZX589832 QJR589832:QJT589832 QTN589832:QTP589832 RDJ589832:RDL589832 RNF589832:RNH589832 RXB589832:RXD589832 SGX589832:SGZ589832 SQT589832:SQV589832 TAP589832:TAR589832 TKL589832:TKN589832 TUH589832:TUJ589832 UED589832:UEF589832 UNZ589832:UOB589832 UXV589832:UXX589832 VHR589832:VHT589832 VRN589832:VRP589832 WBJ589832:WBL589832 WLF589832:WLH589832 WVB589832:WVD589832 D655368:F655368 IP655368:IR655368 SL655368:SN655368 ACH655368:ACJ655368 AMD655368:AMF655368 AVZ655368:AWB655368 BFV655368:BFX655368 BPR655368:BPT655368 BZN655368:BZP655368 CJJ655368:CJL655368 CTF655368:CTH655368 DDB655368:DDD655368 DMX655368:DMZ655368 DWT655368:DWV655368 EGP655368:EGR655368 EQL655368:EQN655368 FAH655368:FAJ655368 FKD655368:FKF655368 FTZ655368:FUB655368 GDV655368:GDX655368 GNR655368:GNT655368 GXN655368:GXP655368 HHJ655368:HHL655368 HRF655368:HRH655368 IBB655368:IBD655368 IKX655368:IKZ655368 IUT655368:IUV655368 JEP655368:JER655368 JOL655368:JON655368 JYH655368:JYJ655368 KID655368:KIF655368 KRZ655368:KSB655368 LBV655368:LBX655368 LLR655368:LLT655368 LVN655368:LVP655368 MFJ655368:MFL655368 MPF655368:MPH655368 MZB655368:MZD655368 NIX655368:NIZ655368 NST655368:NSV655368 OCP655368:OCR655368 OML655368:OMN655368 OWH655368:OWJ655368 PGD655368:PGF655368 PPZ655368:PQB655368 PZV655368:PZX655368 QJR655368:QJT655368 QTN655368:QTP655368 RDJ655368:RDL655368 RNF655368:RNH655368 RXB655368:RXD655368 SGX655368:SGZ655368 SQT655368:SQV655368 TAP655368:TAR655368 TKL655368:TKN655368 TUH655368:TUJ655368 UED655368:UEF655368 UNZ655368:UOB655368 UXV655368:UXX655368 VHR655368:VHT655368 VRN655368:VRP655368 WBJ655368:WBL655368 WLF655368:WLH655368 WVB655368:WVD655368 D720904:F720904 IP720904:IR720904 SL720904:SN720904 ACH720904:ACJ720904 AMD720904:AMF720904 AVZ720904:AWB720904 BFV720904:BFX720904 BPR720904:BPT720904 BZN720904:BZP720904 CJJ720904:CJL720904 CTF720904:CTH720904 DDB720904:DDD720904 DMX720904:DMZ720904 DWT720904:DWV720904 EGP720904:EGR720904 EQL720904:EQN720904 FAH720904:FAJ720904 FKD720904:FKF720904 FTZ720904:FUB720904 GDV720904:GDX720904 GNR720904:GNT720904 GXN720904:GXP720904 HHJ720904:HHL720904 HRF720904:HRH720904 IBB720904:IBD720904 IKX720904:IKZ720904 IUT720904:IUV720904 JEP720904:JER720904 JOL720904:JON720904 JYH720904:JYJ720904 KID720904:KIF720904 KRZ720904:KSB720904 LBV720904:LBX720904 LLR720904:LLT720904 LVN720904:LVP720904 MFJ720904:MFL720904 MPF720904:MPH720904 MZB720904:MZD720904 NIX720904:NIZ720904 NST720904:NSV720904 OCP720904:OCR720904 OML720904:OMN720904 OWH720904:OWJ720904 PGD720904:PGF720904 PPZ720904:PQB720904 PZV720904:PZX720904 QJR720904:QJT720904 QTN720904:QTP720904 RDJ720904:RDL720904 RNF720904:RNH720904 RXB720904:RXD720904 SGX720904:SGZ720904 SQT720904:SQV720904 TAP720904:TAR720904 TKL720904:TKN720904 TUH720904:TUJ720904 UED720904:UEF720904 UNZ720904:UOB720904 UXV720904:UXX720904 VHR720904:VHT720904 VRN720904:VRP720904 WBJ720904:WBL720904 WLF720904:WLH720904 WVB720904:WVD720904 D786440:F786440 IP786440:IR786440 SL786440:SN786440 ACH786440:ACJ786440 AMD786440:AMF786440 AVZ786440:AWB786440 BFV786440:BFX786440 BPR786440:BPT786440 BZN786440:BZP786440 CJJ786440:CJL786440 CTF786440:CTH786440 DDB786440:DDD786440 DMX786440:DMZ786440 DWT786440:DWV786440 EGP786440:EGR786440 EQL786440:EQN786440 FAH786440:FAJ786440 FKD786440:FKF786440 FTZ786440:FUB786440 GDV786440:GDX786440 GNR786440:GNT786440 GXN786440:GXP786440 HHJ786440:HHL786440 HRF786440:HRH786440 IBB786440:IBD786440 IKX786440:IKZ786440 IUT786440:IUV786440 JEP786440:JER786440 JOL786440:JON786440 JYH786440:JYJ786440 KID786440:KIF786440 KRZ786440:KSB786440 LBV786440:LBX786440 LLR786440:LLT786440 LVN786440:LVP786440 MFJ786440:MFL786440 MPF786440:MPH786440 MZB786440:MZD786440 NIX786440:NIZ786440 NST786440:NSV786440 OCP786440:OCR786440 OML786440:OMN786440 OWH786440:OWJ786440 PGD786440:PGF786440 PPZ786440:PQB786440 PZV786440:PZX786440 QJR786440:QJT786440 QTN786440:QTP786440 RDJ786440:RDL786440 RNF786440:RNH786440 RXB786440:RXD786440 SGX786440:SGZ786440 SQT786440:SQV786440 TAP786440:TAR786440 TKL786440:TKN786440 TUH786440:TUJ786440 UED786440:UEF786440 UNZ786440:UOB786440 UXV786440:UXX786440 VHR786440:VHT786440 VRN786440:VRP786440 WBJ786440:WBL786440 WLF786440:WLH786440 WVB786440:WVD786440 D851976:F851976 IP851976:IR851976 SL851976:SN851976 ACH851976:ACJ851976 AMD851976:AMF851976 AVZ851976:AWB851976 BFV851976:BFX851976 BPR851976:BPT851976 BZN851976:BZP851976 CJJ851976:CJL851976 CTF851976:CTH851976 DDB851976:DDD851976 DMX851976:DMZ851976 DWT851976:DWV851976 EGP851976:EGR851976 EQL851976:EQN851976 FAH851976:FAJ851976 FKD851976:FKF851976 FTZ851976:FUB851976 GDV851976:GDX851976 GNR851976:GNT851976 GXN851976:GXP851976 HHJ851976:HHL851976 HRF851976:HRH851976 IBB851976:IBD851976 IKX851976:IKZ851976 IUT851976:IUV851976 JEP851976:JER851976 JOL851976:JON851976 JYH851976:JYJ851976 KID851976:KIF851976 KRZ851976:KSB851976 LBV851976:LBX851976 LLR851976:LLT851976 LVN851976:LVP851976 MFJ851976:MFL851976 MPF851976:MPH851976 MZB851976:MZD851976 NIX851976:NIZ851976 NST851976:NSV851976 OCP851976:OCR851976 OML851976:OMN851976 OWH851976:OWJ851976 PGD851976:PGF851976 PPZ851976:PQB851976 PZV851976:PZX851976 QJR851976:QJT851976 QTN851976:QTP851976 RDJ851976:RDL851976 RNF851976:RNH851976 RXB851976:RXD851976 SGX851976:SGZ851976 SQT851976:SQV851976 TAP851976:TAR851976 TKL851976:TKN851976 TUH851976:TUJ851976 UED851976:UEF851976 UNZ851976:UOB851976 UXV851976:UXX851976 VHR851976:VHT851976 VRN851976:VRP851976 WBJ851976:WBL851976 WLF851976:WLH851976 WVB851976:WVD851976 D917512:F917512 IP917512:IR917512 SL917512:SN917512 ACH917512:ACJ917512 AMD917512:AMF917512 AVZ917512:AWB917512 BFV917512:BFX917512 BPR917512:BPT917512 BZN917512:BZP917512 CJJ917512:CJL917512 CTF917512:CTH917512 DDB917512:DDD917512 DMX917512:DMZ917512 DWT917512:DWV917512 EGP917512:EGR917512 EQL917512:EQN917512 FAH917512:FAJ917512 FKD917512:FKF917512 FTZ917512:FUB917512 GDV917512:GDX917512 GNR917512:GNT917512 GXN917512:GXP917512 HHJ917512:HHL917512 HRF917512:HRH917512 IBB917512:IBD917512 IKX917512:IKZ917512 IUT917512:IUV917512 JEP917512:JER917512 JOL917512:JON917512 JYH917512:JYJ917512 KID917512:KIF917512 KRZ917512:KSB917512 LBV917512:LBX917512 LLR917512:LLT917512 LVN917512:LVP917512 MFJ917512:MFL917512 MPF917512:MPH917512 MZB917512:MZD917512 NIX917512:NIZ917512 NST917512:NSV917512 OCP917512:OCR917512 OML917512:OMN917512 OWH917512:OWJ917512 PGD917512:PGF917512 PPZ917512:PQB917512 PZV917512:PZX917512 QJR917512:QJT917512 QTN917512:QTP917512 RDJ917512:RDL917512 RNF917512:RNH917512 RXB917512:RXD917512 SGX917512:SGZ917512 SQT917512:SQV917512 TAP917512:TAR917512 TKL917512:TKN917512 TUH917512:TUJ917512 UED917512:UEF917512 UNZ917512:UOB917512 UXV917512:UXX917512 VHR917512:VHT917512 VRN917512:VRP917512 WBJ917512:WBL917512 WLF917512:WLH917512 WVB917512:WVD917512 D983048:F983048 IP983048:IR983048 SL983048:SN983048 ACH983048:ACJ983048 AMD983048:AMF983048 AVZ983048:AWB983048 BFV983048:BFX983048 BPR983048:BPT983048 BZN983048:BZP983048 CJJ983048:CJL983048 CTF983048:CTH983048 DDB983048:DDD983048 DMX983048:DMZ983048 DWT983048:DWV983048 EGP983048:EGR983048 EQL983048:EQN983048 FAH983048:FAJ983048 FKD983048:FKF983048 FTZ983048:FUB983048 GDV983048:GDX983048 GNR983048:GNT983048 GXN983048:GXP983048 HHJ983048:HHL983048 HRF983048:HRH983048 IBB983048:IBD983048 IKX983048:IKZ983048 IUT983048:IUV983048 JEP983048:JER983048 JOL983048:JON983048 JYH983048:JYJ983048 KID983048:KIF983048 KRZ983048:KSB983048 LBV983048:LBX983048 LLR983048:LLT983048 LVN983048:LVP983048 MFJ983048:MFL983048 MPF983048:MPH983048 MZB983048:MZD983048 NIX983048:NIZ983048 NST983048:NSV983048 OCP983048:OCR983048 OML983048:OMN983048 OWH983048:OWJ983048 PGD983048:PGF983048 PPZ983048:PQB983048 PZV983048:PZX983048 QJR983048:QJT983048 QTN983048:QTP983048 RDJ983048:RDL983048 RNF983048:RNH983048 RXB983048:RXD983048 SGX983048:SGZ983048 SQT983048:SQV983048 TAP983048:TAR983048 TKL983048:TKN983048 TUH983048:TUJ983048 UED983048:UEF983048 UNZ983048:UOB983048 UXV983048:UXX983048 VHR983048:VHT983048 VRN983048:VRP983048 WBJ983048:WBL983048 WLF983048:WLH983048 WVB983048:WVD983048 D2:F2"/>
    <dataValidation imeMode="halfKatakana" allowBlank="1" showInputMessage="1" showErrorMessage="1" sqref="D6:F6 IP6:IR6 SL6:SN6 ACH6:ACJ6 AMD6:AMF6 AVZ6:AWB6 BFV6:BFX6 BPR6:BPT6 BZN6:BZP6 CJJ6:CJL6 CTF6:CTH6 DDB6:DDD6 DMX6:DMZ6 DWT6:DWV6 EGP6:EGR6 EQL6:EQN6 FAH6:FAJ6 FKD6:FKF6 FTZ6:FUB6 GDV6:GDX6 GNR6:GNT6 GXN6:GXP6 HHJ6:HHL6 HRF6:HRH6 IBB6:IBD6 IKX6:IKZ6 IUT6:IUV6 JEP6:JER6 JOL6:JON6 JYH6:JYJ6 KID6:KIF6 KRZ6:KSB6 LBV6:LBX6 LLR6:LLT6 LVN6:LVP6 MFJ6:MFL6 MPF6:MPH6 MZB6:MZD6 NIX6:NIZ6 NST6:NSV6 OCP6:OCR6 OML6:OMN6 OWH6:OWJ6 PGD6:PGF6 PPZ6:PQB6 PZV6:PZX6 QJR6:QJT6 QTN6:QTP6 RDJ6:RDL6 RNF6:RNH6 RXB6:RXD6 SGX6:SGZ6 SQT6:SQV6 TAP6:TAR6 TKL6:TKN6 TUH6:TUJ6 UED6:UEF6 UNZ6:UOB6 UXV6:UXX6 VHR6:VHT6 VRN6:VRP6 WBJ6:WBL6 WLF6:WLH6 WVB6:WVD6 D65543:F65543 IP65543:IR65543 SL65543:SN65543 ACH65543:ACJ65543 AMD65543:AMF65543 AVZ65543:AWB65543 BFV65543:BFX65543 BPR65543:BPT65543 BZN65543:BZP65543 CJJ65543:CJL65543 CTF65543:CTH65543 DDB65543:DDD65543 DMX65543:DMZ65543 DWT65543:DWV65543 EGP65543:EGR65543 EQL65543:EQN65543 FAH65543:FAJ65543 FKD65543:FKF65543 FTZ65543:FUB65543 GDV65543:GDX65543 GNR65543:GNT65543 GXN65543:GXP65543 HHJ65543:HHL65543 HRF65543:HRH65543 IBB65543:IBD65543 IKX65543:IKZ65543 IUT65543:IUV65543 JEP65543:JER65543 JOL65543:JON65543 JYH65543:JYJ65543 KID65543:KIF65543 KRZ65543:KSB65543 LBV65543:LBX65543 LLR65543:LLT65543 LVN65543:LVP65543 MFJ65543:MFL65543 MPF65543:MPH65543 MZB65543:MZD65543 NIX65543:NIZ65543 NST65543:NSV65543 OCP65543:OCR65543 OML65543:OMN65543 OWH65543:OWJ65543 PGD65543:PGF65543 PPZ65543:PQB65543 PZV65543:PZX65543 QJR65543:QJT65543 QTN65543:QTP65543 RDJ65543:RDL65543 RNF65543:RNH65543 RXB65543:RXD65543 SGX65543:SGZ65543 SQT65543:SQV65543 TAP65543:TAR65543 TKL65543:TKN65543 TUH65543:TUJ65543 UED65543:UEF65543 UNZ65543:UOB65543 UXV65543:UXX65543 VHR65543:VHT65543 VRN65543:VRP65543 WBJ65543:WBL65543 WLF65543:WLH65543 WVB65543:WVD65543 D131079:F131079 IP131079:IR131079 SL131079:SN131079 ACH131079:ACJ131079 AMD131079:AMF131079 AVZ131079:AWB131079 BFV131079:BFX131079 BPR131079:BPT131079 BZN131079:BZP131079 CJJ131079:CJL131079 CTF131079:CTH131079 DDB131079:DDD131079 DMX131079:DMZ131079 DWT131079:DWV131079 EGP131079:EGR131079 EQL131079:EQN131079 FAH131079:FAJ131079 FKD131079:FKF131079 FTZ131079:FUB131079 GDV131079:GDX131079 GNR131079:GNT131079 GXN131079:GXP131079 HHJ131079:HHL131079 HRF131079:HRH131079 IBB131079:IBD131079 IKX131079:IKZ131079 IUT131079:IUV131079 JEP131079:JER131079 JOL131079:JON131079 JYH131079:JYJ131079 KID131079:KIF131079 KRZ131079:KSB131079 LBV131079:LBX131079 LLR131079:LLT131079 LVN131079:LVP131079 MFJ131079:MFL131079 MPF131079:MPH131079 MZB131079:MZD131079 NIX131079:NIZ131079 NST131079:NSV131079 OCP131079:OCR131079 OML131079:OMN131079 OWH131079:OWJ131079 PGD131079:PGF131079 PPZ131079:PQB131079 PZV131079:PZX131079 QJR131079:QJT131079 QTN131079:QTP131079 RDJ131079:RDL131079 RNF131079:RNH131079 RXB131079:RXD131079 SGX131079:SGZ131079 SQT131079:SQV131079 TAP131079:TAR131079 TKL131079:TKN131079 TUH131079:TUJ131079 UED131079:UEF131079 UNZ131079:UOB131079 UXV131079:UXX131079 VHR131079:VHT131079 VRN131079:VRP131079 WBJ131079:WBL131079 WLF131079:WLH131079 WVB131079:WVD131079 D196615:F196615 IP196615:IR196615 SL196615:SN196615 ACH196615:ACJ196615 AMD196615:AMF196615 AVZ196615:AWB196615 BFV196615:BFX196615 BPR196615:BPT196615 BZN196615:BZP196615 CJJ196615:CJL196615 CTF196615:CTH196615 DDB196615:DDD196615 DMX196615:DMZ196615 DWT196615:DWV196615 EGP196615:EGR196615 EQL196615:EQN196615 FAH196615:FAJ196615 FKD196615:FKF196615 FTZ196615:FUB196615 GDV196615:GDX196615 GNR196615:GNT196615 GXN196615:GXP196615 HHJ196615:HHL196615 HRF196615:HRH196615 IBB196615:IBD196615 IKX196615:IKZ196615 IUT196615:IUV196615 JEP196615:JER196615 JOL196615:JON196615 JYH196615:JYJ196615 KID196615:KIF196615 KRZ196615:KSB196615 LBV196615:LBX196615 LLR196615:LLT196615 LVN196615:LVP196615 MFJ196615:MFL196615 MPF196615:MPH196615 MZB196615:MZD196615 NIX196615:NIZ196615 NST196615:NSV196615 OCP196615:OCR196615 OML196615:OMN196615 OWH196615:OWJ196615 PGD196615:PGF196615 PPZ196615:PQB196615 PZV196615:PZX196615 QJR196615:QJT196615 QTN196615:QTP196615 RDJ196615:RDL196615 RNF196615:RNH196615 RXB196615:RXD196615 SGX196615:SGZ196615 SQT196615:SQV196615 TAP196615:TAR196615 TKL196615:TKN196615 TUH196615:TUJ196615 UED196615:UEF196615 UNZ196615:UOB196615 UXV196615:UXX196615 VHR196615:VHT196615 VRN196615:VRP196615 WBJ196615:WBL196615 WLF196615:WLH196615 WVB196615:WVD196615 D262151:F262151 IP262151:IR262151 SL262151:SN262151 ACH262151:ACJ262151 AMD262151:AMF262151 AVZ262151:AWB262151 BFV262151:BFX262151 BPR262151:BPT262151 BZN262151:BZP262151 CJJ262151:CJL262151 CTF262151:CTH262151 DDB262151:DDD262151 DMX262151:DMZ262151 DWT262151:DWV262151 EGP262151:EGR262151 EQL262151:EQN262151 FAH262151:FAJ262151 FKD262151:FKF262151 FTZ262151:FUB262151 GDV262151:GDX262151 GNR262151:GNT262151 GXN262151:GXP262151 HHJ262151:HHL262151 HRF262151:HRH262151 IBB262151:IBD262151 IKX262151:IKZ262151 IUT262151:IUV262151 JEP262151:JER262151 JOL262151:JON262151 JYH262151:JYJ262151 KID262151:KIF262151 KRZ262151:KSB262151 LBV262151:LBX262151 LLR262151:LLT262151 LVN262151:LVP262151 MFJ262151:MFL262151 MPF262151:MPH262151 MZB262151:MZD262151 NIX262151:NIZ262151 NST262151:NSV262151 OCP262151:OCR262151 OML262151:OMN262151 OWH262151:OWJ262151 PGD262151:PGF262151 PPZ262151:PQB262151 PZV262151:PZX262151 QJR262151:QJT262151 QTN262151:QTP262151 RDJ262151:RDL262151 RNF262151:RNH262151 RXB262151:RXD262151 SGX262151:SGZ262151 SQT262151:SQV262151 TAP262151:TAR262151 TKL262151:TKN262151 TUH262151:TUJ262151 UED262151:UEF262151 UNZ262151:UOB262151 UXV262151:UXX262151 VHR262151:VHT262151 VRN262151:VRP262151 WBJ262151:WBL262151 WLF262151:WLH262151 WVB262151:WVD262151 D327687:F327687 IP327687:IR327687 SL327687:SN327687 ACH327687:ACJ327687 AMD327687:AMF327687 AVZ327687:AWB327687 BFV327687:BFX327687 BPR327687:BPT327687 BZN327687:BZP327687 CJJ327687:CJL327687 CTF327687:CTH327687 DDB327687:DDD327687 DMX327687:DMZ327687 DWT327687:DWV327687 EGP327687:EGR327687 EQL327687:EQN327687 FAH327687:FAJ327687 FKD327687:FKF327687 FTZ327687:FUB327687 GDV327687:GDX327687 GNR327687:GNT327687 GXN327687:GXP327687 HHJ327687:HHL327687 HRF327687:HRH327687 IBB327687:IBD327687 IKX327687:IKZ327687 IUT327687:IUV327687 JEP327687:JER327687 JOL327687:JON327687 JYH327687:JYJ327687 KID327687:KIF327687 KRZ327687:KSB327687 LBV327687:LBX327687 LLR327687:LLT327687 LVN327687:LVP327687 MFJ327687:MFL327687 MPF327687:MPH327687 MZB327687:MZD327687 NIX327687:NIZ327687 NST327687:NSV327687 OCP327687:OCR327687 OML327687:OMN327687 OWH327687:OWJ327687 PGD327687:PGF327687 PPZ327687:PQB327687 PZV327687:PZX327687 QJR327687:QJT327687 QTN327687:QTP327687 RDJ327687:RDL327687 RNF327687:RNH327687 RXB327687:RXD327687 SGX327687:SGZ327687 SQT327687:SQV327687 TAP327687:TAR327687 TKL327687:TKN327687 TUH327687:TUJ327687 UED327687:UEF327687 UNZ327687:UOB327687 UXV327687:UXX327687 VHR327687:VHT327687 VRN327687:VRP327687 WBJ327687:WBL327687 WLF327687:WLH327687 WVB327687:WVD327687 D393223:F393223 IP393223:IR393223 SL393223:SN393223 ACH393223:ACJ393223 AMD393223:AMF393223 AVZ393223:AWB393223 BFV393223:BFX393223 BPR393223:BPT393223 BZN393223:BZP393223 CJJ393223:CJL393223 CTF393223:CTH393223 DDB393223:DDD393223 DMX393223:DMZ393223 DWT393223:DWV393223 EGP393223:EGR393223 EQL393223:EQN393223 FAH393223:FAJ393223 FKD393223:FKF393223 FTZ393223:FUB393223 GDV393223:GDX393223 GNR393223:GNT393223 GXN393223:GXP393223 HHJ393223:HHL393223 HRF393223:HRH393223 IBB393223:IBD393223 IKX393223:IKZ393223 IUT393223:IUV393223 JEP393223:JER393223 JOL393223:JON393223 JYH393223:JYJ393223 KID393223:KIF393223 KRZ393223:KSB393223 LBV393223:LBX393223 LLR393223:LLT393223 LVN393223:LVP393223 MFJ393223:MFL393223 MPF393223:MPH393223 MZB393223:MZD393223 NIX393223:NIZ393223 NST393223:NSV393223 OCP393223:OCR393223 OML393223:OMN393223 OWH393223:OWJ393223 PGD393223:PGF393223 PPZ393223:PQB393223 PZV393223:PZX393223 QJR393223:QJT393223 QTN393223:QTP393223 RDJ393223:RDL393223 RNF393223:RNH393223 RXB393223:RXD393223 SGX393223:SGZ393223 SQT393223:SQV393223 TAP393223:TAR393223 TKL393223:TKN393223 TUH393223:TUJ393223 UED393223:UEF393223 UNZ393223:UOB393223 UXV393223:UXX393223 VHR393223:VHT393223 VRN393223:VRP393223 WBJ393223:WBL393223 WLF393223:WLH393223 WVB393223:WVD393223 D458759:F458759 IP458759:IR458759 SL458759:SN458759 ACH458759:ACJ458759 AMD458759:AMF458759 AVZ458759:AWB458759 BFV458759:BFX458759 BPR458759:BPT458759 BZN458759:BZP458759 CJJ458759:CJL458759 CTF458759:CTH458759 DDB458759:DDD458759 DMX458759:DMZ458759 DWT458759:DWV458759 EGP458759:EGR458759 EQL458759:EQN458759 FAH458759:FAJ458759 FKD458759:FKF458759 FTZ458759:FUB458759 GDV458759:GDX458759 GNR458759:GNT458759 GXN458759:GXP458759 HHJ458759:HHL458759 HRF458759:HRH458759 IBB458759:IBD458759 IKX458759:IKZ458759 IUT458759:IUV458759 JEP458759:JER458759 JOL458759:JON458759 JYH458759:JYJ458759 KID458759:KIF458759 KRZ458759:KSB458759 LBV458759:LBX458759 LLR458759:LLT458759 LVN458759:LVP458759 MFJ458759:MFL458759 MPF458759:MPH458759 MZB458759:MZD458759 NIX458759:NIZ458759 NST458759:NSV458759 OCP458759:OCR458759 OML458759:OMN458759 OWH458759:OWJ458759 PGD458759:PGF458759 PPZ458759:PQB458759 PZV458759:PZX458759 QJR458759:QJT458759 QTN458759:QTP458759 RDJ458759:RDL458759 RNF458759:RNH458759 RXB458759:RXD458759 SGX458759:SGZ458759 SQT458759:SQV458759 TAP458759:TAR458759 TKL458759:TKN458759 TUH458759:TUJ458759 UED458759:UEF458759 UNZ458759:UOB458759 UXV458759:UXX458759 VHR458759:VHT458759 VRN458759:VRP458759 WBJ458759:WBL458759 WLF458759:WLH458759 WVB458759:WVD458759 D524295:F524295 IP524295:IR524295 SL524295:SN524295 ACH524295:ACJ524295 AMD524295:AMF524295 AVZ524295:AWB524295 BFV524295:BFX524295 BPR524295:BPT524295 BZN524295:BZP524295 CJJ524295:CJL524295 CTF524295:CTH524295 DDB524295:DDD524295 DMX524295:DMZ524295 DWT524295:DWV524295 EGP524295:EGR524295 EQL524295:EQN524295 FAH524295:FAJ524295 FKD524295:FKF524295 FTZ524295:FUB524295 GDV524295:GDX524295 GNR524295:GNT524295 GXN524295:GXP524295 HHJ524295:HHL524295 HRF524295:HRH524295 IBB524295:IBD524295 IKX524295:IKZ524295 IUT524295:IUV524295 JEP524295:JER524295 JOL524295:JON524295 JYH524295:JYJ524295 KID524295:KIF524295 KRZ524295:KSB524295 LBV524295:LBX524295 LLR524295:LLT524295 LVN524295:LVP524295 MFJ524295:MFL524295 MPF524295:MPH524295 MZB524295:MZD524295 NIX524295:NIZ524295 NST524295:NSV524295 OCP524295:OCR524295 OML524295:OMN524295 OWH524295:OWJ524295 PGD524295:PGF524295 PPZ524295:PQB524295 PZV524295:PZX524295 QJR524295:QJT524295 QTN524295:QTP524295 RDJ524295:RDL524295 RNF524295:RNH524295 RXB524295:RXD524295 SGX524295:SGZ524295 SQT524295:SQV524295 TAP524295:TAR524295 TKL524295:TKN524295 TUH524295:TUJ524295 UED524295:UEF524295 UNZ524295:UOB524295 UXV524295:UXX524295 VHR524295:VHT524295 VRN524295:VRP524295 WBJ524295:WBL524295 WLF524295:WLH524295 WVB524295:WVD524295 D589831:F589831 IP589831:IR589831 SL589831:SN589831 ACH589831:ACJ589831 AMD589831:AMF589831 AVZ589831:AWB589831 BFV589831:BFX589831 BPR589831:BPT589831 BZN589831:BZP589831 CJJ589831:CJL589831 CTF589831:CTH589831 DDB589831:DDD589831 DMX589831:DMZ589831 DWT589831:DWV589831 EGP589831:EGR589831 EQL589831:EQN589831 FAH589831:FAJ589831 FKD589831:FKF589831 FTZ589831:FUB589831 GDV589831:GDX589831 GNR589831:GNT589831 GXN589831:GXP589831 HHJ589831:HHL589831 HRF589831:HRH589831 IBB589831:IBD589831 IKX589831:IKZ589831 IUT589831:IUV589831 JEP589831:JER589831 JOL589831:JON589831 JYH589831:JYJ589831 KID589831:KIF589831 KRZ589831:KSB589831 LBV589831:LBX589831 LLR589831:LLT589831 LVN589831:LVP589831 MFJ589831:MFL589831 MPF589831:MPH589831 MZB589831:MZD589831 NIX589831:NIZ589831 NST589831:NSV589831 OCP589831:OCR589831 OML589831:OMN589831 OWH589831:OWJ589831 PGD589831:PGF589831 PPZ589831:PQB589831 PZV589831:PZX589831 QJR589831:QJT589831 QTN589831:QTP589831 RDJ589831:RDL589831 RNF589831:RNH589831 RXB589831:RXD589831 SGX589831:SGZ589831 SQT589831:SQV589831 TAP589831:TAR589831 TKL589831:TKN589831 TUH589831:TUJ589831 UED589831:UEF589831 UNZ589831:UOB589831 UXV589831:UXX589831 VHR589831:VHT589831 VRN589831:VRP589831 WBJ589831:WBL589831 WLF589831:WLH589831 WVB589831:WVD589831 D655367:F655367 IP655367:IR655367 SL655367:SN655367 ACH655367:ACJ655367 AMD655367:AMF655367 AVZ655367:AWB655367 BFV655367:BFX655367 BPR655367:BPT655367 BZN655367:BZP655367 CJJ655367:CJL655367 CTF655367:CTH655367 DDB655367:DDD655367 DMX655367:DMZ655367 DWT655367:DWV655367 EGP655367:EGR655367 EQL655367:EQN655367 FAH655367:FAJ655367 FKD655367:FKF655367 FTZ655367:FUB655367 GDV655367:GDX655367 GNR655367:GNT655367 GXN655367:GXP655367 HHJ655367:HHL655367 HRF655367:HRH655367 IBB655367:IBD655367 IKX655367:IKZ655367 IUT655367:IUV655367 JEP655367:JER655367 JOL655367:JON655367 JYH655367:JYJ655367 KID655367:KIF655367 KRZ655367:KSB655367 LBV655367:LBX655367 LLR655367:LLT655367 LVN655367:LVP655367 MFJ655367:MFL655367 MPF655367:MPH655367 MZB655367:MZD655367 NIX655367:NIZ655367 NST655367:NSV655367 OCP655367:OCR655367 OML655367:OMN655367 OWH655367:OWJ655367 PGD655367:PGF655367 PPZ655367:PQB655367 PZV655367:PZX655367 QJR655367:QJT655367 QTN655367:QTP655367 RDJ655367:RDL655367 RNF655367:RNH655367 RXB655367:RXD655367 SGX655367:SGZ655367 SQT655367:SQV655367 TAP655367:TAR655367 TKL655367:TKN655367 TUH655367:TUJ655367 UED655367:UEF655367 UNZ655367:UOB655367 UXV655367:UXX655367 VHR655367:VHT655367 VRN655367:VRP655367 WBJ655367:WBL655367 WLF655367:WLH655367 WVB655367:WVD655367 D720903:F720903 IP720903:IR720903 SL720903:SN720903 ACH720903:ACJ720903 AMD720903:AMF720903 AVZ720903:AWB720903 BFV720903:BFX720903 BPR720903:BPT720903 BZN720903:BZP720903 CJJ720903:CJL720903 CTF720903:CTH720903 DDB720903:DDD720903 DMX720903:DMZ720903 DWT720903:DWV720903 EGP720903:EGR720903 EQL720903:EQN720903 FAH720903:FAJ720903 FKD720903:FKF720903 FTZ720903:FUB720903 GDV720903:GDX720903 GNR720903:GNT720903 GXN720903:GXP720903 HHJ720903:HHL720903 HRF720903:HRH720903 IBB720903:IBD720903 IKX720903:IKZ720903 IUT720903:IUV720903 JEP720903:JER720903 JOL720903:JON720903 JYH720903:JYJ720903 KID720903:KIF720903 KRZ720903:KSB720903 LBV720903:LBX720903 LLR720903:LLT720903 LVN720903:LVP720903 MFJ720903:MFL720903 MPF720903:MPH720903 MZB720903:MZD720903 NIX720903:NIZ720903 NST720903:NSV720903 OCP720903:OCR720903 OML720903:OMN720903 OWH720903:OWJ720903 PGD720903:PGF720903 PPZ720903:PQB720903 PZV720903:PZX720903 QJR720903:QJT720903 QTN720903:QTP720903 RDJ720903:RDL720903 RNF720903:RNH720903 RXB720903:RXD720903 SGX720903:SGZ720903 SQT720903:SQV720903 TAP720903:TAR720903 TKL720903:TKN720903 TUH720903:TUJ720903 UED720903:UEF720903 UNZ720903:UOB720903 UXV720903:UXX720903 VHR720903:VHT720903 VRN720903:VRP720903 WBJ720903:WBL720903 WLF720903:WLH720903 WVB720903:WVD720903 D786439:F786439 IP786439:IR786439 SL786439:SN786439 ACH786439:ACJ786439 AMD786439:AMF786439 AVZ786439:AWB786439 BFV786439:BFX786439 BPR786439:BPT786439 BZN786439:BZP786439 CJJ786439:CJL786439 CTF786439:CTH786439 DDB786439:DDD786439 DMX786439:DMZ786439 DWT786439:DWV786439 EGP786439:EGR786439 EQL786439:EQN786439 FAH786439:FAJ786439 FKD786439:FKF786439 FTZ786439:FUB786439 GDV786439:GDX786439 GNR786439:GNT786439 GXN786439:GXP786439 HHJ786439:HHL786439 HRF786439:HRH786439 IBB786439:IBD786439 IKX786439:IKZ786439 IUT786439:IUV786439 JEP786439:JER786439 JOL786439:JON786439 JYH786439:JYJ786439 KID786439:KIF786439 KRZ786439:KSB786439 LBV786439:LBX786439 LLR786439:LLT786439 LVN786439:LVP786439 MFJ786439:MFL786439 MPF786439:MPH786439 MZB786439:MZD786439 NIX786439:NIZ786439 NST786439:NSV786439 OCP786439:OCR786439 OML786439:OMN786439 OWH786439:OWJ786439 PGD786439:PGF786439 PPZ786439:PQB786439 PZV786439:PZX786439 QJR786439:QJT786439 QTN786439:QTP786439 RDJ786439:RDL786439 RNF786439:RNH786439 RXB786439:RXD786439 SGX786439:SGZ786439 SQT786439:SQV786439 TAP786439:TAR786439 TKL786439:TKN786439 TUH786439:TUJ786439 UED786439:UEF786439 UNZ786439:UOB786439 UXV786439:UXX786439 VHR786439:VHT786439 VRN786439:VRP786439 WBJ786439:WBL786439 WLF786439:WLH786439 WVB786439:WVD786439 D851975:F851975 IP851975:IR851975 SL851975:SN851975 ACH851975:ACJ851975 AMD851975:AMF851975 AVZ851975:AWB851975 BFV851975:BFX851975 BPR851975:BPT851975 BZN851975:BZP851975 CJJ851975:CJL851975 CTF851975:CTH851975 DDB851975:DDD851975 DMX851975:DMZ851975 DWT851975:DWV851975 EGP851975:EGR851975 EQL851975:EQN851975 FAH851975:FAJ851975 FKD851975:FKF851975 FTZ851975:FUB851975 GDV851975:GDX851975 GNR851975:GNT851975 GXN851975:GXP851975 HHJ851975:HHL851975 HRF851975:HRH851975 IBB851975:IBD851975 IKX851975:IKZ851975 IUT851975:IUV851975 JEP851975:JER851975 JOL851975:JON851975 JYH851975:JYJ851975 KID851975:KIF851975 KRZ851975:KSB851975 LBV851975:LBX851975 LLR851975:LLT851975 LVN851975:LVP851975 MFJ851975:MFL851975 MPF851975:MPH851975 MZB851975:MZD851975 NIX851975:NIZ851975 NST851975:NSV851975 OCP851975:OCR851975 OML851975:OMN851975 OWH851975:OWJ851975 PGD851975:PGF851975 PPZ851975:PQB851975 PZV851975:PZX851975 QJR851975:QJT851975 QTN851975:QTP851975 RDJ851975:RDL851975 RNF851975:RNH851975 RXB851975:RXD851975 SGX851975:SGZ851975 SQT851975:SQV851975 TAP851975:TAR851975 TKL851975:TKN851975 TUH851975:TUJ851975 UED851975:UEF851975 UNZ851975:UOB851975 UXV851975:UXX851975 VHR851975:VHT851975 VRN851975:VRP851975 WBJ851975:WBL851975 WLF851975:WLH851975 WVB851975:WVD851975 D917511:F917511 IP917511:IR917511 SL917511:SN917511 ACH917511:ACJ917511 AMD917511:AMF917511 AVZ917511:AWB917511 BFV917511:BFX917511 BPR917511:BPT917511 BZN917511:BZP917511 CJJ917511:CJL917511 CTF917511:CTH917511 DDB917511:DDD917511 DMX917511:DMZ917511 DWT917511:DWV917511 EGP917511:EGR917511 EQL917511:EQN917511 FAH917511:FAJ917511 FKD917511:FKF917511 FTZ917511:FUB917511 GDV917511:GDX917511 GNR917511:GNT917511 GXN917511:GXP917511 HHJ917511:HHL917511 HRF917511:HRH917511 IBB917511:IBD917511 IKX917511:IKZ917511 IUT917511:IUV917511 JEP917511:JER917511 JOL917511:JON917511 JYH917511:JYJ917511 KID917511:KIF917511 KRZ917511:KSB917511 LBV917511:LBX917511 LLR917511:LLT917511 LVN917511:LVP917511 MFJ917511:MFL917511 MPF917511:MPH917511 MZB917511:MZD917511 NIX917511:NIZ917511 NST917511:NSV917511 OCP917511:OCR917511 OML917511:OMN917511 OWH917511:OWJ917511 PGD917511:PGF917511 PPZ917511:PQB917511 PZV917511:PZX917511 QJR917511:QJT917511 QTN917511:QTP917511 RDJ917511:RDL917511 RNF917511:RNH917511 RXB917511:RXD917511 SGX917511:SGZ917511 SQT917511:SQV917511 TAP917511:TAR917511 TKL917511:TKN917511 TUH917511:TUJ917511 UED917511:UEF917511 UNZ917511:UOB917511 UXV917511:UXX917511 VHR917511:VHT917511 VRN917511:VRP917511 WBJ917511:WBL917511 WLF917511:WLH917511 WVB917511:WVD917511 D983047:F983047 IP983047:IR983047 SL983047:SN983047 ACH983047:ACJ983047 AMD983047:AMF983047 AVZ983047:AWB983047 BFV983047:BFX983047 BPR983047:BPT983047 BZN983047:BZP983047 CJJ983047:CJL983047 CTF983047:CTH983047 DDB983047:DDD983047 DMX983047:DMZ983047 DWT983047:DWV983047 EGP983047:EGR983047 EQL983047:EQN983047 FAH983047:FAJ983047 FKD983047:FKF983047 FTZ983047:FUB983047 GDV983047:GDX983047 GNR983047:GNT983047 GXN983047:GXP983047 HHJ983047:HHL983047 HRF983047:HRH983047 IBB983047:IBD983047 IKX983047:IKZ983047 IUT983047:IUV983047 JEP983047:JER983047 JOL983047:JON983047 JYH983047:JYJ983047 KID983047:KIF983047 KRZ983047:KSB983047 LBV983047:LBX983047 LLR983047:LLT983047 LVN983047:LVP983047 MFJ983047:MFL983047 MPF983047:MPH983047 MZB983047:MZD983047 NIX983047:NIZ983047 NST983047:NSV983047 OCP983047:OCR983047 OML983047:OMN983047 OWH983047:OWJ983047 PGD983047:PGF983047 PPZ983047:PQB983047 PZV983047:PZX983047 QJR983047:QJT983047 QTN983047:QTP983047 RDJ983047:RDL983047 RNF983047:RNH983047 RXB983047:RXD983047 SGX983047:SGZ983047 SQT983047:SQV983047 TAP983047:TAR983047 TKL983047:TKN983047 TUH983047:TUJ983047 UED983047:UEF983047 UNZ983047:UOB983047 UXV983047:UXX983047 VHR983047:VHT983047 VRN983047:VRP983047 WBJ983047:WBL983047 WLF983047:WLH983047 WVB983047:WVD983047"/>
    <dataValidation type="list" imeMode="hiragana" allowBlank="1" showInputMessage="1" showErrorMessage="1" sqref="D3:F3">
      <formula1>$O$3:$O$19</formula1>
    </dataValidation>
    <dataValidation type="custom" imeMode="off" allowBlank="1" showInputMessage="1" showErrorMessage="1" errorTitle="エラー" error="半角大文字で入力してください" sqref="D9:F9">
      <formula1>EXACT(UPPER(D9),D9)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activeCell="A3" sqref="A3"/>
      <selection pane="bottomLeft" activeCell="C11" sqref="C11"/>
    </sheetView>
  </sheetViews>
  <sheetFormatPr defaultRowHeight="13.5"/>
  <cols>
    <col min="1" max="1" width="4.5" style="1" bestFit="1" customWidth="1"/>
    <col min="2" max="2" width="4.5" style="1" customWidth="1"/>
    <col min="3" max="3" width="9" style="1"/>
    <col min="4" max="5" width="17.5" style="1" customWidth="1"/>
    <col min="6" max="6" width="12.5" style="1" hidden="1" customWidth="1"/>
    <col min="7" max="8" width="5.5" style="1" bestFit="1" customWidth="1"/>
    <col min="9" max="9" width="13.125" style="1" customWidth="1"/>
    <col min="10" max="10" width="13.125" style="209" customWidth="1"/>
    <col min="11" max="14" width="13.125" style="1" customWidth="1"/>
    <col min="15" max="16" width="11" style="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2" width="9" style="1" hidden="1" customWidth="1"/>
    <col min="43" max="59" width="9" style="1" customWidth="1"/>
    <col min="60" max="16384" width="9" style="1"/>
  </cols>
  <sheetData>
    <row r="1" spans="1:42" ht="17.25">
      <c r="A1" s="6" t="s">
        <v>35</v>
      </c>
      <c r="B1" s="6"/>
      <c r="E1" s="1" t="s">
        <v>590</v>
      </c>
    </row>
    <row r="2" spans="1:42">
      <c r="A2" s="3"/>
      <c r="B2" s="3"/>
    </row>
    <row r="3" spans="1:42" ht="14.25" thickBot="1">
      <c r="A3" s="3"/>
      <c r="B3" s="3"/>
      <c r="C3" s="93" t="s">
        <v>94</v>
      </c>
      <c r="D3" s="19"/>
      <c r="E3" s="19"/>
      <c r="F3" s="19"/>
      <c r="G3" s="19"/>
      <c r="H3" s="19"/>
      <c r="I3" s="19"/>
      <c r="J3" s="210"/>
      <c r="K3" s="19"/>
      <c r="L3" s="19"/>
      <c r="N3" s="337" t="s">
        <v>86</v>
      </c>
      <c r="O3" s="337"/>
      <c r="P3" s="337"/>
    </row>
    <row r="4" spans="1:42" ht="14.25" thickBot="1">
      <c r="A4" s="3"/>
      <c r="B4" s="3"/>
      <c r="C4" s="93" t="s">
        <v>95</v>
      </c>
      <c r="D4" s="19"/>
      <c r="E4" s="19"/>
      <c r="F4" s="19"/>
      <c r="G4" s="19"/>
      <c r="H4" s="19"/>
      <c r="I4" s="19"/>
      <c r="J4" s="210"/>
      <c r="K4" s="19"/>
      <c r="L4" s="19"/>
      <c r="M4" s="77"/>
      <c r="N4" s="95"/>
      <c r="O4" s="95" t="s">
        <v>87</v>
      </c>
      <c r="P4" s="179" t="s">
        <v>88</v>
      </c>
    </row>
    <row r="5" spans="1:42">
      <c r="A5" s="3"/>
      <c r="B5" s="3"/>
      <c r="C5" s="39" t="s">
        <v>78</v>
      </c>
      <c r="D5" s="19"/>
      <c r="E5" s="19"/>
      <c r="F5" s="19"/>
      <c r="G5" s="19"/>
      <c r="H5" s="19"/>
      <c r="I5" s="19"/>
      <c r="J5" s="210"/>
      <c r="K5" s="19"/>
      <c r="L5" s="19"/>
      <c r="N5" s="96" t="s">
        <v>89</v>
      </c>
      <c r="O5" s="215"/>
      <c r="P5" s="180"/>
    </row>
    <row r="6" spans="1:42" ht="14.25" thickBot="1">
      <c r="A6" s="3"/>
      <c r="B6" s="3"/>
      <c r="C6" s="39" t="s">
        <v>83</v>
      </c>
      <c r="D6" s="19"/>
      <c r="E6" s="19"/>
      <c r="F6" s="19"/>
      <c r="G6" s="19"/>
      <c r="H6" s="19"/>
      <c r="I6" s="19"/>
      <c r="J6" s="210"/>
      <c r="K6" s="19"/>
      <c r="L6" s="19"/>
      <c r="N6" s="97" t="s">
        <v>90</v>
      </c>
      <c r="O6" s="216"/>
      <c r="P6" s="181"/>
    </row>
    <row r="7" spans="1:42" ht="14.25" thickBot="1"/>
    <row r="8" spans="1:42" ht="36.75" customHeight="1">
      <c r="A8" s="21"/>
      <c r="B8" s="196" t="s">
        <v>188</v>
      </c>
      <c r="C8" s="29" t="s">
        <v>189</v>
      </c>
      <c r="D8" s="29" t="s">
        <v>70</v>
      </c>
      <c r="E8" s="29" t="s">
        <v>71</v>
      </c>
      <c r="F8" s="150"/>
      <c r="G8" s="22" t="s">
        <v>6</v>
      </c>
      <c r="H8" s="24" t="s">
        <v>7</v>
      </c>
      <c r="I8" s="21" t="s">
        <v>9</v>
      </c>
      <c r="J8" s="211" t="s">
        <v>10</v>
      </c>
      <c r="K8" s="21" t="s">
        <v>138</v>
      </c>
      <c r="L8" s="211" t="s">
        <v>139</v>
      </c>
      <c r="M8" s="21" t="s">
        <v>569</v>
      </c>
      <c r="N8" s="211" t="s">
        <v>570</v>
      </c>
      <c r="O8" s="27" t="s">
        <v>13</v>
      </c>
      <c r="P8" s="27" t="s">
        <v>14</v>
      </c>
    </row>
    <row r="9" spans="1:42" ht="14.25" thickBot="1">
      <c r="A9" s="30" t="s">
        <v>11</v>
      </c>
      <c r="B9" s="195" t="s">
        <v>187</v>
      </c>
      <c r="C9" s="16">
        <v>1001</v>
      </c>
      <c r="D9" s="16" t="s">
        <v>12</v>
      </c>
      <c r="E9" s="16" t="s">
        <v>66</v>
      </c>
      <c r="F9" s="151"/>
      <c r="G9" s="16" t="s">
        <v>2</v>
      </c>
      <c r="H9" s="26">
        <v>2</v>
      </c>
      <c r="I9" s="25" t="s">
        <v>580</v>
      </c>
      <c r="J9" s="212">
        <v>1200</v>
      </c>
      <c r="K9" s="25" t="s">
        <v>581</v>
      </c>
      <c r="L9" s="26">
        <v>699</v>
      </c>
      <c r="M9" s="25" t="s">
        <v>571</v>
      </c>
      <c r="N9" s="242">
        <v>40000</v>
      </c>
      <c r="O9" s="28" t="s">
        <v>20</v>
      </c>
      <c r="P9" s="28" t="s">
        <v>52</v>
      </c>
      <c r="W9" s="5" t="s">
        <v>33</v>
      </c>
      <c r="X9" s="5" t="s">
        <v>15</v>
      </c>
      <c r="Y9" s="5" t="s">
        <v>67</v>
      </c>
      <c r="Z9" s="5" t="s">
        <v>6</v>
      </c>
      <c r="AA9" s="5" t="s">
        <v>1</v>
      </c>
      <c r="AB9" s="7" t="s">
        <v>84</v>
      </c>
      <c r="AC9" s="5" t="s">
        <v>33</v>
      </c>
      <c r="AD9" s="5" t="s">
        <v>15</v>
      </c>
      <c r="AE9" s="5" t="s">
        <v>67</v>
      </c>
      <c r="AF9" s="5" t="s">
        <v>6</v>
      </c>
      <c r="AG9" s="5" t="s">
        <v>1</v>
      </c>
      <c r="AH9" s="5" t="s">
        <v>84</v>
      </c>
      <c r="AI9" s="1" t="s">
        <v>85</v>
      </c>
      <c r="AJ9" s="1">
        <f>COUNT(AJ10:AJ99)</f>
        <v>0</v>
      </c>
      <c r="AK9" s="1" t="s">
        <v>91</v>
      </c>
      <c r="AL9" s="1">
        <f>COUNT(AL10:AL99)</f>
        <v>0</v>
      </c>
      <c r="AM9" s="1" t="s">
        <v>92</v>
      </c>
      <c r="AN9" s="1">
        <f>COUNT(AN10:AN99)</f>
        <v>0</v>
      </c>
      <c r="AO9" s="1" t="s">
        <v>93</v>
      </c>
      <c r="AP9" s="1">
        <f>COUNT(AP10:AP99)</f>
        <v>0</v>
      </c>
    </row>
    <row r="10" spans="1:42">
      <c r="A10" s="31">
        <v>1</v>
      </c>
      <c r="B10" s="219" t="str">
        <f>IF(C10="","",IF(①学校情報入力!$D$9="","",①学校情報入力!$D$9))</f>
        <v/>
      </c>
      <c r="C10" s="42"/>
      <c r="D10" s="42"/>
      <c r="E10" s="42"/>
      <c r="F10" s="152"/>
      <c r="G10" s="42"/>
      <c r="H10" s="43"/>
      <c r="I10" s="44"/>
      <c r="J10" s="213"/>
      <c r="K10" s="44"/>
      <c r="L10" s="138"/>
      <c r="M10" s="44"/>
      <c r="N10" s="247"/>
      <c r="O10" s="45"/>
      <c r="P10" s="45"/>
      <c r="T10" s="52"/>
      <c r="U10" s="53"/>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7"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1">
        <v>2</v>
      </c>
      <c r="B11" s="219" t="str">
        <f>IF(C11="","",IF(①学校情報入力!$D$9="","",①学校情報入力!$D$9))</f>
        <v/>
      </c>
      <c r="C11" s="42"/>
      <c r="D11" s="42"/>
      <c r="E11" s="42"/>
      <c r="F11" s="152"/>
      <c r="G11" s="42"/>
      <c r="H11" s="43"/>
      <c r="I11" s="44"/>
      <c r="J11" s="213"/>
      <c r="K11" s="44"/>
      <c r="L11" s="138"/>
      <c r="M11" s="44"/>
      <c r="N11" s="247"/>
      <c r="O11" s="45"/>
      <c r="P11" s="45"/>
      <c r="S11" s="1" t="s">
        <v>19</v>
      </c>
      <c r="T11" s="54" t="str">
        <f>IF(種目情報!A3="","",種目情報!A3)</f>
        <v>男100m</v>
      </c>
      <c r="U11" s="55" t="str">
        <f>IF(種目情報!E3="","",種目情報!E3)</f>
        <v>女100m</v>
      </c>
      <c r="V11" s="1" t="s">
        <v>20</v>
      </c>
      <c r="W11" s="5" t="str">
        <f t="shared" si="0"/>
        <v/>
      </c>
      <c r="X11" s="5" t="str">
        <f t="shared" si="1"/>
        <v/>
      </c>
      <c r="Y11" s="5" t="str">
        <f t="shared" si="2"/>
        <v/>
      </c>
      <c r="Z11" s="5" t="str">
        <f t="shared" si="3"/>
        <v/>
      </c>
      <c r="AA11" s="5" t="str">
        <f t="shared" si="4"/>
        <v/>
      </c>
      <c r="AB11" s="7"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1">
        <v>3</v>
      </c>
      <c r="B12" s="219" t="str">
        <f>IF(C12="","",IF(①学校情報入力!$D$9="","",①学校情報入力!$D$9))</f>
        <v/>
      </c>
      <c r="C12" s="42"/>
      <c r="D12" s="42"/>
      <c r="E12" s="42"/>
      <c r="F12" s="152"/>
      <c r="G12" s="42"/>
      <c r="H12" s="43"/>
      <c r="I12" s="44"/>
      <c r="J12" s="213"/>
      <c r="K12" s="44"/>
      <c r="L12" s="138"/>
      <c r="M12" s="44"/>
      <c r="N12" s="247"/>
      <c r="O12" s="45"/>
      <c r="P12" s="45"/>
      <c r="S12" s="1" t="s">
        <v>18</v>
      </c>
      <c r="T12" s="54" t="str">
        <f>IF(種目情報!A4="","",種目情報!A4)</f>
        <v>男200m</v>
      </c>
      <c r="U12" s="55" t="str">
        <f>IF(種目情報!E4="","",種目情報!E4)</f>
        <v>女200m</v>
      </c>
      <c r="W12" s="5" t="str">
        <f t="shared" si="0"/>
        <v/>
      </c>
      <c r="X12" s="5" t="str">
        <f t="shared" si="1"/>
        <v/>
      </c>
      <c r="Y12" s="5" t="str">
        <f t="shared" si="2"/>
        <v/>
      </c>
      <c r="Z12" s="5" t="str">
        <f t="shared" si="3"/>
        <v/>
      </c>
      <c r="AA12" s="5" t="str">
        <f t="shared" si="4"/>
        <v/>
      </c>
      <c r="AB12" s="7"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1">
        <v>4</v>
      </c>
      <c r="B13" s="219" t="str">
        <f>IF(C13="","",IF(①学校情報入力!$D$9="","",①学校情報入力!$D$9))</f>
        <v/>
      </c>
      <c r="C13" s="42"/>
      <c r="D13" s="42"/>
      <c r="E13" s="42"/>
      <c r="F13" s="152"/>
      <c r="G13" s="42"/>
      <c r="H13" s="43"/>
      <c r="I13" s="44"/>
      <c r="J13" s="213"/>
      <c r="K13" s="44"/>
      <c r="L13" s="138"/>
      <c r="M13" s="44"/>
      <c r="N13" s="247"/>
      <c r="O13" s="45"/>
      <c r="P13" s="45"/>
      <c r="T13" s="54" t="str">
        <f>IF(種目情報!A5="","",種目情報!A5)</f>
        <v>男400m</v>
      </c>
      <c r="U13" s="55" t="str">
        <f>IF(種目情報!E5="","",種目情報!E5)</f>
        <v>女400m</v>
      </c>
      <c r="W13" s="5" t="str">
        <f t="shared" si="0"/>
        <v/>
      </c>
      <c r="X13" s="5" t="str">
        <f t="shared" si="1"/>
        <v/>
      </c>
      <c r="Y13" s="5" t="str">
        <f t="shared" si="2"/>
        <v/>
      </c>
      <c r="Z13" s="5" t="str">
        <f t="shared" si="3"/>
        <v/>
      </c>
      <c r="AA13" s="5" t="str">
        <f t="shared" si="4"/>
        <v/>
      </c>
      <c r="AB13" s="7"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1">
        <v>5</v>
      </c>
      <c r="B14" s="219" t="str">
        <f>IF(C14="","",IF(①学校情報入力!$D$9="","",①学校情報入力!$D$9))</f>
        <v/>
      </c>
      <c r="C14" s="42"/>
      <c r="D14" s="42"/>
      <c r="E14" s="42"/>
      <c r="F14" s="152"/>
      <c r="G14" s="42"/>
      <c r="H14" s="43"/>
      <c r="I14" s="44"/>
      <c r="J14" s="213"/>
      <c r="K14" s="44"/>
      <c r="L14" s="138"/>
      <c r="M14" s="44"/>
      <c r="N14" s="247"/>
      <c r="O14" s="45"/>
      <c r="P14" s="45"/>
      <c r="T14" s="54" t="str">
        <f>IF(種目情報!A6="","",種目情報!A6)</f>
        <v>男800m</v>
      </c>
      <c r="U14" s="55" t="str">
        <f>IF(種目情報!E6="","",種目情報!E6)</f>
        <v>女800m</v>
      </c>
      <c r="W14" s="5" t="str">
        <f t="shared" si="0"/>
        <v/>
      </c>
      <c r="X14" s="5" t="str">
        <f t="shared" si="1"/>
        <v/>
      </c>
      <c r="Y14" s="5" t="str">
        <f t="shared" si="2"/>
        <v/>
      </c>
      <c r="Z14" s="5" t="str">
        <f t="shared" si="3"/>
        <v/>
      </c>
      <c r="AA14" s="5" t="str">
        <f t="shared" si="4"/>
        <v/>
      </c>
      <c r="AB14" s="7"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1">
        <v>6</v>
      </c>
      <c r="B15" s="219" t="str">
        <f>IF(C15="","",IF(①学校情報入力!$D$9="","",①学校情報入力!$D$9))</f>
        <v/>
      </c>
      <c r="C15" s="42"/>
      <c r="D15" s="42"/>
      <c r="E15" s="42"/>
      <c r="F15" s="152"/>
      <c r="G15" s="42"/>
      <c r="H15" s="43"/>
      <c r="I15" s="44"/>
      <c r="J15" s="213"/>
      <c r="K15" s="44"/>
      <c r="L15" s="138"/>
      <c r="M15" s="44"/>
      <c r="N15" s="247"/>
      <c r="O15" s="45"/>
      <c r="P15" s="45"/>
      <c r="T15" s="54" t="str">
        <f>IF(種目情報!A7="","",種目情報!A7)</f>
        <v>男1500m</v>
      </c>
      <c r="U15" s="55" t="str">
        <f>IF(種目情報!E7="","",種目情報!E7)</f>
        <v>女1500m</v>
      </c>
      <c r="W15" s="5" t="str">
        <f t="shared" si="0"/>
        <v/>
      </c>
      <c r="X15" s="5" t="str">
        <f t="shared" si="1"/>
        <v/>
      </c>
      <c r="Y15" s="5" t="str">
        <f t="shared" si="2"/>
        <v/>
      </c>
      <c r="Z15" s="5" t="str">
        <f t="shared" si="3"/>
        <v/>
      </c>
      <c r="AA15" s="5" t="str">
        <f t="shared" si="4"/>
        <v/>
      </c>
      <c r="AB15" s="7"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1">
        <v>7</v>
      </c>
      <c r="B16" s="219" t="str">
        <f>IF(C16="","",IF(①学校情報入力!$D$9="","",①学校情報入力!$D$9))</f>
        <v/>
      </c>
      <c r="C16" s="42"/>
      <c r="D16" s="42"/>
      <c r="E16" s="42"/>
      <c r="F16" s="152"/>
      <c r="G16" s="42"/>
      <c r="H16" s="43"/>
      <c r="I16" s="44"/>
      <c r="J16" s="213"/>
      <c r="K16" s="44"/>
      <c r="L16" s="138"/>
      <c r="M16" s="44"/>
      <c r="N16" s="247"/>
      <c r="O16" s="45"/>
      <c r="P16" s="45"/>
      <c r="T16" s="54" t="str">
        <f>IF(種目情報!A8="","",種目情報!A8)</f>
        <v>男5000m</v>
      </c>
      <c r="U16" s="55" t="str">
        <f>IF(種目情報!E8="","",種目情報!E8)</f>
        <v>女3000m</v>
      </c>
      <c r="W16" s="5" t="str">
        <f t="shared" si="0"/>
        <v/>
      </c>
      <c r="X16" s="5" t="str">
        <f t="shared" si="1"/>
        <v/>
      </c>
      <c r="Y16" s="5" t="str">
        <f t="shared" si="2"/>
        <v/>
      </c>
      <c r="Z16" s="5" t="str">
        <f t="shared" si="3"/>
        <v/>
      </c>
      <c r="AA16" s="5" t="str">
        <f t="shared" si="4"/>
        <v/>
      </c>
      <c r="AB16" s="7"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1">
        <v>8</v>
      </c>
      <c r="B17" s="219" t="str">
        <f>IF(C17="","",IF(①学校情報入力!$D$9="","",①学校情報入力!$D$9))</f>
        <v/>
      </c>
      <c r="C17" s="42"/>
      <c r="D17" s="42"/>
      <c r="E17" s="42"/>
      <c r="F17" s="152"/>
      <c r="G17" s="42"/>
      <c r="H17" s="43"/>
      <c r="I17" s="44"/>
      <c r="J17" s="213"/>
      <c r="K17" s="44"/>
      <c r="L17" s="138"/>
      <c r="M17" s="44"/>
      <c r="N17" s="247"/>
      <c r="O17" s="45"/>
      <c r="P17" s="45"/>
      <c r="T17" s="54" t="str">
        <f>IF(種目情報!A9="","",種目情報!A9)</f>
        <v>男110mH</v>
      </c>
      <c r="U17" s="55" t="str">
        <f>IF(種目情報!E9="","",種目情報!E9)</f>
        <v>女100mH</v>
      </c>
      <c r="W17" s="5" t="str">
        <f t="shared" si="0"/>
        <v/>
      </c>
      <c r="X17" s="5" t="str">
        <f t="shared" si="1"/>
        <v/>
      </c>
      <c r="Y17" s="5" t="str">
        <f t="shared" si="2"/>
        <v/>
      </c>
      <c r="Z17" s="5" t="str">
        <f t="shared" si="3"/>
        <v/>
      </c>
      <c r="AA17" s="5" t="str">
        <f t="shared" si="4"/>
        <v/>
      </c>
      <c r="AB17" s="7"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1">
        <v>9</v>
      </c>
      <c r="B18" s="219" t="str">
        <f>IF(C18="","",IF(①学校情報入力!$D$9="","",①学校情報入力!$D$9))</f>
        <v/>
      </c>
      <c r="C18" s="42"/>
      <c r="D18" s="42"/>
      <c r="E18" s="42"/>
      <c r="F18" s="152"/>
      <c r="G18" s="42"/>
      <c r="H18" s="43"/>
      <c r="I18" s="44"/>
      <c r="J18" s="213"/>
      <c r="K18" s="44"/>
      <c r="L18" s="138"/>
      <c r="M18" s="44"/>
      <c r="N18" s="247"/>
      <c r="O18" s="45"/>
      <c r="P18" s="45"/>
      <c r="T18" s="54" t="str">
        <f>IF(種目情報!A10="","",種目情報!A10)</f>
        <v>男110mJH</v>
      </c>
      <c r="U18" s="55" t="str">
        <f>IF(種目情報!E10="","",種目情報!E10)</f>
        <v>女100mYH</v>
      </c>
      <c r="W18" s="5" t="str">
        <f t="shared" si="0"/>
        <v/>
      </c>
      <c r="X18" s="5" t="str">
        <f t="shared" si="1"/>
        <v/>
      </c>
      <c r="Y18" s="5" t="str">
        <f t="shared" si="2"/>
        <v/>
      </c>
      <c r="Z18" s="5" t="str">
        <f t="shared" si="3"/>
        <v/>
      </c>
      <c r="AA18" s="5" t="str">
        <f t="shared" si="4"/>
        <v/>
      </c>
      <c r="AB18" s="7"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1">
        <v>10</v>
      </c>
      <c r="B19" s="219" t="str">
        <f>IF(C19="","",IF(①学校情報入力!$D$9="","",①学校情報入力!$D$9))</f>
        <v/>
      </c>
      <c r="C19" s="42"/>
      <c r="D19" s="42"/>
      <c r="E19" s="42"/>
      <c r="F19" s="152"/>
      <c r="G19" s="42"/>
      <c r="H19" s="43"/>
      <c r="I19" s="44"/>
      <c r="J19" s="213"/>
      <c r="K19" s="44"/>
      <c r="L19" s="138"/>
      <c r="M19" s="44"/>
      <c r="N19" s="247"/>
      <c r="O19" s="45"/>
      <c r="P19" s="45"/>
      <c r="T19" s="54" t="str">
        <f>IF(種目情報!A11="","",種目情報!A11)</f>
        <v>男400mH</v>
      </c>
      <c r="U19" s="55" t="str">
        <f>IF(種目情報!E11="","",種目情報!E11)</f>
        <v>女400mH</v>
      </c>
      <c r="W19" s="5" t="str">
        <f t="shared" si="0"/>
        <v/>
      </c>
      <c r="X19" s="5" t="str">
        <f t="shared" si="1"/>
        <v/>
      </c>
      <c r="Y19" s="5" t="str">
        <f t="shared" si="2"/>
        <v/>
      </c>
      <c r="Z19" s="5" t="str">
        <f t="shared" si="3"/>
        <v/>
      </c>
      <c r="AA19" s="5" t="str">
        <f t="shared" si="4"/>
        <v/>
      </c>
      <c r="AB19" s="7"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1">
        <v>11</v>
      </c>
      <c r="B20" s="219" t="str">
        <f>IF(C20="","",IF(①学校情報入力!$D$9="","",①学校情報入力!$D$9))</f>
        <v/>
      </c>
      <c r="C20" s="42"/>
      <c r="D20" s="42"/>
      <c r="E20" s="42"/>
      <c r="F20" s="152"/>
      <c r="G20" s="42"/>
      <c r="H20" s="43"/>
      <c r="I20" s="44"/>
      <c r="J20" s="213"/>
      <c r="K20" s="44"/>
      <c r="L20" s="138"/>
      <c r="M20" s="44"/>
      <c r="N20" s="247"/>
      <c r="O20" s="45"/>
      <c r="P20" s="45"/>
      <c r="T20" s="54" t="str">
        <f>IF(種目情報!A12="","",種目情報!A12)</f>
        <v>男3000mSC</v>
      </c>
      <c r="U20" s="55" t="str">
        <f>IF(種目情報!E12="","",種目情報!E12)</f>
        <v>女50000mW</v>
      </c>
      <c r="W20" s="5" t="str">
        <f t="shared" si="0"/>
        <v/>
      </c>
      <c r="X20" s="5" t="str">
        <f t="shared" si="1"/>
        <v/>
      </c>
      <c r="Y20" s="5" t="str">
        <f t="shared" si="2"/>
        <v/>
      </c>
      <c r="Z20" s="5" t="str">
        <f t="shared" si="3"/>
        <v/>
      </c>
      <c r="AA20" s="5" t="str">
        <f t="shared" si="4"/>
        <v/>
      </c>
      <c r="AB20" s="7"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1">
        <v>12</v>
      </c>
      <c r="B21" s="219" t="str">
        <f>IF(C21="","",IF(①学校情報入力!$D$9="","",①学校情報入力!$D$9))</f>
        <v/>
      </c>
      <c r="C21" s="42"/>
      <c r="D21" s="42"/>
      <c r="E21" s="42"/>
      <c r="F21" s="152"/>
      <c r="G21" s="42"/>
      <c r="H21" s="43"/>
      <c r="I21" s="44"/>
      <c r="J21" s="213"/>
      <c r="K21" s="44"/>
      <c r="L21" s="138"/>
      <c r="M21" s="44"/>
      <c r="N21" s="247"/>
      <c r="O21" s="45"/>
      <c r="P21" s="45"/>
      <c r="T21" s="54" t="str">
        <f>IF(種目情報!A13="","",種目情報!A13)</f>
        <v>男5000mW</v>
      </c>
      <c r="U21" s="55" t="str">
        <f>IF(種目情報!E13="","",種目情報!E13)</f>
        <v>女走高跳</v>
      </c>
      <c r="W21" s="5" t="str">
        <f t="shared" si="0"/>
        <v/>
      </c>
      <c r="X21" s="5" t="str">
        <f t="shared" si="1"/>
        <v/>
      </c>
      <c r="Y21" s="5" t="str">
        <f t="shared" si="2"/>
        <v/>
      </c>
      <c r="Z21" s="5" t="str">
        <f t="shared" si="3"/>
        <v/>
      </c>
      <c r="AA21" s="5" t="str">
        <f t="shared" si="4"/>
        <v/>
      </c>
      <c r="AB21" s="7"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1">
        <v>13</v>
      </c>
      <c r="B22" s="219" t="str">
        <f>IF(C22="","",IF(①学校情報入力!$D$9="","",①学校情報入力!$D$9))</f>
        <v/>
      </c>
      <c r="C22" s="42"/>
      <c r="D22" s="42"/>
      <c r="E22" s="42"/>
      <c r="F22" s="152"/>
      <c r="G22" s="42"/>
      <c r="H22" s="43"/>
      <c r="I22" s="44"/>
      <c r="J22" s="213"/>
      <c r="K22" s="44"/>
      <c r="L22" s="138"/>
      <c r="M22" s="44"/>
      <c r="N22" s="247"/>
      <c r="O22" s="45"/>
      <c r="P22" s="45"/>
      <c r="T22" s="54" t="str">
        <f>IF(種目情報!A14="","",種目情報!A14)</f>
        <v>男走高跳</v>
      </c>
      <c r="U22" s="55" t="str">
        <f>IF(種目情報!E14="","",種目情報!E14)</f>
        <v>女棒高跳</v>
      </c>
      <c r="W22" s="5" t="str">
        <f t="shared" si="0"/>
        <v/>
      </c>
      <c r="X22" s="5" t="str">
        <f t="shared" si="1"/>
        <v/>
      </c>
      <c r="Y22" s="5" t="str">
        <f t="shared" si="2"/>
        <v/>
      </c>
      <c r="Z22" s="5" t="str">
        <f t="shared" si="3"/>
        <v/>
      </c>
      <c r="AA22" s="5" t="str">
        <f t="shared" si="4"/>
        <v/>
      </c>
      <c r="AB22" s="7"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1">
        <v>14</v>
      </c>
      <c r="B23" s="219" t="str">
        <f>IF(C23="","",IF(①学校情報入力!$D$9="","",①学校情報入力!$D$9))</f>
        <v/>
      </c>
      <c r="C23" s="42"/>
      <c r="D23" s="42"/>
      <c r="E23" s="42"/>
      <c r="F23" s="152"/>
      <c r="G23" s="42"/>
      <c r="H23" s="43"/>
      <c r="I23" s="44"/>
      <c r="J23" s="213"/>
      <c r="K23" s="44"/>
      <c r="L23" s="138"/>
      <c r="M23" s="44"/>
      <c r="N23" s="247"/>
      <c r="O23" s="45"/>
      <c r="P23" s="45"/>
      <c r="T23" s="54" t="str">
        <f>IF(種目情報!A15="","",種目情報!A15)</f>
        <v>男棒高跳</v>
      </c>
      <c r="U23" s="55" t="str">
        <f>IF(種目情報!E15="","",種目情報!E15)</f>
        <v>女走幅跳</v>
      </c>
      <c r="W23" s="5" t="str">
        <f t="shared" si="0"/>
        <v/>
      </c>
      <c r="X23" s="5" t="str">
        <f t="shared" si="1"/>
        <v/>
      </c>
      <c r="Y23" s="5" t="str">
        <f t="shared" si="2"/>
        <v/>
      </c>
      <c r="Z23" s="5" t="str">
        <f t="shared" si="3"/>
        <v/>
      </c>
      <c r="AA23" s="5" t="str">
        <f t="shared" si="4"/>
        <v/>
      </c>
      <c r="AB23" s="7"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1">
        <v>15</v>
      </c>
      <c r="B24" s="219" t="str">
        <f>IF(C24="","",IF(①学校情報入力!$D$9="","",①学校情報入力!$D$9))</f>
        <v/>
      </c>
      <c r="C24" s="42"/>
      <c r="D24" s="42"/>
      <c r="E24" s="42"/>
      <c r="F24" s="152"/>
      <c r="G24" s="42"/>
      <c r="H24" s="43"/>
      <c r="I24" s="44"/>
      <c r="J24" s="213"/>
      <c r="K24" s="44"/>
      <c r="L24" s="138"/>
      <c r="M24" s="44"/>
      <c r="N24" s="247"/>
      <c r="O24" s="45"/>
      <c r="P24" s="45"/>
      <c r="T24" s="54" t="str">
        <f>IF(種目情報!A16="","",種目情報!A16)</f>
        <v>男走幅跳</v>
      </c>
      <c r="U24" s="55" t="str">
        <f>IF(種目情報!E16="","",種目情報!E16)</f>
        <v>女三段跳</v>
      </c>
      <c r="W24" s="5" t="str">
        <f t="shared" si="0"/>
        <v/>
      </c>
      <c r="X24" s="5" t="str">
        <f t="shared" si="1"/>
        <v/>
      </c>
      <c r="Y24" s="5" t="str">
        <f t="shared" si="2"/>
        <v/>
      </c>
      <c r="Z24" s="5" t="str">
        <f t="shared" si="3"/>
        <v/>
      </c>
      <c r="AA24" s="5" t="str">
        <f t="shared" si="4"/>
        <v/>
      </c>
      <c r="AB24" s="7"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1">
        <v>16</v>
      </c>
      <c r="B25" s="219" t="str">
        <f>IF(C25="","",IF(①学校情報入力!$D$9="","",①学校情報入力!$D$9))</f>
        <v/>
      </c>
      <c r="C25" s="42"/>
      <c r="D25" s="42"/>
      <c r="E25" s="42"/>
      <c r="F25" s="152"/>
      <c r="G25" s="42"/>
      <c r="H25" s="43"/>
      <c r="I25" s="44"/>
      <c r="J25" s="213"/>
      <c r="K25" s="44"/>
      <c r="L25" s="138"/>
      <c r="M25" s="44"/>
      <c r="N25" s="247"/>
      <c r="O25" s="45"/>
      <c r="P25" s="45"/>
      <c r="T25" s="54" t="str">
        <f>IF(種目情報!A17="","",種目情報!A17)</f>
        <v>男三段跳</v>
      </c>
      <c r="U25" s="55" t="str">
        <f>IF(種目情報!E17="","",種目情報!E17)</f>
        <v>女砲丸投</v>
      </c>
      <c r="W25" s="5" t="str">
        <f t="shared" si="0"/>
        <v/>
      </c>
      <c r="X25" s="5" t="str">
        <f t="shared" si="1"/>
        <v/>
      </c>
      <c r="Y25" s="5" t="str">
        <f t="shared" si="2"/>
        <v/>
      </c>
      <c r="Z25" s="5" t="str">
        <f t="shared" si="3"/>
        <v/>
      </c>
      <c r="AA25" s="5" t="str">
        <f t="shared" si="4"/>
        <v/>
      </c>
      <c r="AB25" s="7"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1">
        <v>17</v>
      </c>
      <c r="B26" s="219" t="str">
        <f>IF(C26="","",IF(①学校情報入力!$D$9="","",①学校情報入力!$D$9))</f>
        <v/>
      </c>
      <c r="C26" s="42"/>
      <c r="D26" s="42"/>
      <c r="E26" s="42"/>
      <c r="F26" s="152"/>
      <c r="G26" s="42"/>
      <c r="H26" s="43"/>
      <c r="I26" s="44"/>
      <c r="J26" s="213"/>
      <c r="K26" s="44"/>
      <c r="L26" s="138"/>
      <c r="M26" s="44"/>
      <c r="N26" s="247"/>
      <c r="O26" s="45"/>
      <c r="P26" s="45"/>
      <c r="T26" s="54" t="str">
        <f>IF(種目情報!A18="","",種目情報!A18)</f>
        <v>男高校砲丸投</v>
      </c>
      <c r="U26" s="55" t="str">
        <f>IF(種目情報!E18="","",種目情報!E18)</f>
        <v>女円盤投</v>
      </c>
      <c r="W26" s="5" t="str">
        <f t="shared" si="0"/>
        <v/>
      </c>
      <c r="X26" s="5" t="str">
        <f t="shared" si="1"/>
        <v/>
      </c>
      <c r="Y26" s="5" t="str">
        <f t="shared" si="2"/>
        <v/>
      </c>
      <c r="Z26" s="5" t="str">
        <f t="shared" si="3"/>
        <v/>
      </c>
      <c r="AA26" s="5" t="str">
        <f t="shared" si="4"/>
        <v/>
      </c>
      <c r="AB26" s="7"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1">
        <v>18</v>
      </c>
      <c r="B27" s="219" t="str">
        <f>IF(C27="","",IF(①学校情報入力!$D$9="","",①学校情報入力!$D$9))</f>
        <v/>
      </c>
      <c r="C27" s="42"/>
      <c r="D27" s="42"/>
      <c r="E27" s="42"/>
      <c r="F27" s="152"/>
      <c r="G27" s="42"/>
      <c r="H27" s="43"/>
      <c r="I27" s="44"/>
      <c r="J27" s="213"/>
      <c r="K27" s="44"/>
      <c r="L27" s="138"/>
      <c r="M27" s="44"/>
      <c r="N27" s="247"/>
      <c r="O27" s="45"/>
      <c r="P27" s="45"/>
      <c r="T27" s="54" t="str">
        <f>IF(種目情報!A19="","",種目情報!A19)</f>
        <v>男高校円盤投</v>
      </c>
      <c r="U27" s="55" t="str">
        <f>IF(種目情報!E19="","",種目情報!E19)</f>
        <v>女ﾊﾝﾏｰ投</v>
      </c>
      <c r="W27" s="5" t="str">
        <f t="shared" si="0"/>
        <v/>
      </c>
      <c r="X27" s="5" t="str">
        <f t="shared" si="1"/>
        <v/>
      </c>
      <c r="Y27" s="5" t="str">
        <f t="shared" si="2"/>
        <v/>
      </c>
      <c r="Z27" s="5" t="str">
        <f t="shared" si="3"/>
        <v/>
      </c>
      <c r="AA27" s="5" t="str">
        <f t="shared" si="4"/>
        <v/>
      </c>
      <c r="AB27" s="7"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1">
        <v>19</v>
      </c>
      <c r="B28" s="219" t="str">
        <f>IF(C28="","",IF(①学校情報入力!$D$9="","",①学校情報入力!$D$9))</f>
        <v/>
      </c>
      <c r="C28" s="42"/>
      <c r="D28" s="42"/>
      <c r="E28" s="42"/>
      <c r="F28" s="152"/>
      <c r="G28" s="42"/>
      <c r="H28" s="43"/>
      <c r="I28" s="44"/>
      <c r="J28" s="213"/>
      <c r="K28" s="44"/>
      <c r="L28" s="138"/>
      <c r="M28" s="44"/>
      <c r="N28" s="247"/>
      <c r="O28" s="45"/>
      <c r="P28" s="45"/>
      <c r="T28" s="54" t="str">
        <f>IF(種目情報!A20="","",種目情報!A20)</f>
        <v>男高校ﾊﾝﾏｰ投</v>
      </c>
      <c r="U28" s="55" t="str">
        <f>IF(種目情報!E20="","",種目情報!E20)</f>
        <v>女やり投</v>
      </c>
      <c r="W28" s="5" t="str">
        <f t="shared" si="0"/>
        <v/>
      </c>
      <c r="X28" s="5" t="str">
        <f t="shared" si="1"/>
        <v/>
      </c>
      <c r="Y28" s="5" t="str">
        <f t="shared" si="2"/>
        <v/>
      </c>
      <c r="Z28" s="5" t="str">
        <f t="shared" si="3"/>
        <v/>
      </c>
      <c r="AA28" s="5" t="str">
        <f t="shared" si="4"/>
        <v/>
      </c>
      <c r="AB28" s="7"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1">
        <v>20</v>
      </c>
      <c r="B29" s="219" t="str">
        <f>IF(C29="","",IF(①学校情報入力!$D$9="","",①学校情報入力!$D$9))</f>
        <v/>
      </c>
      <c r="C29" s="42"/>
      <c r="D29" s="42"/>
      <c r="E29" s="42"/>
      <c r="F29" s="152"/>
      <c r="G29" s="42"/>
      <c r="H29" s="43"/>
      <c r="I29" s="44"/>
      <c r="J29" s="213"/>
      <c r="K29" s="44"/>
      <c r="L29" s="138"/>
      <c r="M29" s="44"/>
      <c r="N29" s="247"/>
      <c r="O29" s="45"/>
      <c r="P29" s="45"/>
      <c r="T29" s="54" t="str">
        <f>IF(種目情報!A21="","",種目情報!A21)</f>
        <v>男やり投</v>
      </c>
      <c r="U29" s="55"/>
      <c r="W29" s="5" t="str">
        <f t="shared" si="0"/>
        <v/>
      </c>
      <c r="X29" s="5" t="str">
        <f t="shared" si="1"/>
        <v/>
      </c>
      <c r="Y29" s="5" t="str">
        <f t="shared" si="2"/>
        <v/>
      </c>
      <c r="Z29" s="5" t="str">
        <f t="shared" si="3"/>
        <v/>
      </c>
      <c r="AA29" s="5" t="str">
        <f t="shared" si="4"/>
        <v/>
      </c>
      <c r="AB29" s="7"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1">
        <v>21</v>
      </c>
      <c r="B30" s="219" t="str">
        <f>IF(C30="","",IF(①学校情報入力!$D$9="","",①学校情報入力!$D$9))</f>
        <v/>
      </c>
      <c r="C30" s="42"/>
      <c r="D30" s="42"/>
      <c r="E30" s="42"/>
      <c r="F30" s="152"/>
      <c r="G30" s="42"/>
      <c r="H30" s="43"/>
      <c r="I30" s="44"/>
      <c r="J30" s="213"/>
      <c r="K30" s="44"/>
      <c r="L30" s="138"/>
      <c r="M30" s="44"/>
      <c r="N30" s="247"/>
      <c r="O30" s="45"/>
      <c r="P30" s="45"/>
      <c r="T30" s="54"/>
      <c r="U30" s="55"/>
      <c r="W30" s="5" t="str">
        <f t="shared" si="0"/>
        <v/>
      </c>
      <c r="X30" s="5" t="str">
        <f t="shared" si="1"/>
        <v/>
      </c>
      <c r="Y30" s="5" t="str">
        <f t="shared" si="2"/>
        <v/>
      </c>
      <c r="Z30" s="5" t="str">
        <f t="shared" si="3"/>
        <v/>
      </c>
      <c r="AA30" s="5" t="str">
        <f t="shared" si="4"/>
        <v/>
      </c>
      <c r="AB30" s="7"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1">
        <v>22</v>
      </c>
      <c r="B31" s="219" t="str">
        <f>IF(C31="","",IF(①学校情報入力!$D$9="","",①学校情報入力!$D$9))</f>
        <v/>
      </c>
      <c r="C31" s="42"/>
      <c r="D31" s="42"/>
      <c r="E31" s="42"/>
      <c r="F31" s="152"/>
      <c r="G31" s="42"/>
      <c r="H31" s="43"/>
      <c r="I31" s="44"/>
      <c r="J31" s="213"/>
      <c r="K31" s="44"/>
      <c r="L31" s="138"/>
      <c r="M31" s="44"/>
      <c r="N31" s="247"/>
      <c r="O31" s="45"/>
      <c r="P31" s="45"/>
      <c r="T31" s="54"/>
      <c r="U31" s="55"/>
      <c r="W31" s="5" t="str">
        <f t="shared" si="0"/>
        <v/>
      </c>
      <c r="X31" s="5" t="str">
        <f t="shared" si="1"/>
        <v/>
      </c>
      <c r="Y31" s="5" t="str">
        <f t="shared" si="2"/>
        <v/>
      </c>
      <c r="Z31" s="5" t="str">
        <f t="shared" si="3"/>
        <v/>
      </c>
      <c r="AA31" s="5" t="str">
        <f t="shared" si="4"/>
        <v/>
      </c>
      <c r="AB31" s="7"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1">
        <v>23</v>
      </c>
      <c r="B32" s="219" t="str">
        <f>IF(C32="","",IF(①学校情報入力!$D$9="","",①学校情報入力!$D$9))</f>
        <v/>
      </c>
      <c r="C32" s="42"/>
      <c r="D32" s="42"/>
      <c r="E32" s="42"/>
      <c r="F32" s="152"/>
      <c r="G32" s="42"/>
      <c r="H32" s="43"/>
      <c r="I32" s="44"/>
      <c r="J32" s="213"/>
      <c r="K32" s="44"/>
      <c r="L32" s="138"/>
      <c r="M32" s="44"/>
      <c r="N32" s="247"/>
      <c r="O32" s="45"/>
      <c r="P32" s="45"/>
      <c r="T32" s="54"/>
      <c r="U32" s="55"/>
      <c r="W32" s="5" t="str">
        <f t="shared" si="0"/>
        <v/>
      </c>
      <c r="X32" s="5" t="str">
        <f t="shared" si="1"/>
        <v/>
      </c>
      <c r="Y32" s="5" t="str">
        <f t="shared" si="2"/>
        <v/>
      </c>
      <c r="Z32" s="5" t="str">
        <f t="shared" si="3"/>
        <v/>
      </c>
      <c r="AA32" s="5" t="str">
        <f t="shared" si="4"/>
        <v/>
      </c>
      <c r="AB32" s="7"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1">
        <v>24</v>
      </c>
      <c r="B33" s="219" t="str">
        <f>IF(C33="","",IF(①学校情報入力!$D$9="","",①学校情報入力!$D$9))</f>
        <v/>
      </c>
      <c r="C33" s="42"/>
      <c r="D33" s="42"/>
      <c r="E33" s="42"/>
      <c r="F33" s="152"/>
      <c r="G33" s="42"/>
      <c r="H33" s="43"/>
      <c r="I33" s="44"/>
      <c r="J33" s="213"/>
      <c r="K33" s="44"/>
      <c r="L33" s="138"/>
      <c r="M33" s="44"/>
      <c r="N33" s="247"/>
      <c r="O33" s="45"/>
      <c r="P33" s="45"/>
      <c r="T33" s="54"/>
      <c r="U33" s="55"/>
      <c r="W33" s="5" t="str">
        <f t="shared" si="0"/>
        <v/>
      </c>
      <c r="X33" s="5" t="str">
        <f t="shared" si="1"/>
        <v/>
      </c>
      <c r="Y33" s="5" t="str">
        <f t="shared" si="2"/>
        <v/>
      </c>
      <c r="Z33" s="5" t="str">
        <f t="shared" si="3"/>
        <v/>
      </c>
      <c r="AA33" s="5" t="str">
        <f t="shared" si="4"/>
        <v/>
      </c>
      <c r="AB33" s="7"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1">
        <v>25</v>
      </c>
      <c r="B34" s="219" t="str">
        <f>IF(C34="","",IF(①学校情報入力!$D$9="","",①学校情報入力!$D$9))</f>
        <v/>
      </c>
      <c r="C34" s="42"/>
      <c r="D34" s="42"/>
      <c r="E34" s="42"/>
      <c r="F34" s="152"/>
      <c r="G34" s="42"/>
      <c r="H34" s="43"/>
      <c r="I34" s="44"/>
      <c r="J34" s="213"/>
      <c r="K34" s="44"/>
      <c r="L34" s="138"/>
      <c r="M34" s="44"/>
      <c r="N34" s="247"/>
      <c r="O34" s="45"/>
      <c r="P34" s="45"/>
      <c r="T34" s="54"/>
      <c r="U34" s="55"/>
      <c r="W34" s="5" t="str">
        <f t="shared" si="0"/>
        <v/>
      </c>
      <c r="X34" s="5" t="str">
        <f t="shared" si="1"/>
        <v/>
      </c>
      <c r="Y34" s="5" t="str">
        <f t="shared" si="2"/>
        <v/>
      </c>
      <c r="Z34" s="5" t="str">
        <f t="shared" si="3"/>
        <v/>
      </c>
      <c r="AA34" s="5" t="str">
        <f t="shared" si="4"/>
        <v/>
      </c>
      <c r="AB34" s="7"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1">
        <v>26</v>
      </c>
      <c r="B35" s="219" t="str">
        <f>IF(C35="","",IF(①学校情報入力!$D$9="","",①学校情報入力!$D$9))</f>
        <v/>
      </c>
      <c r="C35" s="42"/>
      <c r="D35" s="42"/>
      <c r="E35" s="42"/>
      <c r="F35" s="152"/>
      <c r="G35" s="42"/>
      <c r="H35" s="43"/>
      <c r="I35" s="44"/>
      <c r="J35" s="213"/>
      <c r="K35" s="44"/>
      <c r="L35" s="138"/>
      <c r="M35" s="44"/>
      <c r="N35" s="247"/>
      <c r="O35" s="45"/>
      <c r="P35" s="45"/>
      <c r="T35" s="54" t="str">
        <f>IF(種目情報!A24="","",種目情報!A24)</f>
        <v/>
      </c>
      <c r="U35" s="55" t="str">
        <f>IF(種目情報!E27="","",種目情報!E27)</f>
        <v/>
      </c>
      <c r="W35" s="5" t="str">
        <f t="shared" si="0"/>
        <v/>
      </c>
      <c r="X35" s="5" t="str">
        <f t="shared" si="1"/>
        <v/>
      </c>
      <c r="Y35" s="5" t="str">
        <f t="shared" si="2"/>
        <v/>
      </c>
      <c r="Z35" s="5" t="str">
        <f t="shared" si="3"/>
        <v/>
      </c>
      <c r="AA35" s="5" t="str">
        <f t="shared" si="4"/>
        <v/>
      </c>
      <c r="AB35" s="7"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1">
        <v>27</v>
      </c>
      <c r="B36" s="219" t="str">
        <f>IF(C36="","",IF(①学校情報入力!$D$9="","",①学校情報入力!$D$9))</f>
        <v/>
      </c>
      <c r="C36" s="42"/>
      <c r="D36" s="42"/>
      <c r="E36" s="42"/>
      <c r="F36" s="152"/>
      <c r="G36" s="42"/>
      <c r="H36" s="43"/>
      <c r="I36" s="44"/>
      <c r="J36" s="213"/>
      <c r="K36" s="44"/>
      <c r="L36" s="138"/>
      <c r="M36" s="44"/>
      <c r="N36" s="247"/>
      <c r="O36" s="45"/>
      <c r="P36" s="45"/>
      <c r="T36" s="54" t="str">
        <f>IF(種目情報!A25="","",種目情報!A25)</f>
        <v/>
      </c>
      <c r="U36" s="55" t="str">
        <f>IF(種目情報!E28="","",種目情報!E28)</f>
        <v/>
      </c>
      <c r="W36" s="5" t="str">
        <f t="shared" si="0"/>
        <v/>
      </c>
      <c r="X36" s="5" t="str">
        <f t="shared" si="1"/>
        <v/>
      </c>
      <c r="Y36" s="5" t="str">
        <f t="shared" si="2"/>
        <v/>
      </c>
      <c r="Z36" s="5" t="str">
        <f t="shared" si="3"/>
        <v/>
      </c>
      <c r="AA36" s="5" t="str">
        <f t="shared" si="4"/>
        <v/>
      </c>
      <c r="AB36" s="7"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1">
        <v>28</v>
      </c>
      <c r="B37" s="219" t="str">
        <f>IF(C37="","",IF(①学校情報入力!$D$9="","",①学校情報入力!$D$9))</f>
        <v/>
      </c>
      <c r="C37" s="42"/>
      <c r="D37" s="42"/>
      <c r="E37" s="42"/>
      <c r="F37" s="152"/>
      <c r="G37" s="42"/>
      <c r="H37" s="43"/>
      <c r="I37" s="44"/>
      <c r="J37" s="213"/>
      <c r="K37" s="44"/>
      <c r="L37" s="138"/>
      <c r="M37" s="44"/>
      <c r="N37" s="247"/>
      <c r="O37" s="45"/>
      <c r="P37" s="45"/>
      <c r="T37" s="54" t="str">
        <f>IF(種目情報!A26="","",種目情報!A26)</f>
        <v/>
      </c>
      <c r="U37" s="55" t="str">
        <f>IF(種目情報!E29="","",種目情報!E29)</f>
        <v/>
      </c>
      <c r="W37" s="5" t="str">
        <f t="shared" si="0"/>
        <v/>
      </c>
      <c r="X37" s="5" t="str">
        <f t="shared" si="1"/>
        <v/>
      </c>
      <c r="Y37" s="5" t="str">
        <f t="shared" si="2"/>
        <v/>
      </c>
      <c r="Z37" s="5" t="str">
        <f t="shared" si="3"/>
        <v/>
      </c>
      <c r="AA37" s="5" t="str">
        <f t="shared" si="4"/>
        <v/>
      </c>
      <c r="AB37" s="7"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1">
        <v>29</v>
      </c>
      <c r="B38" s="219" t="str">
        <f>IF(C38="","",IF(①学校情報入力!$D$9="","",①学校情報入力!$D$9))</f>
        <v/>
      </c>
      <c r="C38" s="42"/>
      <c r="D38" s="42"/>
      <c r="E38" s="42"/>
      <c r="F38" s="152"/>
      <c r="G38" s="42"/>
      <c r="H38" s="43"/>
      <c r="I38" s="44"/>
      <c r="J38" s="213"/>
      <c r="K38" s="44"/>
      <c r="L38" s="138"/>
      <c r="M38" s="44"/>
      <c r="N38" s="247"/>
      <c r="O38" s="45"/>
      <c r="P38" s="45"/>
      <c r="T38" s="54" t="str">
        <f>IF(種目情報!A27="","",種目情報!A27)</f>
        <v/>
      </c>
      <c r="U38" s="55" t="str">
        <f>IF(種目情報!E30="","",種目情報!E30)</f>
        <v/>
      </c>
      <c r="W38" s="5" t="str">
        <f t="shared" si="0"/>
        <v/>
      </c>
      <c r="X38" s="5" t="str">
        <f t="shared" si="1"/>
        <v/>
      </c>
      <c r="Y38" s="5" t="str">
        <f t="shared" si="2"/>
        <v/>
      </c>
      <c r="Z38" s="5" t="str">
        <f t="shared" si="3"/>
        <v/>
      </c>
      <c r="AA38" s="5" t="str">
        <f t="shared" si="4"/>
        <v/>
      </c>
      <c r="AB38" s="7"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1">
        <v>30</v>
      </c>
      <c r="B39" s="219" t="str">
        <f>IF(C39="","",IF(①学校情報入力!$D$9="","",①学校情報入力!$D$9))</f>
        <v/>
      </c>
      <c r="C39" s="42"/>
      <c r="D39" s="42"/>
      <c r="E39" s="42"/>
      <c r="F39" s="152"/>
      <c r="G39" s="42"/>
      <c r="H39" s="43"/>
      <c r="I39" s="44"/>
      <c r="J39" s="213"/>
      <c r="K39" s="44"/>
      <c r="L39" s="138"/>
      <c r="M39" s="44"/>
      <c r="N39" s="247"/>
      <c r="O39" s="45"/>
      <c r="P39" s="45"/>
      <c r="T39" s="54" t="str">
        <f>IF(種目情報!A28="","",種目情報!A28)</f>
        <v/>
      </c>
      <c r="U39" s="55" t="str">
        <f>IF(種目情報!E31="","",種目情報!E31)</f>
        <v/>
      </c>
      <c r="W39" s="5" t="str">
        <f t="shared" si="0"/>
        <v/>
      </c>
      <c r="X39" s="5" t="str">
        <f t="shared" si="1"/>
        <v/>
      </c>
      <c r="Y39" s="5" t="str">
        <f t="shared" si="2"/>
        <v/>
      </c>
      <c r="Z39" s="5" t="str">
        <f t="shared" si="3"/>
        <v/>
      </c>
      <c r="AA39" s="5" t="str">
        <f t="shared" si="4"/>
        <v/>
      </c>
      <c r="AB39" s="7"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1">
        <v>31</v>
      </c>
      <c r="B40" s="219" t="str">
        <f>IF(C40="","",IF(①学校情報入力!$D$9="","",①学校情報入力!$D$9))</f>
        <v/>
      </c>
      <c r="C40" s="42"/>
      <c r="D40" s="42"/>
      <c r="E40" s="42"/>
      <c r="F40" s="152"/>
      <c r="G40" s="42"/>
      <c r="H40" s="43"/>
      <c r="I40" s="44"/>
      <c r="J40" s="213"/>
      <c r="K40" s="44"/>
      <c r="L40" s="138"/>
      <c r="M40" s="44"/>
      <c r="N40" s="247"/>
      <c r="O40" s="45"/>
      <c r="P40" s="45"/>
      <c r="T40" s="54" t="str">
        <f>IF(種目情報!A29="","",種目情報!A29)</f>
        <v/>
      </c>
      <c r="U40" s="55" t="str">
        <f>IF(種目情報!E32="","",種目情報!E32)</f>
        <v/>
      </c>
      <c r="W40" s="5" t="str">
        <f t="shared" si="0"/>
        <v/>
      </c>
      <c r="X40" s="5" t="str">
        <f t="shared" si="1"/>
        <v/>
      </c>
      <c r="Y40" s="5" t="str">
        <f t="shared" si="2"/>
        <v/>
      </c>
      <c r="Z40" s="5" t="str">
        <f t="shared" si="3"/>
        <v/>
      </c>
      <c r="AA40" s="5" t="str">
        <f t="shared" si="4"/>
        <v/>
      </c>
      <c r="AB40" s="7"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1">
        <v>32</v>
      </c>
      <c r="B41" s="219" t="str">
        <f>IF(C41="","",IF(①学校情報入力!$D$9="","",①学校情報入力!$D$9))</f>
        <v/>
      </c>
      <c r="C41" s="42"/>
      <c r="D41" s="42"/>
      <c r="E41" s="42"/>
      <c r="F41" s="152"/>
      <c r="G41" s="42"/>
      <c r="H41" s="43"/>
      <c r="I41" s="44"/>
      <c r="J41" s="213"/>
      <c r="K41" s="44"/>
      <c r="L41" s="138"/>
      <c r="M41" s="44"/>
      <c r="N41" s="247"/>
      <c r="O41" s="45"/>
      <c r="P41" s="45"/>
      <c r="T41" s="54" t="str">
        <f>IF(種目情報!A30="","",種目情報!A30)</f>
        <v/>
      </c>
      <c r="U41" s="55" t="str">
        <f>IF(種目情報!E33="","",種目情報!E33)</f>
        <v/>
      </c>
      <c r="W41" s="5" t="str">
        <f t="shared" si="0"/>
        <v/>
      </c>
      <c r="X41" s="5" t="str">
        <f t="shared" si="1"/>
        <v/>
      </c>
      <c r="Y41" s="5" t="str">
        <f t="shared" si="2"/>
        <v/>
      </c>
      <c r="Z41" s="5" t="str">
        <f t="shared" si="3"/>
        <v/>
      </c>
      <c r="AA41" s="5" t="str">
        <f t="shared" si="4"/>
        <v/>
      </c>
      <c r="AB41" s="7"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1">
        <v>33</v>
      </c>
      <c r="B42" s="219" t="str">
        <f>IF(C42="","",IF(①学校情報入力!$D$9="","",①学校情報入力!$D$9))</f>
        <v/>
      </c>
      <c r="C42" s="42"/>
      <c r="D42" s="42"/>
      <c r="E42" s="42"/>
      <c r="F42" s="152"/>
      <c r="G42" s="42"/>
      <c r="H42" s="43"/>
      <c r="I42" s="44"/>
      <c r="J42" s="213"/>
      <c r="K42" s="44"/>
      <c r="L42" s="138"/>
      <c r="M42" s="44"/>
      <c r="N42" s="247"/>
      <c r="O42" s="45"/>
      <c r="P42" s="45"/>
      <c r="T42" s="54" t="str">
        <f>IF(種目情報!A31="","",種目情報!A31)</f>
        <v/>
      </c>
      <c r="U42" s="55" t="str">
        <f>IF(種目情報!E34="","",種目情報!E34)</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7"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1">
        <v>34</v>
      </c>
      <c r="B43" s="219" t="str">
        <f>IF(C43="","",IF(①学校情報入力!$D$9="","",①学校情報入力!$D$9))</f>
        <v/>
      </c>
      <c r="C43" s="42"/>
      <c r="D43" s="42"/>
      <c r="E43" s="42"/>
      <c r="F43" s="152"/>
      <c r="G43" s="42"/>
      <c r="H43" s="43"/>
      <c r="I43" s="44"/>
      <c r="J43" s="213"/>
      <c r="K43" s="44"/>
      <c r="L43" s="138"/>
      <c r="M43" s="44"/>
      <c r="N43" s="247"/>
      <c r="O43" s="45"/>
      <c r="P43" s="45"/>
      <c r="T43" s="54" t="str">
        <f>IF(種目情報!A32="","",種目情報!A32)</f>
        <v/>
      </c>
      <c r="U43" s="55" t="str">
        <f>IF(種目情報!E35="","",種目情報!E35)</f>
        <v/>
      </c>
      <c r="W43" s="5" t="str">
        <f t="shared" si="20"/>
        <v/>
      </c>
      <c r="X43" s="5" t="str">
        <f t="shared" si="21"/>
        <v/>
      </c>
      <c r="Y43" s="5" t="str">
        <f t="shared" si="22"/>
        <v/>
      </c>
      <c r="Z43" s="5" t="str">
        <f t="shared" si="23"/>
        <v/>
      </c>
      <c r="AA43" s="5" t="str">
        <f t="shared" si="24"/>
        <v/>
      </c>
      <c r="AB43" s="7"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1">
        <v>35</v>
      </c>
      <c r="B44" s="219" t="str">
        <f>IF(C44="","",IF(①学校情報入力!$D$9="","",①学校情報入力!$D$9))</f>
        <v/>
      </c>
      <c r="C44" s="42"/>
      <c r="D44" s="42"/>
      <c r="E44" s="42"/>
      <c r="F44" s="152"/>
      <c r="G44" s="42"/>
      <c r="H44" s="43"/>
      <c r="I44" s="44"/>
      <c r="J44" s="213"/>
      <c r="K44" s="44"/>
      <c r="L44" s="138"/>
      <c r="M44" s="44"/>
      <c r="N44" s="247"/>
      <c r="O44" s="45"/>
      <c r="P44" s="45"/>
      <c r="T44" s="54" t="str">
        <f>IF(種目情報!A33="","",種目情報!A33)</f>
        <v/>
      </c>
      <c r="U44" s="55" t="str">
        <f>IF(種目情報!E36="","",種目情報!E36)</f>
        <v/>
      </c>
      <c r="W44" s="5" t="str">
        <f t="shared" si="20"/>
        <v/>
      </c>
      <c r="X44" s="5" t="str">
        <f t="shared" si="21"/>
        <v/>
      </c>
      <c r="Y44" s="5" t="str">
        <f t="shared" si="22"/>
        <v/>
      </c>
      <c r="Z44" s="5" t="str">
        <f t="shared" si="23"/>
        <v/>
      </c>
      <c r="AA44" s="5" t="str">
        <f t="shared" si="24"/>
        <v/>
      </c>
      <c r="AB44" s="7"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1">
        <v>36</v>
      </c>
      <c r="B45" s="219" t="str">
        <f>IF(C45="","",IF(①学校情報入力!$D$9="","",①学校情報入力!$D$9))</f>
        <v/>
      </c>
      <c r="C45" s="42"/>
      <c r="D45" s="42"/>
      <c r="E45" s="42"/>
      <c r="F45" s="152"/>
      <c r="G45" s="42"/>
      <c r="H45" s="43"/>
      <c r="I45" s="44"/>
      <c r="J45" s="213"/>
      <c r="K45" s="44"/>
      <c r="L45" s="138"/>
      <c r="M45" s="44"/>
      <c r="N45" s="247"/>
      <c r="O45" s="45"/>
      <c r="P45" s="45"/>
      <c r="T45" s="54" t="str">
        <f>IF(種目情報!A34="","",種目情報!A34)</f>
        <v/>
      </c>
      <c r="U45" s="55" t="str">
        <f>IF(種目情報!E37="","",種目情報!E37)</f>
        <v/>
      </c>
      <c r="W45" s="5" t="str">
        <f t="shared" si="20"/>
        <v/>
      </c>
      <c r="X45" s="5" t="str">
        <f t="shared" si="21"/>
        <v/>
      </c>
      <c r="Y45" s="5" t="str">
        <f t="shared" si="22"/>
        <v/>
      </c>
      <c r="Z45" s="5" t="str">
        <f t="shared" si="23"/>
        <v/>
      </c>
      <c r="AA45" s="5" t="str">
        <f t="shared" si="24"/>
        <v/>
      </c>
      <c r="AB45" s="7"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1">
        <v>37</v>
      </c>
      <c r="B46" s="219" t="str">
        <f>IF(C46="","",IF(①学校情報入力!$D$9="","",①学校情報入力!$D$9))</f>
        <v/>
      </c>
      <c r="C46" s="42"/>
      <c r="D46" s="42"/>
      <c r="E46" s="42"/>
      <c r="F46" s="152"/>
      <c r="G46" s="42"/>
      <c r="H46" s="43"/>
      <c r="I46" s="44"/>
      <c r="J46" s="213"/>
      <c r="K46" s="44"/>
      <c r="L46" s="138"/>
      <c r="M46" s="44"/>
      <c r="N46" s="247"/>
      <c r="O46" s="45"/>
      <c r="P46" s="45"/>
      <c r="T46" s="54" t="str">
        <f>IF(種目情報!A35="","",種目情報!A35)</f>
        <v/>
      </c>
      <c r="U46" s="55" t="str">
        <f>IF(種目情報!E38="","",種目情報!E38)</f>
        <v/>
      </c>
      <c r="W46" s="5" t="str">
        <f t="shared" si="20"/>
        <v/>
      </c>
      <c r="X46" s="5" t="str">
        <f t="shared" si="21"/>
        <v/>
      </c>
      <c r="Y46" s="5" t="str">
        <f t="shared" si="22"/>
        <v/>
      </c>
      <c r="Z46" s="5" t="str">
        <f t="shared" si="23"/>
        <v/>
      </c>
      <c r="AA46" s="5" t="str">
        <f t="shared" si="24"/>
        <v/>
      </c>
      <c r="AB46" s="7"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1">
        <v>38</v>
      </c>
      <c r="B47" s="219" t="str">
        <f>IF(C47="","",IF(①学校情報入力!$D$9="","",①学校情報入力!$D$9))</f>
        <v/>
      </c>
      <c r="C47" s="42"/>
      <c r="D47" s="42"/>
      <c r="E47" s="42"/>
      <c r="F47" s="152"/>
      <c r="G47" s="42"/>
      <c r="H47" s="43"/>
      <c r="I47" s="44"/>
      <c r="J47" s="213"/>
      <c r="K47" s="44"/>
      <c r="L47" s="138"/>
      <c r="M47" s="44"/>
      <c r="N47" s="247"/>
      <c r="O47" s="45"/>
      <c r="P47" s="45"/>
      <c r="T47" s="54" t="str">
        <f>IF(種目情報!A36="","",種目情報!A36)</f>
        <v/>
      </c>
      <c r="U47" s="55" t="str">
        <f>IF(種目情報!E39="","",種目情報!E39)</f>
        <v/>
      </c>
      <c r="W47" s="5" t="str">
        <f t="shared" si="20"/>
        <v/>
      </c>
      <c r="X47" s="5" t="str">
        <f t="shared" si="21"/>
        <v/>
      </c>
      <c r="Y47" s="5" t="str">
        <f t="shared" si="22"/>
        <v/>
      </c>
      <c r="Z47" s="5" t="str">
        <f t="shared" si="23"/>
        <v/>
      </c>
      <c r="AA47" s="5" t="str">
        <f t="shared" si="24"/>
        <v/>
      </c>
      <c r="AB47" s="7"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1">
        <v>39</v>
      </c>
      <c r="B48" s="219" t="str">
        <f>IF(C48="","",IF(①学校情報入力!$D$9="","",①学校情報入力!$D$9))</f>
        <v/>
      </c>
      <c r="C48" s="42"/>
      <c r="D48" s="42"/>
      <c r="E48" s="42"/>
      <c r="F48" s="152"/>
      <c r="G48" s="42"/>
      <c r="H48" s="43"/>
      <c r="I48" s="44"/>
      <c r="J48" s="213"/>
      <c r="K48" s="44"/>
      <c r="L48" s="138"/>
      <c r="M48" s="44"/>
      <c r="N48" s="247"/>
      <c r="O48" s="45"/>
      <c r="P48" s="45"/>
      <c r="T48" s="54" t="str">
        <f>IF(種目情報!A37="","",種目情報!A37)</f>
        <v/>
      </c>
      <c r="U48" s="55" t="str">
        <f>IF(種目情報!E40="","",種目情報!E40)</f>
        <v/>
      </c>
      <c r="W48" s="5" t="str">
        <f t="shared" si="20"/>
        <v/>
      </c>
      <c r="X48" s="5" t="str">
        <f t="shared" si="21"/>
        <v/>
      </c>
      <c r="Y48" s="5" t="str">
        <f t="shared" si="22"/>
        <v/>
      </c>
      <c r="Z48" s="5" t="str">
        <f t="shared" si="23"/>
        <v/>
      </c>
      <c r="AA48" s="5" t="str">
        <f t="shared" si="24"/>
        <v/>
      </c>
      <c r="AB48" s="7"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1">
        <v>40</v>
      </c>
      <c r="B49" s="219" t="str">
        <f>IF(C49="","",IF(①学校情報入力!$D$9="","",①学校情報入力!$D$9))</f>
        <v/>
      </c>
      <c r="C49" s="42"/>
      <c r="D49" s="42"/>
      <c r="E49" s="42"/>
      <c r="F49" s="152"/>
      <c r="G49" s="42"/>
      <c r="H49" s="43"/>
      <c r="I49" s="44"/>
      <c r="J49" s="213"/>
      <c r="K49" s="44"/>
      <c r="L49" s="138"/>
      <c r="M49" s="44"/>
      <c r="N49" s="247"/>
      <c r="O49" s="45"/>
      <c r="P49" s="45"/>
      <c r="T49" s="54" t="str">
        <f>IF(種目情報!A38="","",種目情報!A38)</f>
        <v/>
      </c>
      <c r="U49" s="55" t="str">
        <f>IF(種目情報!E41="","",種目情報!E41)</f>
        <v/>
      </c>
      <c r="W49" s="5" t="str">
        <f t="shared" si="20"/>
        <v/>
      </c>
      <c r="X49" s="5" t="str">
        <f t="shared" si="21"/>
        <v/>
      </c>
      <c r="Y49" s="5" t="str">
        <f t="shared" si="22"/>
        <v/>
      </c>
      <c r="Z49" s="5" t="str">
        <f t="shared" si="23"/>
        <v/>
      </c>
      <c r="AA49" s="5" t="str">
        <f t="shared" si="24"/>
        <v/>
      </c>
      <c r="AB49" s="7"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1">
        <v>41</v>
      </c>
      <c r="B50" s="219" t="str">
        <f>IF(C50="","",IF(①学校情報入力!$D$9="","",①学校情報入力!$D$9))</f>
        <v/>
      </c>
      <c r="C50" s="42"/>
      <c r="D50" s="42"/>
      <c r="E50" s="42"/>
      <c r="F50" s="152"/>
      <c r="G50" s="42"/>
      <c r="H50" s="43"/>
      <c r="I50" s="44"/>
      <c r="J50" s="213"/>
      <c r="K50" s="44"/>
      <c r="L50" s="138"/>
      <c r="M50" s="44"/>
      <c r="N50" s="247"/>
      <c r="O50" s="45"/>
      <c r="P50" s="45"/>
      <c r="T50" s="54" t="str">
        <f>IF(種目情報!A39="","",種目情報!A39)</f>
        <v/>
      </c>
      <c r="U50" s="55" t="str">
        <f>IF(種目情報!E42="","",種目情報!E42)</f>
        <v/>
      </c>
      <c r="W50" s="5" t="str">
        <f t="shared" si="20"/>
        <v/>
      </c>
      <c r="X50" s="5" t="str">
        <f t="shared" si="21"/>
        <v/>
      </c>
      <c r="Y50" s="5" t="str">
        <f t="shared" si="22"/>
        <v/>
      </c>
      <c r="Z50" s="5" t="str">
        <f t="shared" si="23"/>
        <v/>
      </c>
      <c r="AA50" s="5" t="str">
        <f t="shared" si="24"/>
        <v/>
      </c>
      <c r="AB50" s="7"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1">
        <v>42</v>
      </c>
      <c r="B51" s="219" t="str">
        <f>IF(C51="","",IF(①学校情報入力!$D$9="","",①学校情報入力!$D$9))</f>
        <v/>
      </c>
      <c r="C51" s="42"/>
      <c r="D51" s="42"/>
      <c r="E51" s="42"/>
      <c r="F51" s="152"/>
      <c r="G51" s="42"/>
      <c r="H51" s="43"/>
      <c r="I51" s="44"/>
      <c r="J51" s="213"/>
      <c r="K51" s="44"/>
      <c r="L51" s="138"/>
      <c r="M51" s="44"/>
      <c r="N51" s="247"/>
      <c r="O51" s="45"/>
      <c r="P51" s="45"/>
      <c r="T51" s="54" t="str">
        <f>IF(種目情報!A40="","",種目情報!A40)</f>
        <v/>
      </c>
      <c r="U51" s="55" t="str">
        <f>IF(種目情報!E43="","",種目情報!E43)</f>
        <v/>
      </c>
      <c r="W51" s="5" t="str">
        <f t="shared" si="20"/>
        <v/>
      </c>
      <c r="X51" s="5" t="str">
        <f t="shared" si="21"/>
        <v/>
      </c>
      <c r="Y51" s="5" t="str">
        <f t="shared" si="22"/>
        <v/>
      </c>
      <c r="Z51" s="5" t="str">
        <f t="shared" si="23"/>
        <v/>
      </c>
      <c r="AA51" s="5" t="str">
        <f t="shared" si="24"/>
        <v/>
      </c>
      <c r="AB51" s="7"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1">
        <v>43</v>
      </c>
      <c r="B52" s="219" t="str">
        <f>IF(C52="","",IF(①学校情報入力!$D$9="","",①学校情報入力!$D$9))</f>
        <v/>
      </c>
      <c r="C52" s="42"/>
      <c r="D52" s="42"/>
      <c r="E52" s="42"/>
      <c r="F52" s="152"/>
      <c r="G52" s="42"/>
      <c r="H52" s="43"/>
      <c r="I52" s="44"/>
      <c r="J52" s="213"/>
      <c r="K52" s="44"/>
      <c r="L52" s="138"/>
      <c r="M52" s="44"/>
      <c r="N52" s="247"/>
      <c r="O52" s="45"/>
      <c r="P52" s="45"/>
      <c r="T52" s="54" t="str">
        <f>IF(種目情報!A41="","",種目情報!A41)</f>
        <v/>
      </c>
      <c r="U52" s="55" t="str">
        <f>IF(種目情報!E44="","",種目情報!E44)</f>
        <v/>
      </c>
      <c r="W52" s="5" t="str">
        <f t="shared" si="20"/>
        <v/>
      </c>
      <c r="X52" s="5" t="str">
        <f t="shared" si="21"/>
        <v/>
      </c>
      <c r="Y52" s="5" t="str">
        <f t="shared" si="22"/>
        <v/>
      </c>
      <c r="Z52" s="5" t="str">
        <f t="shared" si="23"/>
        <v/>
      </c>
      <c r="AA52" s="5" t="str">
        <f t="shared" si="24"/>
        <v/>
      </c>
      <c r="AB52" s="7"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1">
        <v>44</v>
      </c>
      <c r="B53" s="219" t="str">
        <f>IF(C53="","",IF(①学校情報入力!$D$9="","",①学校情報入力!$D$9))</f>
        <v/>
      </c>
      <c r="C53" s="42"/>
      <c r="D53" s="42"/>
      <c r="E53" s="42"/>
      <c r="F53" s="152"/>
      <c r="G53" s="42"/>
      <c r="H53" s="43"/>
      <c r="I53" s="44"/>
      <c r="J53" s="213"/>
      <c r="K53" s="44"/>
      <c r="L53" s="138"/>
      <c r="M53" s="44"/>
      <c r="N53" s="247"/>
      <c r="O53" s="45"/>
      <c r="P53" s="45"/>
      <c r="T53" s="54" t="str">
        <f>IF(種目情報!A42="","",種目情報!A42)</f>
        <v/>
      </c>
      <c r="U53" s="55" t="str">
        <f>IF(種目情報!E45="","",種目情報!E45)</f>
        <v/>
      </c>
      <c r="W53" s="5" t="str">
        <f t="shared" si="20"/>
        <v/>
      </c>
      <c r="X53" s="5" t="str">
        <f t="shared" si="21"/>
        <v/>
      </c>
      <c r="Y53" s="5" t="str">
        <f t="shared" si="22"/>
        <v/>
      </c>
      <c r="Z53" s="5" t="str">
        <f t="shared" si="23"/>
        <v/>
      </c>
      <c r="AA53" s="5" t="str">
        <f t="shared" si="24"/>
        <v/>
      </c>
      <c r="AB53" s="7"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1">
        <v>45</v>
      </c>
      <c r="B54" s="219" t="str">
        <f>IF(C54="","",IF(①学校情報入力!$D$9="","",①学校情報入力!$D$9))</f>
        <v/>
      </c>
      <c r="C54" s="42"/>
      <c r="D54" s="42"/>
      <c r="E54" s="42"/>
      <c r="F54" s="152"/>
      <c r="G54" s="42"/>
      <c r="H54" s="43"/>
      <c r="I54" s="44"/>
      <c r="J54" s="213"/>
      <c r="K54" s="44"/>
      <c r="L54" s="138"/>
      <c r="M54" s="44"/>
      <c r="N54" s="247"/>
      <c r="O54" s="45"/>
      <c r="P54" s="45"/>
      <c r="T54" s="54" t="str">
        <f>IF(種目情報!A43="","",種目情報!A43)</f>
        <v/>
      </c>
      <c r="U54" s="55" t="str">
        <f>IF(種目情報!E46="","",種目情報!E46)</f>
        <v/>
      </c>
      <c r="W54" s="5" t="str">
        <f t="shared" si="20"/>
        <v/>
      </c>
      <c r="X54" s="5" t="str">
        <f t="shared" si="21"/>
        <v/>
      </c>
      <c r="Y54" s="5" t="str">
        <f t="shared" si="22"/>
        <v/>
      </c>
      <c r="Z54" s="5" t="str">
        <f t="shared" si="23"/>
        <v/>
      </c>
      <c r="AA54" s="5" t="str">
        <f t="shared" si="24"/>
        <v/>
      </c>
      <c r="AB54" s="7"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1">
        <v>46</v>
      </c>
      <c r="B55" s="219" t="str">
        <f>IF(C55="","",IF(①学校情報入力!$D$9="","",①学校情報入力!$D$9))</f>
        <v/>
      </c>
      <c r="C55" s="42"/>
      <c r="D55" s="42"/>
      <c r="E55" s="42"/>
      <c r="F55" s="152"/>
      <c r="G55" s="42"/>
      <c r="H55" s="43"/>
      <c r="I55" s="44"/>
      <c r="J55" s="213"/>
      <c r="K55" s="44"/>
      <c r="L55" s="138"/>
      <c r="M55" s="44"/>
      <c r="N55" s="247"/>
      <c r="O55" s="45"/>
      <c r="P55" s="45"/>
      <c r="T55" s="54" t="str">
        <f>IF(種目情報!A44="","",種目情報!A44)</f>
        <v/>
      </c>
      <c r="U55" s="55" t="str">
        <f>IF(種目情報!E47="","",種目情報!E47)</f>
        <v/>
      </c>
      <c r="W55" s="5" t="str">
        <f t="shared" si="20"/>
        <v/>
      </c>
      <c r="X55" s="5" t="str">
        <f t="shared" si="21"/>
        <v/>
      </c>
      <c r="Y55" s="5" t="str">
        <f t="shared" si="22"/>
        <v/>
      </c>
      <c r="Z55" s="5" t="str">
        <f t="shared" si="23"/>
        <v/>
      </c>
      <c r="AA55" s="5" t="str">
        <f t="shared" si="24"/>
        <v/>
      </c>
      <c r="AB55" s="7"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1">
        <v>47</v>
      </c>
      <c r="B56" s="219" t="str">
        <f>IF(C56="","",IF(①学校情報入力!$D$9="","",①学校情報入力!$D$9))</f>
        <v/>
      </c>
      <c r="C56" s="42"/>
      <c r="D56" s="42"/>
      <c r="E56" s="42"/>
      <c r="F56" s="152"/>
      <c r="G56" s="42"/>
      <c r="H56" s="43"/>
      <c r="I56" s="44"/>
      <c r="J56" s="213"/>
      <c r="K56" s="44"/>
      <c r="L56" s="138"/>
      <c r="M56" s="44"/>
      <c r="N56" s="247"/>
      <c r="O56" s="45"/>
      <c r="P56" s="45"/>
      <c r="T56" s="54" t="str">
        <f>IF(種目情報!A45="","",種目情報!A45)</f>
        <v/>
      </c>
      <c r="U56" s="55" t="str">
        <f>IF(種目情報!E48="","",種目情報!E48)</f>
        <v/>
      </c>
      <c r="W56" s="5" t="str">
        <f t="shared" si="20"/>
        <v/>
      </c>
      <c r="X56" s="5" t="str">
        <f t="shared" si="21"/>
        <v/>
      </c>
      <c r="Y56" s="5" t="str">
        <f t="shared" si="22"/>
        <v/>
      </c>
      <c r="Z56" s="5" t="str">
        <f t="shared" si="23"/>
        <v/>
      </c>
      <c r="AA56" s="5" t="str">
        <f t="shared" si="24"/>
        <v/>
      </c>
      <c r="AB56" s="7"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1">
        <v>48</v>
      </c>
      <c r="B57" s="219" t="str">
        <f>IF(C57="","",IF(①学校情報入力!$D$9="","",①学校情報入力!$D$9))</f>
        <v/>
      </c>
      <c r="C57" s="42"/>
      <c r="D57" s="42"/>
      <c r="E57" s="42"/>
      <c r="F57" s="152"/>
      <c r="G57" s="42"/>
      <c r="H57" s="43"/>
      <c r="I57" s="44"/>
      <c r="J57" s="213"/>
      <c r="K57" s="44"/>
      <c r="L57" s="138"/>
      <c r="M57" s="44"/>
      <c r="N57" s="247"/>
      <c r="O57" s="45"/>
      <c r="P57" s="45"/>
      <c r="T57" s="54" t="str">
        <f>IF(種目情報!A46="","",種目情報!A46)</f>
        <v/>
      </c>
      <c r="U57" s="55" t="str">
        <f>IF(種目情報!E49="","",種目情報!E49)</f>
        <v/>
      </c>
      <c r="W57" s="5" t="str">
        <f t="shared" si="20"/>
        <v/>
      </c>
      <c r="X57" s="5" t="str">
        <f t="shared" si="21"/>
        <v/>
      </c>
      <c r="Y57" s="5" t="str">
        <f t="shared" si="22"/>
        <v/>
      </c>
      <c r="Z57" s="5" t="str">
        <f t="shared" si="23"/>
        <v/>
      </c>
      <c r="AA57" s="5" t="str">
        <f t="shared" si="24"/>
        <v/>
      </c>
      <c r="AB57" s="7"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1">
        <v>49</v>
      </c>
      <c r="B58" s="219" t="str">
        <f>IF(C58="","",IF(①学校情報入力!$D$9="","",①学校情報入力!$D$9))</f>
        <v/>
      </c>
      <c r="C58" s="42"/>
      <c r="D58" s="42"/>
      <c r="E58" s="42"/>
      <c r="F58" s="152"/>
      <c r="G58" s="42"/>
      <c r="H58" s="43"/>
      <c r="I58" s="44"/>
      <c r="J58" s="213"/>
      <c r="K58" s="44"/>
      <c r="L58" s="138"/>
      <c r="M58" s="44"/>
      <c r="N58" s="247"/>
      <c r="O58" s="45"/>
      <c r="P58" s="45"/>
      <c r="T58" s="54" t="str">
        <f>IF(種目情報!A47="","",種目情報!A47)</f>
        <v/>
      </c>
      <c r="U58" s="55" t="str">
        <f>IF(種目情報!E50="","",種目情報!E50)</f>
        <v/>
      </c>
      <c r="W58" s="5" t="str">
        <f t="shared" si="20"/>
        <v/>
      </c>
      <c r="X58" s="5" t="str">
        <f t="shared" si="21"/>
        <v/>
      </c>
      <c r="Y58" s="5" t="str">
        <f t="shared" si="22"/>
        <v/>
      </c>
      <c r="Z58" s="5" t="str">
        <f t="shared" si="23"/>
        <v/>
      </c>
      <c r="AA58" s="5" t="str">
        <f t="shared" si="24"/>
        <v/>
      </c>
      <c r="AB58" s="7"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1">
        <v>50</v>
      </c>
      <c r="B59" s="219" t="str">
        <f>IF(C59="","",IF(①学校情報入力!$D$9="","",①学校情報入力!$D$9))</f>
        <v/>
      </c>
      <c r="C59" s="42"/>
      <c r="D59" s="42"/>
      <c r="E59" s="42"/>
      <c r="F59" s="152"/>
      <c r="G59" s="42"/>
      <c r="H59" s="43"/>
      <c r="I59" s="44"/>
      <c r="J59" s="213"/>
      <c r="K59" s="44"/>
      <c r="L59" s="138"/>
      <c r="M59" s="44"/>
      <c r="N59" s="247"/>
      <c r="O59" s="45"/>
      <c r="P59" s="45"/>
      <c r="T59" s="54" t="str">
        <f>IF(種目情報!A48="","",種目情報!A48)</f>
        <v/>
      </c>
      <c r="U59" s="55" t="str">
        <f>IF(種目情報!E51="","",種目情報!E51)</f>
        <v/>
      </c>
      <c r="W59" s="5" t="str">
        <f t="shared" si="20"/>
        <v/>
      </c>
      <c r="X59" s="5" t="str">
        <f t="shared" si="21"/>
        <v/>
      </c>
      <c r="Y59" s="5" t="str">
        <f t="shared" si="22"/>
        <v/>
      </c>
      <c r="Z59" s="5" t="str">
        <f t="shared" si="23"/>
        <v/>
      </c>
      <c r="AA59" s="5" t="str">
        <f t="shared" si="24"/>
        <v/>
      </c>
      <c r="AB59" s="7"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1">
        <v>51</v>
      </c>
      <c r="B60" s="219" t="str">
        <f>IF(C60="","",IF(①学校情報入力!$D$9="","",①学校情報入力!$D$9))</f>
        <v/>
      </c>
      <c r="C60" s="42"/>
      <c r="D60" s="42"/>
      <c r="E60" s="42"/>
      <c r="F60" s="152"/>
      <c r="G60" s="42"/>
      <c r="H60" s="43"/>
      <c r="I60" s="44"/>
      <c r="J60" s="213"/>
      <c r="K60" s="44"/>
      <c r="L60" s="138"/>
      <c r="M60" s="44"/>
      <c r="N60" s="247"/>
      <c r="O60" s="45"/>
      <c r="P60" s="45"/>
      <c r="T60" s="54" t="str">
        <f>IF(種目情報!A49="","",種目情報!A49)</f>
        <v/>
      </c>
      <c r="U60" s="55" t="str">
        <f>IF(種目情報!E52="","",種目情報!E52)</f>
        <v/>
      </c>
      <c r="W60" s="5" t="str">
        <f t="shared" si="20"/>
        <v/>
      </c>
      <c r="X60" s="5" t="str">
        <f t="shared" si="21"/>
        <v/>
      </c>
      <c r="Y60" s="5" t="str">
        <f t="shared" si="22"/>
        <v/>
      </c>
      <c r="Z60" s="5" t="str">
        <f t="shared" si="23"/>
        <v/>
      </c>
      <c r="AA60" s="5" t="str">
        <f t="shared" si="24"/>
        <v/>
      </c>
      <c r="AB60" s="7"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1">
        <v>52</v>
      </c>
      <c r="B61" s="219" t="str">
        <f>IF(C61="","",IF(①学校情報入力!$D$9="","",①学校情報入力!$D$9))</f>
        <v/>
      </c>
      <c r="C61" s="42"/>
      <c r="D61" s="42"/>
      <c r="E61" s="42"/>
      <c r="F61" s="152"/>
      <c r="G61" s="42"/>
      <c r="H61" s="43"/>
      <c r="I61" s="44"/>
      <c r="J61" s="213"/>
      <c r="K61" s="44"/>
      <c r="L61" s="138"/>
      <c r="M61" s="44"/>
      <c r="N61" s="247"/>
      <c r="O61" s="45"/>
      <c r="P61" s="45"/>
      <c r="T61" s="54" t="str">
        <f>IF(種目情報!A50="","",種目情報!A50)</f>
        <v/>
      </c>
      <c r="U61" s="55" t="str">
        <f>IF(種目情報!E53="","",種目情報!E53)</f>
        <v/>
      </c>
      <c r="W61" s="5" t="str">
        <f t="shared" si="20"/>
        <v/>
      </c>
      <c r="X61" s="5" t="str">
        <f t="shared" si="21"/>
        <v/>
      </c>
      <c r="Y61" s="5" t="str">
        <f t="shared" si="22"/>
        <v/>
      </c>
      <c r="Z61" s="5" t="str">
        <f t="shared" si="23"/>
        <v/>
      </c>
      <c r="AA61" s="5" t="str">
        <f t="shared" si="24"/>
        <v/>
      </c>
      <c r="AB61" s="7"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1">
        <v>53</v>
      </c>
      <c r="B62" s="219" t="str">
        <f>IF(C62="","",IF(①学校情報入力!$D$9="","",①学校情報入力!$D$9))</f>
        <v/>
      </c>
      <c r="C62" s="42"/>
      <c r="D62" s="42"/>
      <c r="E62" s="42"/>
      <c r="F62" s="152"/>
      <c r="G62" s="42"/>
      <c r="H62" s="43"/>
      <c r="I62" s="44"/>
      <c r="J62" s="213"/>
      <c r="K62" s="44"/>
      <c r="L62" s="138"/>
      <c r="M62" s="44"/>
      <c r="N62" s="247"/>
      <c r="O62" s="45"/>
      <c r="P62" s="45"/>
      <c r="T62" s="54" t="str">
        <f>IF(種目情報!A51="","",種目情報!A51)</f>
        <v/>
      </c>
      <c r="U62" s="55" t="str">
        <f>IF(種目情報!E54="","",種目情報!E54)</f>
        <v/>
      </c>
      <c r="W62" s="5" t="str">
        <f t="shared" si="20"/>
        <v/>
      </c>
      <c r="X62" s="5" t="str">
        <f t="shared" si="21"/>
        <v/>
      </c>
      <c r="Y62" s="5" t="str">
        <f t="shared" si="22"/>
        <v/>
      </c>
      <c r="Z62" s="5" t="str">
        <f t="shared" si="23"/>
        <v/>
      </c>
      <c r="AA62" s="5" t="str">
        <f t="shared" si="24"/>
        <v/>
      </c>
      <c r="AB62" s="7"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1">
        <v>54</v>
      </c>
      <c r="B63" s="219" t="str">
        <f>IF(C63="","",IF(①学校情報入力!$D$9="","",①学校情報入力!$D$9))</f>
        <v/>
      </c>
      <c r="C63" s="42"/>
      <c r="D63" s="42"/>
      <c r="E63" s="42"/>
      <c r="F63" s="152"/>
      <c r="G63" s="42"/>
      <c r="H63" s="43"/>
      <c r="I63" s="44"/>
      <c r="J63" s="213"/>
      <c r="K63" s="44"/>
      <c r="L63" s="138"/>
      <c r="M63" s="44"/>
      <c r="N63" s="247"/>
      <c r="O63" s="45"/>
      <c r="P63" s="45"/>
      <c r="T63" s="54" t="str">
        <f>IF(種目情報!A52="","",種目情報!A52)</f>
        <v/>
      </c>
      <c r="U63" s="55" t="str">
        <f>IF(種目情報!E55="","",種目情報!E55)</f>
        <v/>
      </c>
      <c r="W63" s="5" t="str">
        <f t="shared" si="20"/>
        <v/>
      </c>
      <c r="X63" s="5" t="str">
        <f t="shared" si="21"/>
        <v/>
      </c>
      <c r="Y63" s="5" t="str">
        <f t="shared" si="22"/>
        <v/>
      </c>
      <c r="Z63" s="5" t="str">
        <f t="shared" si="23"/>
        <v/>
      </c>
      <c r="AA63" s="5" t="str">
        <f t="shared" si="24"/>
        <v/>
      </c>
      <c r="AB63" s="7"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1">
        <v>55</v>
      </c>
      <c r="B64" s="219" t="str">
        <f>IF(C64="","",IF(①学校情報入力!$D$9="","",①学校情報入力!$D$9))</f>
        <v/>
      </c>
      <c r="C64" s="42"/>
      <c r="D64" s="42"/>
      <c r="E64" s="42"/>
      <c r="F64" s="152"/>
      <c r="G64" s="42"/>
      <c r="H64" s="43"/>
      <c r="I64" s="44"/>
      <c r="J64" s="213"/>
      <c r="K64" s="44"/>
      <c r="L64" s="138"/>
      <c r="M64" s="44"/>
      <c r="N64" s="247"/>
      <c r="O64" s="45"/>
      <c r="P64" s="45"/>
      <c r="T64" s="54" t="str">
        <f>IF(種目情報!A53="","",種目情報!A53)</f>
        <v/>
      </c>
      <c r="U64" s="55" t="str">
        <f>IF(種目情報!E56="","",種目情報!E56)</f>
        <v/>
      </c>
      <c r="W64" s="5" t="str">
        <f t="shared" si="20"/>
        <v/>
      </c>
      <c r="X64" s="5" t="str">
        <f t="shared" si="21"/>
        <v/>
      </c>
      <c r="Y64" s="5" t="str">
        <f t="shared" si="22"/>
        <v/>
      </c>
      <c r="Z64" s="5" t="str">
        <f t="shared" si="23"/>
        <v/>
      </c>
      <c r="AA64" s="5" t="str">
        <f t="shared" si="24"/>
        <v/>
      </c>
      <c r="AB64" s="7"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1">
        <v>56</v>
      </c>
      <c r="B65" s="219" t="str">
        <f>IF(C65="","",IF(①学校情報入力!$D$9="","",①学校情報入力!$D$9))</f>
        <v/>
      </c>
      <c r="C65" s="42"/>
      <c r="D65" s="42"/>
      <c r="E65" s="42"/>
      <c r="F65" s="152"/>
      <c r="G65" s="42"/>
      <c r="H65" s="43"/>
      <c r="I65" s="44"/>
      <c r="J65" s="213"/>
      <c r="K65" s="44"/>
      <c r="L65" s="138"/>
      <c r="M65" s="44"/>
      <c r="N65" s="247"/>
      <c r="O65" s="45"/>
      <c r="P65" s="45"/>
      <c r="T65" s="54" t="str">
        <f>IF(種目情報!A54="","",種目情報!A54)</f>
        <v/>
      </c>
      <c r="U65" s="55" t="str">
        <f>IF(種目情報!E57="","",種目情報!E57)</f>
        <v/>
      </c>
      <c r="W65" s="5" t="str">
        <f t="shared" si="20"/>
        <v/>
      </c>
      <c r="X65" s="5" t="str">
        <f t="shared" si="21"/>
        <v/>
      </c>
      <c r="Y65" s="5" t="str">
        <f t="shared" si="22"/>
        <v/>
      </c>
      <c r="Z65" s="5" t="str">
        <f t="shared" si="23"/>
        <v/>
      </c>
      <c r="AA65" s="5" t="str">
        <f t="shared" si="24"/>
        <v/>
      </c>
      <c r="AB65" s="7"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1">
        <v>57</v>
      </c>
      <c r="B66" s="219" t="str">
        <f>IF(C66="","",IF(①学校情報入力!$D$9="","",①学校情報入力!$D$9))</f>
        <v/>
      </c>
      <c r="C66" s="42"/>
      <c r="D66" s="42"/>
      <c r="E66" s="42"/>
      <c r="F66" s="152"/>
      <c r="G66" s="42"/>
      <c r="H66" s="43"/>
      <c r="I66" s="44"/>
      <c r="J66" s="213"/>
      <c r="K66" s="44"/>
      <c r="L66" s="138"/>
      <c r="M66" s="44"/>
      <c r="N66" s="247"/>
      <c r="O66" s="45"/>
      <c r="P66" s="45"/>
      <c r="T66" s="54" t="str">
        <f>IF(種目情報!A55="","",種目情報!A55)</f>
        <v/>
      </c>
      <c r="U66" s="55" t="str">
        <f>IF(種目情報!E58="","",種目情報!E58)</f>
        <v/>
      </c>
      <c r="W66" s="5" t="str">
        <f t="shared" si="20"/>
        <v/>
      </c>
      <c r="X66" s="5" t="str">
        <f t="shared" si="21"/>
        <v/>
      </c>
      <c r="Y66" s="5" t="str">
        <f t="shared" si="22"/>
        <v/>
      </c>
      <c r="Z66" s="5" t="str">
        <f t="shared" si="23"/>
        <v/>
      </c>
      <c r="AA66" s="5" t="str">
        <f t="shared" si="24"/>
        <v/>
      </c>
      <c r="AB66" s="7"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1">
        <v>58</v>
      </c>
      <c r="B67" s="219" t="str">
        <f>IF(C67="","",IF(①学校情報入力!$D$9="","",①学校情報入力!$D$9))</f>
        <v/>
      </c>
      <c r="C67" s="42"/>
      <c r="D67" s="42"/>
      <c r="E67" s="42"/>
      <c r="F67" s="152"/>
      <c r="G67" s="42"/>
      <c r="H67" s="43"/>
      <c r="I67" s="44"/>
      <c r="J67" s="213"/>
      <c r="K67" s="44"/>
      <c r="L67" s="138"/>
      <c r="M67" s="44"/>
      <c r="N67" s="247"/>
      <c r="O67" s="45"/>
      <c r="P67" s="45"/>
      <c r="T67" s="54" t="str">
        <f>IF(種目情報!A56="","",種目情報!A56)</f>
        <v/>
      </c>
      <c r="U67" s="55" t="str">
        <f>IF(種目情報!E59="","",種目情報!E59)</f>
        <v/>
      </c>
      <c r="W67" s="5" t="str">
        <f t="shared" si="20"/>
        <v/>
      </c>
      <c r="X67" s="5" t="str">
        <f t="shared" si="21"/>
        <v/>
      </c>
      <c r="Y67" s="5" t="str">
        <f t="shared" si="22"/>
        <v/>
      </c>
      <c r="Z67" s="5" t="str">
        <f t="shared" si="23"/>
        <v/>
      </c>
      <c r="AA67" s="5" t="str">
        <f t="shared" si="24"/>
        <v/>
      </c>
      <c r="AB67" s="7"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1">
        <v>59</v>
      </c>
      <c r="B68" s="219" t="str">
        <f>IF(C68="","",IF(①学校情報入力!$D$9="","",①学校情報入力!$D$9))</f>
        <v/>
      </c>
      <c r="C68" s="42"/>
      <c r="D68" s="42"/>
      <c r="E68" s="42"/>
      <c r="F68" s="152"/>
      <c r="G68" s="42"/>
      <c r="H68" s="43"/>
      <c r="I68" s="44"/>
      <c r="J68" s="213"/>
      <c r="K68" s="44"/>
      <c r="L68" s="138"/>
      <c r="M68" s="44"/>
      <c r="N68" s="247"/>
      <c r="O68" s="45"/>
      <c r="P68" s="45"/>
      <c r="T68" s="54" t="str">
        <f>IF(種目情報!A57="","",種目情報!A57)</f>
        <v/>
      </c>
      <c r="U68" s="55" t="str">
        <f>IF(種目情報!E60="","",種目情報!E60)</f>
        <v/>
      </c>
      <c r="W68" s="5" t="str">
        <f t="shared" si="20"/>
        <v/>
      </c>
      <c r="X68" s="5" t="str">
        <f t="shared" si="21"/>
        <v/>
      </c>
      <c r="Y68" s="5" t="str">
        <f t="shared" si="22"/>
        <v/>
      </c>
      <c r="Z68" s="5" t="str">
        <f t="shared" si="23"/>
        <v/>
      </c>
      <c r="AA68" s="5" t="str">
        <f t="shared" si="24"/>
        <v/>
      </c>
      <c r="AB68" s="7"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1">
        <v>60</v>
      </c>
      <c r="B69" s="219" t="str">
        <f>IF(C69="","",IF(①学校情報入力!$D$9="","",①学校情報入力!$D$9))</f>
        <v/>
      </c>
      <c r="C69" s="42"/>
      <c r="D69" s="42"/>
      <c r="E69" s="42"/>
      <c r="F69" s="152"/>
      <c r="G69" s="42"/>
      <c r="H69" s="43"/>
      <c r="I69" s="44"/>
      <c r="J69" s="213"/>
      <c r="K69" s="44"/>
      <c r="L69" s="138"/>
      <c r="M69" s="44"/>
      <c r="N69" s="247"/>
      <c r="O69" s="45"/>
      <c r="P69" s="45"/>
      <c r="T69" s="54" t="str">
        <f>IF(種目情報!A58="","",種目情報!A58)</f>
        <v/>
      </c>
      <c r="U69" s="55" t="str">
        <f>IF(種目情報!E61="","",種目情報!E61)</f>
        <v/>
      </c>
      <c r="W69" s="5" t="str">
        <f t="shared" si="20"/>
        <v/>
      </c>
      <c r="X69" s="5" t="str">
        <f t="shared" si="21"/>
        <v/>
      </c>
      <c r="Y69" s="5" t="str">
        <f t="shared" si="22"/>
        <v/>
      </c>
      <c r="Z69" s="5" t="str">
        <f t="shared" si="23"/>
        <v/>
      </c>
      <c r="AA69" s="5" t="str">
        <f t="shared" si="24"/>
        <v/>
      </c>
      <c r="AB69" s="7"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1">
        <v>61</v>
      </c>
      <c r="B70" s="219" t="str">
        <f>IF(C70="","",IF(①学校情報入力!$D$9="","",①学校情報入力!$D$9))</f>
        <v/>
      </c>
      <c r="C70" s="42"/>
      <c r="D70" s="42"/>
      <c r="E70" s="42"/>
      <c r="F70" s="152"/>
      <c r="G70" s="42"/>
      <c r="H70" s="43"/>
      <c r="I70" s="44"/>
      <c r="J70" s="213"/>
      <c r="K70" s="44"/>
      <c r="L70" s="138"/>
      <c r="M70" s="44"/>
      <c r="N70" s="247"/>
      <c r="O70" s="45"/>
      <c r="P70" s="45"/>
      <c r="T70" s="54" t="str">
        <f>IF(種目情報!A59="","",種目情報!A59)</f>
        <v/>
      </c>
      <c r="U70" s="55" t="str">
        <f>IF(種目情報!E62="","",種目情報!E62)</f>
        <v/>
      </c>
      <c r="W70" s="5" t="str">
        <f t="shared" si="20"/>
        <v/>
      </c>
      <c r="X70" s="5" t="str">
        <f t="shared" si="21"/>
        <v/>
      </c>
      <c r="Y70" s="5" t="str">
        <f t="shared" si="22"/>
        <v/>
      </c>
      <c r="Z70" s="5" t="str">
        <f t="shared" si="23"/>
        <v/>
      </c>
      <c r="AA70" s="5" t="str">
        <f t="shared" si="24"/>
        <v/>
      </c>
      <c r="AB70" s="7"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1">
        <v>62</v>
      </c>
      <c r="B71" s="219" t="str">
        <f>IF(C71="","",IF(①学校情報入力!$D$9="","",①学校情報入力!$D$9))</f>
        <v/>
      </c>
      <c r="C71" s="42"/>
      <c r="D71" s="42"/>
      <c r="E71" s="42"/>
      <c r="F71" s="152"/>
      <c r="G71" s="42"/>
      <c r="H71" s="43"/>
      <c r="I71" s="44"/>
      <c r="J71" s="213"/>
      <c r="K71" s="44"/>
      <c r="L71" s="138"/>
      <c r="M71" s="44"/>
      <c r="N71" s="247"/>
      <c r="O71" s="45"/>
      <c r="P71" s="45"/>
      <c r="T71" s="54" t="str">
        <f>IF(種目情報!A60="","",種目情報!A60)</f>
        <v/>
      </c>
      <c r="U71" s="55" t="str">
        <f>IF(種目情報!E63="","",種目情報!E63)</f>
        <v/>
      </c>
      <c r="W71" s="5" t="str">
        <f t="shared" si="20"/>
        <v/>
      </c>
      <c r="X71" s="5" t="str">
        <f t="shared" si="21"/>
        <v/>
      </c>
      <c r="Y71" s="5" t="str">
        <f t="shared" si="22"/>
        <v/>
      </c>
      <c r="Z71" s="5" t="str">
        <f t="shared" si="23"/>
        <v/>
      </c>
      <c r="AA71" s="5" t="str">
        <f t="shared" si="24"/>
        <v/>
      </c>
      <c r="AB71" s="7"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1">
        <v>63</v>
      </c>
      <c r="B72" s="219" t="str">
        <f>IF(C72="","",IF(①学校情報入力!$D$9="","",①学校情報入力!$D$9))</f>
        <v/>
      </c>
      <c r="C72" s="42"/>
      <c r="D72" s="42"/>
      <c r="E72" s="42"/>
      <c r="F72" s="152"/>
      <c r="G72" s="42"/>
      <c r="H72" s="43"/>
      <c r="I72" s="44"/>
      <c r="J72" s="213"/>
      <c r="K72" s="44"/>
      <c r="L72" s="138"/>
      <c r="M72" s="44"/>
      <c r="N72" s="247"/>
      <c r="O72" s="45"/>
      <c r="P72" s="45"/>
      <c r="T72" s="54" t="str">
        <f>IF(種目情報!A61="","",種目情報!A61)</f>
        <v/>
      </c>
      <c r="U72" s="55" t="str">
        <f>IF(種目情報!E64="","",種目情報!E64)</f>
        <v/>
      </c>
      <c r="W72" s="5" t="str">
        <f t="shared" si="20"/>
        <v/>
      </c>
      <c r="X72" s="5" t="str">
        <f t="shared" si="21"/>
        <v/>
      </c>
      <c r="Y72" s="5" t="str">
        <f t="shared" si="22"/>
        <v/>
      </c>
      <c r="Z72" s="5" t="str">
        <f t="shared" si="23"/>
        <v/>
      </c>
      <c r="AA72" s="5" t="str">
        <f t="shared" si="24"/>
        <v/>
      </c>
      <c r="AB72" s="7"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1">
        <v>64</v>
      </c>
      <c r="B73" s="219" t="str">
        <f>IF(C73="","",IF(①学校情報入力!$D$9="","",①学校情報入力!$D$9))</f>
        <v/>
      </c>
      <c r="C73" s="42"/>
      <c r="D73" s="42"/>
      <c r="E73" s="42"/>
      <c r="F73" s="152"/>
      <c r="G73" s="42"/>
      <c r="H73" s="43"/>
      <c r="I73" s="44"/>
      <c r="J73" s="213"/>
      <c r="K73" s="44"/>
      <c r="L73" s="138"/>
      <c r="M73" s="44"/>
      <c r="N73" s="247"/>
      <c r="O73" s="45"/>
      <c r="P73" s="45"/>
      <c r="T73" s="54" t="str">
        <f>IF(種目情報!A62="","",種目情報!A62)</f>
        <v/>
      </c>
      <c r="U73" s="55" t="str">
        <f>IF(種目情報!E65="","",種目情報!E65)</f>
        <v/>
      </c>
      <c r="W73" s="5" t="str">
        <f t="shared" si="20"/>
        <v/>
      </c>
      <c r="X73" s="5" t="str">
        <f t="shared" si="21"/>
        <v/>
      </c>
      <c r="Y73" s="5" t="str">
        <f t="shared" si="22"/>
        <v/>
      </c>
      <c r="Z73" s="5" t="str">
        <f t="shared" si="23"/>
        <v/>
      </c>
      <c r="AA73" s="5" t="str">
        <f t="shared" si="24"/>
        <v/>
      </c>
      <c r="AB73" s="7"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1">
        <v>65</v>
      </c>
      <c r="B74" s="219" t="str">
        <f>IF(C74="","",IF(①学校情報入力!$D$9="","",①学校情報入力!$D$9))</f>
        <v/>
      </c>
      <c r="C74" s="42"/>
      <c r="D74" s="42"/>
      <c r="E74" s="42"/>
      <c r="F74" s="152"/>
      <c r="G74" s="42"/>
      <c r="H74" s="43"/>
      <c r="I74" s="44"/>
      <c r="J74" s="213"/>
      <c r="K74" s="44"/>
      <c r="L74" s="138"/>
      <c r="M74" s="44"/>
      <c r="N74" s="247"/>
      <c r="O74" s="45"/>
      <c r="P74" s="45"/>
      <c r="T74" s="54" t="str">
        <f>IF(種目情報!A63="","",種目情報!A63)</f>
        <v/>
      </c>
      <c r="U74" s="55" t="str">
        <f>IF(種目情報!E66="","",種目情報!E66)</f>
        <v/>
      </c>
      <c r="W74" s="5" t="str">
        <f t="shared" si="20"/>
        <v/>
      </c>
      <c r="X74" s="5" t="str">
        <f t="shared" si="21"/>
        <v/>
      </c>
      <c r="Y74" s="5" t="str">
        <f t="shared" si="22"/>
        <v/>
      </c>
      <c r="Z74" s="5" t="str">
        <f t="shared" si="23"/>
        <v/>
      </c>
      <c r="AA74" s="5" t="str">
        <f t="shared" si="24"/>
        <v/>
      </c>
      <c r="AB74" s="7"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1">
        <v>66</v>
      </c>
      <c r="B75" s="219" t="str">
        <f>IF(C75="","",IF(①学校情報入力!$D$9="","",①学校情報入力!$D$9))</f>
        <v/>
      </c>
      <c r="C75" s="42"/>
      <c r="D75" s="42"/>
      <c r="E75" s="42"/>
      <c r="F75" s="152"/>
      <c r="G75" s="42"/>
      <c r="H75" s="43"/>
      <c r="I75" s="44"/>
      <c r="J75" s="213"/>
      <c r="K75" s="44"/>
      <c r="L75" s="138"/>
      <c r="M75" s="44"/>
      <c r="N75" s="247"/>
      <c r="O75" s="45"/>
      <c r="P75" s="45"/>
      <c r="T75" s="54" t="str">
        <f>IF(種目情報!A64="","",種目情報!A64)</f>
        <v/>
      </c>
      <c r="U75" s="55" t="str">
        <f>IF(種目情報!E67="","",種目情報!E67)</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7"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1">
        <v>67</v>
      </c>
      <c r="B76" s="219" t="str">
        <f>IF(C76="","",IF(①学校情報入力!$D$9="","",①学校情報入力!$D$9))</f>
        <v/>
      </c>
      <c r="C76" s="42"/>
      <c r="D76" s="42"/>
      <c r="E76" s="42"/>
      <c r="F76" s="152"/>
      <c r="G76" s="42"/>
      <c r="H76" s="43"/>
      <c r="I76" s="44"/>
      <c r="J76" s="213"/>
      <c r="K76" s="44"/>
      <c r="L76" s="138"/>
      <c r="M76" s="44"/>
      <c r="N76" s="247"/>
      <c r="O76" s="45"/>
      <c r="P76" s="45"/>
      <c r="T76" s="54" t="str">
        <f>IF(種目情報!A65="","",種目情報!A65)</f>
        <v/>
      </c>
      <c r="U76" s="55" t="str">
        <f>IF(種目情報!E68="","",種目情報!E68)</f>
        <v/>
      </c>
      <c r="W76" s="5" t="str">
        <f t="shared" si="34"/>
        <v/>
      </c>
      <c r="X76" s="5" t="str">
        <f t="shared" si="35"/>
        <v/>
      </c>
      <c r="Y76" s="5" t="str">
        <f t="shared" si="36"/>
        <v/>
      </c>
      <c r="Z76" s="5" t="str">
        <f t="shared" si="37"/>
        <v/>
      </c>
      <c r="AA76" s="5" t="str">
        <f t="shared" si="38"/>
        <v/>
      </c>
      <c r="AB76" s="7"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1">
        <v>68</v>
      </c>
      <c r="B77" s="219" t="str">
        <f>IF(C77="","",IF(①学校情報入力!$D$9="","",①学校情報入力!$D$9))</f>
        <v/>
      </c>
      <c r="C77" s="42"/>
      <c r="D77" s="42"/>
      <c r="E77" s="42"/>
      <c r="F77" s="152"/>
      <c r="G77" s="42"/>
      <c r="H77" s="43"/>
      <c r="I77" s="44"/>
      <c r="J77" s="213"/>
      <c r="K77" s="44"/>
      <c r="L77" s="138"/>
      <c r="M77" s="44"/>
      <c r="N77" s="247"/>
      <c r="O77" s="45"/>
      <c r="P77" s="45"/>
      <c r="T77" s="54" t="str">
        <f>IF(種目情報!A66="","",種目情報!A66)</f>
        <v/>
      </c>
      <c r="U77" s="55" t="str">
        <f>IF(種目情報!E69="","",種目情報!E69)</f>
        <v/>
      </c>
      <c r="W77" s="5" t="str">
        <f t="shared" si="34"/>
        <v/>
      </c>
      <c r="X77" s="5" t="str">
        <f t="shared" si="35"/>
        <v/>
      </c>
      <c r="Y77" s="5" t="str">
        <f t="shared" si="36"/>
        <v/>
      </c>
      <c r="Z77" s="5" t="str">
        <f t="shared" si="37"/>
        <v/>
      </c>
      <c r="AA77" s="5" t="str">
        <f t="shared" si="38"/>
        <v/>
      </c>
      <c r="AB77" s="7"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1">
        <v>69</v>
      </c>
      <c r="B78" s="219" t="str">
        <f>IF(C78="","",IF(①学校情報入力!$D$9="","",①学校情報入力!$D$9))</f>
        <v/>
      </c>
      <c r="C78" s="42"/>
      <c r="D78" s="42"/>
      <c r="E78" s="42"/>
      <c r="F78" s="152"/>
      <c r="G78" s="42"/>
      <c r="H78" s="43"/>
      <c r="I78" s="44"/>
      <c r="J78" s="213"/>
      <c r="K78" s="44"/>
      <c r="L78" s="138"/>
      <c r="M78" s="44"/>
      <c r="N78" s="247"/>
      <c r="O78" s="45"/>
      <c r="P78" s="45"/>
      <c r="T78" s="54" t="str">
        <f>IF(種目情報!A67="","",種目情報!A67)</f>
        <v/>
      </c>
      <c r="U78" s="55" t="str">
        <f>IF(種目情報!E70="","",種目情報!E70)</f>
        <v/>
      </c>
      <c r="W78" s="5" t="str">
        <f t="shared" si="34"/>
        <v/>
      </c>
      <c r="X78" s="5" t="str">
        <f t="shared" si="35"/>
        <v/>
      </c>
      <c r="Y78" s="5" t="str">
        <f t="shared" si="36"/>
        <v/>
      </c>
      <c r="Z78" s="5" t="str">
        <f t="shared" si="37"/>
        <v/>
      </c>
      <c r="AA78" s="5" t="str">
        <f t="shared" si="38"/>
        <v/>
      </c>
      <c r="AB78" s="7"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1">
        <v>70</v>
      </c>
      <c r="B79" s="219" t="str">
        <f>IF(C79="","",IF(①学校情報入力!$D$9="","",①学校情報入力!$D$9))</f>
        <v/>
      </c>
      <c r="C79" s="42"/>
      <c r="D79" s="42"/>
      <c r="E79" s="42"/>
      <c r="F79" s="152"/>
      <c r="G79" s="42"/>
      <c r="H79" s="43"/>
      <c r="I79" s="44"/>
      <c r="J79" s="213"/>
      <c r="K79" s="44"/>
      <c r="L79" s="138"/>
      <c r="M79" s="44"/>
      <c r="N79" s="247"/>
      <c r="O79" s="45"/>
      <c r="P79" s="45"/>
      <c r="T79" s="54" t="str">
        <f>IF(種目情報!A68="","",種目情報!A68)</f>
        <v/>
      </c>
      <c r="U79" s="55" t="str">
        <f>IF(種目情報!E71="","",種目情報!E71)</f>
        <v/>
      </c>
      <c r="W79" s="5" t="str">
        <f t="shared" si="34"/>
        <v/>
      </c>
      <c r="X79" s="5" t="str">
        <f t="shared" si="35"/>
        <v/>
      </c>
      <c r="Y79" s="5" t="str">
        <f t="shared" si="36"/>
        <v/>
      </c>
      <c r="Z79" s="5" t="str">
        <f t="shared" si="37"/>
        <v/>
      </c>
      <c r="AA79" s="5" t="str">
        <f t="shared" si="38"/>
        <v/>
      </c>
      <c r="AB79" s="7"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1">
        <v>71</v>
      </c>
      <c r="B80" s="219" t="str">
        <f>IF(C80="","",IF(①学校情報入力!$D$9="","",①学校情報入力!$D$9))</f>
        <v/>
      </c>
      <c r="C80" s="42"/>
      <c r="D80" s="42"/>
      <c r="E80" s="42"/>
      <c r="F80" s="152"/>
      <c r="G80" s="42"/>
      <c r="H80" s="43"/>
      <c r="I80" s="44"/>
      <c r="J80" s="213"/>
      <c r="K80" s="44"/>
      <c r="L80" s="138"/>
      <c r="M80" s="44"/>
      <c r="N80" s="247"/>
      <c r="O80" s="45"/>
      <c r="P80" s="45"/>
      <c r="T80" s="54" t="str">
        <f>IF(種目情報!A69="","",種目情報!A69)</f>
        <v/>
      </c>
      <c r="U80" s="55" t="str">
        <f>IF(種目情報!E72="","",種目情報!E72)</f>
        <v/>
      </c>
      <c r="W80" s="5" t="str">
        <f t="shared" si="34"/>
        <v/>
      </c>
      <c r="X80" s="5" t="str">
        <f t="shared" si="35"/>
        <v/>
      </c>
      <c r="Y80" s="5" t="str">
        <f t="shared" si="36"/>
        <v/>
      </c>
      <c r="Z80" s="5" t="str">
        <f t="shared" si="37"/>
        <v/>
      </c>
      <c r="AA80" s="5" t="str">
        <f t="shared" si="38"/>
        <v/>
      </c>
      <c r="AB80" s="7"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1">
        <v>72</v>
      </c>
      <c r="B81" s="219" t="str">
        <f>IF(C81="","",IF(①学校情報入力!$D$9="","",①学校情報入力!$D$9))</f>
        <v/>
      </c>
      <c r="C81" s="42"/>
      <c r="D81" s="42"/>
      <c r="E81" s="42"/>
      <c r="F81" s="152"/>
      <c r="G81" s="42"/>
      <c r="H81" s="43"/>
      <c r="I81" s="44"/>
      <c r="J81" s="213"/>
      <c r="K81" s="44"/>
      <c r="L81" s="138"/>
      <c r="M81" s="44"/>
      <c r="N81" s="247"/>
      <c r="O81" s="45"/>
      <c r="P81" s="45"/>
      <c r="T81" s="54" t="str">
        <f>IF(種目情報!A70="","",種目情報!A70)</f>
        <v/>
      </c>
      <c r="U81" s="55" t="str">
        <f>IF(種目情報!E73="","",種目情報!E73)</f>
        <v/>
      </c>
      <c r="W81" s="5" t="str">
        <f t="shared" si="34"/>
        <v/>
      </c>
      <c r="X81" s="5" t="str">
        <f t="shared" si="35"/>
        <v/>
      </c>
      <c r="Y81" s="5" t="str">
        <f t="shared" si="36"/>
        <v/>
      </c>
      <c r="Z81" s="5" t="str">
        <f t="shared" si="37"/>
        <v/>
      </c>
      <c r="AA81" s="5" t="str">
        <f t="shared" si="38"/>
        <v/>
      </c>
      <c r="AB81" s="7"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1">
        <v>73</v>
      </c>
      <c r="B82" s="219" t="str">
        <f>IF(C82="","",IF(①学校情報入力!$D$9="","",①学校情報入力!$D$9))</f>
        <v/>
      </c>
      <c r="C82" s="42"/>
      <c r="D82" s="42"/>
      <c r="E82" s="42"/>
      <c r="F82" s="152"/>
      <c r="G82" s="42"/>
      <c r="H82" s="43"/>
      <c r="I82" s="44"/>
      <c r="J82" s="213"/>
      <c r="K82" s="44"/>
      <c r="L82" s="138"/>
      <c r="M82" s="44"/>
      <c r="N82" s="247"/>
      <c r="O82" s="45"/>
      <c r="P82" s="45"/>
      <c r="T82" s="54" t="str">
        <f>IF(種目情報!A71="","",種目情報!A71)</f>
        <v/>
      </c>
      <c r="U82" s="55" t="str">
        <f>IF(種目情報!E74="","",種目情報!E74)</f>
        <v/>
      </c>
      <c r="W82" s="5" t="str">
        <f t="shared" si="34"/>
        <v/>
      </c>
      <c r="X82" s="5" t="str">
        <f t="shared" si="35"/>
        <v/>
      </c>
      <c r="Y82" s="5" t="str">
        <f t="shared" si="36"/>
        <v/>
      </c>
      <c r="Z82" s="5" t="str">
        <f t="shared" si="37"/>
        <v/>
      </c>
      <c r="AA82" s="5" t="str">
        <f t="shared" si="38"/>
        <v/>
      </c>
      <c r="AB82" s="7"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1">
        <v>74</v>
      </c>
      <c r="B83" s="219" t="str">
        <f>IF(C83="","",IF(①学校情報入力!$D$9="","",①学校情報入力!$D$9))</f>
        <v/>
      </c>
      <c r="C83" s="42"/>
      <c r="D83" s="42"/>
      <c r="E83" s="42"/>
      <c r="F83" s="152"/>
      <c r="G83" s="42"/>
      <c r="H83" s="43"/>
      <c r="I83" s="44"/>
      <c r="J83" s="213"/>
      <c r="K83" s="44"/>
      <c r="L83" s="138"/>
      <c r="M83" s="44"/>
      <c r="N83" s="247"/>
      <c r="O83" s="45"/>
      <c r="P83" s="45"/>
      <c r="T83" s="54" t="str">
        <f>IF(種目情報!A72="","",種目情報!A72)</f>
        <v/>
      </c>
      <c r="U83" s="55" t="str">
        <f>IF(種目情報!E75="","",種目情報!E75)</f>
        <v/>
      </c>
      <c r="W83" s="5" t="str">
        <f t="shared" si="34"/>
        <v/>
      </c>
      <c r="X83" s="5" t="str">
        <f t="shared" si="35"/>
        <v/>
      </c>
      <c r="Y83" s="5" t="str">
        <f t="shared" si="36"/>
        <v/>
      </c>
      <c r="Z83" s="5" t="str">
        <f t="shared" si="37"/>
        <v/>
      </c>
      <c r="AA83" s="5" t="str">
        <f t="shared" si="38"/>
        <v/>
      </c>
      <c r="AB83" s="7"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1">
        <v>75</v>
      </c>
      <c r="B84" s="219" t="str">
        <f>IF(C84="","",IF(①学校情報入力!$D$9="","",①学校情報入力!$D$9))</f>
        <v/>
      </c>
      <c r="C84" s="42"/>
      <c r="D84" s="42"/>
      <c r="E84" s="42"/>
      <c r="F84" s="152"/>
      <c r="G84" s="42"/>
      <c r="H84" s="43"/>
      <c r="I84" s="44"/>
      <c r="J84" s="213"/>
      <c r="K84" s="44"/>
      <c r="L84" s="138"/>
      <c r="M84" s="44"/>
      <c r="N84" s="247"/>
      <c r="O84" s="45"/>
      <c r="P84" s="45"/>
      <c r="T84" s="54" t="str">
        <f>IF(種目情報!A73="","",種目情報!A73)</f>
        <v/>
      </c>
      <c r="U84" s="55" t="str">
        <f>IF(種目情報!E76="","",種目情報!E76)</f>
        <v/>
      </c>
      <c r="W84" s="5" t="str">
        <f t="shared" si="34"/>
        <v/>
      </c>
      <c r="X84" s="5" t="str">
        <f t="shared" si="35"/>
        <v/>
      </c>
      <c r="Y84" s="5" t="str">
        <f t="shared" si="36"/>
        <v/>
      </c>
      <c r="Z84" s="5" t="str">
        <f t="shared" si="37"/>
        <v/>
      </c>
      <c r="AA84" s="5" t="str">
        <f t="shared" si="38"/>
        <v/>
      </c>
      <c r="AB84" s="7"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1">
        <v>76</v>
      </c>
      <c r="B85" s="219" t="str">
        <f>IF(C85="","",IF(①学校情報入力!$D$9="","",①学校情報入力!$D$9))</f>
        <v/>
      </c>
      <c r="C85" s="42"/>
      <c r="D85" s="42"/>
      <c r="E85" s="42"/>
      <c r="F85" s="152"/>
      <c r="G85" s="42"/>
      <c r="H85" s="43"/>
      <c r="I85" s="44"/>
      <c r="J85" s="213"/>
      <c r="K85" s="44"/>
      <c r="L85" s="138"/>
      <c r="M85" s="44"/>
      <c r="N85" s="247"/>
      <c r="O85" s="45"/>
      <c r="P85" s="45"/>
      <c r="T85" s="54" t="str">
        <f>IF(種目情報!A74="","",種目情報!A74)</f>
        <v/>
      </c>
      <c r="U85" s="55" t="str">
        <f>IF(種目情報!E77="","",種目情報!E77)</f>
        <v/>
      </c>
      <c r="W85" s="5" t="str">
        <f t="shared" si="34"/>
        <v/>
      </c>
      <c r="X85" s="5" t="str">
        <f t="shared" si="35"/>
        <v/>
      </c>
      <c r="Y85" s="5" t="str">
        <f t="shared" si="36"/>
        <v/>
      </c>
      <c r="Z85" s="5" t="str">
        <f t="shared" si="37"/>
        <v/>
      </c>
      <c r="AA85" s="5" t="str">
        <f t="shared" si="38"/>
        <v/>
      </c>
      <c r="AB85" s="7"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1">
        <v>77</v>
      </c>
      <c r="B86" s="219" t="str">
        <f>IF(C86="","",IF(①学校情報入力!$D$9="","",①学校情報入力!$D$9))</f>
        <v/>
      </c>
      <c r="C86" s="42"/>
      <c r="D86" s="42"/>
      <c r="E86" s="42"/>
      <c r="F86" s="152"/>
      <c r="G86" s="42"/>
      <c r="H86" s="43"/>
      <c r="I86" s="44"/>
      <c r="J86" s="213"/>
      <c r="K86" s="44"/>
      <c r="L86" s="138"/>
      <c r="M86" s="44"/>
      <c r="N86" s="247"/>
      <c r="O86" s="45"/>
      <c r="P86" s="45"/>
      <c r="T86" s="54" t="str">
        <f>IF(種目情報!A75="","",種目情報!A75)</f>
        <v/>
      </c>
      <c r="U86" s="55" t="str">
        <f>IF(種目情報!E78="","",種目情報!E78)</f>
        <v/>
      </c>
      <c r="W86" s="5" t="str">
        <f t="shared" si="34"/>
        <v/>
      </c>
      <c r="X86" s="5" t="str">
        <f t="shared" si="35"/>
        <v/>
      </c>
      <c r="Y86" s="5" t="str">
        <f t="shared" si="36"/>
        <v/>
      </c>
      <c r="Z86" s="5" t="str">
        <f t="shared" si="37"/>
        <v/>
      </c>
      <c r="AA86" s="5" t="str">
        <f t="shared" si="38"/>
        <v/>
      </c>
      <c r="AB86" s="7"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1">
        <v>78</v>
      </c>
      <c r="B87" s="219" t="str">
        <f>IF(C87="","",IF(①学校情報入力!$D$9="","",①学校情報入力!$D$9))</f>
        <v/>
      </c>
      <c r="C87" s="42"/>
      <c r="D87" s="42"/>
      <c r="E87" s="42"/>
      <c r="F87" s="152"/>
      <c r="G87" s="42"/>
      <c r="H87" s="43"/>
      <c r="I87" s="44"/>
      <c r="J87" s="213"/>
      <c r="K87" s="44"/>
      <c r="L87" s="138"/>
      <c r="M87" s="44"/>
      <c r="N87" s="247"/>
      <c r="O87" s="45"/>
      <c r="P87" s="45"/>
      <c r="T87" s="54" t="str">
        <f>IF(種目情報!A76="","",種目情報!A76)</f>
        <v/>
      </c>
      <c r="U87" s="55" t="str">
        <f>IF(種目情報!E79="","",種目情報!E79)</f>
        <v/>
      </c>
      <c r="W87" s="5" t="str">
        <f t="shared" si="34"/>
        <v/>
      </c>
      <c r="X87" s="5" t="str">
        <f t="shared" si="35"/>
        <v/>
      </c>
      <c r="Y87" s="5" t="str">
        <f t="shared" si="36"/>
        <v/>
      </c>
      <c r="Z87" s="5" t="str">
        <f t="shared" si="37"/>
        <v/>
      </c>
      <c r="AA87" s="5" t="str">
        <f t="shared" si="38"/>
        <v/>
      </c>
      <c r="AB87" s="7"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1">
        <v>79</v>
      </c>
      <c r="B88" s="219" t="str">
        <f>IF(C88="","",IF(①学校情報入力!$D$9="","",①学校情報入力!$D$9))</f>
        <v/>
      </c>
      <c r="C88" s="42"/>
      <c r="D88" s="42"/>
      <c r="E88" s="42"/>
      <c r="F88" s="152"/>
      <c r="G88" s="42"/>
      <c r="H88" s="43"/>
      <c r="I88" s="44"/>
      <c r="J88" s="213"/>
      <c r="K88" s="44"/>
      <c r="L88" s="138"/>
      <c r="M88" s="44"/>
      <c r="N88" s="247"/>
      <c r="O88" s="45"/>
      <c r="P88" s="45"/>
      <c r="T88" s="54" t="str">
        <f>IF(種目情報!A77="","",種目情報!A77)</f>
        <v/>
      </c>
      <c r="U88" s="55" t="str">
        <f>IF(種目情報!E80="","",種目情報!E80)</f>
        <v/>
      </c>
      <c r="W88" s="5" t="str">
        <f t="shared" si="34"/>
        <v/>
      </c>
      <c r="X88" s="5" t="str">
        <f t="shared" si="35"/>
        <v/>
      </c>
      <c r="Y88" s="5" t="str">
        <f t="shared" si="36"/>
        <v/>
      </c>
      <c r="Z88" s="5" t="str">
        <f t="shared" si="37"/>
        <v/>
      </c>
      <c r="AA88" s="5" t="str">
        <f t="shared" si="38"/>
        <v/>
      </c>
      <c r="AB88" s="7"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1">
        <v>80</v>
      </c>
      <c r="B89" s="219" t="str">
        <f>IF(C89="","",IF(①学校情報入力!$D$9="","",①学校情報入力!$D$9))</f>
        <v/>
      </c>
      <c r="C89" s="42"/>
      <c r="D89" s="42"/>
      <c r="E89" s="42"/>
      <c r="F89" s="152"/>
      <c r="G89" s="42"/>
      <c r="H89" s="43"/>
      <c r="I89" s="44"/>
      <c r="J89" s="213"/>
      <c r="K89" s="44"/>
      <c r="L89" s="138"/>
      <c r="M89" s="44"/>
      <c r="N89" s="247"/>
      <c r="O89" s="45"/>
      <c r="P89" s="45"/>
      <c r="T89" s="54" t="str">
        <f>IF(種目情報!A78="","",種目情報!A78)</f>
        <v/>
      </c>
      <c r="U89" s="55" t="str">
        <f>IF(種目情報!E81="","",種目情報!E81)</f>
        <v/>
      </c>
      <c r="W89" s="5" t="str">
        <f t="shared" si="34"/>
        <v/>
      </c>
      <c r="X89" s="5" t="str">
        <f t="shared" si="35"/>
        <v/>
      </c>
      <c r="Y89" s="5" t="str">
        <f t="shared" si="36"/>
        <v/>
      </c>
      <c r="Z89" s="5" t="str">
        <f t="shared" si="37"/>
        <v/>
      </c>
      <c r="AA89" s="5" t="str">
        <f t="shared" si="38"/>
        <v/>
      </c>
      <c r="AB89" s="7"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1">
        <v>81</v>
      </c>
      <c r="B90" s="219" t="str">
        <f>IF(C90="","",IF(①学校情報入力!$D$9="","",①学校情報入力!$D$9))</f>
        <v/>
      </c>
      <c r="C90" s="42"/>
      <c r="D90" s="42"/>
      <c r="E90" s="42"/>
      <c r="F90" s="152"/>
      <c r="G90" s="42"/>
      <c r="H90" s="43"/>
      <c r="I90" s="44"/>
      <c r="J90" s="213"/>
      <c r="K90" s="44"/>
      <c r="L90" s="138"/>
      <c r="M90" s="44"/>
      <c r="N90" s="247"/>
      <c r="O90" s="45"/>
      <c r="P90" s="45"/>
      <c r="T90" s="54" t="str">
        <f>IF(種目情報!A79="","",種目情報!A79)</f>
        <v/>
      </c>
      <c r="U90" s="55" t="str">
        <f>IF(種目情報!E82="","",種目情報!E82)</f>
        <v/>
      </c>
      <c r="W90" s="5" t="str">
        <f t="shared" si="34"/>
        <v/>
      </c>
      <c r="X90" s="5" t="str">
        <f t="shared" si="35"/>
        <v/>
      </c>
      <c r="Y90" s="5" t="str">
        <f t="shared" si="36"/>
        <v/>
      </c>
      <c r="Z90" s="5" t="str">
        <f t="shared" si="37"/>
        <v/>
      </c>
      <c r="AA90" s="5" t="str">
        <f t="shared" si="38"/>
        <v/>
      </c>
      <c r="AB90" s="7"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1">
        <v>82</v>
      </c>
      <c r="B91" s="219" t="str">
        <f>IF(C91="","",IF(①学校情報入力!$D$9="","",①学校情報入力!$D$9))</f>
        <v/>
      </c>
      <c r="C91" s="42"/>
      <c r="D91" s="42"/>
      <c r="E91" s="42"/>
      <c r="F91" s="152"/>
      <c r="G91" s="42"/>
      <c r="H91" s="43"/>
      <c r="I91" s="44"/>
      <c r="J91" s="213"/>
      <c r="K91" s="44"/>
      <c r="L91" s="138"/>
      <c r="M91" s="44"/>
      <c r="N91" s="247"/>
      <c r="O91" s="45"/>
      <c r="P91" s="45"/>
      <c r="T91" s="54" t="str">
        <f>IF(種目情報!A80="","",種目情報!A80)</f>
        <v/>
      </c>
      <c r="U91" s="55" t="str">
        <f>IF(種目情報!E83="","",種目情報!E83)</f>
        <v/>
      </c>
      <c r="W91" s="5" t="str">
        <f t="shared" si="34"/>
        <v/>
      </c>
      <c r="X91" s="5" t="str">
        <f t="shared" si="35"/>
        <v/>
      </c>
      <c r="Y91" s="5" t="str">
        <f t="shared" si="36"/>
        <v/>
      </c>
      <c r="Z91" s="5" t="str">
        <f t="shared" si="37"/>
        <v/>
      </c>
      <c r="AA91" s="5" t="str">
        <f t="shared" si="38"/>
        <v/>
      </c>
      <c r="AB91" s="7"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1">
        <v>83</v>
      </c>
      <c r="B92" s="219" t="str">
        <f>IF(C92="","",IF(①学校情報入力!$D$9="","",①学校情報入力!$D$9))</f>
        <v/>
      </c>
      <c r="C92" s="42"/>
      <c r="D92" s="42"/>
      <c r="E92" s="42"/>
      <c r="F92" s="152"/>
      <c r="G92" s="42"/>
      <c r="H92" s="43"/>
      <c r="I92" s="44"/>
      <c r="J92" s="213"/>
      <c r="K92" s="44"/>
      <c r="L92" s="138"/>
      <c r="M92" s="44"/>
      <c r="N92" s="247"/>
      <c r="O92" s="45"/>
      <c r="P92" s="45"/>
      <c r="W92" s="5" t="str">
        <f t="shared" si="34"/>
        <v/>
      </c>
      <c r="X92" s="5" t="str">
        <f t="shared" si="35"/>
        <v/>
      </c>
      <c r="Y92" s="5" t="str">
        <f t="shared" si="36"/>
        <v/>
      </c>
      <c r="Z92" s="5" t="str">
        <f t="shared" si="37"/>
        <v/>
      </c>
      <c r="AA92" s="5" t="str">
        <f t="shared" si="38"/>
        <v/>
      </c>
      <c r="AB92" s="7"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1">
        <v>84</v>
      </c>
      <c r="B93" s="219" t="str">
        <f>IF(C93="","",IF(①学校情報入力!$D$9="","",①学校情報入力!$D$9))</f>
        <v/>
      </c>
      <c r="C93" s="42"/>
      <c r="D93" s="42"/>
      <c r="E93" s="42"/>
      <c r="F93" s="152"/>
      <c r="G93" s="42"/>
      <c r="H93" s="43"/>
      <c r="I93" s="44"/>
      <c r="J93" s="213"/>
      <c r="K93" s="44"/>
      <c r="L93" s="138"/>
      <c r="M93" s="44"/>
      <c r="N93" s="247"/>
      <c r="O93" s="45"/>
      <c r="P93" s="45"/>
      <c r="W93" s="5" t="str">
        <f t="shared" si="34"/>
        <v/>
      </c>
      <c r="X93" s="5" t="str">
        <f t="shared" si="35"/>
        <v/>
      </c>
      <c r="Y93" s="5" t="str">
        <f t="shared" si="36"/>
        <v/>
      </c>
      <c r="Z93" s="5" t="str">
        <f t="shared" si="37"/>
        <v/>
      </c>
      <c r="AA93" s="5" t="str">
        <f t="shared" si="38"/>
        <v/>
      </c>
      <c r="AB93" s="7"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1">
        <v>85</v>
      </c>
      <c r="B94" s="219" t="str">
        <f>IF(C94="","",IF(①学校情報入力!$D$9="","",①学校情報入力!$D$9))</f>
        <v/>
      </c>
      <c r="C94" s="42"/>
      <c r="D94" s="42"/>
      <c r="E94" s="42"/>
      <c r="F94" s="152"/>
      <c r="G94" s="42"/>
      <c r="H94" s="43"/>
      <c r="I94" s="44"/>
      <c r="J94" s="213"/>
      <c r="K94" s="44"/>
      <c r="L94" s="138"/>
      <c r="M94" s="44"/>
      <c r="N94" s="247"/>
      <c r="O94" s="45"/>
      <c r="P94" s="45"/>
      <c r="W94" s="5" t="str">
        <f t="shared" si="34"/>
        <v/>
      </c>
      <c r="X94" s="5" t="str">
        <f t="shared" si="35"/>
        <v/>
      </c>
      <c r="Y94" s="5" t="str">
        <f t="shared" si="36"/>
        <v/>
      </c>
      <c r="Z94" s="5" t="str">
        <f t="shared" si="37"/>
        <v/>
      </c>
      <c r="AA94" s="5" t="str">
        <f t="shared" si="38"/>
        <v/>
      </c>
      <c r="AB94" s="7"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1">
        <v>86</v>
      </c>
      <c r="B95" s="219" t="str">
        <f>IF(C95="","",IF(①学校情報入力!$D$9="","",①学校情報入力!$D$9))</f>
        <v/>
      </c>
      <c r="C95" s="42"/>
      <c r="D95" s="42"/>
      <c r="E95" s="42"/>
      <c r="F95" s="152"/>
      <c r="G95" s="42"/>
      <c r="H95" s="43"/>
      <c r="I95" s="44"/>
      <c r="J95" s="213"/>
      <c r="K95" s="44"/>
      <c r="L95" s="138"/>
      <c r="M95" s="44"/>
      <c r="N95" s="247"/>
      <c r="O95" s="45"/>
      <c r="P95" s="45"/>
      <c r="W95" s="5" t="str">
        <f t="shared" si="34"/>
        <v/>
      </c>
      <c r="X95" s="5" t="str">
        <f t="shared" si="35"/>
        <v/>
      </c>
      <c r="Y95" s="5" t="str">
        <f t="shared" si="36"/>
        <v/>
      </c>
      <c r="Z95" s="5" t="str">
        <f t="shared" si="37"/>
        <v/>
      </c>
      <c r="AA95" s="5" t="str">
        <f t="shared" si="38"/>
        <v/>
      </c>
      <c r="AB95" s="7"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1">
        <v>87</v>
      </c>
      <c r="B96" s="219" t="str">
        <f>IF(C96="","",IF(①学校情報入力!$D$9="","",①学校情報入力!$D$9))</f>
        <v/>
      </c>
      <c r="C96" s="42"/>
      <c r="D96" s="42"/>
      <c r="E96" s="42"/>
      <c r="F96" s="152"/>
      <c r="G96" s="42"/>
      <c r="H96" s="43"/>
      <c r="I96" s="44"/>
      <c r="J96" s="213"/>
      <c r="K96" s="44"/>
      <c r="L96" s="138"/>
      <c r="M96" s="44"/>
      <c r="N96" s="247"/>
      <c r="O96" s="45"/>
      <c r="P96" s="45"/>
      <c r="W96" s="5" t="str">
        <f t="shared" si="34"/>
        <v/>
      </c>
      <c r="X96" s="5" t="str">
        <f t="shared" si="35"/>
        <v/>
      </c>
      <c r="Y96" s="5" t="str">
        <f t="shared" si="36"/>
        <v/>
      </c>
      <c r="Z96" s="5" t="str">
        <f t="shared" si="37"/>
        <v/>
      </c>
      <c r="AA96" s="5" t="str">
        <f t="shared" si="38"/>
        <v/>
      </c>
      <c r="AB96" s="7"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1">
        <v>88</v>
      </c>
      <c r="B97" s="219" t="str">
        <f>IF(C97="","",IF(①学校情報入力!$D$9="","",①学校情報入力!$D$9))</f>
        <v/>
      </c>
      <c r="C97" s="42"/>
      <c r="D97" s="42"/>
      <c r="E97" s="42"/>
      <c r="F97" s="152"/>
      <c r="G97" s="42"/>
      <c r="H97" s="43"/>
      <c r="I97" s="44"/>
      <c r="J97" s="213"/>
      <c r="K97" s="44"/>
      <c r="L97" s="138"/>
      <c r="M97" s="44"/>
      <c r="N97" s="247"/>
      <c r="O97" s="45"/>
      <c r="P97" s="45"/>
      <c r="W97" s="5" t="str">
        <f t="shared" si="34"/>
        <v/>
      </c>
      <c r="X97" s="5" t="str">
        <f t="shared" si="35"/>
        <v/>
      </c>
      <c r="Y97" s="5" t="str">
        <f t="shared" si="36"/>
        <v/>
      </c>
      <c r="Z97" s="5" t="str">
        <f t="shared" si="37"/>
        <v/>
      </c>
      <c r="AA97" s="5" t="str">
        <f t="shared" si="38"/>
        <v/>
      </c>
      <c r="AB97" s="7"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1">
        <v>89</v>
      </c>
      <c r="B98" s="219" t="str">
        <f>IF(C98="","",IF(①学校情報入力!$D$9="","",①学校情報入力!$D$9))</f>
        <v/>
      </c>
      <c r="C98" s="42"/>
      <c r="D98" s="42"/>
      <c r="E98" s="42"/>
      <c r="F98" s="152"/>
      <c r="G98" s="42"/>
      <c r="H98" s="43"/>
      <c r="I98" s="44"/>
      <c r="J98" s="213"/>
      <c r="K98" s="44"/>
      <c r="L98" s="138"/>
      <c r="M98" s="44"/>
      <c r="N98" s="247"/>
      <c r="O98" s="45"/>
      <c r="P98" s="45"/>
      <c r="W98" s="5" t="str">
        <f t="shared" si="34"/>
        <v/>
      </c>
      <c r="X98" s="5" t="str">
        <f t="shared" si="35"/>
        <v/>
      </c>
      <c r="Y98" s="5" t="str">
        <f t="shared" si="36"/>
        <v/>
      </c>
      <c r="Z98" s="5" t="str">
        <f t="shared" si="37"/>
        <v/>
      </c>
      <c r="AA98" s="5" t="str">
        <f t="shared" si="38"/>
        <v/>
      </c>
      <c r="AB98" s="7"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20">
        <v>90</v>
      </c>
      <c r="B99" s="220" t="str">
        <f>IF(C99="","",IF(①学校情報入力!$D$9="","",①学校情報入力!$D$9))</f>
        <v/>
      </c>
      <c r="C99" s="46"/>
      <c r="D99" s="46"/>
      <c r="E99" s="46"/>
      <c r="F99" s="153"/>
      <c r="G99" s="46"/>
      <c r="H99" s="47"/>
      <c r="I99" s="48"/>
      <c r="J99" s="214"/>
      <c r="K99" s="48"/>
      <c r="L99" s="139"/>
      <c r="M99" s="48"/>
      <c r="N99" s="248"/>
      <c r="O99" s="49"/>
      <c r="P99" s="49"/>
      <c r="W99" s="86" t="str">
        <f t="shared" si="34"/>
        <v/>
      </c>
      <c r="X99" s="86" t="str">
        <f t="shared" si="35"/>
        <v/>
      </c>
      <c r="Y99" s="86" t="str">
        <f t="shared" si="36"/>
        <v/>
      </c>
      <c r="Z99" s="86" t="str">
        <f t="shared" si="37"/>
        <v/>
      </c>
      <c r="AA99" s="86" t="str">
        <f t="shared" si="38"/>
        <v/>
      </c>
      <c r="AB99" s="87" t="str">
        <f>IF(G99="男",data_kyogisha!A91,"")</f>
        <v/>
      </c>
      <c r="AC99" s="86" t="str">
        <f t="shared" si="30"/>
        <v/>
      </c>
      <c r="AD99" s="86" t="str">
        <f t="shared" si="31"/>
        <v/>
      </c>
      <c r="AE99" s="86" t="str">
        <f t="shared" si="39"/>
        <v/>
      </c>
      <c r="AF99" s="86" t="str">
        <f t="shared" si="32"/>
        <v/>
      </c>
      <c r="AG99" s="86" t="str">
        <f t="shared" si="40"/>
        <v/>
      </c>
      <c r="AH99" s="86" t="str">
        <f>IF(G99="女",data_kyogisha!A91,"")</f>
        <v/>
      </c>
      <c r="AI99" s="86">
        <f t="shared" si="41"/>
        <v>0</v>
      </c>
      <c r="AJ99" s="86" t="str">
        <f t="shared" si="33"/>
        <v/>
      </c>
      <c r="AK99" s="86">
        <f t="shared" si="43"/>
        <v>0</v>
      </c>
      <c r="AL99" s="86" t="str">
        <f t="shared" si="42"/>
        <v/>
      </c>
      <c r="AM99" s="86">
        <f t="shared" si="46"/>
        <v>0</v>
      </c>
      <c r="AN99" s="86" t="str">
        <f t="shared" si="47"/>
        <v/>
      </c>
      <c r="AO99" s="86">
        <f t="shared" si="44"/>
        <v>0</v>
      </c>
      <c r="AP99" s="86" t="str">
        <f t="shared" si="45"/>
        <v/>
      </c>
    </row>
    <row r="100" spans="1:42">
      <c r="B100" s="197"/>
      <c r="F100" s="12" t="s">
        <v>102</v>
      </c>
      <c r="G100" s="57">
        <f>SUM(I100:M100)</f>
        <v>0</v>
      </c>
      <c r="I100" s="1">
        <f>COUNTA(I10:I99)</f>
        <v>0</v>
      </c>
      <c r="K100" s="1">
        <f>COUNTA(K10:K99)</f>
        <v>0</v>
      </c>
      <c r="M100" s="1">
        <f>COUNTA(M10:M99)</f>
        <v>0</v>
      </c>
    </row>
    <row r="101" spans="1:42">
      <c r="B101" s="197"/>
      <c r="F101" s="12" t="s">
        <v>105</v>
      </c>
      <c r="G101" s="57">
        <f>③リレー情報確認!F14+③リレー情報確認!L14+③リレー情報確認!R14+③リレー情報確認!X14</f>
        <v>0</v>
      </c>
    </row>
    <row r="102" spans="1:42">
      <c r="B102" s="197"/>
      <c r="F102" s="12" t="s">
        <v>107</v>
      </c>
      <c r="G102" s="57">
        <f>COUNTIF(G10:G99,"男")</f>
        <v>0</v>
      </c>
    </row>
    <row r="103" spans="1:42">
      <c r="F103" s="1" t="s">
        <v>108</v>
      </c>
      <c r="G103" s="1">
        <f>COUNTIF(G10:G99,"女")</f>
        <v>0</v>
      </c>
    </row>
    <row r="104" spans="1:42">
      <c r="G104" s="1">
        <f>SUM(G102:G103)</f>
        <v>0</v>
      </c>
    </row>
  </sheetData>
  <sheetProtection sheet="1" objects="1" scenarios="1" selectLockedCells="1"/>
  <mergeCells count="1">
    <mergeCell ref="N3:P3"/>
  </mergeCells>
  <phoneticPr fontId="3"/>
  <dataValidations count="9">
    <dataValidation type="list" allowBlank="1" showInputMessage="1" showErrorMessage="1" sqref="M10:M99">
      <formula1>IF(G10="","",IF(G10="男",$T$10:$T$29,$U$10:$U$28))</formula1>
    </dataValidation>
    <dataValidation imeMode="off" allowBlank="1" showInputMessage="1" showErrorMessage="1" sqref="F10:F99 C10:C102 O5:P6 N10:N99 L10:L99 H10:H99"/>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IF(G10="","",IF(G10="男",$T$10:$T$29,$U$10:$U$28))</formula1>
    </dataValidation>
    <dataValidation type="list" allowBlank="1" showInputMessage="1" showErrorMessage="1" sqref="I10:I99">
      <formula1>IF(G10="","",IF(G10="男",$T$10:$T$29,$U$10:$U$28))</formula1>
    </dataValidation>
    <dataValidation type="whole" imeMode="off" allowBlank="1" showInputMessage="1" showErrorMessage="1" error="．やｍを使用しないでください！_x000a_" sqref="J10:J99">
      <formula1>1</formula1>
      <formula2>9999999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A3" sqref="A3"/>
      <selection pane="bottomLeft" activeCell="W8" sqref="W8"/>
    </sheetView>
  </sheetViews>
  <sheetFormatPr defaultRowHeight="13.5"/>
  <cols>
    <col min="1" max="1" width="1.875" style="35" customWidth="1"/>
    <col min="2" max="2" width="4.5" style="35" hidden="1" customWidth="1"/>
    <col min="3" max="3" width="6.5" style="35" bestFit="1" customWidth="1"/>
    <col min="4" max="4" width="12.25" style="35" bestFit="1" customWidth="1"/>
    <col min="5" max="5" width="13.125" style="35" customWidth="1"/>
    <col min="6" max="6" width="8.5" style="35" bestFit="1" customWidth="1"/>
    <col min="7" max="7" width="5" style="36" customWidth="1"/>
    <col min="8" max="8" width="4.5" style="35" hidden="1" customWidth="1"/>
    <col min="9" max="9" width="6.5" style="35" customWidth="1"/>
    <col min="10" max="10" width="12.25" style="35" customWidth="1"/>
    <col min="11" max="11" width="9.5" style="35" bestFit="1" customWidth="1"/>
    <col min="12" max="12" width="8.5" style="35" bestFit="1" customWidth="1"/>
    <col min="13" max="13" width="5" style="38" customWidth="1"/>
    <col min="14" max="14" width="4.5" style="35" hidden="1" customWidth="1"/>
    <col min="15" max="15" width="6.5" style="35" bestFit="1" customWidth="1"/>
    <col min="16" max="16" width="12.25" style="35" customWidth="1"/>
    <col min="17" max="17" width="13.5" style="35" customWidth="1"/>
    <col min="18" max="18" width="8.5" style="35" bestFit="1" customWidth="1"/>
    <col min="19" max="19" width="5" style="38" customWidth="1"/>
    <col min="20" max="20" width="4.5" style="35" hidden="1" customWidth="1"/>
    <col min="21" max="21" width="6.5" style="35" bestFit="1" customWidth="1"/>
    <col min="22" max="22" width="12.25" style="35" customWidth="1"/>
    <col min="23" max="23" width="9.5" style="35" bestFit="1" customWidth="1"/>
    <col min="24" max="24" width="8.5" style="35" bestFit="1" customWidth="1"/>
    <col min="25" max="26" width="9" style="35"/>
    <col min="27" max="27" width="9" style="35" customWidth="1"/>
    <col min="28" max="16384" width="9" style="35"/>
  </cols>
  <sheetData>
    <row r="1" spans="1:24" ht="18" thickBot="1">
      <c r="A1" s="34" t="s">
        <v>97</v>
      </c>
      <c r="H1" s="37"/>
      <c r="I1" s="51" t="s">
        <v>37</v>
      </c>
      <c r="J1" s="338" t="str">
        <f>IF(①学校情報入力!D6="","",①学校情報入力!D6)</f>
        <v/>
      </c>
      <c r="K1" s="339"/>
      <c r="L1" s="340"/>
      <c r="M1" s="33"/>
      <c r="O1" s="51" t="s">
        <v>73</v>
      </c>
      <c r="P1" s="338" t="str">
        <f>IF(①学校情報入力!F6="","",①学校情報入力!F6)</f>
        <v/>
      </c>
      <c r="Q1" s="339"/>
      <c r="R1" s="340"/>
      <c r="T1" s="37"/>
      <c r="W1" s="94"/>
    </row>
    <row r="2" spans="1:24">
      <c r="H2" s="37"/>
      <c r="N2" s="37"/>
      <c r="T2" s="37"/>
    </row>
    <row r="3" spans="1:24" s="101" customFormat="1">
      <c r="A3" s="102"/>
      <c r="B3" s="98"/>
      <c r="C3" s="99" t="s">
        <v>96</v>
      </c>
      <c r="D3" s="100"/>
      <c r="E3" s="100"/>
      <c r="F3" s="100"/>
      <c r="G3" s="100"/>
      <c r="H3" s="100"/>
      <c r="I3" s="100"/>
      <c r="J3" s="100"/>
      <c r="K3" s="100"/>
      <c r="L3" s="100"/>
      <c r="M3" s="100"/>
      <c r="N3" s="100"/>
      <c r="O3" s="100"/>
      <c r="P3" s="116"/>
      <c r="Q3" s="116"/>
      <c r="R3" s="116"/>
      <c r="S3" s="116"/>
      <c r="T3" s="116"/>
      <c r="U3" s="116"/>
      <c r="V3" s="116"/>
      <c r="W3" s="116"/>
    </row>
    <row r="4" spans="1:24" s="101" customFormat="1">
      <c r="A4" s="102"/>
      <c r="B4" s="98"/>
      <c r="C4" s="99" t="s">
        <v>98</v>
      </c>
      <c r="D4" s="100"/>
      <c r="E4" s="100"/>
      <c r="F4" s="100"/>
      <c r="G4" s="100"/>
      <c r="H4" s="100"/>
      <c r="I4" s="100"/>
      <c r="J4" s="100"/>
      <c r="K4" s="100"/>
      <c r="L4" s="100"/>
      <c r="M4" s="100"/>
      <c r="N4" s="100"/>
      <c r="O4" s="100"/>
      <c r="P4" s="116"/>
      <c r="Q4" s="116"/>
      <c r="R4" s="116"/>
      <c r="S4" s="116"/>
      <c r="T4" s="116"/>
      <c r="U4" s="116"/>
      <c r="V4" s="116"/>
      <c r="W4" s="116"/>
    </row>
    <row r="5" spans="1:24">
      <c r="H5" s="102"/>
      <c r="N5" s="102"/>
      <c r="T5" s="102"/>
    </row>
    <row r="6" spans="1:24" s="103" customFormat="1">
      <c r="A6" s="113"/>
      <c r="B6" s="342" t="s">
        <v>68</v>
      </c>
      <c r="C6" s="342"/>
      <c r="D6" s="342"/>
      <c r="E6" s="342"/>
      <c r="F6" s="342"/>
      <c r="G6" s="114"/>
      <c r="H6" s="345"/>
      <c r="I6" s="346"/>
      <c r="J6" s="346"/>
      <c r="K6" s="346"/>
      <c r="L6" s="347"/>
      <c r="M6" s="115"/>
      <c r="N6" s="343" t="s">
        <v>69</v>
      </c>
      <c r="O6" s="343"/>
      <c r="P6" s="343"/>
      <c r="Q6" s="343"/>
      <c r="R6" s="343"/>
      <c r="S6" s="115"/>
      <c r="T6" s="344"/>
      <c r="U6" s="344"/>
      <c r="V6" s="344"/>
      <c r="W6" s="344"/>
      <c r="X6" s="344"/>
    </row>
    <row r="7" spans="1:24">
      <c r="B7" s="104" t="s">
        <v>56</v>
      </c>
      <c r="C7" s="104" t="s">
        <v>0</v>
      </c>
      <c r="D7" s="104" t="s">
        <v>59</v>
      </c>
      <c r="E7" s="104" t="s">
        <v>84</v>
      </c>
      <c r="F7" s="104" t="s">
        <v>8</v>
      </c>
      <c r="H7" s="182" t="s">
        <v>56</v>
      </c>
      <c r="I7" s="223" t="s">
        <v>0</v>
      </c>
      <c r="J7" s="223" t="s">
        <v>59</v>
      </c>
      <c r="K7" s="223" t="s">
        <v>84</v>
      </c>
      <c r="L7" s="223" t="s">
        <v>8</v>
      </c>
      <c r="N7" s="105" t="s">
        <v>56</v>
      </c>
      <c r="O7" s="105" t="s">
        <v>0</v>
      </c>
      <c r="P7" s="104" t="s">
        <v>59</v>
      </c>
      <c r="Q7" s="104" t="s">
        <v>84</v>
      </c>
      <c r="R7" s="104" t="s">
        <v>8</v>
      </c>
      <c r="T7" s="182" t="s">
        <v>56</v>
      </c>
      <c r="U7" s="223" t="s">
        <v>0</v>
      </c>
      <c r="V7" s="223" t="s">
        <v>59</v>
      </c>
      <c r="W7" s="223" t="s">
        <v>84</v>
      </c>
      <c r="X7" s="223" t="s">
        <v>8</v>
      </c>
    </row>
    <row r="8" spans="1:24">
      <c r="B8" s="106">
        <v>1</v>
      </c>
      <c r="C8" s="106" t="str">
        <f>IF(②選手情報入力!$AJ$9&lt;1,"",VLOOKUP(B8,②選手情報入力!$AI$10:$AJ$99,2,FALSE))</f>
        <v/>
      </c>
      <c r="D8" s="83" t="str">
        <f>IF(C8="","",VLOOKUP(C8,②選手情報入力!$W$10:$X$99,2,FALSE))</f>
        <v/>
      </c>
      <c r="E8" s="83" t="str">
        <f>IF(C8="","",VLOOKUP(C8,②選手情報入力!$W$10:$AC$99,6,FALSE))</f>
        <v/>
      </c>
      <c r="F8" s="341" t="str">
        <f>IF(②選手情報入力!O5="","",②選手情報入力!O5)</f>
        <v/>
      </c>
      <c r="H8" s="183">
        <v>1</v>
      </c>
      <c r="I8" s="106" t="str">
        <f>IF(②選手情報入力!$AL$9&lt;1,"",VLOOKUP(H8,②選手情報入力!$AK$10:$AL$99,2,FALSE))</f>
        <v/>
      </c>
      <c r="J8" s="83" t="str">
        <f>IF(I8="","",VLOOKUP(I8,②選手情報入力!$W$10:$X$99,2,FALSE))</f>
        <v/>
      </c>
      <c r="K8" s="83" t="str">
        <f>IF(I8="","",VLOOKUP(I8,②選手情報入力!$W$10:$AC$99,6,FALSE))</f>
        <v/>
      </c>
      <c r="L8" s="348" t="str">
        <f>IF(②選手情報入力!P5="","",②選手情報入力!P5)</f>
        <v/>
      </c>
      <c r="N8" s="106">
        <v>1</v>
      </c>
      <c r="O8" s="106" t="str">
        <f>IF(②選手情報入力!$AN$9&lt;1,"",VLOOKUP(N8,②選手情報入力!$AM$10:$AN$99,2,FALSE))</f>
        <v/>
      </c>
      <c r="P8" s="83" t="str">
        <f>IF(O8="","",VLOOKUP(O8,②選手情報入力!$AC$10:$AD$99,2,FALSE))</f>
        <v/>
      </c>
      <c r="Q8" s="83" t="str">
        <f>IF(O8="","",VLOOKUP(O8,②選手情報入力!$AC$10:$AJ$99,6,FALSE))</f>
        <v/>
      </c>
      <c r="R8" s="341" t="str">
        <f>IF(②選手情報入力!O6="","",②選手情報入力!O6)</f>
        <v/>
      </c>
      <c r="T8" s="182">
        <v>1</v>
      </c>
      <c r="U8" s="223" t="str">
        <f>IF(②選手情報入力!$AP$9&lt;1,"",VLOOKUP(T8,②選手情報入力!$AO$10:$AP$99,2,FALSE))</f>
        <v/>
      </c>
      <c r="V8" s="240" t="str">
        <f>IF(U8="","",VLOOKUP(U8,②選手情報入力!$AC$10:$AD$99,2,FALSE))</f>
        <v/>
      </c>
      <c r="W8" s="240" t="str">
        <f>IF(U8="","",VLOOKUP(U8,②選手情報入力!$AC$10:$AJ$99,6,FALSE))</f>
        <v/>
      </c>
      <c r="X8" s="341" t="str">
        <f>IF(②選手情報入力!P6="","",②選手情報入力!P6)</f>
        <v/>
      </c>
    </row>
    <row r="9" spans="1:24">
      <c r="B9" s="107">
        <v>2</v>
      </c>
      <c r="C9" s="107" t="str">
        <f>IF(②選手情報入力!$AJ$9&lt;2,"",VLOOKUP(B9,②選手情報入力!$AI$10:$AJ$99,2,FALSE))</f>
        <v/>
      </c>
      <c r="D9" s="84" t="str">
        <f>IF(C9="","",VLOOKUP(C9,②選手情報入力!$W$10:$X$99,2,FALSE))</f>
        <v/>
      </c>
      <c r="E9" s="84" t="str">
        <f>IF(C9="","",VLOOKUP(C9,②選手情報入力!$W$10:$AC$99,6,FALSE))</f>
        <v/>
      </c>
      <c r="F9" s="341"/>
      <c r="H9" s="184">
        <v>2</v>
      </c>
      <c r="I9" s="107" t="str">
        <f>IF(②選手情報入力!$AL$9&lt;2,"",VLOOKUP(H9,②選手情報入力!$AK$10:$AL$99,2,FALSE))</f>
        <v/>
      </c>
      <c r="J9" s="84" t="str">
        <f>IF(I9="","",VLOOKUP(I9,②選手情報入力!$W$10:$X$99,2,FALSE))</f>
        <v/>
      </c>
      <c r="K9" s="84" t="str">
        <f>IF(I9="","",VLOOKUP(I9,②選手情報入力!$W$10:$AC$99,6,FALSE))</f>
        <v/>
      </c>
      <c r="L9" s="349"/>
      <c r="N9" s="107">
        <v>2</v>
      </c>
      <c r="O9" s="107" t="str">
        <f>IF(②選手情報入力!$AN$9&lt;2,"",VLOOKUP(N9,②選手情報入力!$AM$10:$AN$99,2,FALSE))</f>
        <v/>
      </c>
      <c r="P9" s="84" t="str">
        <f>IF(O9="","",VLOOKUP(O9,②選手情報入力!$AC$10:$AD$99,2,FALSE))</f>
        <v/>
      </c>
      <c r="Q9" s="84" t="str">
        <f>IF(O9="","",VLOOKUP(O9,②選手情報入力!$AC$10:$AJ$99,6,FALSE))</f>
        <v/>
      </c>
      <c r="R9" s="341"/>
      <c r="T9" s="182">
        <v>2</v>
      </c>
      <c r="U9" s="223" t="str">
        <f>IF(②選手情報入力!$AP$9&lt;2,"",VLOOKUP(T9,②選手情報入力!$AO$10:$AP$99,2,FALSE))</f>
        <v/>
      </c>
      <c r="V9" s="240" t="str">
        <f>IF(U9="","",VLOOKUP(U9,②選手情報入力!$AC$10:$AD$99,2,FALSE))</f>
        <v/>
      </c>
      <c r="W9" s="240" t="str">
        <f>IF(U9="","",VLOOKUP(U9,②選手情報入力!$AC$10:$AJ$99,6,FALSE))</f>
        <v/>
      </c>
      <c r="X9" s="341"/>
    </row>
    <row r="10" spans="1:24">
      <c r="B10" s="107">
        <v>3</v>
      </c>
      <c r="C10" s="107" t="str">
        <f>IF(②選手情報入力!$AJ$9&lt;3,"",VLOOKUP(B10,②選手情報入力!$AI$10:$AJ$99,2,FALSE))</f>
        <v/>
      </c>
      <c r="D10" s="84" t="str">
        <f>IF(C10="","",VLOOKUP(C10,②選手情報入力!$W$10:$X$99,2,FALSE))</f>
        <v/>
      </c>
      <c r="E10" s="84" t="str">
        <f>IF(C10="","",VLOOKUP(C10,②選手情報入力!$W$10:$AC$99,6,FALSE))</f>
        <v/>
      </c>
      <c r="F10" s="341"/>
      <c r="H10" s="184">
        <v>3</v>
      </c>
      <c r="I10" s="107" t="str">
        <f>IF(②選手情報入力!$AL$9&lt;3,"",VLOOKUP(H10,②選手情報入力!$AK$10:$AL$99,2,FALSE))</f>
        <v/>
      </c>
      <c r="J10" s="84" t="str">
        <f>IF(I10="","",VLOOKUP(I10,②選手情報入力!$W$10:$X$99,2,FALSE))</f>
        <v/>
      </c>
      <c r="K10" s="84" t="str">
        <f>IF(I10="","",VLOOKUP(I10,②選手情報入力!$W$10:$AC$99,6,FALSE))</f>
        <v/>
      </c>
      <c r="L10" s="349"/>
      <c r="N10" s="107">
        <v>3</v>
      </c>
      <c r="O10" s="107" t="str">
        <f>IF(②選手情報入力!$AN$9&lt;3,"",VLOOKUP(N10,②選手情報入力!$AM$10:$AN$99,2,FALSE))</f>
        <v/>
      </c>
      <c r="P10" s="84" t="str">
        <f>IF(O10="","",VLOOKUP(O10,②選手情報入力!$AC$10:$AD$99,2,FALSE))</f>
        <v/>
      </c>
      <c r="Q10" s="84" t="str">
        <f>IF(O10="","",VLOOKUP(O10,②選手情報入力!$AC$10:$AJ$99,6,FALSE))</f>
        <v/>
      </c>
      <c r="R10" s="341"/>
      <c r="T10" s="182">
        <v>3</v>
      </c>
      <c r="U10" s="223" t="str">
        <f>IF(②選手情報入力!$AP$9&lt;3,"",VLOOKUP(T10,②選手情報入力!$AO$10:$AP$99,2,FALSE))</f>
        <v/>
      </c>
      <c r="V10" s="240" t="str">
        <f>IF(U10="","",VLOOKUP(U10,②選手情報入力!$AC$10:$AD$99,2,FALSE))</f>
        <v/>
      </c>
      <c r="W10" s="240" t="str">
        <f>IF(U10="","",VLOOKUP(U10,②選手情報入力!$AC$10:$AJ$99,6,FALSE))</f>
        <v/>
      </c>
      <c r="X10" s="341"/>
    </row>
    <row r="11" spans="1:24">
      <c r="B11" s="107">
        <v>4</v>
      </c>
      <c r="C11" s="107" t="str">
        <f>IF(②選手情報入力!$AJ$9&lt;4,"",VLOOKUP(B11,②選手情報入力!$AI$10:$AJ$99,2,FALSE))</f>
        <v/>
      </c>
      <c r="D11" s="84" t="str">
        <f>IF(C11="","",VLOOKUP(C11,②選手情報入力!$W$10:$X$99,2,FALSE))</f>
        <v/>
      </c>
      <c r="E11" s="84" t="str">
        <f>IF(C11="","",VLOOKUP(C11,②選手情報入力!$W$10:$AC$99,6,FALSE))</f>
        <v/>
      </c>
      <c r="F11" s="341"/>
      <c r="H11" s="184">
        <v>4</v>
      </c>
      <c r="I11" s="107" t="str">
        <f>IF(②選手情報入力!$AL$9&lt;4,"",VLOOKUP(H11,②選手情報入力!$AK$10:$AL$99,2,FALSE))</f>
        <v/>
      </c>
      <c r="J11" s="84" t="str">
        <f>IF(I11="","",VLOOKUP(I11,②選手情報入力!$W$10:$X$99,2,FALSE))</f>
        <v/>
      </c>
      <c r="K11" s="84" t="str">
        <f>IF(I11="","",VLOOKUP(I11,②選手情報入力!$W$10:$AC$99,6,FALSE))</f>
        <v/>
      </c>
      <c r="L11" s="349"/>
      <c r="N11" s="107">
        <v>4</v>
      </c>
      <c r="O11" s="107" t="str">
        <f>IF(②選手情報入力!$AN$9&lt;4,"",VLOOKUP(N11,②選手情報入力!$AM$10:$AN$99,2,FALSE))</f>
        <v/>
      </c>
      <c r="P11" s="84" t="str">
        <f>IF(O11="","",VLOOKUP(O11,②選手情報入力!$AC$10:$AD$99,2,FALSE))</f>
        <v/>
      </c>
      <c r="Q11" s="84" t="str">
        <f>IF(O11="","",VLOOKUP(O11,②選手情報入力!$AC$10:$AJ$99,6,FALSE))</f>
        <v/>
      </c>
      <c r="R11" s="341"/>
      <c r="T11" s="182">
        <v>4</v>
      </c>
      <c r="U11" s="223" t="str">
        <f>IF(②選手情報入力!$AP$9&lt;4,"",VLOOKUP(T11,②選手情報入力!$AO$10:$AP$99,2,FALSE))</f>
        <v/>
      </c>
      <c r="V11" s="240" t="str">
        <f>IF(U11="","",VLOOKUP(U11,②選手情報入力!$AC$10:$AD$99,2,FALSE))</f>
        <v/>
      </c>
      <c r="W11" s="240" t="str">
        <f>IF(U11="","",VLOOKUP(U11,②選手情報入力!$AC$10:$AJ$99,6,FALSE))</f>
        <v/>
      </c>
      <c r="X11" s="341"/>
    </row>
    <row r="12" spans="1:24">
      <c r="B12" s="107">
        <v>5</v>
      </c>
      <c r="C12" s="107" t="str">
        <f>IF(②選手情報入力!$AJ$9&lt;5,"",VLOOKUP(B12,②選手情報入力!$AI$10:$AJ$99,2,FALSE))</f>
        <v/>
      </c>
      <c r="D12" s="84" t="str">
        <f>IF(C12="","",VLOOKUP(C12,②選手情報入力!$W$10:$X$99,2,FALSE))</f>
        <v/>
      </c>
      <c r="E12" s="84" t="str">
        <f>IF(C12="","",VLOOKUP(C12,②選手情報入力!$W$10:$AC$99,6,FALSE))</f>
        <v/>
      </c>
      <c r="F12" s="341"/>
      <c r="H12" s="184">
        <v>5</v>
      </c>
      <c r="I12" s="107" t="str">
        <f>IF(②選手情報入力!$AL$9&lt;5,"",VLOOKUP(H12,②選手情報入力!$AK$10:$AL$99,2,FALSE))</f>
        <v/>
      </c>
      <c r="J12" s="84" t="str">
        <f>IF(I12="","",VLOOKUP(I12,②選手情報入力!$W$10:$X$99,2,FALSE))</f>
        <v/>
      </c>
      <c r="K12" s="84" t="str">
        <f>IF(I12="","",VLOOKUP(I12,②選手情報入力!$W$10:$AC$99,6,FALSE))</f>
        <v/>
      </c>
      <c r="L12" s="349"/>
      <c r="N12" s="107">
        <v>5</v>
      </c>
      <c r="O12" s="107" t="str">
        <f>IF(②選手情報入力!$AN$9&lt;5,"",VLOOKUP(N12,②選手情報入力!$AM$10:$AN$99,2,FALSE))</f>
        <v/>
      </c>
      <c r="P12" s="84" t="str">
        <f>IF(O12="","",VLOOKUP(O12,②選手情報入力!$AC$10:$AD$99,2,FALSE))</f>
        <v/>
      </c>
      <c r="Q12" s="84" t="str">
        <f>IF(O12="","",VLOOKUP(O12,②選手情報入力!$AC$10:$AJ$99,6,FALSE))</f>
        <v/>
      </c>
      <c r="R12" s="341"/>
      <c r="T12" s="182">
        <v>5</v>
      </c>
      <c r="U12" s="223" t="str">
        <f>IF(②選手情報入力!$AP$9&lt;5,"",VLOOKUP(T12,②選手情報入力!$AO$10:$AP$99,2,FALSE))</f>
        <v/>
      </c>
      <c r="V12" s="240" t="str">
        <f>IF(U12="","",VLOOKUP(U12,②選手情報入力!$AC$10:$AD$99,2,FALSE))</f>
        <v/>
      </c>
      <c r="W12" s="240" t="str">
        <f>IF(U12="","",VLOOKUP(U12,②選手情報入力!$AC$10:$AJ$99,6,FALSE))</f>
        <v/>
      </c>
      <c r="X12" s="341"/>
    </row>
    <row r="13" spans="1:24">
      <c r="B13" s="108">
        <v>6</v>
      </c>
      <c r="C13" s="108" t="str">
        <f>IF(②選手情報入力!$AJ$9&lt;6,"",VLOOKUP(B13,②選手情報入力!$AI$10:$AJ$99,2,FALSE))</f>
        <v/>
      </c>
      <c r="D13" s="85" t="str">
        <f>IF(C13="","",VLOOKUP(C13,②選手情報入力!$W$10:$X$99,2,FALSE))</f>
        <v/>
      </c>
      <c r="E13" s="85" t="str">
        <f>IF(C13="","",VLOOKUP(C13,②選手情報入力!$W$10:$AC$99,6,FALSE))</f>
        <v/>
      </c>
      <c r="F13" s="341"/>
      <c r="H13" s="185">
        <v>6</v>
      </c>
      <c r="I13" s="108" t="str">
        <f>IF(②選手情報入力!$AL$9&lt;6,"",VLOOKUP(H13,②選手情報入力!$AK$10:$AL$99,2,FALSE))</f>
        <v/>
      </c>
      <c r="J13" s="85" t="str">
        <f>IF(I13="","",VLOOKUP(I13,②選手情報入力!$W$10:$X$99,2,FALSE))</f>
        <v/>
      </c>
      <c r="K13" s="85" t="str">
        <f>IF(I13="","",VLOOKUP(I13,②選手情報入力!$W$10:$AC$99,6,FALSE))</f>
        <v/>
      </c>
      <c r="L13" s="350"/>
      <c r="N13" s="108">
        <v>6</v>
      </c>
      <c r="O13" s="108" t="str">
        <f>IF(②選手情報入力!$AN$9&lt;6,"",VLOOKUP(N13,②選手情報入力!$AM$10:$AN$99,2,FALSE))</f>
        <v/>
      </c>
      <c r="P13" s="85" t="str">
        <f>IF(O13="","",VLOOKUP(O13,②選手情報入力!$AC$10:$AD$99,2,FALSE))</f>
        <v/>
      </c>
      <c r="Q13" s="85" t="str">
        <f>IF(O13="","",VLOOKUP(O13,②選手情報入力!$AC$10:$AJ$99,6,FALSE))</f>
        <v/>
      </c>
      <c r="R13" s="341"/>
      <c r="T13" s="182">
        <v>6</v>
      </c>
      <c r="U13" s="223" t="str">
        <f>IF(②選手情報入力!$AP$9&lt;6,"",VLOOKUP(T13,②選手情報入力!$AO$10:$AP$99,2,FALSE))</f>
        <v/>
      </c>
      <c r="V13" s="240" t="str">
        <f>IF(U13="","",VLOOKUP(U13,②選手情報入力!$AC$10:$AD$99,2,FALSE))</f>
        <v/>
      </c>
      <c r="W13" s="240" t="str">
        <f>IF(U13="","",VLOOKUP(U13,②選手情報入力!$AC$10:$AJ$99,6,FALSE))</f>
        <v/>
      </c>
      <c r="X13" s="341"/>
    </row>
    <row r="14" spans="1:24">
      <c r="C14" s="109"/>
      <c r="D14" s="110" t="s">
        <v>34</v>
      </c>
      <c r="E14" s="111"/>
      <c r="F14" s="112">
        <f>IF(②選手情報入力!AJ9&gt;=4,1,0)</f>
        <v>0</v>
      </c>
      <c r="H14" s="109"/>
      <c r="I14" s="109"/>
      <c r="J14" s="110" t="s">
        <v>34</v>
      </c>
      <c r="K14" s="111"/>
      <c r="L14" s="112">
        <f>IF(②選手情報入力!AL9&gt;=4,1,0)</f>
        <v>0</v>
      </c>
      <c r="N14" s="109"/>
      <c r="O14" s="109"/>
      <c r="P14" s="110" t="s">
        <v>34</v>
      </c>
      <c r="Q14" s="111"/>
      <c r="R14" s="112">
        <f>IF(②選手情報入力!AN9&gt;=4,1,0)</f>
        <v>0</v>
      </c>
      <c r="T14" s="109"/>
      <c r="U14" s="109"/>
      <c r="V14" s="110" t="s">
        <v>34</v>
      </c>
      <c r="W14" s="111"/>
      <c r="X14" s="112">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7"/>
  <sheetViews>
    <sheetView zoomScaleNormal="100" workbookViewId="0">
      <pane ySplit="11" topLeftCell="A43" activePane="bottomLeft" state="frozenSplit"/>
      <selection activeCell="Q2" sqref="Q2"/>
      <selection pane="bottomLeft" activeCell="C46" sqref="C46"/>
    </sheetView>
  </sheetViews>
  <sheetFormatPr defaultRowHeight="13.5"/>
  <cols>
    <col min="1" max="1" width="3.75" style="119" customWidth="1"/>
    <col min="2" max="2" width="26.25" style="119" customWidth="1"/>
    <col min="3" max="3" width="10" style="119" customWidth="1"/>
    <col min="4" max="4" width="4.875" style="119" customWidth="1"/>
    <col min="5" max="5" width="10.875" style="119" customWidth="1"/>
    <col min="6" max="6" width="26.25" style="119" customWidth="1"/>
    <col min="7" max="7" width="15.5" style="119" customWidth="1"/>
    <col min="8" max="8" width="3.75" style="119" customWidth="1"/>
    <col min="9" max="9" width="9" style="119"/>
    <col min="10" max="10" width="9" style="119" customWidth="1"/>
    <col min="11" max="14" width="9" style="119" hidden="1" customWidth="1"/>
    <col min="15" max="16" width="9" style="119" customWidth="1"/>
    <col min="17" max="16384" width="9" style="119"/>
  </cols>
  <sheetData>
    <row r="1" spans="1:14" ht="17.25">
      <c r="A1" s="34" t="s">
        <v>432</v>
      </c>
      <c r="B1" s="117"/>
      <c r="C1" s="118" t="s">
        <v>588</v>
      </c>
      <c r="D1" s="369" t="s">
        <v>192</v>
      </c>
      <c r="E1" s="369"/>
      <c r="F1" s="369"/>
      <c r="G1" s="369"/>
      <c r="H1" s="369"/>
    </row>
    <row r="2" spans="1:14" ht="24.75" customHeight="1">
      <c r="A2" s="370" t="s">
        <v>36</v>
      </c>
      <c r="B2" s="370"/>
      <c r="C2" s="370"/>
      <c r="D2" s="370"/>
      <c r="E2" s="370"/>
      <c r="F2" s="370"/>
      <c r="G2" s="370"/>
      <c r="H2" s="370"/>
    </row>
    <row r="3" spans="1:14" ht="11.25" customHeight="1">
      <c r="A3" s="374"/>
      <c r="B3" s="374"/>
      <c r="C3" s="374"/>
      <c r="D3" s="374"/>
      <c r="E3" s="374"/>
      <c r="G3" s="143" t="str">
        <f>IF(①学校情報入力!D4="","",①学校情報入力!D4)</f>
        <v/>
      </c>
      <c r="H3" s="120"/>
    </row>
    <row r="4" spans="1:14" ht="11.25" customHeight="1"/>
    <row r="5" spans="1:14" ht="18.75">
      <c r="A5" s="371" t="str">
        <f>注意事項!C3&amp;注意事項!F3</f>
        <v>第１回名古屋地区競技会　クラス別競技会</v>
      </c>
      <c r="B5" s="371"/>
      <c r="C5" s="371"/>
      <c r="D5" s="371"/>
      <c r="E5" s="371"/>
      <c r="F5" s="371"/>
      <c r="G5" s="371"/>
      <c r="H5" s="371"/>
    </row>
    <row r="6" spans="1:14" ht="19.5" thickBot="1">
      <c r="A6" s="372" t="s">
        <v>440</v>
      </c>
      <c r="B6" s="372"/>
      <c r="C6" s="372"/>
      <c r="D6" s="372"/>
      <c r="E6" s="372"/>
      <c r="F6" s="372"/>
      <c r="G6" s="372"/>
      <c r="H6" s="372"/>
    </row>
    <row r="7" spans="1:14" ht="19.5" customHeight="1" thickBot="1">
      <c r="A7" s="121"/>
      <c r="B7" s="154" t="s">
        <v>109</v>
      </c>
      <c r="C7" s="217" t="s">
        <v>441</v>
      </c>
      <c r="D7" s="378" t="str">
        <f>IF(①学校情報入力!D8="","",①学校情報入力!D8)</f>
        <v/>
      </c>
      <c r="E7" s="378"/>
      <c r="F7" s="379"/>
      <c r="G7" s="122" t="s">
        <v>16</v>
      </c>
      <c r="H7" s="118"/>
    </row>
    <row r="8" spans="1:14" ht="22.5" customHeight="1" thickBot="1">
      <c r="A8" s="118"/>
      <c r="B8" s="155" t="str">
        <f>IF(①学校情報入力!D8="","",①学校情報入力!D8)</f>
        <v/>
      </c>
      <c r="C8" s="218" t="s">
        <v>158</v>
      </c>
      <c r="D8" s="375" t="str">
        <f>IF(①学校情報入力!D5="","",①学校情報入力!D5)</f>
        <v/>
      </c>
      <c r="E8" s="376"/>
      <c r="F8" s="376"/>
      <c r="G8" s="377"/>
      <c r="H8" s="123"/>
    </row>
    <row r="9" spans="1:14" ht="16.5" customHeight="1">
      <c r="A9" s="118"/>
      <c r="B9" s="373"/>
      <c r="C9" s="373"/>
      <c r="D9" s="147"/>
      <c r="E9" s="124"/>
      <c r="F9" s="365"/>
      <c r="G9" s="365"/>
      <c r="H9" s="118"/>
    </row>
    <row r="10" spans="1:14" ht="16.5" customHeight="1">
      <c r="A10" s="118"/>
      <c r="B10" s="368" t="s">
        <v>191</v>
      </c>
      <c r="C10" s="368"/>
      <c r="D10" s="368"/>
      <c r="E10" s="368"/>
      <c r="F10" s="368"/>
      <c r="G10" s="368"/>
      <c r="H10" s="118"/>
      <c r="L10" s="118"/>
      <c r="N10" s="118"/>
    </row>
    <row r="11" spans="1:14" ht="21" customHeight="1">
      <c r="A11" s="125"/>
      <c r="B11" s="198"/>
      <c r="C11" s="351"/>
      <c r="D11" s="351"/>
      <c r="E11" s="126"/>
      <c r="F11" s="198"/>
      <c r="G11" s="199"/>
      <c r="H11" s="125"/>
      <c r="L11" s="127"/>
      <c r="N11" s="127"/>
    </row>
    <row r="12" spans="1:14" ht="21" customHeight="1">
      <c r="A12" s="125"/>
      <c r="B12" s="198"/>
      <c r="C12" s="199"/>
      <c r="D12" s="199"/>
      <c r="E12" s="126"/>
      <c r="F12" s="198"/>
      <c r="G12" s="199"/>
      <c r="H12" s="125"/>
      <c r="L12" s="127"/>
      <c r="N12" s="127"/>
    </row>
    <row r="13" spans="1:14" ht="21" customHeight="1">
      <c r="A13" s="125"/>
      <c r="B13" s="198"/>
      <c r="C13" s="199"/>
      <c r="D13" s="199"/>
      <c r="E13" s="126"/>
      <c r="F13" s="198"/>
      <c r="G13" s="199"/>
      <c r="H13" s="125"/>
      <c r="L13" s="127"/>
      <c r="N13" s="127"/>
    </row>
    <row r="14" spans="1:14" ht="21" customHeight="1">
      <c r="A14" s="125"/>
      <c r="B14" s="198"/>
      <c r="C14" s="199"/>
      <c r="D14" s="199"/>
      <c r="E14" s="126"/>
      <c r="F14" s="198"/>
      <c r="G14" s="199"/>
      <c r="H14" s="125"/>
      <c r="L14" s="127"/>
      <c r="N14" s="127"/>
    </row>
    <row r="15" spans="1:14" ht="21" customHeight="1">
      <c r="A15" s="125"/>
      <c r="B15" s="198"/>
      <c r="C15" s="199"/>
      <c r="D15" s="199"/>
      <c r="E15" s="126"/>
      <c r="F15" s="198"/>
      <c r="G15" s="199"/>
      <c r="H15" s="125"/>
      <c r="L15" s="127"/>
      <c r="N15" s="127"/>
    </row>
    <row r="16" spans="1:14" ht="21" customHeight="1">
      <c r="A16" s="125"/>
      <c r="B16" s="198"/>
      <c r="C16" s="199"/>
      <c r="D16" s="199"/>
      <c r="E16" s="126"/>
      <c r="F16" s="198"/>
      <c r="G16" s="199"/>
      <c r="H16" s="125"/>
      <c r="L16" s="127"/>
      <c r="N16" s="127"/>
    </row>
    <row r="17" spans="1:14" ht="21" customHeight="1">
      <c r="A17" s="125"/>
      <c r="B17" s="198"/>
      <c r="C17" s="199"/>
      <c r="D17" s="199"/>
      <c r="E17" s="126"/>
      <c r="F17" s="198"/>
      <c r="G17" s="199"/>
      <c r="H17" s="125"/>
      <c r="L17" s="127"/>
      <c r="N17" s="127"/>
    </row>
    <row r="18" spans="1:14" ht="21" customHeight="1">
      <c r="A18" s="125"/>
      <c r="B18" s="198"/>
      <c r="C18" s="199"/>
      <c r="D18" s="199"/>
      <c r="E18" s="126"/>
      <c r="F18" s="198"/>
      <c r="G18" s="199"/>
      <c r="H18" s="125"/>
      <c r="L18" s="127"/>
      <c r="N18" s="127"/>
    </row>
    <row r="19" spans="1:14" ht="21" customHeight="1">
      <c r="A19" s="125"/>
      <c r="B19" s="198"/>
      <c r="C19" s="199"/>
      <c r="D19" s="199"/>
      <c r="E19" s="126"/>
      <c r="F19" s="198"/>
      <c r="G19" s="199"/>
      <c r="H19" s="125"/>
      <c r="L19" s="127"/>
      <c r="N19" s="127"/>
    </row>
    <row r="20" spans="1:14" ht="21" customHeight="1">
      <c r="A20" s="125"/>
      <c r="B20" s="198"/>
      <c r="C20" s="199"/>
      <c r="D20" s="199"/>
      <c r="E20" s="126"/>
      <c r="F20" s="198"/>
      <c r="G20" s="199"/>
      <c r="H20" s="125"/>
      <c r="L20" s="127"/>
      <c r="N20" s="127"/>
    </row>
    <row r="21" spans="1:14" ht="21" customHeight="1">
      <c r="A21" s="125"/>
      <c r="B21" s="198"/>
      <c r="C21" s="199"/>
      <c r="D21" s="199"/>
      <c r="E21" s="126"/>
      <c r="F21" s="198"/>
      <c r="G21" s="199"/>
      <c r="H21" s="125"/>
      <c r="L21" s="127"/>
      <c r="N21" s="127"/>
    </row>
    <row r="22" spans="1:14" ht="21" customHeight="1">
      <c r="A22" s="125"/>
      <c r="B22" s="198"/>
      <c r="C22" s="351"/>
      <c r="D22" s="351"/>
      <c r="E22" s="126"/>
      <c r="F22" s="198"/>
      <c r="G22" s="199"/>
      <c r="H22" s="125"/>
      <c r="L22" s="127"/>
      <c r="N22" s="127"/>
    </row>
    <row r="23" spans="1:14" ht="21" customHeight="1">
      <c r="A23" s="125"/>
      <c r="B23" s="198"/>
      <c r="C23" s="351"/>
      <c r="D23" s="351"/>
      <c r="E23" s="126"/>
      <c r="F23" s="198"/>
      <c r="G23" s="199"/>
      <c r="H23" s="125"/>
      <c r="L23" s="127"/>
      <c r="N23" s="127"/>
    </row>
    <row r="24" spans="1:14" ht="21" customHeight="1">
      <c r="A24" s="125"/>
      <c r="B24" s="198"/>
      <c r="C24" s="351"/>
      <c r="D24" s="351"/>
      <c r="E24" s="126"/>
      <c r="F24" s="198"/>
      <c r="G24" s="199"/>
      <c r="H24" s="125"/>
      <c r="L24" s="127"/>
      <c r="N24" s="127"/>
    </row>
    <row r="25" spans="1:14" ht="21" customHeight="1">
      <c r="A25" s="125"/>
      <c r="B25" s="198"/>
      <c r="C25" s="351"/>
      <c r="D25" s="351"/>
      <c r="E25" s="126"/>
      <c r="F25" s="198"/>
      <c r="G25" s="199"/>
      <c r="H25" s="125"/>
      <c r="L25" s="127"/>
      <c r="N25" s="127"/>
    </row>
    <row r="26" spans="1:14" ht="21" customHeight="1">
      <c r="A26" s="125"/>
      <c r="B26" s="198"/>
      <c r="C26" s="351"/>
      <c r="D26" s="351"/>
      <c r="E26" s="126"/>
      <c r="F26" s="200"/>
      <c r="G26" s="199"/>
      <c r="H26" s="125"/>
      <c r="L26" s="127"/>
      <c r="N26" s="127"/>
    </row>
    <row r="27" spans="1:14" ht="21" customHeight="1">
      <c r="A27" s="125"/>
      <c r="B27" s="198"/>
      <c r="C27" s="351"/>
      <c r="D27" s="351"/>
      <c r="E27" s="126"/>
      <c r="F27" s="200"/>
      <c r="G27" s="199"/>
      <c r="H27" s="125"/>
      <c r="L27" s="127"/>
      <c r="N27" s="127"/>
    </row>
    <row r="28" spans="1:14" ht="21" hidden="1" customHeight="1">
      <c r="A28" s="125"/>
      <c r="B28" s="198"/>
      <c r="C28" s="351"/>
      <c r="D28" s="351"/>
      <c r="E28" s="126"/>
      <c r="F28" s="200"/>
      <c r="G28" s="199"/>
      <c r="H28" s="125"/>
      <c r="L28" s="127"/>
      <c r="N28" s="127"/>
    </row>
    <row r="29" spans="1:14" ht="21" hidden="1" customHeight="1">
      <c r="A29" s="125"/>
      <c r="B29" s="198"/>
      <c r="C29" s="351"/>
      <c r="D29" s="351"/>
      <c r="E29" s="126"/>
      <c r="F29" s="200"/>
      <c r="G29" s="199"/>
      <c r="H29" s="125"/>
      <c r="L29" s="127"/>
      <c r="N29" s="127"/>
    </row>
    <row r="30" spans="1:14" ht="21" hidden="1" customHeight="1">
      <c r="A30" s="125"/>
      <c r="B30" s="198"/>
      <c r="C30" s="351"/>
      <c r="D30" s="351"/>
      <c r="E30" s="126"/>
      <c r="F30" s="200"/>
      <c r="G30" s="199"/>
      <c r="H30" s="125"/>
      <c r="L30" s="127"/>
      <c r="N30" s="127"/>
    </row>
    <row r="31" spans="1:14" ht="21" hidden="1" customHeight="1">
      <c r="A31" s="125"/>
      <c r="B31" s="198"/>
      <c r="C31" s="351"/>
      <c r="D31" s="351"/>
      <c r="E31" s="126"/>
      <c r="F31" s="200"/>
      <c r="G31" s="199"/>
      <c r="H31" s="125"/>
      <c r="L31" s="127"/>
      <c r="N31" s="127"/>
    </row>
    <row r="32" spans="1:14" ht="21" hidden="1" customHeight="1">
      <c r="A32" s="125"/>
      <c r="B32" s="198"/>
      <c r="C32" s="351"/>
      <c r="D32" s="351"/>
      <c r="E32" s="126"/>
      <c r="F32" s="200"/>
      <c r="G32" s="199"/>
      <c r="H32" s="125"/>
      <c r="L32" s="127"/>
      <c r="N32" s="127"/>
    </row>
    <row r="33" spans="1:14" ht="21" hidden="1" customHeight="1">
      <c r="A33" s="125"/>
      <c r="B33" s="198"/>
      <c r="C33" s="351"/>
      <c r="D33" s="351"/>
      <c r="E33" s="126"/>
      <c r="F33" s="200"/>
      <c r="G33" s="199"/>
      <c r="H33" s="125"/>
      <c r="L33" s="127"/>
      <c r="N33" s="127"/>
    </row>
    <row r="34" spans="1:14" ht="21" hidden="1" customHeight="1">
      <c r="A34" s="125"/>
      <c r="B34" s="198"/>
      <c r="C34" s="351"/>
      <c r="D34" s="351"/>
      <c r="E34" s="126"/>
      <c r="F34" s="200"/>
      <c r="G34" s="199"/>
      <c r="H34" s="125"/>
      <c r="I34" s="146"/>
      <c r="L34" s="127"/>
      <c r="N34" s="127"/>
    </row>
    <row r="35" spans="1:14" ht="21" hidden="1" customHeight="1">
      <c r="A35" s="125"/>
      <c r="B35" s="198"/>
      <c r="C35" s="351"/>
      <c r="D35" s="351"/>
      <c r="E35" s="126"/>
      <c r="F35" s="200"/>
      <c r="G35" s="199"/>
      <c r="H35" s="125"/>
      <c r="L35" s="127"/>
      <c r="N35" s="127"/>
    </row>
    <row r="36" spans="1:14" ht="21" hidden="1" customHeight="1">
      <c r="A36" s="125"/>
      <c r="B36" s="200"/>
      <c r="C36" s="351"/>
      <c r="D36" s="351"/>
      <c r="E36" s="126"/>
      <c r="F36" s="200"/>
      <c r="G36" s="199"/>
      <c r="H36" s="125"/>
      <c r="L36" s="127"/>
      <c r="N36" s="127"/>
    </row>
    <row r="37" spans="1:14" ht="21" hidden="1" customHeight="1">
      <c r="A37" s="125"/>
      <c r="B37" s="200"/>
      <c r="C37" s="351"/>
      <c r="D37" s="351"/>
      <c r="E37" s="126"/>
      <c r="F37" s="200"/>
      <c r="G37" s="199"/>
      <c r="H37" s="125"/>
      <c r="L37" s="127"/>
      <c r="N37" s="127"/>
    </row>
    <row r="38" spans="1:14" ht="21" hidden="1" customHeight="1">
      <c r="A38" s="125"/>
      <c r="B38" s="198"/>
      <c r="C38" s="351"/>
      <c r="D38" s="351"/>
      <c r="E38" s="126"/>
      <c r="F38" s="198"/>
      <c r="G38" s="199"/>
      <c r="H38" s="125"/>
      <c r="L38" s="127"/>
      <c r="N38" s="127"/>
    </row>
    <row r="39" spans="1:14" ht="21" customHeight="1">
      <c r="A39" s="125"/>
      <c r="B39" s="200"/>
      <c r="C39" s="365"/>
      <c r="D39" s="365"/>
      <c r="E39" s="126"/>
      <c r="F39" s="128"/>
      <c r="G39" s="199"/>
      <c r="H39" s="125"/>
      <c r="L39" s="127"/>
      <c r="N39" s="127"/>
    </row>
    <row r="40" spans="1:14" ht="21" customHeight="1">
      <c r="A40" s="125"/>
      <c r="B40" s="201"/>
      <c r="C40" s="351"/>
      <c r="D40" s="351"/>
      <c r="E40" s="126"/>
      <c r="F40" s="201"/>
      <c r="G40" s="199"/>
      <c r="H40" s="125"/>
      <c r="L40" s="127"/>
      <c r="N40" s="127"/>
    </row>
    <row r="41" spans="1:14" ht="21" hidden="1" customHeight="1" thickBot="1">
      <c r="A41" s="125"/>
      <c r="B41" s="186" t="s">
        <v>17</v>
      </c>
      <c r="C41" s="366" t="str">
        <f>IF(③リレー情報確認!L14=0,"",③リレー情報確認!L14)</f>
        <v/>
      </c>
      <c r="D41" s="367"/>
      <c r="E41" s="126"/>
      <c r="F41" s="187" t="s">
        <v>17</v>
      </c>
      <c r="G41" s="188" t="str">
        <f>IF(③リレー情報確認!X14=0,"",③リレー情報確認!X14)</f>
        <v/>
      </c>
      <c r="H41" s="125"/>
      <c r="K41" s="119" t="e">
        <f>種目情報!#REF!</f>
        <v>#REF!</v>
      </c>
      <c r="L41" s="127">
        <f>COUNTIF(②選手情報入力!$I$10:$N$99,K41)</f>
        <v>0</v>
      </c>
      <c r="M41" s="119" t="e">
        <f>種目情報!#REF!</f>
        <v>#REF!</v>
      </c>
      <c r="N41" s="127">
        <f>COUNTIF(②選手情報入力!$I$10:$N$99,M41)</f>
        <v>0</v>
      </c>
    </row>
    <row r="42" spans="1:14" ht="21" customHeight="1">
      <c r="A42" s="118"/>
      <c r="B42" s="128"/>
      <c r="C42" s="129"/>
      <c r="D42" s="129"/>
      <c r="E42" s="126"/>
      <c r="H42" s="118"/>
      <c r="K42" s="119" t="e">
        <f>種目情報!#REF!</f>
        <v>#REF!</v>
      </c>
      <c r="L42" s="127">
        <f>COUNTIF(②選手情報入力!$I$10:$N$99,K42)</f>
        <v>0</v>
      </c>
      <c r="M42" s="119" t="e">
        <f>種目情報!#REF!</f>
        <v>#REF!</v>
      </c>
      <c r="N42" s="127">
        <f>COUNTIF(②選手情報入力!$I$10:$N$99,M42)</f>
        <v>0</v>
      </c>
    </row>
    <row r="43" spans="1:14" ht="21" customHeight="1" thickBot="1">
      <c r="B43" s="353" t="s">
        <v>101</v>
      </c>
      <c r="C43" s="365"/>
      <c r="D43" s="148"/>
      <c r="E43" s="126"/>
      <c r="F43" s="353"/>
      <c r="G43" s="353"/>
      <c r="H43" s="167"/>
    </row>
    <row r="44" spans="1:14" ht="21" customHeight="1">
      <c r="A44" s="118"/>
      <c r="B44" s="130" t="s">
        <v>103</v>
      </c>
      <c r="C44" s="356">
        <f>②選手情報入力!G100</f>
        <v>0</v>
      </c>
      <c r="D44" s="357"/>
      <c r="E44" s="126"/>
      <c r="F44" s="156" t="s">
        <v>144</v>
      </c>
      <c r="G44" s="157">
        <f>C44*700</f>
        <v>0</v>
      </c>
      <c r="H44" s="118"/>
    </row>
    <row r="45" spans="1:14" ht="21" customHeight="1" thickBot="1">
      <c r="A45" s="118"/>
      <c r="B45" s="131" t="s">
        <v>104</v>
      </c>
      <c r="C45" s="358">
        <f>②選手情報入力!G101</f>
        <v>0</v>
      </c>
      <c r="D45" s="359"/>
      <c r="E45" s="126"/>
      <c r="F45" s="159" t="s">
        <v>145</v>
      </c>
      <c r="G45" s="160">
        <f>C45*1000</f>
        <v>0</v>
      </c>
      <c r="H45" s="118"/>
    </row>
    <row r="46" spans="1:14" ht="21" customHeight="1" thickTop="1" thickBot="1">
      <c r="A46" s="118"/>
      <c r="B46" s="161" t="s">
        <v>147</v>
      </c>
      <c r="C46" s="165">
        <f>①学校情報入力!D10</f>
        <v>0</v>
      </c>
      <c r="D46" s="149" t="s">
        <v>106</v>
      </c>
      <c r="F46" s="202" t="s">
        <v>193</v>
      </c>
      <c r="G46" s="158">
        <f>C46*800</f>
        <v>0</v>
      </c>
      <c r="H46" s="118"/>
    </row>
    <row r="47" spans="1:14" ht="18.75" customHeight="1" thickBot="1">
      <c r="A47" s="118"/>
      <c r="F47" s="144" t="s">
        <v>146</v>
      </c>
      <c r="G47" s="145">
        <f>SUM(G44:G46)</f>
        <v>0</v>
      </c>
      <c r="H47" s="118"/>
    </row>
    <row r="48" spans="1:14" ht="18.75" customHeight="1" thickBot="1">
      <c r="A48" s="134"/>
      <c r="B48" s="360" t="s">
        <v>111</v>
      </c>
      <c r="C48" s="361"/>
      <c r="D48" s="361"/>
      <c r="E48" s="362"/>
      <c r="F48" s="144" t="s">
        <v>194</v>
      </c>
      <c r="G48" s="203" t="str">
        <f>IF(②選手情報入力!G104=0,"",②選手情報入力!G104)</f>
        <v/>
      </c>
      <c r="H48" s="134"/>
    </row>
    <row r="49" spans="1:8" ht="18.75" customHeight="1">
      <c r="A49" s="118"/>
      <c r="B49" s="162" t="str">
        <f>IF(①学校情報入力!B12="","",①学校情報入力!B12)</f>
        <v/>
      </c>
      <c r="C49" s="363" t="str">
        <f>IF(①学校情報入力!F12="","",①学校情報入力!F12)</f>
        <v/>
      </c>
      <c r="D49" s="363"/>
      <c r="E49" s="364"/>
      <c r="H49" s="118"/>
    </row>
    <row r="50" spans="1:8" ht="18.75" customHeight="1" thickBot="1">
      <c r="A50" s="118"/>
      <c r="B50" s="163" t="str">
        <f>IF(①学校情報入力!B13="","",①学校情報入力!B13)</f>
        <v/>
      </c>
      <c r="C50" s="354" t="str">
        <f>IF(①学校情報入力!F13="","",①学校情報入力!F13)</f>
        <v/>
      </c>
      <c r="D50" s="354"/>
      <c r="E50" s="355"/>
      <c r="F50" s="352">
        <f ca="1">TODAY()</f>
        <v>43166</v>
      </c>
      <c r="G50" s="352"/>
      <c r="H50" s="118"/>
    </row>
    <row r="51" spans="1:8" ht="17.25">
      <c r="A51" s="118"/>
      <c r="C51" s="167"/>
      <c r="D51" s="167"/>
      <c r="E51" s="167"/>
      <c r="F51" s="167"/>
      <c r="G51" s="167"/>
      <c r="H51" s="118"/>
    </row>
    <row r="52" spans="1:8" ht="15">
      <c r="A52" s="118"/>
      <c r="B52" s="133"/>
      <c r="C52" s="88"/>
      <c r="D52" s="88"/>
      <c r="E52" s="132"/>
      <c r="H52" s="118"/>
    </row>
    <row r="53" spans="1:8" ht="14.25">
      <c r="A53" s="118"/>
      <c r="C53" s="125"/>
      <c r="D53" s="125"/>
      <c r="E53" s="132"/>
      <c r="H53" s="118"/>
    </row>
    <row r="54" spans="1:8" ht="14.25">
      <c r="A54" s="118"/>
      <c r="E54" s="132"/>
      <c r="H54" s="118"/>
    </row>
    <row r="55" spans="1:8" ht="14.25">
      <c r="A55" s="118"/>
      <c r="B55" s="132"/>
      <c r="C55" s="132"/>
      <c r="D55" s="132"/>
      <c r="E55" s="132"/>
      <c r="H55" s="118"/>
    </row>
    <row r="56" spans="1:8" ht="14.25">
      <c r="A56" s="118"/>
      <c r="B56" s="134"/>
      <c r="C56" s="134"/>
      <c r="D56" s="134"/>
      <c r="E56" s="134"/>
      <c r="F56" s="134"/>
      <c r="G56" s="134"/>
      <c r="H56" s="118"/>
    </row>
    <row r="57" spans="1:8" ht="14.25">
      <c r="A57" s="118"/>
      <c r="B57" s="132"/>
      <c r="C57" s="132"/>
      <c r="D57" s="132"/>
      <c r="E57" s="132"/>
      <c r="H57" s="118"/>
    </row>
    <row r="58" spans="1:8" ht="18.75">
      <c r="A58" s="118"/>
      <c r="B58" s="135"/>
      <c r="C58" s="135"/>
      <c r="D58" s="135"/>
      <c r="E58" s="135"/>
      <c r="H58" s="118"/>
    </row>
    <row r="59" spans="1:8" ht="18.75">
      <c r="A59" s="118"/>
      <c r="B59" s="135"/>
      <c r="C59" s="135"/>
      <c r="D59" s="135"/>
      <c r="E59" s="135"/>
      <c r="F59" s="135"/>
      <c r="G59" s="135"/>
      <c r="H59" s="118"/>
    </row>
    <row r="60" spans="1:8" ht="14.25">
      <c r="B60" s="136"/>
      <c r="C60" s="132"/>
      <c r="D60" s="132"/>
      <c r="E60" s="132"/>
      <c r="F60" s="137"/>
      <c r="G60" s="132"/>
    </row>
    <row r="61" spans="1:8" ht="14.25">
      <c r="B61" s="136"/>
      <c r="C61" s="132"/>
      <c r="D61" s="132"/>
      <c r="E61" s="132"/>
      <c r="F61" s="137"/>
      <c r="G61" s="132"/>
    </row>
    <row r="62" spans="1:8" ht="14.25">
      <c r="B62" s="136"/>
      <c r="C62" s="132"/>
      <c r="D62" s="132"/>
      <c r="E62" s="132"/>
      <c r="F62" s="137"/>
      <c r="G62" s="132"/>
    </row>
    <row r="63" spans="1:8" ht="14.25">
      <c r="B63" s="136"/>
      <c r="C63" s="132"/>
      <c r="D63" s="132"/>
      <c r="E63" s="132"/>
      <c r="F63" s="137"/>
      <c r="G63" s="132"/>
    </row>
    <row r="64" spans="1:8" ht="14.25">
      <c r="B64" s="136"/>
      <c r="C64" s="132"/>
      <c r="D64" s="132"/>
      <c r="E64" s="132"/>
      <c r="F64" s="137"/>
      <c r="G64" s="132"/>
    </row>
    <row r="65" spans="2:7" ht="14.25">
      <c r="B65" s="136"/>
      <c r="C65" s="132"/>
      <c r="D65" s="132"/>
      <c r="E65" s="132"/>
      <c r="F65" s="137"/>
      <c r="G65" s="132"/>
    </row>
    <row r="66" spans="2:7" ht="14.25">
      <c r="B66" s="136"/>
      <c r="C66" s="132"/>
      <c r="D66" s="132"/>
      <c r="E66" s="132"/>
      <c r="F66" s="137"/>
      <c r="G66" s="132"/>
    </row>
    <row r="67" spans="2:7" ht="14.25">
      <c r="B67" s="136"/>
      <c r="C67" s="132"/>
      <c r="D67" s="132"/>
      <c r="E67" s="132"/>
      <c r="F67" s="137"/>
      <c r="G67" s="132"/>
    </row>
  </sheetData>
  <sheetProtection sheet="1" objects="1" scenarios="1" selectLockedCells="1"/>
  <mergeCells count="39">
    <mergeCell ref="D1:H1"/>
    <mergeCell ref="A2:H2"/>
    <mergeCell ref="A5:H5"/>
    <mergeCell ref="A6:H6"/>
    <mergeCell ref="B9:C9"/>
    <mergeCell ref="F9:G9"/>
    <mergeCell ref="A3:E3"/>
    <mergeCell ref="D8:G8"/>
    <mergeCell ref="D7:F7"/>
    <mergeCell ref="C25:D25"/>
    <mergeCell ref="C26:D26"/>
    <mergeCell ref="C27:D27"/>
    <mergeCell ref="C36:D36"/>
    <mergeCell ref="C37:D37"/>
    <mergeCell ref="C28:D28"/>
    <mergeCell ref="C29:D29"/>
    <mergeCell ref="C30:D30"/>
    <mergeCell ref="C31:D31"/>
    <mergeCell ref="C32:D32"/>
    <mergeCell ref="C33:D33"/>
    <mergeCell ref="C34:D34"/>
    <mergeCell ref="C35:D35"/>
    <mergeCell ref="C11:D11"/>
    <mergeCell ref="C22:D22"/>
    <mergeCell ref="C23:D23"/>
    <mergeCell ref="C24:D24"/>
    <mergeCell ref="B10:G10"/>
    <mergeCell ref="C38:D38"/>
    <mergeCell ref="F50:G50"/>
    <mergeCell ref="F43:G43"/>
    <mergeCell ref="C50:E50"/>
    <mergeCell ref="C44:D44"/>
    <mergeCell ref="C45:D45"/>
    <mergeCell ref="B48:E48"/>
    <mergeCell ref="C49:E49"/>
    <mergeCell ref="C39:D39"/>
    <mergeCell ref="B43:C43"/>
    <mergeCell ref="C41:D41"/>
    <mergeCell ref="C40:D40"/>
  </mergeCells>
  <phoneticPr fontId="3"/>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3.5"/>
  <sheetData/>
  <sheetProtection selectLockedCells="1" selectUnlockedCells="1"/>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B25" sqref="B25"/>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80" t="s">
        <v>174</v>
      </c>
      <c r="B1" s="189" t="s">
        <v>174</v>
      </c>
      <c r="C1" s="189" t="s">
        <v>8</v>
      </c>
      <c r="E1" s="380" t="s">
        <v>174</v>
      </c>
      <c r="F1" s="189" t="s">
        <v>174</v>
      </c>
      <c r="G1" s="189" t="s">
        <v>8</v>
      </c>
      <c r="I1" s="380" t="s">
        <v>174</v>
      </c>
      <c r="J1" s="189" t="s">
        <v>174</v>
      </c>
      <c r="K1" s="189" t="s">
        <v>8</v>
      </c>
      <c r="O1" s="58"/>
    </row>
    <row r="2" spans="1:15">
      <c r="A2" s="380"/>
      <c r="B2" s="189" t="s">
        <v>175</v>
      </c>
      <c r="C2" s="189" t="s">
        <v>176</v>
      </c>
      <c r="E2" s="380"/>
      <c r="F2" s="189" t="s">
        <v>175</v>
      </c>
      <c r="G2" s="189" t="s">
        <v>176</v>
      </c>
      <c r="I2" s="380"/>
      <c r="J2" s="189" t="s">
        <v>175</v>
      </c>
      <c r="K2" s="189" t="s">
        <v>176</v>
      </c>
      <c r="N2" s="380" t="s">
        <v>81</v>
      </c>
      <c r="O2" s="380"/>
    </row>
    <row r="3" spans="1:15" ht="14.25" thickBot="1">
      <c r="A3" t="s">
        <v>505</v>
      </c>
      <c r="B3" s="204" t="s">
        <v>506</v>
      </c>
      <c r="C3">
        <v>2</v>
      </c>
      <c r="E3" t="s">
        <v>537</v>
      </c>
      <c r="F3" s="204" t="s">
        <v>506</v>
      </c>
      <c r="G3">
        <v>2</v>
      </c>
      <c r="I3" t="s">
        <v>141</v>
      </c>
      <c r="J3" s="40">
        <v>60100</v>
      </c>
      <c r="K3">
        <v>2</v>
      </c>
      <c r="N3" s="58"/>
      <c r="O3" s="58"/>
    </row>
    <row r="4" spans="1:15" ht="13.15" customHeight="1">
      <c r="A4" t="s">
        <v>507</v>
      </c>
      <c r="B4" s="204" t="s">
        <v>508</v>
      </c>
      <c r="C4">
        <v>2</v>
      </c>
      <c r="E4" t="s">
        <v>538</v>
      </c>
      <c r="F4" s="204" t="s">
        <v>508</v>
      </c>
      <c r="G4">
        <v>2</v>
      </c>
      <c r="I4" t="s">
        <v>142</v>
      </c>
      <c r="J4" s="40">
        <v>60100</v>
      </c>
      <c r="K4">
        <v>2</v>
      </c>
      <c r="M4" s="171" t="s">
        <v>79</v>
      </c>
      <c r="N4" s="78" t="s">
        <v>159</v>
      </c>
      <c r="O4" s="59" t="s">
        <v>159</v>
      </c>
    </row>
    <row r="5" spans="1:15">
      <c r="A5" t="s">
        <v>509</v>
      </c>
      <c r="B5" s="204" t="s">
        <v>510</v>
      </c>
      <c r="C5">
        <v>2</v>
      </c>
      <c r="E5" t="s">
        <v>539</v>
      </c>
      <c r="F5" s="204" t="s">
        <v>510</v>
      </c>
      <c r="G5">
        <v>2</v>
      </c>
      <c r="M5" s="172"/>
      <c r="N5" s="32" t="s">
        <v>160</v>
      </c>
      <c r="O5" s="60" t="s">
        <v>160</v>
      </c>
    </row>
    <row r="6" spans="1:15">
      <c r="A6" t="s">
        <v>511</v>
      </c>
      <c r="B6" s="204" t="s">
        <v>512</v>
      </c>
      <c r="C6">
        <v>0</v>
      </c>
      <c r="E6" t="s">
        <v>540</v>
      </c>
      <c r="F6" s="204" t="s">
        <v>512</v>
      </c>
      <c r="G6">
        <v>0</v>
      </c>
      <c r="J6" s="40"/>
      <c r="M6" s="172"/>
      <c r="N6" s="32" t="s">
        <v>186</v>
      </c>
      <c r="O6" s="60" t="s">
        <v>186</v>
      </c>
    </row>
    <row r="7" spans="1:15">
      <c r="A7" t="s">
        <v>513</v>
      </c>
      <c r="B7" s="204" t="s">
        <v>514</v>
      </c>
      <c r="C7">
        <v>0</v>
      </c>
      <c r="E7" t="s">
        <v>541</v>
      </c>
      <c r="F7" s="204" t="s">
        <v>514</v>
      </c>
      <c r="G7">
        <v>0</v>
      </c>
      <c r="M7" s="172"/>
      <c r="N7" s="32" t="s">
        <v>178</v>
      </c>
      <c r="O7" s="60" t="s">
        <v>178</v>
      </c>
    </row>
    <row r="8" spans="1:15">
      <c r="A8" t="s">
        <v>515</v>
      </c>
      <c r="B8" s="204" t="s">
        <v>516</v>
      </c>
      <c r="C8">
        <v>0</v>
      </c>
      <c r="E8" t="s">
        <v>542</v>
      </c>
      <c r="F8" s="204" t="s">
        <v>543</v>
      </c>
      <c r="G8">
        <v>0</v>
      </c>
      <c r="M8" s="172"/>
      <c r="N8" s="32" t="s">
        <v>180</v>
      </c>
      <c r="O8" s="60" t="s">
        <v>180</v>
      </c>
    </row>
    <row r="9" spans="1:15">
      <c r="A9" t="s">
        <v>517</v>
      </c>
      <c r="B9" s="204" t="s">
        <v>518</v>
      </c>
      <c r="C9">
        <v>0</v>
      </c>
      <c r="E9" t="s">
        <v>544</v>
      </c>
      <c r="F9" s="204" t="s">
        <v>545</v>
      </c>
      <c r="G9">
        <v>0</v>
      </c>
      <c r="M9" s="172"/>
      <c r="N9" s="32" t="s">
        <v>140</v>
      </c>
      <c r="O9" s="60" t="s">
        <v>140</v>
      </c>
    </row>
    <row r="10" spans="1:15">
      <c r="A10" t="s">
        <v>519</v>
      </c>
      <c r="B10" s="204" t="s">
        <v>520</v>
      </c>
      <c r="C10">
        <v>0</v>
      </c>
      <c r="E10" t="s">
        <v>546</v>
      </c>
      <c r="F10" s="204" t="s">
        <v>547</v>
      </c>
      <c r="G10">
        <v>0</v>
      </c>
      <c r="M10" s="172"/>
      <c r="N10" s="32" t="s">
        <v>184</v>
      </c>
      <c r="O10" s="60" t="s">
        <v>184</v>
      </c>
    </row>
    <row r="11" spans="1:15">
      <c r="A11" t="s">
        <v>521</v>
      </c>
      <c r="B11" s="204" t="s">
        <v>522</v>
      </c>
      <c r="E11" t="s">
        <v>548</v>
      </c>
      <c r="F11" s="204" t="s">
        <v>549</v>
      </c>
      <c r="M11" s="172"/>
      <c r="N11" t="s">
        <v>185</v>
      </c>
      <c r="O11" s="60" t="s">
        <v>185</v>
      </c>
    </row>
    <row r="12" spans="1:15">
      <c r="A12" t="s">
        <v>523</v>
      </c>
      <c r="B12" s="204" t="s">
        <v>524</v>
      </c>
      <c r="E12" t="s">
        <v>550</v>
      </c>
      <c r="F12" s="204" t="s">
        <v>551</v>
      </c>
      <c r="M12" s="172"/>
      <c r="O12" s="60"/>
    </row>
    <row r="13" spans="1:15">
      <c r="A13" t="s">
        <v>525</v>
      </c>
      <c r="B13" s="204" t="s">
        <v>526</v>
      </c>
      <c r="E13" t="s">
        <v>552</v>
      </c>
      <c r="F13" s="204" t="s">
        <v>528</v>
      </c>
      <c r="M13" s="172"/>
      <c r="N13" s="32"/>
      <c r="O13" s="60"/>
    </row>
    <row r="14" spans="1:15">
      <c r="A14" t="s">
        <v>527</v>
      </c>
      <c r="B14" s="204" t="s">
        <v>528</v>
      </c>
      <c r="E14" t="s">
        <v>553</v>
      </c>
      <c r="F14" s="204" t="s">
        <v>530</v>
      </c>
      <c r="M14" s="172"/>
      <c r="N14" s="32"/>
      <c r="O14" s="60"/>
    </row>
    <row r="15" spans="1:15">
      <c r="A15" t="s">
        <v>529</v>
      </c>
      <c r="B15" s="204" t="s">
        <v>530</v>
      </c>
      <c r="E15" t="s">
        <v>554</v>
      </c>
      <c r="F15" s="204" t="s">
        <v>555</v>
      </c>
      <c r="M15" s="172"/>
      <c r="N15" s="32"/>
      <c r="O15" s="60"/>
    </row>
    <row r="16" spans="1:15">
      <c r="A16" t="s">
        <v>531</v>
      </c>
      <c r="B16" s="204" t="s">
        <v>532</v>
      </c>
      <c r="E16" t="s">
        <v>556</v>
      </c>
      <c r="F16" s="204" t="s">
        <v>534</v>
      </c>
      <c r="M16" s="172"/>
      <c r="N16" s="32"/>
      <c r="O16" s="60"/>
    </row>
    <row r="17" spans="1:15">
      <c r="A17" t="s">
        <v>533</v>
      </c>
      <c r="B17" s="204" t="s">
        <v>534</v>
      </c>
      <c r="E17" t="s">
        <v>557</v>
      </c>
      <c r="F17" s="204" t="s">
        <v>558</v>
      </c>
      <c r="M17" s="172"/>
      <c r="N17" s="32"/>
      <c r="O17" s="60"/>
    </row>
    <row r="18" spans="1:15">
      <c r="A18" t="s">
        <v>565</v>
      </c>
      <c r="B18" s="204" t="s">
        <v>566</v>
      </c>
      <c r="E18" t="s">
        <v>559</v>
      </c>
      <c r="F18" s="204" t="s">
        <v>560</v>
      </c>
      <c r="M18" s="172"/>
      <c r="N18" s="32"/>
      <c r="O18" s="60"/>
    </row>
    <row r="19" spans="1:15">
      <c r="A19" t="s">
        <v>567</v>
      </c>
      <c r="B19" s="204" t="s">
        <v>582</v>
      </c>
      <c r="E19" t="s">
        <v>561</v>
      </c>
      <c r="F19" s="204" t="s">
        <v>562</v>
      </c>
      <c r="M19" s="172"/>
      <c r="N19" s="32"/>
      <c r="O19" s="60"/>
    </row>
    <row r="20" spans="1:15">
      <c r="A20" t="s">
        <v>568</v>
      </c>
      <c r="B20" s="204" t="s">
        <v>583</v>
      </c>
      <c r="E20" t="s">
        <v>563</v>
      </c>
      <c r="F20" s="204" t="s">
        <v>564</v>
      </c>
      <c r="M20" s="172"/>
      <c r="N20" s="140"/>
      <c r="O20" s="60"/>
    </row>
    <row r="21" spans="1:15">
      <c r="A21" t="s">
        <v>535</v>
      </c>
      <c r="B21" s="204" t="s">
        <v>536</v>
      </c>
      <c r="M21" s="172"/>
      <c r="N21" s="140"/>
      <c r="O21" s="60"/>
    </row>
    <row r="22" spans="1:15">
      <c r="M22" s="174"/>
      <c r="N22" s="32"/>
      <c r="O22" s="60"/>
    </row>
    <row r="23" spans="1:15">
      <c r="M23" s="80"/>
      <c r="N23" s="81"/>
      <c r="O23" s="82"/>
    </row>
    <row r="24" spans="1:15" ht="13.15" customHeight="1">
      <c r="M24" s="175" t="s">
        <v>80</v>
      </c>
      <c r="N24" s="32" t="s">
        <v>161</v>
      </c>
      <c r="O24" s="60" t="s">
        <v>161</v>
      </c>
    </row>
    <row r="25" spans="1:15">
      <c r="M25" s="172"/>
      <c r="N25" s="32" t="s">
        <v>162</v>
      </c>
      <c r="O25" s="60" t="s">
        <v>162</v>
      </c>
    </row>
    <row r="26" spans="1:15">
      <c r="M26" s="172"/>
      <c r="N26" s="32" t="s">
        <v>177</v>
      </c>
      <c r="O26" s="60" t="s">
        <v>177</v>
      </c>
    </row>
    <row r="27" spans="1:15">
      <c r="M27" s="172"/>
      <c r="N27" s="32" t="s">
        <v>179</v>
      </c>
      <c r="O27" s="60" t="s">
        <v>179</v>
      </c>
    </row>
    <row r="28" spans="1:15">
      <c r="M28" s="172"/>
      <c r="N28" s="32" t="s">
        <v>181</v>
      </c>
      <c r="O28" s="60" t="s">
        <v>181</v>
      </c>
    </row>
    <row r="29" spans="1:15">
      <c r="M29" s="172"/>
      <c r="N29" s="32" t="s">
        <v>143</v>
      </c>
      <c r="O29" s="60" t="s">
        <v>143</v>
      </c>
    </row>
    <row r="30" spans="1:15">
      <c r="M30" s="172"/>
      <c r="N30" s="32" t="s">
        <v>182</v>
      </c>
      <c r="O30" s="60" t="s">
        <v>182</v>
      </c>
    </row>
    <row r="31" spans="1:15" ht="13.15" customHeight="1">
      <c r="M31" s="172"/>
      <c r="N31" s="32" t="s">
        <v>183</v>
      </c>
      <c r="O31" s="60" t="s">
        <v>183</v>
      </c>
    </row>
    <row r="32" spans="1:15">
      <c r="M32" s="172"/>
      <c r="N32" s="32"/>
      <c r="O32" s="60"/>
    </row>
    <row r="33" spans="13:15">
      <c r="M33" s="172"/>
      <c r="N33" s="32"/>
      <c r="O33" s="60"/>
    </row>
    <row r="34" spans="13:15">
      <c r="M34" s="172"/>
      <c r="N34" s="32"/>
      <c r="O34" s="60"/>
    </row>
    <row r="35" spans="13:15">
      <c r="M35" s="172"/>
      <c r="N35" s="32"/>
      <c r="O35" s="60"/>
    </row>
    <row r="36" spans="13:15">
      <c r="M36" s="172"/>
      <c r="N36" s="32"/>
      <c r="O36" s="60"/>
    </row>
    <row r="37" spans="13:15">
      <c r="M37" s="172"/>
      <c r="N37" s="32"/>
      <c r="O37" s="60"/>
    </row>
    <row r="38" spans="13:15">
      <c r="M38" s="172"/>
      <c r="N38" s="32"/>
      <c r="O38" s="60"/>
    </row>
    <row r="39" spans="13:15">
      <c r="M39" s="172"/>
      <c r="N39" s="32"/>
      <c r="O39" s="60"/>
    </row>
    <row r="40" spans="13:15">
      <c r="M40" s="172"/>
      <c r="N40" s="32"/>
      <c r="O40" s="60"/>
    </row>
    <row r="41" spans="13:15" ht="14.25" thickBot="1">
      <c r="M41" s="173"/>
      <c r="N41" s="79"/>
      <c r="O41" s="61"/>
    </row>
  </sheetData>
  <sheetProtection sheet="1" objects="1" scenarios="1" selectLockedCells="1" selectUnlockedCells="1"/>
  <mergeCells count="4">
    <mergeCell ref="N2:O2"/>
    <mergeCell ref="A1:A2"/>
    <mergeCell ref="E1:E2"/>
    <mergeCell ref="I1:I2"/>
  </mergeCells>
  <phoneticPr fontId="24"/>
  <dataValidations count="1">
    <dataValidation imeMode="off" allowBlank="1" showInputMessage="1" showErrorMessage="1" sqref="B1:B1048576 F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activeCell="M33" sqref="M33"/>
      <selection pane="bottomLeft" activeCell="L29" sqref="L29"/>
    </sheetView>
  </sheetViews>
  <sheetFormatPr defaultRowHeight="13.5"/>
  <cols>
    <col min="1" max="1" width="12.75" bestFit="1" customWidth="1"/>
    <col min="6" max="6" width="13.125" bestFit="1" customWidth="1"/>
    <col min="8" max="8" width="13.875" bestFit="1" customWidth="1"/>
    <col min="9" max="9" width="14.625" bestFit="1" customWidth="1"/>
  </cols>
  <sheetData>
    <row r="1" spans="1:9">
      <c r="A1" t="s">
        <v>195</v>
      </c>
      <c r="B1" t="s">
        <v>196</v>
      </c>
      <c r="C1" t="s">
        <v>197</v>
      </c>
      <c r="D1" t="s">
        <v>198</v>
      </c>
      <c r="E1" t="s">
        <v>199</v>
      </c>
      <c r="F1" t="s">
        <v>200</v>
      </c>
      <c r="G1" t="s">
        <v>201</v>
      </c>
      <c r="H1" t="s">
        <v>202</v>
      </c>
      <c r="I1" t="s">
        <v>203</v>
      </c>
    </row>
    <row r="2" spans="1:9">
      <c r="A2" t="str">
        <f>IFERROR(Sheet5!A2,"")</f>
        <v/>
      </c>
      <c r="B2" t="str">
        <f>IF(H2="","",②選手情報入力!D10)</f>
        <v/>
      </c>
      <c r="C2" t="str">
        <f>IF(H2="","",②選手情報入力!E10)</f>
        <v/>
      </c>
      <c r="D2" t="str">
        <f>IF(H2="","",IF(②選手情報入力!G10="男",1,2))</f>
        <v/>
      </c>
      <c r="E2" t="str">
        <f>IF(H2="","",23)</f>
        <v/>
      </c>
      <c r="F2" t="str">
        <f>IF(H2="","",①学校情報入力!$D$4)</f>
        <v/>
      </c>
      <c r="G2" t="str">
        <f>IF(H2="","",①学校情報入力!$D$3)</f>
        <v/>
      </c>
      <c r="H2" t="str">
        <f>IF(②選手情報入力!C10="","",②選手情報入力!C10)</f>
        <v/>
      </c>
      <c r="I2" t="str">
        <f>IF(H2="","",IF(②選手情報入力!I10="","",IF(D2=1,VLOOKUP(②選手情報入力!I10,種目情報!$A$3:$B$17,2,FALSE),VLOOKUP(②選手情報入力!I10,種目情報!$E$3:$F$19,2,FALSE)))&amp;" "&amp;Sheet1!J2)</f>
        <v/>
      </c>
    </row>
    <row r="3" spans="1:9">
      <c r="A3" t="str">
        <f>IFERROR(Sheet5!A3,"")</f>
        <v/>
      </c>
      <c r="B3" t="str">
        <f>IF(H3="","",②選手情報入力!D11)</f>
        <v/>
      </c>
      <c r="C3" t="str">
        <f>IF(H3="","",②選手情報入力!E11)</f>
        <v/>
      </c>
      <c r="D3" t="str">
        <f>IF(H3="","",IF(②選手情報入力!G11="男",1,2))</f>
        <v/>
      </c>
      <c r="E3" t="str">
        <f t="shared" ref="E3:E66" si="0">IF(H3="","",23)</f>
        <v/>
      </c>
      <c r="F3" t="str">
        <f>IF(H3="","",①学校情報入力!$D$4)</f>
        <v/>
      </c>
      <c r="G3" t="str">
        <f>IF(H3="","",①学校情報入力!$D$3)</f>
        <v/>
      </c>
      <c r="H3" t="str">
        <f>IF(②選手情報入力!C11="","",②選手情報入力!C11)</f>
        <v/>
      </c>
      <c r="I3" t="str">
        <f>IF(H3="","",IF(②選手情報入力!I11="","",IF(D3=1,VLOOKUP(②選手情報入力!I11,種目情報!$A$3:$B$17,2,FALSE),VLOOKUP(②選手情報入力!I11,種目情報!$E$3:$F$19,2,FALSE)))&amp;" "&amp;Sheet1!J3)</f>
        <v/>
      </c>
    </row>
    <row r="4" spans="1:9">
      <c r="A4" t="str">
        <f>IFERROR(Sheet5!A4,"")</f>
        <v/>
      </c>
      <c r="B4" t="str">
        <f>IF(H4="","",②選手情報入力!D12)</f>
        <v/>
      </c>
      <c r="C4" t="str">
        <f>IF(H4="","",②選手情報入力!E12)</f>
        <v/>
      </c>
      <c r="D4" t="str">
        <f>IF(H4="","",IF(②選手情報入力!G12="男",1,2))</f>
        <v/>
      </c>
      <c r="E4" t="str">
        <f t="shared" si="0"/>
        <v/>
      </c>
      <c r="F4" t="str">
        <f>IF(H4="","",①学校情報入力!$D$4)</f>
        <v/>
      </c>
      <c r="G4" t="str">
        <f>IF(H4="","",①学校情報入力!$D$3)</f>
        <v/>
      </c>
      <c r="H4" t="str">
        <f>IF(②選手情報入力!C12="","",②選手情報入力!C12)</f>
        <v/>
      </c>
      <c r="I4" t="str">
        <f>IF(H4="","",IF(②選手情報入力!I12="","",IF(D4=1,VLOOKUP(②選手情報入力!I12,種目情報!$A$3:$B$17,2,FALSE),VLOOKUP(②選手情報入力!I12,種目情報!$E$3:$F$19,2,FALSE)))&amp;" "&amp;Sheet1!J4)</f>
        <v/>
      </c>
    </row>
    <row r="5" spans="1:9">
      <c r="A5" t="str">
        <f>IFERROR(Sheet5!A5,"")</f>
        <v/>
      </c>
      <c r="B5" t="str">
        <f>IF(H5="","",②選手情報入力!D13)</f>
        <v/>
      </c>
      <c r="C5" t="str">
        <f>IF(H5="","",②選手情報入力!E13)</f>
        <v/>
      </c>
      <c r="D5" t="str">
        <f>IF(H5="","",IF(②選手情報入力!G13="男",1,2))</f>
        <v/>
      </c>
      <c r="E5" t="str">
        <f t="shared" si="0"/>
        <v/>
      </c>
      <c r="F5" t="str">
        <f>IF(H5="","",①学校情報入力!$D$4)</f>
        <v/>
      </c>
      <c r="G5" t="str">
        <f>IF(H5="","",①学校情報入力!$D$3)</f>
        <v/>
      </c>
      <c r="H5" t="str">
        <f>IF(②選手情報入力!C13="","",②選手情報入力!C13)</f>
        <v/>
      </c>
      <c r="I5" t="str">
        <f>IF(H5="","",IF(②選手情報入力!I13="","",IF(D5=1,VLOOKUP(②選手情報入力!I13,種目情報!$A$3:$B$17,2,FALSE),VLOOKUP(②選手情報入力!I13,種目情報!$E$3:$F$19,2,FALSE)))&amp;" "&amp;Sheet1!J5)</f>
        <v/>
      </c>
    </row>
    <row r="6" spans="1:9">
      <c r="A6" t="str">
        <f>IFERROR(Sheet5!A6,"")</f>
        <v/>
      </c>
      <c r="B6" t="str">
        <f>IF(H6="","",②選手情報入力!D14)</f>
        <v/>
      </c>
      <c r="C6" t="str">
        <f>IF(H6="","",②選手情報入力!E14)</f>
        <v/>
      </c>
      <c r="D6" t="str">
        <f>IF(H6="","",IF(②選手情報入力!G14="男",1,2))</f>
        <v/>
      </c>
      <c r="E6" t="str">
        <f t="shared" si="0"/>
        <v/>
      </c>
      <c r="F6" t="str">
        <f>IF(H6="","",①学校情報入力!$D$4)</f>
        <v/>
      </c>
      <c r="G6" t="str">
        <f>IF(H6="","",①学校情報入力!$D$3)</f>
        <v/>
      </c>
      <c r="H6" t="str">
        <f>IF(②選手情報入力!C14="","",②選手情報入力!C14)</f>
        <v/>
      </c>
      <c r="I6" t="str">
        <f>IF(H6="","",IF(②選手情報入力!I14="","",IF(D6=1,VLOOKUP(②選手情報入力!I14,種目情報!$A$3:$B$17,2,FALSE),VLOOKUP(②選手情報入力!I14,種目情報!$E$3:$F$19,2,FALSE)))&amp;" "&amp;Sheet1!J6)</f>
        <v/>
      </c>
    </row>
    <row r="7" spans="1:9">
      <c r="A7" t="str">
        <f>IFERROR(Sheet5!A7,"")</f>
        <v/>
      </c>
      <c r="B7" t="str">
        <f>IF(H7="","",②選手情報入力!D15)</f>
        <v/>
      </c>
      <c r="C7" t="str">
        <f>IF(H7="","",②選手情報入力!E15)</f>
        <v/>
      </c>
      <c r="D7" t="str">
        <f>IF(H7="","",IF(②選手情報入力!G15="男",1,2))</f>
        <v/>
      </c>
      <c r="E7" t="str">
        <f t="shared" si="0"/>
        <v/>
      </c>
      <c r="F7" t="str">
        <f>IF(H7="","",①学校情報入力!$D$4)</f>
        <v/>
      </c>
      <c r="G7" t="str">
        <f>IF(H7="","",①学校情報入力!$D$3)</f>
        <v/>
      </c>
      <c r="H7" t="str">
        <f>IF(②選手情報入力!C15="","",②選手情報入力!C15)</f>
        <v/>
      </c>
      <c r="I7" t="str">
        <f>IF(H7="","",IF(②選手情報入力!I15="","",IF(D7=1,VLOOKUP(②選手情報入力!I15,種目情報!$A$3:$B$17,2,FALSE),VLOOKUP(②選手情報入力!I15,種目情報!$E$3:$F$19,2,FALSE)))&amp;" "&amp;Sheet1!J7)</f>
        <v/>
      </c>
    </row>
    <row r="8" spans="1:9">
      <c r="A8" t="str">
        <f>IFERROR(Sheet5!A8,"")</f>
        <v/>
      </c>
      <c r="B8" t="str">
        <f>IF(H8="","",②選手情報入力!D16)</f>
        <v/>
      </c>
      <c r="C8" t="str">
        <f>IF(H8="","",②選手情報入力!E16)</f>
        <v/>
      </c>
      <c r="D8" t="str">
        <f>IF(H8="","",IF(②選手情報入力!G16="男",1,2))</f>
        <v/>
      </c>
      <c r="E8" t="str">
        <f t="shared" si="0"/>
        <v/>
      </c>
      <c r="F8" t="str">
        <f>IF(H8="","",①学校情報入力!$D$4)</f>
        <v/>
      </c>
      <c r="G8" t="str">
        <f>IF(H8="","",①学校情報入力!$D$3)</f>
        <v/>
      </c>
      <c r="H8" t="str">
        <f>IF(②選手情報入力!C16="","",②選手情報入力!C16)</f>
        <v/>
      </c>
      <c r="I8" t="str">
        <f>IF(H8="","",IF(②選手情報入力!I16="","",IF(D8=1,VLOOKUP(②選手情報入力!I16,種目情報!$A$3:$B$17,2,FALSE),VLOOKUP(②選手情報入力!I16,種目情報!$E$3:$F$19,2,FALSE)))&amp;" "&amp;Sheet1!J8)</f>
        <v/>
      </c>
    </row>
    <row r="9" spans="1:9">
      <c r="A9" t="str">
        <f>IFERROR(Sheet5!A9,"")</f>
        <v/>
      </c>
      <c r="B9" t="str">
        <f>IF(H9="","",②選手情報入力!D17)</f>
        <v/>
      </c>
      <c r="C9" t="str">
        <f>IF(H9="","",②選手情報入力!E17)</f>
        <v/>
      </c>
      <c r="D9" t="str">
        <f>IF(H9="","",IF(②選手情報入力!G17="男",1,2))</f>
        <v/>
      </c>
      <c r="E9" t="str">
        <f t="shared" si="0"/>
        <v/>
      </c>
      <c r="F9" t="str">
        <f>IF(H9="","",①学校情報入力!$D$4)</f>
        <v/>
      </c>
      <c r="G9" t="str">
        <f>IF(H9="","",①学校情報入力!$D$3)</f>
        <v/>
      </c>
      <c r="H9" t="str">
        <f>IF(②選手情報入力!C17="","",②選手情報入力!C17)</f>
        <v/>
      </c>
      <c r="I9" t="str">
        <f>IF(H9="","",IF(②選手情報入力!I17="","",IF(D9=1,VLOOKUP(②選手情報入力!I17,種目情報!$A$3:$B$17,2,FALSE),VLOOKUP(②選手情報入力!I17,種目情報!$E$3:$F$19,2,FALSE)))&amp;" "&amp;Sheet1!J9)</f>
        <v/>
      </c>
    </row>
    <row r="10" spans="1:9">
      <c r="A10" t="str">
        <f>IFERROR(Sheet5!A10,"")</f>
        <v/>
      </c>
      <c r="B10" t="str">
        <f>IF(H10="","",②選手情報入力!D18)</f>
        <v/>
      </c>
      <c r="C10" t="str">
        <f>IF(H10="","",②選手情報入力!E18)</f>
        <v/>
      </c>
      <c r="D10" t="str">
        <f>IF(H10="","",IF(②選手情報入力!G18="男",1,2))</f>
        <v/>
      </c>
      <c r="E10" t="str">
        <f t="shared" si="0"/>
        <v/>
      </c>
      <c r="F10" t="str">
        <f>IF(H10="","",①学校情報入力!$D$4)</f>
        <v/>
      </c>
      <c r="G10" t="str">
        <f>IF(H10="","",①学校情報入力!$D$3)</f>
        <v/>
      </c>
      <c r="H10" t="str">
        <f>IF(②選手情報入力!C18="","",②選手情報入力!C18)</f>
        <v/>
      </c>
      <c r="I10" t="str">
        <f>IF(H10="","",IF(②選手情報入力!I18="","",IF(D10=1,VLOOKUP(②選手情報入力!I18,種目情報!$A$3:$B$17,2,FALSE),VLOOKUP(②選手情報入力!I18,種目情報!$E$3:$F$19,2,FALSE)))&amp;" "&amp;Sheet1!J10)</f>
        <v/>
      </c>
    </row>
    <row r="11" spans="1:9">
      <c r="A11" t="str">
        <f>IFERROR(Sheet5!A11,"")</f>
        <v/>
      </c>
      <c r="B11" t="str">
        <f>IF(H11="","",②選手情報入力!D19)</f>
        <v/>
      </c>
      <c r="C11" t="str">
        <f>IF(H11="","",②選手情報入力!E19)</f>
        <v/>
      </c>
      <c r="D11" t="str">
        <f>IF(H11="","",IF(②選手情報入力!G19="男",1,2))</f>
        <v/>
      </c>
      <c r="E11" t="str">
        <f t="shared" si="0"/>
        <v/>
      </c>
      <c r="F11" t="str">
        <f>IF(H11="","",①学校情報入力!$D$4)</f>
        <v/>
      </c>
      <c r="G11" t="str">
        <f>IF(H11="","",①学校情報入力!$D$3)</f>
        <v/>
      </c>
      <c r="H11" t="str">
        <f>IF(②選手情報入力!C19="","",②選手情報入力!C19)</f>
        <v/>
      </c>
      <c r="I11" t="str">
        <f>IF(H11="","",IF(②選手情報入力!I19="","",IF(D11=1,VLOOKUP(②選手情報入力!I19,種目情報!$A$3:$B$17,2,FALSE),VLOOKUP(②選手情報入力!I19,種目情報!$E$3:$F$19,2,FALSE)))&amp;" "&amp;Sheet1!J11)</f>
        <v/>
      </c>
    </row>
    <row r="12" spans="1:9">
      <c r="A12" t="str">
        <f>IFERROR(Sheet5!A12,"")</f>
        <v/>
      </c>
      <c r="B12" t="str">
        <f>IF(H12="","",②選手情報入力!D20)</f>
        <v/>
      </c>
      <c r="C12" t="str">
        <f>IF(H12="","",②選手情報入力!E20)</f>
        <v/>
      </c>
      <c r="D12" t="str">
        <f>IF(H12="","",IF(②選手情報入力!G20="男",1,2))</f>
        <v/>
      </c>
      <c r="E12" t="str">
        <f t="shared" si="0"/>
        <v/>
      </c>
      <c r="F12" t="str">
        <f>IF(H12="","",①学校情報入力!$D$4)</f>
        <v/>
      </c>
      <c r="G12" t="str">
        <f>IF(H12="","",①学校情報入力!$D$3)</f>
        <v/>
      </c>
      <c r="H12" t="str">
        <f>IF(②選手情報入力!C20="","",②選手情報入力!C20)</f>
        <v/>
      </c>
      <c r="I12" t="str">
        <f>IF(H12="","",IF(②選手情報入力!I20="","",IF(D12=1,VLOOKUP(②選手情報入力!I20,種目情報!$A$3:$B$17,2,FALSE),VLOOKUP(②選手情報入力!I20,種目情報!$E$3:$F$19,2,FALSE)))&amp;" "&amp;Sheet1!J12)</f>
        <v/>
      </c>
    </row>
    <row r="13" spans="1:9">
      <c r="A13" t="str">
        <f>IFERROR(Sheet5!A13,"")</f>
        <v/>
      </c>
      <c r="B13" t="str">
        <f>IF(H13="","",②選手情報入力!D21)</f>
        <v/>
      </c>
      <c r="C13" t="str">
        <f>IF(H13="","",②選手情報入力!E21)</f>
        <v/>
      </c>
      <c r="D13" t="str">
        <f>IF(H13="","",IF(②選手情報入力!G21="男",1,2))</f>
        <v/>
      </c>
      <c r="E13" t="str">
        <f t="shared" si="0"/>
        <v/>
      </c>
      <c r="F13" t="str">
        <f>IF(H13="","",①学校情報入力!$D$4)</f>
        <v/>
      </c>
      <c r="G13" t="str">
        <f>IF(H13="","",①学校情報入力!$D$3)</f>
        <v/>
      </c>
      <c r="H13" t="str">
        <f>IF(②選手情報入力!C21="","",②選手情報入力!C21)</f>
        <v/>
      </c>
      <c r="I13" t="str">
        <f>IF(H13="","",IF(②選手情報入力!I21="","",IF(D13=1,VLOOKUP(②選手情報入力!I21,種目情報!$A$3:$B$17,2,FALSE),VLOOKUP(②選手情報入力!I21,種目情報!$E$3:$F$19,2,FALSE)))&amp;" "&amp;Sheet1!J13)</f>
        <v/>
      </c>
    </row>
    <row r="14" spans="1:9">
      <c r="A14" t="str">
        <f>IFERROR(Sheet5!A14,"")</f>
        <v/>
      </c>
      <c r="B14" t="str">
        <f>IF(H14="","",②選手情報入力!D22)</f>
        <v/>
      </c>
      <c r="C14" t="str">
        <f>IF(H14="","",②選手情報入力!E22)</f>
        <v/>
      </c>
      <c r="D14" t="str">
        <f>IF(H14="","",IF(②選手情報入力!G22="男",1,2))</f>
        <v/>
      </c>
      <c r="E14" t="str">
        <f t="shared" si="0"/>
        <v/>
      </c>
      <c r="F14" t="str">
        <f>IF(H14="","",①学校情報入力!$D$4)</f>
        <v/>
      </c>
      <c r="G14" t="str">
        <f>IF(H14="","",①学校情報入力!$D$3)</f>
        <v/>
      </c>
      <c r="H14" t="str">
        <f>IF(②選手情報入力!C22="","",②選手情報入力!C22)</f>
        <v/>
      </c>
      <c r="I14" t="str">
        <f>IF(H14="","",IF(②選手情報入力!I22="","",IF(D14=1,VLOOKUP(②選手情報入力!I22,種目情報!$A$3:$B$17,2,FALSE),VLOOKUP(②選手情報入力!I22,種目情報!$E$3:$F$19,2,FALSE)))&amp;" "&amp;Sheet1!J14)</f>
        <v/>
      </c>
    </row>
    <row r="15" spans="1:9">
      <c r="A15" t="str">
        <f>IFERROR(Sheet5!A15,"")</f>
        <v/>
      </c>
      <c r="B15" t="str">
        <f>IF(H15="","",②選手情報入力!D23)</f>
        <v/>
      </c>
      <c r="C15" t="str">
        <f>IF(H15="","",②選手情報入力!E23)</f>
        <v/>
      </c>
      <c r="D15" t="str">
        <f>IF(H15="","",IF(②選手情報入力!G23="男",1,2))</f>
        <v/>
      </c>
      <c r="E15" t="str">
        <f t="shared" si="0"/>
        <v/>
      </c>
      <c r="F15" t="str">
        <f>IF(H15="","",①学校情報入力!$D$4)</f>
        <v/>
      </c>
      <c r="G15" t="str">
        <f>IF(H15="","",①学校情報入力!$D$3)</f>
        <v/>
      </c>
      <c r="H15" t="str">
        <f>IF(②選手情報入力!C23="","",②選手情報入力!C23)</f>
        <v/>
      </c>
      <c r="I15" t="str">
        <f>IF(H15="","",IF(②選手情報入力!I23="","",IF(D15=1,VLOOKUP(②選手情報入力!I23,種目情報!$A$3:$B$17,2,FALSE),VLOOKUP(②選手情報入力!I23,種目情報!$E$3:$F$19,2,FALSE)))&amp;" "&amp;Sheet1!J15)</f>
        <v/>
      </c>
    </row>
    <row r="16" spans="1:9">
      <c r="A16" t="str">
        <f>IFERROR(Sheet5!A16,"")</f>
        <v/>
      </c>
      <c r="B16" t="str">
        <f>IF(H16="","",②選手情報入力!D24)</f>
        <v/>
      </c>
      <c r="C16" t="str">
        <f>IF(H16="","",②選手情報入力!E24)</f>
        <v/>
      </c>
      <c r="D16" t="str">
        <f>IF(H16="","",IF(②選手情報入力!G24="男",1,2))</f>
        <v/>
      </c>
      <c r="E16" t="str">
        <f t="shared" si="0"/>
        <v/>
      </c>
      <c r="F16" t="str">
        <f>IF(H16="","",①学校情報入力!$D$4)</f>
        <v/>
      </c>
      <c r="G16" t="str">
        <f>IF(H16="","",①学校情報入力!$D$3)</f>
        <v/>
      </c>
      <c r="H16" t="str">
        <f>IF(②選手情報入力!C24="","",②選手情報入力!C24)</f>
        <v/>
      </c>
      <c r="I16" t="str">
        <f>IF(H16="","",IF(②選手情報入力!I24="","",IF(D16=1,VLOOKUP(②選手情報入力!I24,種目情報!$A$3:$B$17,2,FALSE),VLOOKUP(②選手情報入力!I24,種目情報!$E$3:$F$19,2,FALSE)))&amp;" "&amp;Sheet1!J16)</f>
        <v/>
      </c>
    </row>
    <row r="17" spans="1:9">
      <c r="A17" t="str">
        <f>IFERROR(Sheet5!A17,"")</f>
        <v/>
      </c>
      <c r="B17" t="str">
        <f>IF(H17="","",②選手情報入力!D25)</f>
        <v/>
      </c>
      <c r="C17" t="str">
        <f>IF(H17="","",②選手情報入力!E25)</f>
        <v/>
      </c>
      <c r="D17" t="str">
        <f>IF(H17="","",IF(②選手情報入力!G25="男",1,2))</f>
        <v/>
      </c>
      <c r="E17" t="str">
        <f t="shared" si="0"/>
        <v/>
      </c>
      <c r="F17" t="str">
        <f>IF(H17="","",①学校情報入力!$D$4)</f>
        <v/>
      </c>
      <c r="G17" t="str">
        <f>IF(H17="","",①学校情報入力!$D$3)</f>
        <v/>
      </c>
      <c r="H17" t="str">
        <f>IF(②選手情報入力!C25="","",②選手情報入力!C25)</f>
        <v/>
      </c>
      <c r="I17" t="str">
        <f>IF(H17="","",IF(②選手情報入力!I25="","",IF(D17=1,VLOOKUP(②選手情報入力!I25,種目情報!$A$3:$B$17,2,FALSE),VLOOKUP(②選手情報入力!I25,種目情報!$E$3:$F$19,2,FALSE)))&amp;" "&amp;Sheet1!J17)</f>
        <v/>
      </c>
    </row>
    <row r="18" spans="1:9">
      <c r="A18" t="str">
        <f>IFERROR(Sheet5!A18,"")</f>
        <v/>
      </c>
      <c r="B18" t="str">
        <f>IF(H18="","",②選手情報入力!D26)</f>
        <v/>
      </c>
      <c r="C18" t="str">
        <f>IF(H18="","",②選手情報入力!E26)</f>
        <v/>
      </c>
      <c r="D18" t="str">
        <f>IF(H18="","",IF(②選手情報入力!G26="男",1,2))</f>
        <v/>
      </c>
      <c r="E18" t="str">
        <f t="shared" si="0"/>
        <v/>
      </c>
      <c r="F18" t="str">
        <f>IF(H18="","",①学校情報入力!$D$4)</f>
        <v/>
      </c>
      <c r="G18" t="str">
        <f>IF(H18="","",①学校情報入力!$D$3)</f>
        <v/>
      </c>
      <c r="H18" t="str">
        <f>IF(②選手情報入力!C26="","",②選手情報入力!C26)</f>
        <v/>
      </c>
      <c r="I18" t="str">
        <f>IF(H18="","",IF(②選手情報入力!I26="","",IF(D18=1,VLOOKUP(②選手情報入力!I26,種目情報!$A$3:$B$17,2,FALSE),VLOOKUP(②選手情報入力!I26,種目情報!$E$3:$F$19,2,FALSE)))&amp;" "&amp;Sheet1!J18)</f>
        <v/>
      </c>
    </row>
    <row r="19" spans="1:9">
      <c r="A19" t="str">
        <f>IFERROR(Sheet5!A19,"")</f>
        <v/>
      </c>
      <c r="B19" t="str">
        <f>IF(H19="","",②選手情報入力!D27)</f>
        <v/>
      </c>
      <c r="C19" t="str">
        <f>IF(H19="","",②選手情報入力!E27)</f>
        <v/>
      </c>
      <c r="D19" t="str">
        <f>IF(H19="","",IF(②選手情報入力!G27="男",1,2))</f>
        <v/>
      </c>
      <c r="E19" t="str">
        <f t="shared" si="0"/>
        <v/>
      </c>
      <c r="F19" t="str">
        <f>IF(H19="","",①学校情報入力!$D$4)</f>
        <v/>
      </c>
      <c r="G19" t="str">
        <f>IF(H19="","",①学校情報入力!$D$3)</f>
        <v/>
      </c>
      <c r="H19" t="str">
        <f>IF(②選手情報入力!C27="","",②選手情報入力!C27)</f>
        <v/>
      </c>
      <c r="I19" t="str">
        <f>IF(H19="","",IF(②選手情報入力!I27="","",IF(D19=1,VLOOKUP(②選手情報入力!I27,種目情報!$A$3:$B$17,2,FALSE),VLOOKUP(②選手情報入力!I27,種目情報!$E$3:$F$19,2,FALSE)))&amp;" "&amp;Sheet1!J19)</f>
        <v/>
      </c>
    </row>
    <row r="20" spans="1:9">
      <c r="A20" t="str">
        <f>IFERROR(Sheet5!A20,"")</f>
        <v/>
      </c>
      <c r="B20" t="str">
        <f>IF(H20="","",②選手情報入力!D28)</f>
        <v/>
      </c>
      <c r="C20" t="str">
        <f>IF(H20="","",②選手情報入力!E28)</f>
        <v/>
      </c>
      <c r="D20" t="str">
        <f>IF(H20="","",IF(②選手情報入力!G28="男",1,2))</f>
        <v/>
      </c>
      <c r="E20" t="str">
        <f t="shared" si="0"/>
        <v/>
      </c>
      <c r="F20" t="str">
        <f>IF(H20="","",①学校情報入力!$D$4)</f>
        <v/>
      </c>
      <c r="G20" t="str">
        <f>IF(H20="","",①学校情報入力!$D$3)</f>
        <v/>
      </c>
      <c r="H20" t="str">
        <f>IF(②選手情報入力!C28="","",②選手情報入力!C28)</f>
        <v/>
      </c>
      <c r="I20" t="str">
        <f>IF(H20="","",IF(②選手情報入力!I28="","",IF(D20=1,VLOOKUP(②選手情報入力!I28,種目情報!$A$3:$B$17,2,FALSE),VLOOKUP(②選手情報入力!I28,種目情報!$E$3:$F$19,2,FALSE)))&amp;" "&amp;Sheet1!J20)</f>
        <v/>
      </c>
    </row>
    <row r="21" spans="1:9">
      <c r="A21" t="str">
        <f>IFERROR(Sheet5!A21,"")</f>
        <v/>
      </c>
      <c r="B21" t="str">
        <f>IF(H21="","",②選手情報入力!D29)</f>
        <v/>
      </c>
      <c r="C21" t="str">
        <f>IF(H21="","",②選手情報入力!E29)</f>
        <v/>
      </c>
      <c r="D21" t="str">
        <f>IF(H21="","",IF(②選手情報入力!G29="男",1,2))</f>
        <v/>
      </c>
      <c r="E21" t="str">
        <f t="shared" si="0"/>
        <v/>
      </c>
      <c r="F21" t="str">
        <f>IF(H21="","",①学校情報入力!$D$4)</f>
        <v/>
      </c>
      <c r="G21" t="str">
        <f>IF(H21="","",①学校情報入力!$D$3)</f>
        <v/>
      </c>
      <c r="H21" t="str">
        <f>IF(②選手情報入力!C29="","",②選手情報入力!C29)</f>
        <v/>
      </c>
      <c r="I21" t="str">
        <f>IF(H21="","",IF(②選手情報入力!I29="","",IF(D21=1,VLOOKUP(②選手情報入力!I29,種目情報!$A$3:$B$17,2,FALSE),VLOOKUP(②選手情報入力!I29,種目情報!$E$3:$F$19,2,FALSE)))&amp;" "&amp;Sheet1!J21)</f>
        <v/>
      </c>
    </row>
    <row r="22" spans="1:9">
      <c r="A22" t="str">
        <f>IFERROR(Sheet5!A22,"")</f>
        <v/>
      </c>
      <c r="B22" t="str">
        <f>IF(H22="","",②選手情報入力!D30)</f>
        <v/>
      </c>
      <c r="C22" t="str">
        <f>IF(H22="","",②選手情報入力!E30)</f>
        <v/>
      </c>
      <c r="D22" t="str">
        <f>IF(H22="","",IF(②選手情報入力!G30="男",1,2))</f>
        <v/>
      </c>
      <c r="E22" t="str">
        <f t="shared" si="0"/>
        <v/>
      </c>
      <c r="F22" t="str">
        <f>IF(H22="","",①学校情報入力!$D$4)</f>
        <v/>
      </c>
      <c r="G22" t="str">
        <f>IF(H22="","",①学校情報入力!$D$3)</f>
        <v/>
      </c>
      <c r="H22" t="str">
        <f>IF(②選手情報入力!C30="","",②選手情報入力!C30)</f>
        <v/>
      </c>
      <c r="I22" t="str">
        <f>IF(H22="","",IF(②選手情報入力!I30="","",IF(D22=1,VLOOKUP(②選手情報入力!I30,種目情報!$A$3:$B$17,2,FALSE),VLOOKUP(②選手情報入力!I30,種目情報!$E$3:$F$19,2,FALSE)))&amp;" "&amp;Sheet1!J22)</f>
        <v/>
      </c>
    </row>
    <row r="23" spans="1:9">
      <c r="A23" t="str">
        <f>IFERROR(Sheet5!A23,"")</f>
        <v/>
      </c>
      <c r="B23" t="str">
        <f>IF(H23="","",②選手情報入力!D31)</f>
        <v/>
      </c>
      <c r="C23" t="str">
        <f>IF(H23="","",②選手情報入力!E31)</f>
        <v/>
      </c>
      <c r="D23" t="str">
        <f>IF(H23="","",IF(②選手情報入力!G31="男",1,2))</f>
        <v/>
      </c>
      <c r="E23" t="str">
        <f t="shared" si="0"/>
        <v/>
      </c>
      <c r="F23" t="str">
        <f>IF(H23="","",①学校情報入力!$D$4)</f>
        <v/>
      </c>
      <c r="G23" t="str">
        <f>IF(H23="","",①学校情報入力!$D$3)</f>
        <v/>
      </c>
      <c r="H23" t="str">
        <f>IF(②選手情報入力!C31="","",②選手情報入力!C31)</f>
        <v/>
      </c>
      <c r="I23" t="str">
        <f>IF(H23="","",IF(②選手情報入力!I31="","",IF(D23=1,VLOOKUP(②選手情報入力!I31,種目情報!$A$3:$B$17,2,FALSE),VLOOKUP(②選手情報入力!I31,種目情報!$E$3:$F$19,2,FALSE)))&amp;" "&amp;Sheet1!J23)</f>
        <v/>
      </c>
    </row>
    <row r="24" spans="1:9">
      <c r="A24" t="str">
        <f>IFERROR(Sheet5!A24,"")</f>
        <v/>
      </c>
      <c r="B24" t="str">
        <f>IF(H24="","",②選手情報入力!D32)</f>
        <v/>
      </c>
      <c r="C24" t="str">
        <f>IF(H24="","",②選手情報入力!E32)</f>
        <v/>
      </c>
      <c r="D24" t="str">
        <f>IF(H24="","",IF(②選手情報入力!G32="男",1,2))</f>
        <v/>
      </c>
      <c r="E24" t="str">
        <f t="shared" si="0"/>
        <v/>
      </c>
      <c r="F24" t="str">
        <f>IF(H24="","",①学校情報入力!$D$4)</f>
        <v/>
      </c>
      <c r="G24" t="str">
        <f>IF(H24="","",①学校情報入力!$D$3)</f>
        <v/>
      </c>
      <c r="H24" t="str">
        <f>IF(②選手情報入力!C32="","",②選手情報入力!C32)</f>
        <v/>
      </c>
      <c r="I24" t="str">
        <f>IF(H24="","",IF(②選手情報入力!I32="","",IF(D24=1,VLOOKUP(②選手情報入力!I32,種目情報!$A$3:$B$17,2,FALSE),VLOOKUP(②選手情報入力!I32,種目情報!$E$3:$F$19,2,FALSE)))&amp;" "&amp;Sheet1!J24)</f>
        <v/>
      </c>
    </row>
    <row r="25" spans="1:9">
      <c r="A25" t="str">
        <f>IFERROR(Sheet5!A25,"")</f>
        <v/>
      </c>
      <c r="B25" t="str">
        <f>IF(H25="","",②選手情報入力!D33)</f>
        <v/>
      </c>
      <c r="C25" t="str">
        <f>IF(H25="","",②選手情報入力!E33)</f>
        <v/>
      </c>
      <c r="D25" t="str">
        <f>IF(H25="","",IF(②選手情報入力!G33="男",1,2))</f>
        <v/>
      </c>
      <c r="E25" t="str">
        <f t="shared" si="0"/>
        <v/>
      </c>
      <c r="F25" t="str">
        <f>IF(H25="","",①学校情報入力!$D$4)</f>
        <v/>
      </c>
      <c r="G25" t="str">
        <f>IF(H25="","",①学校情報入力!$D$3)</f>
        <v/>
      </c>
      <c r="H25" t="str">
        <f>IF(②選手情報入力!C33="","",②選手情報入力!C33)</f>
        <v/>
      </c>
      <c r="I25" t="str">
        <f>IF(H25="","",IF(②選手情報入力!I33="","",IF(D25=1,VLOOKUP(②選手情報入力!I33,種目情報!$A$3:$B$17,2,FALSE),VLOOKUP(②選手情報入力!I33,種目情報!$E$3:$F$19,2,FALSE)))&amp;" "&amp;Sheet1!J25)</f>
        <v/>
      </c>
    </row>
    <row r="26" spans="1:9">
      <c r="A26" t="str">
        <f>IFERROR(Sheet5!A26,"")</f>
        <v/>
      </c>
      <c r="B26" t="str">
        <f>IF(H26="","",②選手情報入力!D34)</f>
        <v/>
      </c>
      <c r="C26" t="str">
        <f>IF(H26="","",②選手情報入力!E34)</f>
        <v/>
      </c>
      <c r="D26" t="str">
        <f>IF(H26="","",IF(②選手情報入力!G34="男",1,2))</f>
        <v/>
      </c>
      <c r="E26" t="str">
        <f t="shared" si="0"/>
        <v/>
      </c>
      <c r="F26" t="str">
        <f>IF(H26="","",①学校情報入力!$D$4)</f>
        <v/>
      </c>
      <c r="G26" t="str">
        <f>IF(H26="","",①学校情報入力!$D$3)</f>
        <v/>
      </c>
      <c r="H26" t="str">
        <f>IF(②選手情報入力!C34="","",②選手情報入力!C34)</f>
        <v/>
      </c>
      <c r="I26" t="str">
        <f>IF(H26="","",IF(②選手情報入力!I34="","",IF(D26=1,VLOOKUP(②選手情報入力!I34,種目情報!$A$3:$B$17,2,FALSE),VLOOKUP(②選手情報入力!I34,種目情報!$E$3:$F$19,2,FALSE)))&amp;" "&amp;Sheet1!J26)</f>
        <v/>
      </c>
    </row>
    <row r="27" spans="1:9">
      <c r="A27" t="str">
        <f>IFERROR(Sheet5!A27,"")</f>
        <v/>
      </c>
      <c r="B27" t="str">
        <f>IF(H27="","",②選手情報入力!D35)</f>
        <v/>
      </c>
      <c r="C27" t="str">
        <f>IF(H27="","",②選手情報入力!E35)</f>
        <v/>
      </c>
      <c r="D27" t="str">
        <f>IF(H27="","",IF(②選手情報入力!G35="男",1,2))</f>
        <v/>
      </c>
      <c r="E27" t="str">
        <f t="shared" si="0"/>
        <v/>
      </c>
      <c r="F27" t="str">
        <f>IF(H27="","",①学校情報入力!$D$4)</f>
        <v/>
      </c>
      <c r="G27" t="str">
        <f>IF(H27="","",①学校情報入力!$D$3)</f>
        <v/>
      </c>
      <c r="H27" t="str">
        <f>IF(②選手情報入力!C35="","",②選手情報入力!C35)</f>
        <v/>
      </c>
      <c r="I27" t="str">
        <f>IF(H27="","",IF(②選手情報入力!I35="","",IF(D27=1,VLOOKUP(②選手情報入力!I35,種目情報!$A$3:$B$17,2,FALSE),VLOOKUP(②選手情報入力!I35,種目情報!$E$3:$F$19,2,FALSE)))&amp;" "&amp;Sheet1!J27)</f>
        <v/>
      </c>
    </row>
    <row r="28" spans="1:9">
      <c r="A28" t="str">
        <f>IFERROR(Sheet5!A28,"")</f>
        <v/>
      </c>
      <c r="B28" t="str">
        <f>IF(H28="","",②選手情報入力!D36)</f>
        <v/>
      </c>
      <c r="C28" t="str">
        <f>IF(H28="","",②選手情報入力!E36)</f>
        <v/>
      </c>
      <c r="D28" t="str">
        <f>IF(H28="","",IF(②選手情報入力!G36="男",1,2))</f>
        <v/>
      </c>
      <c r="E28" t="str">
        <f t="shared" si="0"/>
        <v/>
      </c>
      <c r="F28" t="str">
        <f>IF(H28="","",①学校情報入力!$D$4)</f>
        <v/>
      </c>
      <c r="G28" t="str">
        <f>IF(H28="","",①学校情報入力!$D$3)</f>
        <v/>
      </c>
      <c r="H28" t="str">
        <f>IF(②選手情報入力!C36="","",②選手情報入力!C36)</f>
        <v/>
      </c>
      <c r="I28" t="str">
        <f>IF(H28="","",IF(②選手情報入力!I36="","",IF(D28=1,VLOOKUP(②選手情報入力!I36,種目情報!$A$3:$B$17,2,FALSE),VLOOKUP(②選手情報入力!I36,種目情報!$E$3:$F$19,2,FALSE)))&amp;" "&amp;Sheet1!J28)</f>
        <v/>
      </c>
    </row>
    <row r="29" spans="1:9">
      <c r="A29" t="str">
        <f>IFERROR(Sheet5!A29,"")</f>
        <v/>
      </c>
      <c r="B29" t="str">
        <f>IF(H29="","",②選手情報入力!D37)</f>
        <v/>
      </c>
      <c r="C29" t="str">
        <f>IF(H29="","",②選手情報入力!E37)</f>
        <v/>
      </c>
      <c r="D29" t="str">
        <f>IF(H29="","",IF(②選手情報入力!G37="男",1,2))</f>
        <v/>
      </c>
      <c r="E29" t="str">
        <f t="shared" si="0"/>
        <v/>
      </c>
      <c r="F29" t="str">
        <f>IF(H29="","",①学校情報入力!$D$4)</f>
        <v/>
      </c>
      <c r="G29" t="str">
        <f>IF(H29="","",①学校情報入力!$D$3)</f>
        <v/>
      </c>
      <c r="H29" t="str">
        <f>IF(②選手情報入力!C37="","",②選手情報入力!C37)</f>
        <v/>
      </c>
      <c r="I29" t="str">
        <f>IF(H29="","",IF(②選手情報入力!I37="","",IF(D29=1,VLOOKUP(②選手情報入力!I37,種目情報!$A$3:$B$17,2,FALSE),VLOOKUP(②選手情報入力!I37,種目情報!$E$3:$F$19,2,FALSE)))&amp;" "&amp;Sheet1!J29)</f>
        <v/>
      </c>
    </row>
    <row r="30" spans="1:9">
      <c r="A30" t="str">
        <f>IFERROR(Sheet5!A30,"")</f>
        <v/>
      </c>
      <c r="B30" t="str">
        <f>IF(H30="","",②選手情報入力!D38)</f>
        <v/>
      </c>
      <c r="C30" t="str">
        <f>IF(H30="","",②選手情報入力!E38)</f>
        <v/>
      </c>
      <c r="D30" t="str">
        <f>IF(H30="","",IF(②選手情報入力!G38="男",1,2))</f>
        <v/>
      </c>
      <c r="E30" t="str">
        <f t="shared" si="0"/>
        <v/>
      </c>
      <c r="F30" t="str">
        <f>IF(H30="","",①学校情報入力!$D$4)</f>
        <v/>
      </c>
      <c r="G30" t="str">
        <f>IF(H30="","",①学校情報入力!$D$3)</f>
        <v/>
      </c>
      <c r="H30" t="str">
        <f>IF(②選手情報入力!C38="","",②選手情報入力!C38)</f>
        <v/>
      </c>
      <c r="I30" t="str">
        <f>IF(H30="","",IF(②選手情報入力!I38="","",IF(D30=1,VLOOKUP(②選手情報入力!I38,種目情報!$A$3:$B$17,2,FALSE),VLOOKUP(②選手情報入力!I38,種目情報!$E$3:$F$19,2,FALSE)))&amp;" "&amp;Sheet1!J30)</f>
        <v/>
      </c>
    </row>
    <row r="31" spans="1:9">
      <c r="A31" t="str">
        <f>IFERROR(Sheet5!A31,"")</f>
        <v/>
      </c>
      <c r="B31" t="str">
        <f>IF(H31="","",②選手情報入力!D39)</f>
        <v/>
      </c>
      <c r="C31" t="str">
        <f>IF(H31="","",②選手情報入力!E39)</f>
        <v/>
      </c>
      <c r="D31" t="str">
        <f>IF(H31="","",IF(②選手情報入力!G39="男",1,2))</f>
        <v/>
      </c>
      <c r="E31" t="str">
        <f t="shared" si="0"/>
        <v/>
      </c>
      <c r="F31" t="str">
        <f>IF(H31="","",①学校情報入力!$D$4)</f>
        <v/>
      </c>
      <c r="G31" t="str">
        <f>IF(H31="","",①学校情報入力!$D$3)</f>
        <v/>
      </c>
      <c r="H31" t="str">
        <f>IF(②選手情報入力!C39="","",②選手情報入力!C39)</f>
        <v/>
      </c>
      <c r="I31" t="str">
        <f>IF(H31="","",IF(②選手情報入力!I39="","",IF(D31=1,VLOOKUP(②選手情報入力!I39,種目情報!$A$3:$B$17,2,FALSE),VLOOKUP(②選手情報入力!I39,種目情報!$E$3:$F$19,2,FALSE)))&amp;" "&amp;Sheet1!J31)</f>
        <v/>
      </c>
    </row>
    <row r="32" spans="1:9">
      <c r="A32" t="str">
        <f>IFERROR(Sheet5!A32,"")</f>
        <v/>
      </c>
      <c r="B32" t="str">
        <f>IF(H32="","",②選手情報入力!D40)</f>
        <v/>
      </c>
      <c r="C32" t="str">
        <f>IF(H32="","",②選手情報入力!E40)</f>
        <v/>
      </c>
      <c r="D32" t="str">
        <f>IF(H32="","",IF(②選手情報入力!G40="男",1,2))</f>
        <v/>
      </c>
      <c r="E32" t="str">
        <f t="shared" si="0"/>
        <v/>
      </c>
      <c r="F32" t="str">
        <f>IF(H32="","",①学校情報入力!$D$4)</f>
        <v/>
      </c>
      <c r="G32" t="str">
        <f>IF(H32="","",①学校情報入力!$D$3)</f>
        <v/>
      </c>
      <c r="H32" t="str">
        <f>IF(②選手情報入力!C40="","",②選手情報入力!C40)</f>
        <v/>
      </c>
      <c r="I32" t="str">
        <f>IF(H32="","",IF(②選手情報入力!I40="","",IF(D32=1,VLOOKUP(②選手情報入力!I40,種目情報!$A$3:$B$17,2,FALSE),VLOOKUP(②選手情報入力!I40,種目情報!$E$3:$F$19,2,FALSE)))&amp;" "&amp;Sheet1!J32)</f>
        <v/>
      </c>
    </row>
    <row r="33" spans="1:9">
      <c r="A33" t="str">
        <f>IFERROR(Sheet5!A33,"")</f>
        <v/>
      </c>
      <c r="B33" t="str">
        <f>IF(H33="","",②選手情報入力!D41)</f>
        <v/>
      </c>
      <c r="C33" t="str">
        <f>IF(H33="","",②選手情報入力!E41)</f>
        <v/>
      </c>
      <c r="D33" t="str">
        <f>IF(H33="","",IF(②選手情報入力!G41="男",1,2))</f>
        <v/>
      </c>
      <c r="E33" t="str">
        <f t="shared" si="0"/>
        <v/>
      </c>
      <c r="F33" t="str">
        <f>IF(H33="","",①学校情報入力!$D$4)</f>
        <v/>
      </c>
      <c r="G33" t="str">
        <f>IF(H33="","",①学校情報入力!$D$3)</f>
        <v/>
      </c>
      <c r="H33" t="str">
        <f>IF(②選手情報入力!C41="","",②選手情報入力!C41)</f>
        <v/>
      </c>
      <c r="I33" t="str">
        <f>IF(H33="","",IF(②選手情報入力!I41="","",IF(D33=1,VLOOKUP(②選手情報入力!I41,種目情報!$A$3:$B$17,2,FALSE),VLOOKUP(②選手情報入力!I41,種目情報!$E$3:$F$19,2,FALSE)))&amp;" "&amp;Sheet1!J33)</f>
        <v/>
      </c>
    </row>
    <row r="34" spans="1:9">
      <c r="A34" t="str">
        <f>IFERROR(Sheet5!A34,"")</f>
        <v/>
      </c>
      <c r="B34" t="str">
        <f>IF(H34="","",②選手情報入力!D42)</f>
        <v/>
      </c>
      <c r="C34" t="str">
        <f>IF(H34="","",②選手情報入力!E42)</f>
        <v/>
      </c>
      <c r="D34" t="str">
        <f>IF(H34="","",IF(②選手情報入力!G42="男",1,2))</f>
        <v/>
      </c>
      <c r="E34" t="str">
        <f t="shared" si="0"/>
        <v/>
      </c>
      <c r="F34" t="str">
        <f>IF(H34="","",①学校情報入力!$D$4)</f>
        <v/>
      </c>
      <c r="G34" t="str">
        <f>IF(H34="","",①学校情報入力!$D$3)</f>
        <v/>
      </c>
      <c r="H34" t="str">
        <f>IF(②選手情報入力!C42="","",②選手情報入力!C42)</f>
        <v/>
      </c>
      <c r="I34" t="str">
        <f>IF(H34="","",IF(②選手情報入力!I42="","",IF(D34=1,VLOOKUP(②選手情報入力!I42,種目情報!$A$3:$B$17,2,FALSE),VLOOKUP(②選手情報入力!I42,種目情報!$E$3:$F$19,2,FALSE)))&amp;" "&amp;Sheet1!J34)</f>
        <v/>
      </c>
    </row>
    <row r="35" spans="1:9">
      <c r="A35" t="str">
        <f>IFERROR(Sheet5!A35,"")</f>
        <v/>
      </c>
      <c r="B35" t="str">
        <f>IF(H35="","",②選手情報入力!D43)</f>
        <v/>
      </c>
      <c r="C35" t="str">
        <f>IF(H35="","",②選手情報入力!E43)</f>
        <v/>
      </c>
      <c r="D35" t="str">
        <f>IF(H35="","",IF(②選手情報入力!G43="男",1,2))</f>
        <v/>
      </c>
      <c r="E35" t="str">
        <f t="shared" si="0"/>
        <v/>
      </c>
      <c r="F35" t="str">
        <f>IF(H35="","",①学校情報入力!$D$4)</f>
        <v/>
      </c>
      <c r="G35" t="str">
        <f>IF(H35="","",①学校情報入力!$D$3)</f>
        <v/>
      </c>
      <c r="H35" t="str">
        <f>IF(②選手情報入力!C43="","",②選手情報入力!C43)</f>
        <v/>
      </c>
      <c r="I35" t="str">
        <f>IF(H35="","",IF(②選手情報入力!I43="","",IF(D35=1,VLOOKUP(②選手情報入力!I43,種目情報!$A$3:$B$17,2,FALSE),VLOOKUP(②選手情報入力!I43,種目情報!$E$3:$F$19,2,FALSE)))&amp;" "&amp;Sheet1!J35)</f>
        <v/>
      </c>
    </row>
    <row r="36" spans="1:9">
      <c r="A36" t="str">
        <f>IFERROR(Sheet5!A36,"")</f>
        <v/>
      </c>
      <c r="B36" t="str">
        <f>IF(H36="","",②選手情報入力!D44)</f>
        <v/>
      </c>
      <c r="C36" t="str">
        <f>IF(H36="","",②選手情報入力!E44)</f>
        <v/>
      </c>
      <c r="D36" t="str">
        <f>IF(H36="","",IF(②選手情報入力!G44="男",1,2))</f>
        <v/>
      </c>
      <c r="E36" t="str">
        <f t="shared" si="0"/>
        <v/>
      </c>
      <c r="F36" t="str">
        <f>IF(H36="","",①学校情報入力!$D$4)</f>
        <v/>
      </c>
      <c r="G36" t="str">
        <f>IF(H36="","",①学校情報入力!$D$3)</f>
        <v/>
      </c>
      <c r="H36" t="str">
        <f>IF(②選手情報入力!C44="","",②選手情報入力!C44)</f>
        <v/>
      </c>
      <c r="I36" t="str">
        <f>IF(H36="","",IF(②選手情報入力!I44="","",IF(D36=1,VLOOKUP(②選手情報入力!I44,種目情報!$A$3:$B$17,2,FALSE),VLOOKUP(②選手情報入力!I44,種目情報!$E$3:$F$19,2,FALSE)))&amp;" "&amp;Sheet1!J36)</f>
        <v/>
      </c>
    </row>
    <row r="37" spans="1:9">
      <c r="A37" t="str">
        <f>IFERROR(Sheet5!A37,"")</f>
        <v/>
      </c>
      <c r="B37" t="str">
        <f>IF(H37="","",②選手情報入力!D45)</f>
        <v/>
      </c>
      <c r="C37" t="str">
        <f>IF(H37="","",②選手情報入力!E45)</f>
        <v/>
      </c>
      <c r="D37" t="str">
        <f>IF(H37="","",IF(②選手情報入力!G45="男",1,2))</f>
        <v/>
      </c>
      <c r="E37" t="str">
        <f t="shared" si="0"/>
        <v/>
      </c>
      <c r="F37" t="str">
        <f>IF(H37="","",①学校情報入力!$D$4)</f>
        <v/>
      </c>
      <c r="G37" t="str">
        <f>IF(H37="","",①学校情報入力!$D$3)</f>
        <v/>
      </c>
      <c r="H37" t="str">
        <f>IF(②選手情報入力!C45="","",②選手情報入力!C45)</f>
        <v/>
      </c>
      <c r="I37" t="str">
        <f>IF(H37="","",IF(②選手情報入力!I45="","",IF(D37=1,VLOOKUP(②選手情報入力!I45,種目情報!$A$3:$B$17,2,FALSE),VLOOKUP(②選手情報入力!I45,種目情報!$E$3:$F$19,2,FALSE)))&amp;" "&amp;Sheet1!J37)</f>
        <v/>
      </c>
    </row>
    <row r="38" spans="1:9">
      <c r="A38" t="str">
        <f>IFERROR(Sheet5!A38,"")</f>
        <v/>
      </c>
      <c r="B38" t="str">
        <f>IF(H38="","",②選手情報入力!D46)</f>
        <v/>
      </c>
      <c r="C38" t="str">
        <f>IF(H38="","",②選手情報入力!E46)</f>
        <v/>
      </c>
      <c r="D38" t="str">
        <f>IF(H38="","",IF(②選手情報入力!G46="男",1,2))</f>
        <v/>
      </c>
      <c r="E38" t="str">
        <f t="shared" si="0"/>
        <v/>
      </c>
      <c r="F38" t="str">
        <f>IF(H38="","",①学校情報入力!$D$4)</f>
        <v/>
      </c>
      <c r="G38" t="str">
        <f>IF(H38="","",①学校情報入力!$D$3)</f>
        <v/>
      </c>
      <c r="H38" t="str">
        <f>IF(②選手情報入力!C46="","",②選手情報入力!C46)</f>
        <v/>
      </c>
      <c r="I38" t="str">
        <f>IF(H38="","",IF(②選手情報入力!I46="","",IF(D38=1,VLOOKUP(②選手情報入力!I46,種目情報!$A$3:$B$17,2,FALSE),VLOOKUP(②選手情報入力!I46,種目情報!$E$3:$F$19,2,FALSE)))&amp;" "&amp;Sheet1!J38)</f>
        <v/>
      </c>
    </row>
    <row r="39" spans="1:9">
      <c r="A39" t="str">
        <f>IFERROR(Sheet5!A39,"")</f>
        <v/>
      </c>
      <c r="B39" t="str">
        <f>IF(H39="","",②選手情報入力!D47)</f>
        <v/>
      </c>
      <c r="C39" t="str">
        <f>IF(H39="","",②選手情報入力!E47)</f>
        <v/>
      </c>
      <c r="D39" t="str">
        <f>IF(H39="","",IF(②選手情報入力!G47="男",1,2))</f>
        <v/>
      </c>
      <c r="E39" t="str">
        <f t="shared" si="0"/>
        <v/>
      </c>
      <c r="F39" t="str">
        <f>IF(H39="","",①学校情報入力!$D$4)</f>
        <v/>
      </c>
      <c r="G39" t="str">
        <f>IF(H39="","",①学校情報入力!$D$3)</f>
        <v/>
      </c>
      <c r="H39" t="str">
        <f>IF(②選手情報入力!C47="","",②選手情報入力!C47)</f>
        <v/>
      </c>
      <c r="I39" t="str">
        <f>IF(H39="","",IF(②選手情報入力!I47="","",IF(D39=1,VLOOKUP(②選手情報入力!I47,種目情報!$A$3:$B$17,2,FALSE),VLOOKUP(②選手情報入力!I47,種目情報!$E$3:$F$19,2,FALSE)))&amp;" "&amp;Sheet1!J39)</f>
        <v/>
      </c>
    </row>
    <row r="40" spans="1:9">
      <c r="A40" t="str">
        <f>IFERROR(Sheet5!A40,"")</f>
        <v/>
      </c>
      <c r="B40" t="str">
        <f>IF(H40="","",②選手情報入力!D48)</f>
        <v/>
      </c>
      <c r="C40" t="str">
        <f>IF(H40="","",②選手情報入力!E48)</f>
        <v/>
      </c>
      <c r="D40" t="str">
        <f>IF(H40="","",IF(②選手情報入力!G48="男",1,2))</f>
        <v/>
      </c>
      <c r="E40" t="str">
        <f t="shared" si="0"/>
        <v/>
      </c>
      <c r="F40" t="str">
        <f>IF(H40="","",①学校情報入力!$D$4)</f>
        <v/>
      </c>
      <c r="G40" t="str">
        <f>IF(H40="","",①学校情報入力!$D$3)</f>
        <v/>
      </c>
      <c r="H40" t="str">
        <f>IF(②選手情報入力!C48="","",②選手情報入力!C48)</f>
        <v/>
      </c>
      <c r="I40" t="str">
        <f>IF(H40="","",IF(②選手情報入力!I48="","",IF(D40=1,VLOOKUP(②選手情報入力!I48,種目情報!$A$3:$B$17,2,FALSE),VLOOKUP(②選手情報入力!I48,種目情報!$E$3:$F$19,2,FALSE)))&amp;" "&amp;Sheet1!J40)</f>
        <v/>
      </c>
    </row>
    <row r="41" spans="1:9">
      <c r="A41" t="str">
        <f>IFERROR(Sheet5!A41,"")</f>
        <v/>
      </c>
      <c r="B41" t="str">
        <f>IF(H41="","",②選手情報入力!D49)</f>
        <v/>
      </c>
      <c r="C41" t="str">
        <f>IF(H41="","",②選手情報入力!E49)</f>
        <v/>
      </c>
      <c r="D41" t="str">
        <f>IF(H41="","",IF(②選手情報入力!G49="男",1,2))</f>
        <v/>
      </c>
      <c r="E41" t="str">
        <f t="shared" si="0"/>
        <v/>
      </c>
      <c r="F41" t="str">
        <f>IF(H41="","",①学校情報入力!$D$4)</f>
        <v/>
      </c>
      <c r="G41" t="str">
        <f>IF(H41="","",①学校情報入力!$D$3)</f>
        <v/>
      </c>
      <c r="H41" t="str">
        <f>IF(②選手情報入力!C49="","",②選手情報入力!C49)</f>
        <v/>
      </c>
      <c r="I41" t="str">
        <f>IF(H41="","",IF(②選手情報入力!I49="","",IF(D41=1,VLOOKUP(②選手情報入力!I49,種目情報!$A$3:$B$17,2,FALSE),VLOOKUP(②選手情報入力!I49,種目情報!$E$3:$F$19,2,FALSE)))&amp;" "&amp;Sheet1!J41)</f>
        <v/>
      </c>
    </row>
    <row r="42" spans="1:9">
      <c r="A42" t="str">
        <f>IFERROR(Sheet5!A42,"")</f>
        <v/>
      </c>
      <c r="B42" t="str">
        <f>IF(H42="","",②選手情報入力!D50)</f>
        <v/>
      </c>
      <c r="C42" t="str">
        <f>IF(H42="","",②選手情報入力!E50)</f>
        <v/>
      </c>
      <c r="D42" t="str">
        <f>IF(H42="","",IF(②選手情報入力!G50="男",1,2))</f>
        <v/>
      </c>
      <c r="E42" t="str">
        <f t="shared" si="0"/>
        <v/>
      </c>
      <c r="F42" t="str">
        <f>IF(H42="","",①学校情報入力!$D$4)</f>
        <v/>
      </c>
      <c r="G42" t="str">
        <f>IF(H42="","",①学校情報入力!$D$3)</f>
        <v/>
      </c>
      <c r="H42" t="str">
        <f>IF(②選手情報入力!C50="","",②選手情報入力!C50)</f>
        <v/>
      </c>
      <c r="I42" t="str">
        <f>IF(H42="","",IF(②選手情報入力!I50="","",IF(D42=1,VLOOKUP(②選手情報入力!I50,種目情報!$A$3:$B$17,2,FALSE),VLOOKUP(②選手情報入力!I50,種目情報!$E$3:$F$19,2,FALSE)))&amp;" "&amp;Sheet1!J42)</f>
        <v/>
      </c>
    </row>
    <row r="43" spans="1:9">
      <c r="A43" t="str">
        <f>IFERROR(Sheet5!A43,"")</f>
        <v/>
      </c>
      <c r="B43" t="str">
        <f>IF(H43="","",②選手情報入力!D51)</f>
        <v/>
      </c>
      <c r="C43" t="str">
        <f>IF(H43="","",②選手情報入力!E51)</f>
        <v/>
      </c>
      <c r="D43" t="str">
        <f>IF(H43="","",IF(②選手情報入力!G51="男",1,2))</f>
        <v/>
      </c>
      <c r="E43" t="str">
        <f t="shared" si="0"/>
        <v/>
      </c>
      <c r="F43" t="str">
        <f>IF(H43="","",①学校情報入力!$D$4)</f>
        <v/>
      </c>
      <c r="G43" t="str">
        <f>IF(H43="","",①学校情報入力!$D$3)</f>
        <v/>
      </c>
      <c r="H43" t="str">
        <f>IF(②選手情報入力!C51="","",②選手情報入力!C51)</f>
        <v/>
      </c>
      <c r="I43" t="str">
        <f>IF(H43="","",IF(②選手情報入力!I51="","",IF(D43=1,VLOOKUP(②選手情報入力!I51,種目情報!$A$3:$B$17,2,FALSE),VLOOKUP(②選手情報入力!I51,種目情報!$E$3:$F$19,2,FALSE)))&amp;" "&amp;Sheet1!J43)</f>
        <v/>
      </c>
    </row>
    <row r="44" spans="1:9">
      <c r="A44" t="str">
        <f>IFERROR(Sheet5!A44,"")</f>
        <v/>
      </c>
      <c r="B44" t="str">
        <f>IF(H44="","",②選手情報入力!D52)</f>
        <v/>
      </c>
      <c r="C44" t="str">
        <f>IF(H44="","",②選手情報入力!E52)</f>
        <v/>
      </c>
      <c r="D44" t="str">
        <f>IF(H44="","",IF(②選手情報入力!G52="男",1,2))</f>
        <v/>
      </c>
      <c r="E44" t="str">
        <f t="shared" si="0"/>
        <v/>
      </c>
      <c r="F44" t="str">
        <f>IF(H44="","",①学校情報入力!$D$4)</f>
        <v/>
      </c>
      <c r="G44" t="str">
        <f>IF(H44="","",①学校情報入力!$D$3)</f>
        <v/>
      </c>
      <c r="H44" t="str">
        <f>IF(②選手情報入力!C52="","",②選手情報入力!C52)</f>
        <v/>
      </c>
      <c r="I44" t="str">
        <f>IF(H44="","",IF(②選手情報入力!I52="","",IF(D44=1,VLOOKUP(②選手情報入力!I52,種目情報!$A$3:$B$17,2,FALSE),VLOOKUP(②選手情報入力!I52,種目情報!$E$3:$F$19,2,FALSE)))&amp;" "&amp;Sheet1!J44)</f>
        <v/>
      </c>
    </row>
    <row r="45" spans="1:9">
      <c r="A45" t="str">
        <f>IFERROR(Sheet5!A45,"")</f>
        <v/>
      </c>
      <c r="B45" t="str">
        <f>IF(H45="","",②選手情報入力!D53)</f>
        <v/>
      </c>
      <c r="C45" t="str">
        <f>IF(H45="","",②選手情報入力!E53)</f>
        <v/>
      </c>
      <c r="D45" t="str">
        <f>IF(H45="","",IF(②選手情報入力!G53="男",1,2))</f>
        <v/>
      </c>
      <c r="E45" t="str">
        <f t="shared" si="0"/>
        <v/>
      </c>
      <c r="F45" t="str">
        <f>IF(H45="","",①学校情報入力!$D$4)</f>
        <v/>
      </c>
      <c r="G45" t="str">
        <f>IF(H45="","",①学校情報入力!$D$3)</f>
        <v/>
      </c>
      <c r="H45" t="str">
        <f>IF(②選手情報入力!C53="","",②選手情報入力!C53)</f>
        <v/>
      </c>
      <c r="I45" t="str">
        <f>IF(H45="","",IF(②選手情報入力!I53="","",IF(D45=1,VLOOKUP(②選手情報入力!I53,種目情報!$A$3:$B$17,2,FALSE),VLOOKUP(②選手情報入力!I53,種目情報!$E$3:$F$19,2,FALSE)))&amp;" "&amp;Sheet1!J45)</f>
        <v/>
      </c>
    </row>
    <row r="46" spans="1:9">
      <c r="A46" t="str">
        <f>IFERROR(Sheet5!A46,"")</f>
        <v/>
      </c>
      <c r="B46" t="str">
        <f>IF(H46="","",②選手情報入力!D54)</f>
        <v/>
      </c>
      <c r="C46" t="str">
        <f>IF(H46="","",②選手情報入力!E54)</f>
        <v/>
      </c>
      <c r="D46" t="str">
        <f>IF(H46="","",IF(②選手情報入力!G54="男",1,2))</f>
        <v/>
      </c>
      <c r="E46" t="str">
        <f t="shared" si="0"/>
        <v/>
      </c>
      <c r="F46" t="str">
        <f>IF(H46="","",①学校情報入力!$D$4)</f>
        <v/>
      </c>
      <c r="G46" t="str">
        <f>IF(H46="","",①学校情報入力!$D$3)</f>
        <v/>
      </c>
      <c r="H46" t="str">
        <f>IF(②選手情報入力!C54="","",②選手情報入力!C54)</f>
        <v/>
      </c>
      <c r="I46" t="str">
        <f>IF(H46="","",IF(②選手情報入力!I54="","",IF(D46=1,VLOOKUP(②選手情報入力!I54,種目情報!$A$3:$B$17,2,FALSE),VLOOKUP(②選手情報入力!I54,種目情報!$E$3:$F$19,2,FALSE)))&amp;" "&amp;Sheet1!J46)</f>
        <v/>
      </c>
    </row>
    <row r="47" spans="1:9">
      <c r="A47" t="str">
        <f>IFERROR(Sheet5!A47,"")</f>
        <v/>
      </c>
      <c r="B47" t="str">
        <f>IF(H47="","",②選手情報入力!D55)</f>
        <v/>
      </c>
      <c r="C47" t="str">
        <f>IF(H47="","",②選手情報入力!E55)</f>
        <v/>
      </c>
      <c r="D47" t="str">
        <f>IF(H47="","",IF(②選手情報入力!G55="男",1,2))</f>
        <v/>
      </c>
      <c r="E47" t="str">
        <f t="shared" si="0"/>
        <v/>
      </c>
      <c r="F47" t="str">
        <f>IF(H47="","",①学校情報入力!$D$4)</f>
        <v/>
      </c>
      <c r="G47" t="str">
        <f>IF(H47="","",①学校情報入力!$D$3)</f>
        <v/>
      </c>
      <c r="H47" t="str">
        <f>IF(②選手情報入力!C55="","",②選手情報入力!C55)</f>
        <v/>
      </c>
      <c r="I47" t="str">
        <f>IF(H47="","",IF(②選手情報入力!I55="","",IF(D47=1,VLOOKUP(②選手情報入力!I55,種目情報!$A$3:$B$17,2,FALSE),VLOOKUP(②選手情報入力!I55,種目情報!$E$3:$F$19,2,FALSE)))&amp;" "&amp;Sheet1!J47)</f>
        <v/>
      </c>
    </row>
    <row r="48" spans="1:9">
      <c r="A48" t="str">
        <f>IFERROR(Sheet5!A48,"")</f>
        <v/>
      </c>
      <c r="B48" t="str">
        <f>IF(H48="","",②選手情報入力!D56)</f>
        <v/>
      </c>
      <c r="C48" t="str">
        <f>IF(H48="","",②選手情報入力!E56)</f>
        <v/>
      </c>
      <c r="D48" t="str">
        <f>IF(H48="","",IF(②選手情報入力!G56="男",1,2))</f>
        <v/>
      </c>
      <c r="E48" t="str">
        <f t="shared" si="0"/>
        <v/>
      </c>
      <c r="F48" t="str">
        <f>IF(H48="","",①学校情報入力!$D$4)</f>
        <v/>
      </c>
      <c r="G48" t="str">
        <f>IF(H48="","",①学校情報入力!$D$3)</f>
        <v/>
      </c>
      <c r="H48" t="str">
        <f>IF(②選手情報入力!C56="","",②選手情報入力!C56)</f>
        <v/>
      </c>
      <c r="I48" t="str">
        <f>IF(H48="","",IF(②選手情報入力!I56="","",IF(D48=1,VLOOKUP(②選手情報入力!I56,種目情報!$A$3:$B$17,2,FALSE),VLOOKUP(②選手情報入力!I56,種目情報!$E$3:$F$19,2,FALSE)))&amp;" "&amp;Sheet1!J48)</f>
        <v/>
      </c>
    </row>
    <row r="49" spans="1:9">
      <c r="A49" t="str">
        <f>IFERROR(Sheet5!A49,"")</f>
        <v/>
      </c>
      <c r="B49" t="str">
        <f>IF(H49="","",②選手情報入力!D57)</f>
        <v/>
      </c>
      <c r="C49" t="str">
        <f>IF(H49="","",②選手情報入力!E57)</f>
        <v/>
      </c>
      <c r="D49" t="str">
        <f>IF(H49="","",IF(②選手情報入力!G57="男",1,2))</f>
        <v/>
      </c>
      <c r="E49" t="str">
        <f t="shared" si="0"/>
        <v/>
      </c>
      <c r="F49" t="str">
        <f>IF(H49="","",①学校情報入力!$D$4)</f>
        <v/>
      </c>
      <c r="G49" t="str">
        <f>IF(H49="","",①学校情報入力!$D$3)</f>
        <v/>
      </c>
      <c r="H49" t="str">
        <f>IF(②選手情報入力!C57="","",②選手情報入力!C57)</f>
        <v/>
      </c>
      <c r="I49" t="str">
        <f>IF(H49="","",IF(②選手情報入力!I57="","",IF(D49=1,VLOOKUP(②選手情報入力!I57,種目情報!$A$3:$B$17,2,FALSE),VLOOKUP(②選手情報入力!I57,種目情報!$E$3:$F$19,2,FALSE)))&amp;" "&amp;Sheet1!J49)</f>
        <v/>
      </c>
    </row>
    <row r="50" spans="1:9">
      <c r="A50" t="str">
        <f>IFERROR(Sheet5!A50,"")</f>
        <v/>
      </c>
      <c r="B50" t="str">
        <f>IF(H50="","",②選手情報入力!D58)</f>
        <v/>
      </c>
      <c r="C50" t="str">
        <f>IF(H50="","",②選手情報入力!E58)</f>
        <v/>
      </c>
      <c r="D50" t="str">
        <f>IF(H50="","",IF(②選手情報入力!G58="男",1,2))</f>
        <v/>
      </c>
      <c r="E50" t="str">
        <f t="shared" si="0"/>
        <v/>
      </c>
      <c r="F50" t="str">
        <f>IF(H50="","",①学校情報入力!$D$4)</f>
        <v/>
      </c>
      <c r="G50" t="str">
        <f>IF(H50="","",①学校情報入力!$D$3)</f>
        <v/>
      </c>
      <c r="H50" t="str">
        <f>IF(②選手情報入力!C58="","",②選手情報入力!C58)</f>
        <v/>
      </c>
      <c r="I50" t="str">
        <f>IF(H50="","",IF(②選手情報入力!I58="","",IF(D50=1,VLOOKUP(②選手情報入力!I58,種目情報!$A$3:$B$17,2,FALSE),VLOOKUP(②選手情報入力!I58,種目情報!$E$3:$F$19,2,FALSE)))&amp;" "&amp;Sheet1!J50)</f>
        <v/>
      </c>
    </row>
    <row r="51" spans="1:9">
      <c r="A51" t="str">
        <f>IFERROR(Sheet5!A51,"")</f>
        <v/>
      </c>
      <c r="B51" t="str">
        <f>IF(H51="","",②選手情報入力!D59)</f>
        <v/>
      </c>
      <c r="C51" t="str">
        <f>IF(H51="","",②選手情報入力!E59)</f>
        <v/>
      </c>
      <c r="D51" t="str">
        <f>IF(H51="","",IF(②選手情報入力!G59="男",1,2))</f>
        <v/>
      </c>
      <c r="E51" t="str">
        <f t="shared" si="0"/>
        <v/>
      </c>
      <c r="F51" t="str">
        <f>IF(H51="","",①学校情報入力!$D$4)</f>
        <v/>
      </c>
      <c r="G51" t="str">
        <f>IF(H51="","",①学校情報入力!$D$3)</f>
        <v/>
      </c>
      <c r="H51" t="str">
        <f>IF(②選手情報入力!C59="","",②選手情報入力!C59)</f>
        <v/>
      </c>
      <c r="I51" t="str">
        <f>IF(H51="","",IF(②選手情報入力!I59="","",IF(D51=1,VLOOKUP(②選手情報入力!I59,種目情報!$A$3:$B$17,2,FALSE),VLOOKUP(②選手情報入力!I59,種目情報!$E$3:$F$19,2,FALSE)))&amp;" "&amp;Sheet1!J51)</f>
        <v/>
      </c>
    </row>
    <row r="52" spans="1:9">
      <c r="A52" t="str">
        <f>IFERROR(Sheet5!A52,"")</f>
        <v/>
      </c>
      <c r="B52" t="str">
        <f>IF(H52="","",②選手情報入力!D60)</f>
        <v/>
      </c>
      <c r="C52" t="str">
        <f>IF(H52="","",②選手情報入力!E60)</f>
        <v/>
      </c>
      <c r="D52" t="str">
        <f>IF(H52="","",IF(②選手情報入力!G60="男",1,2))</f>
        <v/>
      </c>
      <c r="E52" t="str">
        <f t="shared" si="0"/>
        <v/>
      </c>
      <c r="F52" t="str">
        <f>IF(H52="","",①学校情報入力!$D$4)</f>
        <v/>
      </c>
      <c r="G52" t="str">
        <f>IF(H52="","",①学校情報入力!$D$3)</f>
        <v/>
      </c>
      <c r="H52" t="str">
        <f>IF(②選手情報入力!C60="","",②選手情報入力!C60)</f>
        <v/>
      </c>
      <c r="I52" t="str">
        <f>IF(H52="","",IF(②選手情報入力!I60="","",IF(D52=1,VLOOKUP(②選手情報入力!I60,種目情報!$A$3:$B$17,2,FALSE),VLOOKUP(②選手情報入力!I60,種目情報!$E$3:$F$19,2,FALSE)))&amp;" "&amp;Sheet1!J52)</f>
        <v/>
      </c>
    </row>
    <row r="53" spans="1:9">
      <c r="A53" t="str">
        <f>IFERROR(Sheet5!A53,"")</f>
        <v/>
      </c>
      <c r="B53" t="str">
        <f>IF(H53="","",②選手情報入力!D61)</f>
        <v/>
      </c>
      <c r="C53" t="str">
        <f>IF(H53="","",②選手情報入力!E61)</f>
        <v/>
      </c>
      <c r="D53" t="str">
        <f>IF(H53="","",IF(②選手情報入力!G61="男",1,2))</f>
        <v/>
      </c>
      <c r="E53" t="str">
        <f t="shared" si="0"/>
        <v/>
      </c>
      <c r="F53" t="str">
        <f>IF(H53="","",①学校情報入力!$D$4)</f>
        <v/>
      </c>
      <c r="G53" t="str">
        <f>IF(H53="","",①学校情報入力!$D$3)</f>
        <v/>
      </c>
      <c r="H53" t="str">
        <f>IF(②選手情報入力!C61="","",②選手情報入力!C61)</f>
        <v/>
      </c>
      <c r="I53" t="str">
        <f>IF(H53="","",IF(②選手情報入力!I61="","",IF(D53=1,VLOOKUP(②選手情報入力!I61,種目情報!$A$3:$B$17,2,FALSE),VLOOKUP(②選手情報入力!I61,種目情報!$E$3:$F$19,2,FALSE)))&amp;" "&amp;Sheet1!J53)</f>
        <v/>
      </c>
    </row>
    <row r="54" spans="1:9">
      <c r="A54" t="str">
        <f>IFERROR(Sheet5!A54,"")</f>
        <v/>
      </c>
      <c r="B54" t="str">
        <f>IF(H54="","",②選手情報入力!D62)</f>
        <v/>
      </c>
      <c r="C54" t="str">
        <f>IF(H54="","",②選手情報入力!E62)</f>
        <v/>
      </c>
      <c r="D54" t="str">
        <f>IF(H54="","",IF(②選手情報入力!G62="男",1,2))</f>
        <v/>
      </c>
      <c r="E54" t="str">
        <f t="shared" si="0"/>
        <v/>
      </c>
      <c r="F54" t="str">
        <f>IF(H54="","",①学校情報入力!$D$4)</f>
        <v/>
      </c>
      <c r="G54" t="str">
        <f>IF(H54="","",①学校情報入力!$D$3)</f>
        <v/>
      </c>
      <c r="H54" t="str">
        <f>IF(②選手情報入力!C62="","",②選手情報入力!C62)</f>
        <v/>
      </c>
      <c r="I54" t="str">
        <f>IF(H54="","",IF(②選手情報入力!I62="","",IF(D54=1,VLOOKUP(②選手情報入力!I62,種目情報!$A$3:$B$17,2,FALSE),VLOOKUP(②選手情報入力!I62,種目情報!$E$3:$F$19,2,FALSE)))&amp;" "&amp;Sheet1!J54)</f>
        <v/>
      </c>
    </row>
    <row r="55" spans="1:9">
      <c r="A55" t="str">
        <f>IFERROR(Sheet5!A55,"")</f>
        <v/>
      </c>
      <c r="B55" t="str">
        <f>IF(H55="","",②選手情報入力!D63)</f>
        <v/>
      </c>
      <c r="C55" t="str">
        <f>IF(H55="","",②選手情報入力!E63)</f>
        <v/>
      </c>
      <c r="D55" t="str">
        <f>IF(H55="","",IF(②選手情報入力!G63="男",1,2))</f>
        <v/>
      </c>
      <c r="E55" t="str">
        <f t="shared" si="0"/>
        <v/>
      </c>
      <c r="F55" t="str">
        <f>IF(H55="","",①学校情報入力!$D$4)</f>
        <v/>
      </c>
      <c r="G55" t="str">
        <f>IF(H55="","",①学校情報入力!$D$3)</f>
        <v/>
      </c>
      <c r="H55" t="str">
        <f>IF(②選手情報入力!C63="","",②選手情報入力!C63)</f>
        <v/>
      </c>
      <c r="I55" t="str">
        <f>IF(H55="","",IF(②選手情報入力!I63="","",IF(D55=1,VLOOKUP(②選手情報入力!I63,種目情報!$A$3:$B$17,2,FALSE),VLOOKUP(②選手情報入力!I63,種目情報!$E$3:$F$19,2,FALSE)))&amp;" "&amp;Sheet1!J55)</f>
        <v/>
      </c>
    </row>
    <row r="56" spans="1:9">
      <c r="A56" t="str">
        <f>IFERROR(Sheet5!A56,"")</f>
        <v/>
      </c>
      <c r="B56" t="str">
        <f>IF(H56="","",②選手情報入力!D64)</f>
        <v/>
      </c>
      <c r="C56" t="str">
        <f>IF(H56="","",②選手情報入力!E64)</f>
        <v/>
      </c>
      <c r="D56" t="str">
        <f>IF(H56="","",IF(②選手情報入力!G64="男",1,2))</f>
        <v/>
      </c>
      <c r="E56" t="str">
        <f t="shared" si="0"/>
        <v/>
      </c>
      <c r="F56" t="str">
        <f>IF(H56="","",①学校情報入力!$D$4)</f>
        <v/>
      </c>
      <c r="G56" t="str">
        <f>IF(H56="","",①学校情報入力!$D$3)</f>
        <v/>
      </c>
      <c r="H56" t="str">
        <f>IF(②選手情報入力!C64="","",②選手情報入力!C64)</f>
        <v/>
      </c>
      <c r="I56" t="str">
        <f>IF(H56="","",IF(②選手情報入力!I64="","",IF(D56=1,VLOOKUP(②選手情報入力!I64,種目情報!$A$3:$B$17,2,FALSE),VLOOKUP(②選手情報入力!I64,種目情報!$E$3:$F$19,2,FALSE)))&amp;" "&amp;Sheet1!J56)</f>
        <v/>
      </c>
    </row>
    <row r="57" spans="1:9">
      <c r="A57" t="str">
        <f>IFERROR(Sheet5!A57,"")</f>
        <v/>
      </c>
      <c r="B57" t="str">
        <f>IF(H57="","",②選手情報入力!D65)</f>
        <v/>
      </c>
      <c r="C57" t="str">
        <f>IF(H57="","",②選手情報入力!E65)</f>
        <v/>
      </c>
      <c r="D57" t="str">
        <f>IF(H57="","",IF(②選手情報入力!G65="男",1,2))</f>
        <v/>
      </c>
      <c r="E57" t="str">
        <f t="shared" si="0"/>
        <v/>
      </c>
      <c r="F57" t="str">
        <f>IF(H57="","",①学校情報入力!$D$4)</f>
        <v/>
      </c>
      <c r="G57" t="str">
        <f>IF(H57="","",①学校情報入力!$D$3)</f>
        <v/>
      </c>
      <c r="H57" t="str">
        <f>IF(②選手情報入力!C65="","",②選手情報入力!C65)</f>
        <v/>
      </c>
      <c r="I57" t="str">
        <f>IF(H57="","",IF(②選手情報入力!I65="","",IF(D57=1,VLOOKUP(②選手情報入力!I65,種目情報!$A$3:$B$17,2,FALSE),VLOOKUP(②選手情報入力!I65,種目情報!$E$3:$F$19,2,FALSE)))&amp;" "&amp;Sheet1!J57)</f>
        <v/>
      </c>
    </row>
    <row r="58" spans="1:9">
      <c r="A58" t="str">
        <f>IFERROR(Sheet5!A58,"")</f>
        <v/>
      </c>
      <c r="B58" t="str">
        <f>IF(H58="","",②選手情報入力!D66)</f>
        <v/>
      </c>
      <c r="C58" t="str">
        <f>IF(H58="","",②選手情報入力!E66)</f>
        <v/>
      </c>
      <c r="D58" t="str">
        <f>IF(H58="","",IF(②選手情報入力!G66="男",1,2))</f>
        <v/>
      </c>
      <c r="E58" t="str">
        <f t="shared" si="0"/>
        <v/>
      </c>
      <c r="F58" t="str">
        <f>IF(H58="","",①学校情報入力!$D$4)</f>
        <v/>
      </c>
      <c r="G58" t="str">
        <f>IF(H58="","",①学校情報入力!$D$3)</f>
        <v/>
      </c>
      <c r="H58" t="str">
        <f>IF(②選手情報入力!C66="","",②選手情報入力!C66)</f>
        <v/>
      </c>
      <c r="I58" t="str">
        <f>IF(H58="","",IF(②選手情報入力!I66="","",IF(D58=1,VLOOKUP(②選手情報入力!I66,種目情報!$A$3:$B$17,2,FALSE),VLOOKUP(②選手情報入力!I66,種目情報!$E$3:$F$19,2,FALSE)))&amp;" "&amp;Sheet1!J58)</f>
        <v/>
      </c>
    </row>
    <row r="59" spans="1:9">
      <c r="A59" t="str">
        <f>IFERROR(Sheet5!A59,"")</f>
        <v/>
      </c>
      <c r="B59" t="str">
        <f>IF(H59="","",②選手情報入力!D67)</f>
        <v/>
      </c>
      <c r="C59" t="str">
        <f>IF(H59="","",②選手情報入力!E67)</f>
        <v/>
      </c>
      <c r="D59" t="str">
        <f>IF(H59="","",IF(②選手情報入力!G67="男",1,2))</f>
        <v/>
      </c>
      <c r="E59" t="str">
        <f t="shared" si="0"/>
        <v/>
      </c>
      <c r="F59" t="str">
        <f>IF(H59="","",①学校情報入力!$D$4)</f>
        <v/>
      </c>
      <c r="G59" t="str">
        <f>IF(H59="","",①学校情報入力!$D$3)</f>
        <v/>
      </c>
      <c r="H59" t="str">
        <f>IF(②選手情報入力!C67="","",②選手情報入力!C67)</f>
        <v/>
      </c>
      <c r="I59" t="str">
        <f>IF(H59="","",IF(②選手情報入力!I67="","",IF(D59=1,VLOOKUP(②選手情報入力!I67,種目情報!$A$3:$B$17,2,FALSE),VLOOKUP(②選手情報入力!I67,種目情報!$E$3:$F$19,2,FALSE)))&amp;" "&amp;Sheet1!J59)</f>
        <v/>
      </c>
    </row>
    <row r="60" spans="1:9">
      <c r="A60" t="str">
        <f>IFERROR(Sheet5!A60,"")</f>
        <v/>
      </c>
      <c r="B60" t="str">
        <f>IF(H60="","",②選手情報入力!D68)</f>
        <v/>
      </c>
      <c r="C60" t="str">
        <f>IF(H60="","",②選手情報入力!E68)</f>
        <v/>
      </c>
      <c r="D60" t="str">
        <f>IF(H60="","",IF(②選手情報入力!G68="男",1,2))</f>
        <v/>
      </c>
      <c r="E60" t="str">
        <f t="shared" si="0"/>
        <v/>
      </c>
      <c r="F60" t="str">
        <f>IF(H60="","",①学校情報入力!$D$4)</f>
        <v/>
      </c>
      <c r="G60" t="str">
        <f>IF(H60="","",①学校情報入力!$D$3)</f>
        <v/>
      </c>
      <c r="H60" t="str">
        <f>IF(②選手情報入力!C68="","",②選手情報入力!C68)</f>
        <v/>
      </c>
      <c r="I60" t="str">
        <f>IF(H60="","",IF(②選手情報入力!I68="","",IF(D60=1,VLOOKUP(②選手情報入力!I68,種目情報!$A$3:$B$17,2,FALSE),VLOOKUP(②選手情報入力!I68,種目情報!$E$3:$F$19,2,FALSE)))&amp;" "&amp;Sheet1!J60)</f>
        <v/>
      </c>
    </row>
    <row r="61" spans="1:9">
      <c r="A61" t="str">
        <f>IFERROR(Sheet5!A61,"")</f>
        <v/>
      </c>
      <c r="B61" t="str">
        <f>IF(H61="","",②選手情報入力!D69)</f>
        <v/>
      </c>
      <c r="C61" t="str">
        <f>IF(H61="","",②選手情報入力!E69)</f>
        <v/>
      </c>
      <c r="D61" t="str">
        <f>IF(H61="","",IF(②選手情報入力!G69="男",1,2))</f>
        <v/>
      </c>
      <c r="E61" t="str">
        <f t="shared" si="0"/>
        <v/>
      </c>
      <c r="F61" t="str">
        <f>IF(H61="","",①学校情報入力!$D$4)</f>
        <v/>
      </c>
      <c r="G61" t="str">
        <f>IF(H61="","",①学校情報入力!$D$3)</f>
        <v/>
      </c>
      <c r="H61" t="str">
        <f>IF(②選手情報入力!C69="","",②選手情報入力!C69)</f>
        <v/>
      </c>
      <c r="I61" t="str">
        <f>IF(H61="","",IF(②選手情報入力!I69="","",IF(D61=1,VLOOKUP(②選手情報入力!I69,種目情報!$A$3:$B$17,2,FALSE),VLOOKUP(②選手情報入力!I69,種目情報!$E$3:$F$19,2,FALSE)))&amp;" "&amp;Sheet1!J61)</f>
        <v/>
      </c>
    </row>
    <row r="62" spans="1:9">
      <c r="A62" t="str">
        <f>IFERROR(Sheet5!A62,"")</f>
        <v/>
      </c>
      <c r="B62" t="str">
        <f>IF(H62="","",②選手情報入力!D70)</f>
        <v/>
      </c>
      <c r="C62" t="str">
        <f>IF(H62="","",②選手情報入力!E70)</f>
        <v/>
      </c>
      <c r="D62" t="str">
        <f>IF(H62="","",IF(②選手情報入力!G70="男",1,2))</f>
        <v/>
      </c>
      <c r="E62" t="str">
        <f t="shared" si="0"/>
        <v/>
      </c>
      <c r="F62" t="str">
        <f>IF(H62="","",①学校情報入力!$D$4)</f>
        <v/>
      </c>
      <c r="G62" t="str">
        <f>IF(H62="","",①学校情報入力!$D$3)</f>
        <v/>
      </c>
      <c r="H62" t="str">
        <f>IF(②選手情報入力!C70="","",②選手情報入力!C70)</f>
        <v/>
      </c>
      <c r="I62" t="str">
        <f>IF(H62="","",IF(②選手情報入力!I70="","",IF(D62=1,VLOOKUP(②選手情報入力!I70,種目情報!$A$3:$B$17,2,FALSE),VLOOKUP(②選手情報入力!I70,種目情報!$E$3:$F$19,2,FALSE)))&amp;" "&amp;Sheet1!J62)</f>
        <v/>
      </c>
    </row>
    <row r="63" spans="1:9">
      <c r="A63" t="str">
        <f>IFERROR(Sheet5!A63,"")</f>
        <v/>
      </c>
      <c r="B63" t="str">
        <f>IF(H63="","",②選手情報入力!D71)</f>
        <v/>
      </c>
      <c r="C63" t="str">
        <f>IF(H63="","",②選手情報入力!E71)</f>
        <v/>
      </c>
      <c r="D63" t="str">
        <f>IF(H63="","",IF(②選手情報入力!G71="男",1,2))</f>
        <v/>
      </c>
      <c r="E63" t="str">
        <f t="shared" si="0"/>
        <v/>
      </c>
      <c r="F63" t="str">
        <f>IF(H63="","",①学校情報入力!$D$4)</f>
        <v/>
      </c>
      <c r="G63" t="str">
        <f>IF(H63="","",①学校情報入力!$D$3)</f>
        <v/>
      </c>
      <c r="H63" t="str">
        <f>IF(②選手情報入力!C71="","",②選手情報入力!C71)</f>
        <v/>
      </c>
      <c r="I63" t="str">
        <f>IF(H63="","",IF(②選手情報入力!I71="","",IF(D63=1,VLOOKUP(②選手情報入力!I71,種目情報!$A$3:$B$17,2,FALSE),VLOOKUP(②選手情報入力!I71,種目情報!$E$3:$F$19,2,FALSE)))&amp;" "&amp;Sheet1!J63)</f>
        <v/>
      </c>
    </row>
    <row r="64" spans="1:9">
      <c r="A64" t="str">
        <f>IFERROR(Sheet5!A64,"")</f>
        <v/>
      </c>
      <c r="B64" t="str">
        <f>IF(H64="","",②選手情報入力!D72)</f>
        <v/>
      </c>
      <c r="C64" t="str">
        <f>IF(H64="","",②選手情報入力!E72)</f>
        <v/>
      </c>
      <c r="D64" t="str">
        <f>IF(H64="","",IF(②選手情報入力!G72="男",1,2))</f>
        <v/>
      </c>
      <c r="E64" t="str">
        <f t="shared" si="0"/>
        <v/>
      </c>
      <c r="F64" t="str">
        <f>IF(H64="","",①学校情報入力!$D$4)</f>
        <v/>
      </c>
      <c r="G64" t="str">
        <f>IF(H64="","",①学校情報入力!$D$3)</f>
        <v/>
      </c>
      <c r="H64" t="str">
        <f>IF(②選手情報入力!C72="","",②選手情報入力!C72)</f>
        <v/>
      </c>
      <c r="I64" t="str">
        <f>IF(H64="","",IF(②選手情報入力!I72="","",IF(D64=1,VLOOKUP(②選手情報入力!I72,種目情報!$A$3:$B$17,2,FALSE),VLOOKUP(②選手情報入力!I72,種目情報!$E$3:$F$19,2,FALSE)))&amp;" "&amp;Sheet1!J64)</f>
        <v/>
      </c>
    </row>
    <row r="65" spans="1:9">
      <c r="A65" t="str">
        <f>IFERROR(Sheet5!A65,"")</f>
        <v/>
      </c>
      <c r="B65" t="str">
        <f>IF(H65="","",②選手情報入力!D73)</f>
        <v/>
      </c>
      <c r="C65" t="str">
        <f>IF(H65="","",②選手情報入力!E73)</f>
        <v/>
      </c>
      <c r="D65" t="str">
        <f>IF(H65="","",IF(②選手情報入力!G73="男",1,2))</f>
        <v/>
      </c>
      <c r="E65" t="str">
        <f t="shared" si="0"/>
        <v/>
      </c>
      <c r="F65" t="str">
        <f>IF(H65="","",①学校情報入力!$D$4)</f>
        <v/>
      </c>
      <c r="G65" t="str">
        <f>IF(H65="","",①学校情報入力!$D$3)</f>
        <v/>
      </c>
      <c r="H65" t="str">
        <f>IF(②選手情報入力!C73="","",②選手情報入力!C73)</f>
        <v/>
      </c>
      <c r="I65" t="str">
        <f>IF(H65="","",IF(②選手情報入力!I73="","",IF(D65=1,VLOOKUP(②選手情報入力!I73,種目情報!$A$3:$B$17,2,FALSE),VLOOKUP(②選手情報入力!I73,種目情報!$E$3:$F$19,2,FALSE)))&amp;" "&amp;Sheet1!J65)</f>
        <v/>
      </c>
    </row>
    <row r="66" spans="1:9">
      <c r="A66" t="str">
        <f>IFERROR(Sheet5!A66,"")</f>
        <v/>
      </c>
      <c r="B66" t="str">
        <f>IF(H66="","",②選手情報入力!D74)</f>
        <v/>
      </c>
      <c r="C66" t="str">
        <f>IF(H66="","",②選手情報入力!E74)</f>
        <v/>
      </c>
      <c r="D66" t="str">
        <f>IF(H66="","",IF(②選手情報入力!G74="男",1,2))</f>
        <v/>
      </c>
      <c r="E66" t="str">
        <f t="shared" si="0"/>
        <v/>
      </c>
      <c r="F66" t="str">
        <f>IF(H66="","",①学校情報入力!$D$4)</f>
        <v/>
      </c>
      <c r="G66" t="str">
        <f>IF(H66="","",①学校情報入力!$D$3)</f>
        <v/>
      </c>
      <c r="H66" t="str">
        <f>IF(②選手情報入力!C74="","",②選手情報入力!C74)</f>
        <v/>
      </c>
      <c r="I66" t="str">
        <f>IF(H66="","",IF(②選手情報入力!I74="","",IF(D66=1,VLOOKUP(②選手情報入力!I74,種目情報!$A$3:$B$17,2,FALSE),VLOOKUP(②選手情報入力!I74,種目情報!$E$3:$F$19,2,FALSE)))&amp;" "&amp;Sheet1!J66)</f>
        <v/>
      </c>
    </row>
    <row r="67" spans="1:9">
      <c r="A67" t="str">
        <f>IFERROR(Sheet5!A67,"")</f>
        <v/>
      </c>
      <c r="B67" t="str">
        <f>IF(H67="","",②選手情報入力!D75)</f>
        <v/>
      </c>
      <c r="C67" t="str">
        <f>IF(H67="","",②選手情報入力!E75)</f>
        <v/>
      </c>
      <c r="D67" t="str">
        <f>IF(H67="","",IF(②選手情報入力!G75="男",1,2))</f>
        <v/>
      </c>
      <c r="E67" t="str">
        <f t="shared" ref="E67:E91" si="1">IF(H67="","",23)</f>
        <v/>
      </c>
      <c r="F67" t="str">
        <f>IF(H67="","",①学校情報入力!$D$4)</f>
        <v/>
      </c>
      <c r="G67" t="str">
        <f>IF(H67="","",①学校情報入力!$D$3)</f>
        <v/>
      </c>
      <c r="H67" t="str">
        <f>IF(②選手情報入力!C75="","",②選手情報入力!C75)</f>
        <v/>
      </c>
      <c r="I67" t="str">
        <f>IF(H67="","",IF(②選手情報入力!I75="","",IF(D67=1,VLOOKUP(②選手情報入力!I75,種目情報!$A$3:$B$17,2,FALSE),VLOOKUP(②選手情報入力!I75,種目情報!$E$3:$F$19,2,FALSE)))&amp;" "&amp;Sheet1!J67)</f>
        <v/>
      </c>
    </row>
    <row r="68" spans="1:9">
      <c r="A68" t="str">
        <f>IFERROR(Sheet5!A68,"")</f>
        <v/>
      </c>
      <c r="B68" t="str">
        <f>IF(H68="","",②選手情報入力!D76)</f>
        <v/>
      </c>
      <c r="C68" t="str">
        <f>IF(H68="","",②選手情報入力!E76)</f>
        <v/>
      </c>
      <c r="D68" t="str">
        <f>IF(H68="","",IF(②選手情報入力!G76="男",1,2))</f>
        <v/>
      </c>
      <c r="E68" t="str">
        <f t="shared" si="1"/>
        <v/>
      </c>
      <c r="F68" t="str">
        <f>IF(H68="","",①学校情報入力!$D$4)</f>
        <v/>
      </c>
      <c r="G68" t="str">
        <f>IF(H68="","",①学校情報入力!$D$3)</f>
        <v/>
      </c>
      <c r="H68" t="str">
        <f>IF(②選手情報入力!C76="","",②選手情報入力!C76)</f>
        <v/>
      </c>
      <c r="I68" t="str">
        <f>IF(H68="","",IF(②選手情報入力!I76="","",IF(D68=1,VLOOKUP(②選手情報入力!I76,種目情報!$A$3:$B$17,2,FALSE),VLOOKUP(②選手情報入力!I76,種目情報!$E$3:$F$19,2,FALSE)))&amp;" "&amp;Sheet1!J68)</f>
        <v/>
      </c>
    </row>
    <row r="69" spans="1:9">
      <c r="A69" t="str">
        <f>IFERROR(Sheet5!A69,"")</f>
        <v/>
      </c>
      <c r="B69" t="str">
        <f>IF(H69="","",②選手情報入力!D77)</f>
        <v/>
      </c>
      <c r="C69" t="str">
        <f>IF(H69="","",②選手情報入力!E77)</f>
        <v/>
      </c>
      <c r="D69" t="str">
        <f>IF(H69="","",IF(②選手情報入力!G77="男",1,2))</f>
        <v/>
      </c>
      <c r="E69" t="str">
        <f t="shared" si="1"/>
        <v/>
      </c>
      <c r="F69" t="str">
        <f>IF(H69="","",①学校情報入力!$D$4)</f>
        <v/>
      </c>
      <c r="G69" t="str">
        <f>IF(H69="","",①学校情報入力!$D$3)</f>
        <v/>
      </c>
      <c r="H69" t="str">
        <f>IF(②選手情報入力!C77="","",②選手情報入力!C77)</f>
        <v/>
      </c>
      <c r="I69" t="str">
        <f>IF(H69="","",IF(②選手情報入力!I77="","",IF(D69=1,VLOOKUP(②選手情報入力!I77,種目情報!$A$3:$B$17,2,FALSE),VLOOKUP(②選手情報入力!I77,種目情報!$E$3:$F$19,2,FALSE)))&amp;" "&amp;Sheet1!J69)</f>
        <v/>
      </c>
    </row>
    <row r="70" spans="1:9">
      <c r="A70" t="str">
        <f>IFERROR(Sheet5!A70,"")</f>
        <v/>
      </c>
      <c r="B70" t="str">
        <f>IF(H70="","",②選手情報入力!D78)</f>
        <v/>
      </c>
      <c r="C70" t="str">
        <f>IF(H70="","",②選手情報入力!E78)</f>
        <v/>
      </c>
      <c r="D70" t="str">
        <f>IF(H70="","",IF(②選手情報入力!G78="男",1,2))</f>
        <v/>
      </c>
      <c r="E70" t="str">
        <f t="shared" si="1"/>
        <v/>
      </c>
      <c r="F70" t="str">
        <f>IF(H70="","",①学校情報入力!$D$4)</f>
        <v/>
      </c>
      <c r="G70" t="str">
        <f>IF(H70="","",①学校情報入力!$D$3)</f>
        <v/>
      </c>
      <c r="H70" t="str">
        <f>IF(②選手情報入力!C78="","",②選手情報入力!C78)</f>
        <v/>
      </c>
      <c r="I70" t="str">
        <f>IF(H70="","",IF(②選手情報入力!I78="","",IF(D70=1,VLOOKUP(②選手情報入力!I78,種目情報!$A$3:$B$17,2,FALSE),VLOOKUP(②選手情報入力!I78,種目情報!$E$3:$F$19,2,FALSE)))&amp;" "&amp;Sheet1!J70)</f>
        <v/>
      </c>
    </row>
    <row r="71" spans="1:9">
      <c r="A71" t="str">
        <f>IFERROR(Sheet5!A71,"")</f>
        <v/>
      </c>
      <c r="B71" t="str">
        <f>IF(H71="","",②選手情報入力!D79)</f>
        <v/>
      </c>
      <c r="C71" t="str">
        <f>IF(H71="","",②選手情報入力!E79)</f>
        <v/>
      </c>
      <c r="D71" t="str">
        <f>IF(H71="","",IF(②選手情報入力!G79="男",1,2))</f>
        <v/>
      </c>
      <c r="E71" t="str">
        <f t="shared" si="1"/>
        <v/>
      </c>
      <c r="F71" t="str">
        <f>IF(H71="","",①学校情報入力!$D$4)</f>
        <v/>
      </c>
      <c r="G71" t="str">
        <f>IF(H71="","",①学校情報入力!$D$3)</f>
        <v/>
      </c>
      <c r="H71" t="str">
        <f>IF(②選手情報入力!C79="","",②選手情報入力!C79)</f>
        <v/>
      </c>
      <c r="I71" t="str">
        <f>IF(H71="","",IF(②選手情報入力!I79="","",IF(D71=1,VLOOKUP(②選手情報入力!I79,種目情報!$A$3:$B$17,2,FALSE),VLOOKUP(②選手情報入力!I79,種目情報!$E$3:$F$19,2,FALSE)))&amp;" "&amp;Sheet1!J71)</f>
        <v/>
      </c>
    </row>
    <row r="72" spans="1:9">
      <c r="A72" t="str">
        <f>IFERROR(Sheet5!A72,"")</f>
        <v/>
      </c>
      <c r="B72" t="str">
        <f>IF(H72="","",②選手情報入力!D80)</f>
        <v/>
      </c>
      <c r="C72" t="str">
        <f>IF(H72="","",②選手情報入力!E80)</f>
        <v/>
      </c>
      <c r="D72" t="str">
        <f>IF(H72="","",IF(②選手情報入力!G80="男",1,2))</f>
        <v/>
      </c>
      <c r="E72" t="str">
        <f t="shared" si="1"/>
        <v/>
      </c>
      <c r="F72" t="str">
        <f>IF(H72="","",①学校情報入力!$D$4)</f>
        <v/>
      </c>
      <c r="G72" t="str">
        <f>IF(H72="","",①学校情報入力!$D$3)</f>
        <v/>
      </c>
      <c r="H72" t="str">
        <f>IF(②選手情報入力!C80="","",②選手情報入力!C80)</f>
        <v/>
      </c>
      <c r="I72" t="str">
        <f>IF(H72="","",IF(②選手情報入力!I80="","",IF(D72=1,VLOOKUP(②選手情報入力!I80,種目情報!$A$3:$B$17,2,FALSE),VLOOKUP(②選手情報入力!I80,種目情報!$E$3:$F$19,2,FALSE)))&amp;" "&amp;Sheet1!J72)</f>
        <v/>
      </c>
    </row>
    <row r="73" spans="1:9">
      <c r="A73" t="str">
        <f>IFERROR(Sheet5!A73,"")</f>
        <v/>
      </c>
      <c r="B73" t="str">
        <f>IF(H73="","",②選手情報入力!D81)</f>
        <v/>
      </c>
      <c r="C73" t="str">
        <f>IF(H73="","",②選手情報入力!E81)</f>
        <v/>
      </c>
      <c r="D73" t="str">
        <f>IF(H73="","",IF(②選手情報入力!G81="男",1,2))</f>
        <v/>
      </c>
      <c r="E73" t="str">
        <f t="shared" si="1"/>
        <v/>
      </c>
      <c r="F73" t="str">
        <f>IF(H73="","",①学校情報入力!$D$4)</f>
        <v/>
      </c>
      <c r="G73" t="str">
        <f>IF(H73="","",①学校情報入力!$D$3)</f>
        <v/>
      </c>
      <c r="H73" t="str">
        <f>IF(②選手情報入力!C81="","",②選手情報入力!C81)</f>
        <v/>
      </c>
      <c r="I73" t="str">
        <f>IF(H73="","",IF(②選手情報入力!I81="","",IF(D73=1,VLOOKUP(②選手情報入力!I81,種目情報!$A$3:$B$17,2,FALSE),VLOOKUP(②選手情報入力!I81,種目情報!$E$3:$F$19,2,FALSE)))&amp;" "&amp;Sheet1!J73)</f>
        <v/>
      </c>
    </row>
    <row r="74" spans="1:9">
      <c r="A74" t="str">
        <f>IFERROR(Sheet5!A74,"")</f>
        <v/>
      </c>
      <c r="B74" t="str">
        <f>IF(H74="","",②選手情報入力!D82)</f>
        <v/>
      </c>
      <c r="C74" t="str">
        <f>IF(H74="","",②選手情報入力!E82)</f>
        <v/>
      </c>
      <c r="D74" t="str">
        <f>IF(H74="","",IF(②選手情報入力!G82="男",1,2))</f>
        <v/>
      </c>
      <c r="E74" t="str">
        <f t="shared" si="1"/>
        <v/>
      </c>
      <c r="F74" t="str">
        <f>IF(H74="","",①学校情報入力!$D$4)</f>
        <v/>
      </c>
      <c r="G74" t="str">
        <f>IF(H74="","",①学校情報入力!$D$3)</f>
        <v/>
      </c>
      <c r="H74" t="str">
        <f>IF(②選手情報入力!C82="","",②選手情報入力!C82)</f>
        <v/>
      </c>
      <c r="I74" t="str">
        <f>IF(H74="","",IF(②選手情報入力!I82="","",IF(D74=1,VLOOKUP(②選手情報入力!I82,種目情報!$A$3:$B$17,2,FALSE),VLOOKUP(②選手情報入力!I82,種目情報!$E$3:$F$19,2,FALSE)))&amp;" "&amp;Sheet1!J74)</f>
        <v/>
      </c>
    </row>
    <row r="75" spans="1:9">
      <c r="A75" t="str">
        <f>IFERROR(Sheet5!A75,"")</f>
        <v/>
      </c>
      <c r="B75" t="str">
        <f>IF(H75="","",②選手情報入力!D83)</f>
        <v/>
      </c>
      <c r="C75" t="str">
        <f>IF(H75="","",②選手情報入力!E83)</f>
        <v/>
      </c>
      <c r="D75" t="str">
        <f>IF(H75="","",IF(②選手情報入力!G83="男",1,2))</f>
        <v/>
      </c>
      <c r="E75" t="str">
        <f t="shared" si="1"/>
        <v/>
      </c>
      <c r="F75" t="str">
        <f>IF(H75="","",①学校情報入力!$D$4)</f>
        <v/>
      </c>
      <c r="G75" t="str">
        <f>IF(H75="","",①学校情報入力!$D$3)</f>
        <v/>
      </c>
      <c r="H75" t="str">
        <f>IF(②選手情報入力!C83="","",②選手情報入力!C83)</f>
        <v/>
      </c>
      <c r="I75" t="str">
        <f>IF(H75="","",IF(②選手情報入力!I83="","",IF(D75=1,VLOOKUP(②選手情報入力!I83,種目情報!$A$3:$B$17,2,FALSE),VLOOKUP(②選手情報入力!I83,種目情報!$E$3:$F$19,2,FALSE)))&amp;" "&amp;Sheet1!J75)</f>
        <v/>
      </c>
    </row>
    <row r="76" spans="1:9">
      <c r="A76" t="str">
        <f>IFERROR(Sheet5!A76,"")</f>
        <v/>
      </c>
      <c r="B76" t="str">
        <f>IF(H76="","",②選手情報入力!D84)</f>
        <v/>
      </c>
      <c r="C76" t="str">
        <f>IF(H76="","",②選手情報入力!E84)</f>
        <v/>
      </c>
      <c r="D76" t="str">
        <f>IF(H76="","",IF(②選手情報入力!G84="男",1,2))</f>
        <v/>
      </c>
      <c r="E76" t="str">
        <f t="shared" si="1"/>
        <v/>
      </c>
      <c r="F76" t="str">
        <f>IF(H76="","",①学校情報入力!$D$4)</f>
        <v/>
      </c>
      <c r="G76" t="str">
        <f>IF(H76="","",①学校情報入力!$D$3)</f>
        <v/>
      </c>
      <c r="H76" t="str">
        <f>IF(②選手情報入力!C84="","",②選手情報入力!C84)</f>
        <v/>
      </c>
      <c r="I76" t="str">
        <f>IF(H76="","",IF(②選手情報入力!I84="","",IF(D76=1,VLOOKUP(②選手情報入力!I84,種目情報!$A$3:$B$17,2,FALSE),VLOOKUP(②選手情報入力!I84,種目情報!$E$3:$F$19,2,FALSE)))&amp;" "&amp;Sheet1!J76)</f>
        <v/>
      </c>
    </row>
    <row r="77" spans="1:9">
      <c r="A77" t="str">
        <f>IFERROR(Sheet5!A77,"")</f>
        <v/>
      </c>
      <c r="B77" t="str">
        <f>IF(H77="","",②選手情報入力!D85)</f>
        <v/>
      </c>
      <c r="C77" t="str">
        <f>IF(H77="","",②選手情報入力!E85)</f>
        <v/>
      </c>
      <c r="D77" t="str">
        <f>IF(H77="","",IF(②選手情報入力!G85="男",1,2))</f>
        <v/>
      </c>
      <c r="E77" t="str">
        <f t="shared" si="1"/>
        <v/>
      </c>
      <c r="F77" t="str">
        <f>IF(H77="","",①学校情報入力!$D$4)</f>
        <v/>
      </c>
      <c r="G77" t="str">
        <f>IF(H77="","",①学校情報入力!$D$3)</f>
        <v/>
      </c>
      <c r="H77" t="str">
        <f>IF(②選手情報入力!C85="","",②選手情報入力!C85)</f>
        <v/>
      </c>
      <c r="I77" t="str">
        <f>IF(H77="","",IF(②選手情報入力!I85="","",IF(D77=1,VLOOKUP(②選手情報入力!I85,種目情報!$A$3:$B$17,2,FALSE),VLOOKUP(②選手情報入力!I85,種目情報!$E$3:$F$19,2,FALSE)))&amp;" "&amp;Sheet1!J77)</f>
        <v/>
      </c>
    </row>
    <row r="78" spans="1:9">
      <c r="A78" t="str">
        <f>IFERROR(Sheet5!A78,"")</f>
        <v/>
      </c>
      <c r="B78" t="str">
        <f>IF(H78="","",②選手情報入力!D86)</f>
        <v/>
      </c>
      <c r="C78" t="str">
        <f>IF(H78="","",②選手情報入力!E86)</f>
        <v/>
      </c>
      <c r="D78" t="str">
        <f>IF(H78="","",IF(②選手情報入力!G86="男",1,2))</f>
        <v/>
      </c>
      <c r="E78" t="str">
        <f t="shared" si="1"/>
        <v/>
      </c>
      <c r="F78" t="str">
        <f>IF(H78="","",①学校情報入力!$D$4)</f>
        <v/>
      </c>
      <c r="G78" t="str">
        <f>IF(H78="","",①学校情報入力!$D$3)</f>
        <v/>
      </c>
      <c r="H78" t="str">
        <f>IF(②選手情報入力!C86="","",②選手情報入力!C86)</f>
        <v/>
      </c>
      <c r="I78" t="str">
        <f>IF(H78="","",IF(②選手情報入力!I86="","",IF(D78=1,VLOOKUP(②選手情報入力!I86,種目情報!$A$3:$B$17,2,FALSE),VLOOKUP(②選手情報入力!I86,種目情報!$E$3:$F$19,2,FALSE)))&amp;" "&amp;Sheet1!J78)</f>
        <v/>
      </c>
    </row>
    <row r="79" spans="1:9">
      <c r="A79" t="str">
        <f>IFERROR(Sheet5!A79,"")</f>
        <v/>
      </c>
      <c r="B79" t="str">
        <f>IF(H79="","",②選手情報入力!D87)</f>
        <v/>
      </c>
      <c r="C79" t="str">
        <f>IF(H79="","",②選手情報入力!E87)</f>
        <v/>
      </c>
      <c r="D79" t="str">
        <f>IF(H79="","",IF(②選手情報入力!G87="男",1,2))</f>
        <v/>
      </c>
      <c r="E79" t="str">
        <f t="shared" si="1"/>
        <v/>
      </c>
      <c r="F79" t="str">
        <f>IF(H79="","",①学校情報入力!$D$4)</f>
        <v/>
      </c>
      <c r="G79" t="str">
        <f>IF(H79="","",①学校情報入力!$D$3)</f>
        <v/>
      </c>
      <c r="H79" t="str">
        <f>IF(②選手情報入力!C87="","",②選手情報入力!C87)</f>
        <v/>
      </c>
      <c r="I79" t="str">
        <f>IF(H79="","",IF(②選手情報入力!I87="","",IF(D79=1,VLOOKUP(②選手情報入力!I87,種目情報!$A$3:$B$17,2,FALSE),VLOOKUP(②選手情報入力!I87,種目情報!$E$3:$F$19,2,FALSE)))&amp;" "&amp;Sheet1!J79)</f>
        <v/>
      </c>
    </row>
    <row r="80" spans="1:9">
      <c r="A80" t="str">
        <f>IFERROR(Sheet5!A80,"")</f>
        <v/>
      </c>
      <c r="B80" t="str">
        <f>IF(H80="","",②選手情報入力!D88)</f>
        <v/>
      </c>
      <c r="C80" t="str">
        <f>IF(H80="","",②選手情報入力!E88)</f>
        <v/>
      </c>
      <c r="D80" t="str">
        <f>IF(H80="","",IF(②選手情報入力!G88="男",1,2))</f>
        <v/>
      </c>
      <c r="E80" t="str">
        <f t="shared" si="1"/>
        <v/>
      </c>
      <c r="F80" t="str">
        <f>IF(H80="","",①学校情報入力!$D$4)</f>
        <v/>
      </c>
      <c r="G80" t="str">
        <f>IF(H80="","",①学校情報入力!$D$3)</f>
        <v/>
      </c>
      <c r="H80" t="str">
        <f>IF(②選手情報入力!C88="","",②選手情報入力!C88)</f>
        <v/>
      </c>
      <c r="I80" t="str">
        <f>IF(H80="","",IF(②選手情報入力!I88="","",IF(D80=1,VLOOKUP(②選手情報入力!I88,種目情報!$A$3:$B$17,2,FALSE),VLOOKUP(②選手情報入力!I88,種目情報!$E$3:$F$19,2,FALSE)))&amp;" "&amp;Sheet1!J80)</f>
        <v/>
      </c>
    </row>
    <row r="81" spans="1:9">
      <c r="A81" t="str">
        <f>IFERROR(Sheet5!A81,"")</f>
        <v/>
      </c>
      <c r="B81" t="str">
        <f>IF(H81="","",②選手情報入力!D89)</f>
        <v/>
      </c>
      <c r="C81" t="str">
        <f>IF(H81="","",②選手情報入力!E89)</f>
        <v/>
      </c>
      <c r="D81" t="str">
        <f>IF(H81="","",IF(②選手情報入力!G89="男",1,2))</f>
        <v/>
      </c>
      <c r="E81" t="str">
        <f t="shared" si="1"/>
        <v/>
      </c>
      <c r="F81" t="str">
        <f>IF(H81="","",①学校情報入力!$D$4)</f>
        <v/>
      </c>
      <c r="G81" t="str">
        <f>IF(H81="","",①学校情報入力!$D$3)</f>
        <v/>
      </c>
      <c r="H81" t="str">
        <f>IF(②選手情報入力!C89="","",②選手情報入力!C89)</f>
        <v/>
      </c>
      <c r="I81" t="str">
        <f>IF(H81="","",IF(②選手情報入力!I89="","",IF(D81=1,VLOOKUP(②選手情報入力!I89,種目情報!$A$3:$B$17,2,FALSE),VLOOKUP(②選手情報入力!I89,種目情報!$E$3:$F$19,2,FALSE)))&amp;" "&amp;Sheet1!J81)</f>
        <v/>
      </c>
    </row>
    <row r="82" spans="1:9">
      <c r="A82" t="str">
        <f>IFERROR(Sheet5!A82,"")</f>
        <v/>
      </c>
      <c r="B82" t="str">
        <f>IF(H82="","",②選手情報入力!D90)</f>
        <v/>
      </c>
      <c r="C82" t="str">
        <f>IF(H82="","",②選手情報入力!E90)</f>
        <v/>
      </c>
      <c r="D82" t="str">
        <f>IF(H82="","",IF(②選手情報入力!G90="男",1,2))</f>
        <v/>
      </c>
      <c r="E82" t="str">
        <f t="shared" si="1"/>
        <v/>
      </c>
      <c r="F82" t="str">
        <f>IF(H82="","",①学校情報入力!$D$4)</f>
        <v/>
      </c>
      <c r="G82" t="str">
        <f>IF(H82="","",①学校情報入力!$D$3)</f>
        <v/>
      </c>
      <c r="H82" t="str">
        <f>IF(②選手情報入力!C90="","",②選手情報入力!C90)</f>
        <v/>
      </c>
      <c r="I82" t="str">
        <f>IF(H82="","",IF(②選手情報入力!I90="","",IF(D82=1,VLOOKUP(②選手情報入力!I90,種目情報!$A$3:$B$17,2,FALSE),VLOOKUP(②選手情報入力!I90,種目情報!$E$3:$F$19,2,FALSE)))&amp;" "&amp;Sheet1!J82)</f>
        <v/>
      </c>
    </row>
    <row r="83" spans="1:9">
      <c r="A83" t="str">
        <f>IFERROR(Sheet5!A83,"")</f>
        <v/>
      </c>
      <c r="B83" t="str">
        <f>IF(H83="","",②選手情報入力!D91)</f>
        <v/>
      </c>
      <c r="C83" t="str">
        <f>IF(H83="","",②選手情報入力!E91)</f>
        <v/>
      </c>
      <c r="D83" t="str">
        <f>IF(H83="","",IF(②選手情報入力!G91="男",1,2))</f>
        <v/>
      </c>
      <c r="E83" t="str">
        <f t="shared" si="1"/>
        <v/>
      </c>
      <c r="F83" t="str">
        <f>IF(H83="","",①学校情報入力!$D$4)</f>
        <v/>
      </c>
      <c r="G83" t="str">
        <f>IF(H83="","",①学校情報入力!$D$3)</f>
        <v/>
      </c>
      <c r="H83" t="str">
        <f>IF(②選手情報入力!C91="","",②選手情報入力!C91)</f>
        <v/>
      </c>
      <c r="I83" t="str">
        <f>IF(H83="","",IF(②選手情報入力!I91="","",IF(D83=1,VLOOKUP(②選手情報入力!I91,種目情報!$A$3:$B$17,2,FALSE),VLOOKUP(②選手情報入力!I91,種目情報!$E$3:$F$19,2,FALSE)))&amp;" "&amp;Sheet1!J83)</f>
        <v/>
      </c>
    </row>
    <row r="84" spans="1:9">
      <c r="A84" t="str">
        <f>IFERROR(Sheet5!A84,"")</f>
        <v/>
      </c>
      <c r="B84" t="str">
        <f>IF(H84="","",②選手情報入力!D92)</f>
        <v/>
      </c>
      <c r="C84" t="str">
        <f>IF(H84="","",②選手情報入力!E92)</f>
        <v/>
      </c>
      <c r="D84" t="str">
        <f>IF(H84="","",IF(②選手情報入力!G92="男",1,2))</f>
        <v/>
      </c>
      <c r="E84" t="str">
        <f t="shared" si="1"/>
        <v/>
      </c>
      <c r="F84" t="str">
        <f>IF(H84="","",①学校情報入力!$D$4)</f>
        <v/>
      </c>
      <c r="G84" t="str">
        <f>IF(H84="","",①学校情報入力!$D$3)</f>
        <v/>
      </c>
      <c r="H84" t="str">
        <f>IF(②選手情報入力!C92="","",②選手情報入力!C92)</f>
        <v/>
      </c>
      <c r="I84" t="str">
        <f>IF(H84="","",IF(②選手情報入力!I92="","",IF(D84=1,VLOOKUP(②選手情報入力!I92,種目情報!$A$3:$B$17,2,FALSE),VLOOKUP(②選手情報入力!I92,種目情報!$E$3:$F$19,2,FALSE)))&amp;" "&amp;Sheet1!J84)</f>
        <v/>
      </c>
    </row>
    <row r="85" spans="1:9">
      <c r="A85" t="str">
        <f>IFERROR(Sheet5!A85,"")</f>
        <v/>
      </c>
      <c r="B85" t="str">
        <f>IF(H85="","",②選手情報入力!D93)</f>
        <v/>
      </c>
      <c r="C85" t="str">
        <f>IF(H85="","",②選手情報入力!E93)</f>
        <v/>
      </c>
      <c r="D85" t="str">
        <f>IF(H85="","",IF(②選手情報入力!G93="男",1,2))</f>
        <v/>
      </c>
      <c r="E85" t="str">
        <f t="shared" si="1"/>
        <v/>
      </c>
      <c r="F85" t="str">
        <f>IF(H85="","",①学校情報入力!$D$4)</f>
        <v/>
      </c>
      <c r="G85" t="str">
        <f>IF(H85="","",①学校情報入力!$D$3)</f>
        <v/>
      </c>
      <c r="H85" t="str">
        <f>IF(②選手情報入力!C93="","",②選手情報入力!C93)</f>
        <v/>
      </c>
      <c r="I85" t="str">
        <f>IF(H85="","",IF(②選手情報入力!I93="","",IF(D85=1,VLOOKUP(②選手情報入力!I93,種目情報!$A$3:$B$17,2,FALSE),VLOOKUP(②選手情報入力!I93,種目情報!$E$3:$F$19,2,FALSE)))&amp;" "&amp;Sheet1!J85)</f>
        <v/>
      </c>
    </row>
    <row r="86" spans="1:9">
      <c r="A86" t="str">
        <f>IFERROR(Sheet5!A86,"")</f>
        <v/>
      </c>
      <c r="B86" t="str">
        <f>IF(H86="","",②選手情報入力!D94)</f>
        <v/>
      </c>
      <c r="C86" t="str">
        <f>IF(H86="","",②選手情報入力!E94)</f>
        <v/>
      </c>
      <c r="D86" t="str">
        <f>IF(H86="","",IF(②選手情報入力!G94="男",1,2))</f>
        <v/>
      </c>
      <c r="E86" t="str">
        <f t="shared" si="1"/>
        <v/>
      </c>
      <c r="F86" t="str">
        <f>IF(H86="","",①学校情報入力!$D$4)</f>
        <v/>
      </c>
      <c r="G86" t="str">
        <f>IF(H86="","",①学校情報入力!$D$3)</f>
        <v/>
      </c>
      <c r="H86" t="str">
        <f>IF(②選手情報入力!C94="","",②選手情報入力!C94)</f>
        <v/>
      </c>
      <c r="I86" t="str">
        <f>IF(H86="","",IF(②選手情報入力!I94="","",IF(D86=1,VLOOKUP(②選手情報入力!I94,種目情報!$A$3:$B$17,2,FALSE),VLOOKUP(②選手情報入力!I94,種目情報!$E$3:$F$19,2,FALSE)))&amp;" "&amp;Sheet1!J86)</f>
        <v/>
      </c>
    </row>
    <row r="87" spans="1:9">
      <c r="A87" t="str">
        <f>IFERROR(Sheet5!A87,"")</f>
        <v/>
      </c>
      <c r="B87" t="str">
        <f>IF(H87="","",②選手情報入力!D95)</f>
        <v/>
      </c>
      <c r="C87" t="str">
        <f>IF(H87="","",②選手情報入力!E95)</f>
        <v/>
      </c>
      <c r="D87" t="str">
        <f>IF(H87="","",IF(②選手情報入力!G95="男",1,2))</f>
        <v/>
      </c>
      <c r="E87" t="str">
        <f t="shared" si="1"/>
        <v/>
      </c>
      <c r="F87" t="str">
        <f>IF(H87="","",①学校情報入力!$D$4)</f>
        <v/>
      </c>
      <c r="G87" t="str">
        <f>IF(H87="","",①学校情報入力!$D$3)</f>
        <v/>
      </c>
      <c r="H87" t="str">
        <f>IF(②選手情報入力!C95="","",②選手情報入力!C95)</f>
        <v/>
      </c>
      <c r="I87" t="str">
        <f>IF(H87="","",IF(②選手情報入力!I95="","",IF(D87=1,VLOOKUP(②選手情報入力!I95,種目情報!$A$3:$B$17,2,FALSE),VLOOKUP(②選手情報入力!I95,種目情報!$E$3:$F$19,2,FALSE)))&amp;" "&amp;Sheet1!J87)</f>
        <v/>
      </c>
    </row>
    <row r="88" spans="1:9">
      <c r="A88" t="str">
        <f>IFERROR(Sheet5!A88,"")</f>
        <v/>
      </c>
      <c r="B88" t="str">
        <f>IF(H88="","",②選手情報入力!D96)</f>
        <v/>
      </c>
      <c r="C88" t="str">
        <f>IF(H88="","",②選手情報入力!E96)</f>
        <v/>
      </c>
      <c r="D88" t="str">
        <f>IF(H88="","",IF(②選手情報入力!G96="男",1,2))</f>
        <v/>
      </c>
      <c r="E88" t="str">
        <f t="shared" si="1"/>
        <v/>
      </c>
      <c r="F88" t="str">
        <f>IF(H88="","",①学校情報入力!$D$4)</f>
        <v/>
      </c>
      <c r="G88" t="str">
        <f>IF(H88="","",①学校情報入力!$D$3)</f>
        <v/>
      </c>
      <c r="H88" t="str">
        <f>IF(②選手情報入力!C96="","",②選手情報入力!C96)</f>
        <v/>
      </c>
      <c r="I88" t="str">
        <f>IF(H88="","",IF(②選手情報入力!I96="","",IF(D88=1,VLOOKUP(②選手情報入力!I96,種目情報!$A$3:$B$17,2,FALSE),VLOOKUP(②選手情報入力!I96,種目情報!$E$3:$F$19,2,FALSE)))&amp;" "&amp;Sheet1!J88)</f>
        <v/>
      </c>
    </row>
    <row r="89" spans="1:9">
      <c r="A89" t="str">
        <f>IFERROR(Sheet5!A89,"")</f>
        <v/>
      </c>
      <c r="B89" t="str">
        <f>IF(H89="","",②選手情報入力!D97)</f>
        <v/>
      </c>
      <c r="C89" t="str">
        <f>IF(H89="","",②選手情報入力!E97)</f>
        <v/>
      </c>
      <c r="D89" t="str">
        <f>IF(H89="","",IF(②選手情報入力!G97="男",1,2))</f>
        <v/>
      </c>
      <c r="E89" t="str">
        <f t="shared" si="1"/>
        <v/>
      </c>
      <c r="F89" t="str">
        <f>IF(H89="","",①学校情報入力!$D$4)</f>
        <v/>
      </c>
      <c r="G89" t="str">
        <f>IF(H89="","",①学校情報入力!$D$3)</f>
        <v/>
      </c>
      <c r="H89" t="str">
        <f>IF(②選手情報入力!C97="","",②選手情報入力!C97)</f>
        <v/>
      </c>
      <c r="I89" t="str">
        <f>IF(H89="","",IF(②選手情報入力!I97="","",IF(D89=1,VLOOKUP(②選手情報入力!I97,種目情報!$A$3:$B$17,2,FALSE),VLOOKUP(②選手情報入力!I97,種目情報!$E$3:$F$19,2,FALSE)))&amp;" "&amp;Sheet1!J89)</f>
        <v/>
      </c>
    </row>
    <row r="90" spans="1:9">
      <c r="A90" t="str">
        <f>IFERROR(Sheet5!A90,"")</f>
        <v/>
      </c>
      <c r="B90" t="str">
        <f>IF(H90="","",②選手情報入力!D98)</f>
        <v/>
      </c>
      <c r="C90" t="str">
        <f>IF(H90="","",②選手情報入力!E98)</f>
        <v/>
      </c>
      <c r="D90" t="str">
        <f>IF(H90="","",IF(②選手情報入力!G98="男",1,2))</f>
        <v/>
      </c>
      <c r="E90" t="str">
        <f t="shared" si="1"/>
        <v/>
      </c>
      <c r="F90" t="str">
        <f>IF(H90="","",①学校情報入力!$D$4)</f>
        <v/>
      </c>
      <c r="G90" t="str">
        <f>IF(H90="","",①学校情報入力!$D$3)</f>
        <v/>
      </c>
      <c r="H90" t="str">
        <f>IF(②選手情報入力!C98="","",②選手情報入力!C98)</f>
        <v/>
      </c>
      <c r="I90" t="str">
        <f>IF(H90="","",IF(②選手情報入力!I98="","",IF(D90=1,VLOOKUP(②選手情報入力!I98,種目情報!$A$3:$B$17,2,FALSE),VLOOKUP(②選手情報入力!I98,種目情報!$E$3:$F$19,2,FALSE)))&amp;" "&amp;Sheet1!J90)</f>
        <v/>
      </c>
    </row>
    <row r="91" spans="1:9">
      <c r="A91" t="str">
        <f>IFERROR(Sheet5!A91,"")</f>
        <v/>
      </c>
      <c r="B91" t="str">
        <f>IF(H91="","",②選手情報入力!D99)</f>
        <v/>
      </c>
      <c r="C91" t="str">
        <f>IF(H91="","",②選手情報入力!E99)</f>
        <v/>
      </c>
      <c r="D91" t="str">
        <f>IF(H91="","",IF(②選手情報入力!G99="男",1,2))</f>
        <v/>
      </c>
      <c r="E91" t="str">
        <f t="shared" si="1"/>
        <v/>
      </c>
      <c r="F91" t="str">
        <f>IF(H91="","",①学校情報入力!$D$4)</f>
        <v/>
      </c>
      <c r="G91" t="str">
        <f>IF(H91="","",①学校情報入力!$D$3)</f>
        <v/>
      </c>
      <c r="H91" t="str">
        <f>IF(②選手情報入力!C99="","",②選手情報入力!C99)</f>
        <v/>
      </c>
      <c r="I91" t="str">
        <f>IF(H91="","",IF(②選手情報入力!I99="","",IF(D91=1,VLOOKUP(②選手情報入力!I99,種目情報!$A$3:$B$17,2,FALSE),VLOOKUP(②選手情報入力!I99,種目情報!$E$3:$F$19,2,FALSE)))&amp;" "&amp;Sheet1!J91)</f>
        <v/>
      </c>
    </row>
    <row r="92" spans="1:9">
      <c r="A92" s="23"/>
      <c r="B92" s="23"/>
      <c r="C92" s="23"/>
      <c r="D92" s="23"/>
      <c r="E92" s="23"/>
      <c r="F92" s="23"/>
      <c r="G92" s="23"/>
      <c r="H92" s="23"/>
      <c r="I92" s="23"/>
    </row>
  </sheetData>
  <phoneticPr fontId="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Sheet5</vt:lpstr>
      <vt:lpstr>M4R</vt:lpstr>
      <vt:lpstr>W4R</vt:lpstr>
      <vt:lpstr>M16R</vt:lpstr>
      <vt:lpstr>W16R</vt:lpstr>
      <vt:lpstr>Sheet1</vt:lpstr>
      <vt:lpstr>Sheet6</vt:lpstr>
      <vt:lpstr>data_team</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2017-09-30T06:15:51Z</cp:lastPrinted>
  <dcterms:created xsi:type="dcterms:W3CDTF">2013-01-03T14:12:28Z</dcterms:created>
  <dcterms:modified xsi:type="dcterms:W3CDTF">2018-03-06T17:48:37Z</dcterms:modified>
</cp:coreProperties>
</file>