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OneDrive\2017年度プレシーズンゲーム\2017年度プレシーズンゲーム送信用\"/>
    </mc:Choice>
  </mc:AlternateContent>
  <bookViews>
    <workbookView xWindow="0" yWindow="23655" windowWidth="19320" windowHeight="9555" tabRatio="925" activeTab="2"/>
  </bookViews>
  <sheets>
    <sheet name="要項を必ずお読みください" sheetId="22" r:id="rId1"/>
    <sheet name="注意事項" sheetId="4" r:id="rId2"/>
    <sheet name="①団体情報入力" sheetId="7" r:id="rId3"/>
    <sheet name="②選手情報入力" sheetId="3" r:id="rId4"/>
    <sheet name="③リレー情報確認" sheetId="5" r:id="rId5"/>
    <sheet name="④参加人数一覧表" sheetId="17" r:id="rId6"/>
    <sheet name="　　　　　" sheetId="14" r:id="rId7"/>
    <sheet name="種目情報" sheetId="18" r:id="rId8"/>
    <sheet name="data_kyogisha" sheetId="2" r:id="rId9"/>
    <sheet name="data_team" sheetId="19" state="hidden" r:id="rId10"/>
    <sheet name="M4R" sheetId="23" r:id="rId11"/>
    <sheet name="W4R" sheetId="26" r:id="rId12"/>
    <sheet name="Sheet5" sheetId="27" state="hidden" r:id="rId13"/>
    <sheet name="Sheet6" sheetId="28" r:id="rId14"/>
  </sheets>
  <externalReferences>
    <externalReference r:id="rId15"/>
    <externalReference r:id="rId16"/>
    <externalReference r:id="rId17"/>
  </externalReferences>
  <definedNames>
    <definedName name="otoko">[1]一覧表!#REF!</definedName>
    <definedName name="_xlnm.Print_Area" localSheetId="5">④参加人数一覧表!$A$1:$H$53</definedName>
    <definedName name="sin">[1]一覧表!#REF!</definedName>
    <definedName name="X">[1]一覧表!#REF!</definedName>
    <definedName name="おもて">[1]一覧表!#REF!</definedName>
    <definedName name="リレー">[2]一覧表!$R$13</definedName>
    <definedName name="女子種目">[3]一覧表!$U$13:$U$28</definedName>
    <definedName name="性別">[2]一覧表!$S$13:$S$14</definedName>
    <definedName name="団体カテゴリー">[1]一覧表!#REF!</definedName>
    <definedName name="男子種目">[2]一覧表!$T$13:$T$32</definedName>
    <definedName name="男種目">[3]一覧表!$T$13:$T$32</definedName>
  </definedNames>
  <calcPr calcId="152511"/>
</workbook>
</file>

<file path=xl/calcChain.xml><?xml version="1.0" encoding="utf-8"?>
<calcChain xmlns="http://schemas.openxmlformats.org/spreadsheetml/2006/main">
  <c r="K3" i="27" l="1"/>
  <c r="K4" i="27"/>
  <c r="K5" i="27"/>
  <c r="K6" i="27"/>
  <c r="K7" i="27"/>
  <c r="K8" i="27"/>
  <c r="K9" i="27"/>
  <c r="K10" i="27"/>
  <c r="K11" i="27"/>
  <c r="K12" i="27"/>
  <c r="K13" i="27"/>
  <c r="K14" i="27"/>
  <c r="K15" i="27"/>
  <c r="K16" i="27"/>
  <c r="K17" i="27"/>
  <c r="K18" i="27"/>
  <c r="K19" i="27"/>
  <c r="K20" i="27"/>
  <c r="K21" i="27"/>
  <c r="K22" i="27"/>
  <c r="K23" i="27"/>
  <c r="K24" i="27"/>
  <c r="K25" i="27"/>
  <c r="K26" i="27"/>
  <c r="K27" i="27"/>
  <c r="K28" i="27"/>
  <c r="K29" i="27"/>
  <c r="K30" i="27"/>
  <c r="K31" i="27"/>
  <c r="K32" i="27"/>
  <c r="K33" i="27"/>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2" i="27"/>
  <c r="I11" i="2" l="1"/>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D6" i="7" l="1"/>
  <c r="D4" i="7"/>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D5" i="7"/>
  <c r="O2" i="7"/>
  <c r="P3" i="7" l="1"/>
  <c r="O4" i="7" s="1"/>
  <c r="O3" i="7"/>
  <c r="H3" i="27"/>
  <c r="H4" i="27"/>
  <c r="H5" i="27"/>
  <c r="C5" i="27" s="1"/>
  <c r="E6" i="27"/>
  <c r="F6" i="27"/>
  <c r="H6" i="27"/>
  <c r="H7" i="27"/>
  <c r="H8" i="27"/>
  <c r="H9" i="27"/>
  <c r="H10" i="27"/>
  <c r="E10" i="27" s="1"/>
  <c r="H11" i="27"/>
  <c r="I11" i="27" s="1"/>
  <c r="L11" i="27" s="1"/>
  <c r="J11" i="27" s="1"/>
  <c r="C12" i="27"/>
  <c r="G12" i="27"/>
  <c r="H12" i="27"/>
  <c r="F13" i="27"/>
  <c r="H13" i="27"/>
  <c r="C13" i="27" s="1"/>
  <c r="H14" i="27"/>
  <c r="E14" i="27" s="1"/>
  <c r="H15" i="27"/>
  <c r="I15" i="27" s="1"/>
  <c r="L15" i="27" s="1"/>
  <c r="J15" i="27" s="1"/>
  <c r="H16" i="27"/>
  <c r="C16" i="27" s="1"/>
  <c r="C17" i="27"/>
  <c r="F17" i="27"/>
  <c r="G17" i="27"/>
  <c r="H17" i="27"/>
  <c r="H18" i="27"/>
  <c r="E18" i="27" s="1"/>
  <c r="H19" i="27"/>
  <c r="I19" i="27" s="1"/>
  <c r="L19" i="27" s="1"/>
  <c r="J19" i="27" s="1"/>
  <c r="C20" i="27"/>
  <c r="G20" i="27"/>
  <c r="H20" i="27"/>
  <c r="H21" i="27"/>
  <c r="C21" i="27" s="1"/>
  <c r="H22" i="27"/>
  <c r="E22" i="27" s="1"/>
  <c r="H23" i="27"/>
  <c r="I23" i="27" s="1"/>
  <c r="L23" i="27" s="1"/>
  <c r="J23" i="27" s="1"/>
  <c r="H24" i="27"/>
  <c r="C24" i="27" s="1"/>
  <c r="C25" i="27"/>
  <c r="G25" i="27"/>
  <c r="H25" i="27"/>
  <c r="F25" i="27" s="1"/>
  <c r="H26" i="27"/>
  <c r="E26" i="27" s="1"/>
  <c r="H27" i="27"/>
  <c r="I27" i="27" s="1"/>
  <c r="L27" i="27" s="1"/>
  <c r="J27" i="27" s="1"/>
  <c r="G28" i="27"/>
  <c r="H28" i="27"/>
  <c r="H29" i="27"/>
  <c r="C29" i="27" s="1"/>
  <c r="F30" i="27"/>
  <c r="H30" i="27"/>
  <c r="E30" i="27" s="1"/>
  <c r="E31" i="27"/>
  <c r="H31" i="27"/>
  <c r="D31" i="27" s="1"/>
  <c r="C32" i="27"/>
  <c r="G32" i="27"/>
  <c r="H32" i="27"/>
  <c r="I32" i="27" s="1"/>
  <c r="L32" i="27" s="1"/>
  <c r="J32" i="27" s="1"/>
  <c r="F33" i="27"/>
  <c r="H33" i="27"/>
  <c r="C33" i="27" s="1"/>
  <c r="B34" i="27"/>
  <c r="G34" i="27"/>
  <c r="H34" i="27"/>
  <c r="E34" i="27" s="1"/>
  <c r="H35" i="27"/>
  <c r="I35" i="27" s="1"/>
  <c r="L35" i="27" s="1"/>
  <c r="J35" i="27" s="1"/>
  <c r="H36" i="27"/>
  <c r="G36" i="27" s="1"/>
  <c r="C37" i="27"/>
  <c r="G37" i="27"/>
  <c r="H37" i="27"/>
  <c r="F37" i="27" s="1"/>
  <c r="B38" i="27"/>
  <c r="E38" i="27"/>
  <c r="F38" i="27"/>
  <c r="G38" i="27"/>
  <c r="H38" i="27"/>
  <c r="H39" i="27"/>
  <c r="I39" i="27" s="1"/>
  <c r="L39" i="27" s="1"/>
  <c r="J39" i="27" s="1"/>
  <c r="H40" i="27"/>
  <c r="I40" i="27" s="1"/>
  <c r="L40" i="27" s="1"/>
  <c r="J40" i="27" s="1"/>
  <c r="C41" i="27"/>
  <c r="F41" i="27"/>
  <c r="G41" i="27"/>
  <c r="H41" i="27"/>
  <c r="H42" i="27"/>
  <c r="E42" i="27" s="1"/>
  <c r="F43" i="27"/>
  <c r="H43" i="27"/>
  <c r="E43" i="27" s="1"/>
  <c r="H44" i="27"/>
  <c r="G44" i="27" s="1"/>
  <c r="C45" i="27"/>
  <c r="G45" i="27"/>
  <c r="H45" i="27"/>
  <c r="F46" i="27"/>
  <c r="H46" i="27"/>
  <c r="C46" i="27" s="1"/>
  <c r="H47" i="27"/>
  <c r="E47" i="27" s="1"/>
  <c r="H48" i="27"/>
  <c r="I48" i="27" s="1"/>
  <c r="L48" i="27" s="1"/>
  <c r="J48" i="27" s="1"/>
  <c r="H49" i="27"/>
  <c r="C50" i="27"/>
  <c r="F50" i="27"/>
  <c r="G50" i="27"/>
  <c r="H50" i="27"/>
  <c r="H51" i="27"/>
  <c r="E51" i="27" s="1"/>
  <c r="H52" i="27"/>
  <c r="I52" i="27" s="1"/>
  <c r="L52" i="27" s="1"/>
  <c r="J52" i="27" s="1"/>
  <c r="C53" i="27"/>
  <c r="G53" i="27"/>
  <c r="H53" i="27"/>
  <c r="F54" i="27"/>
  <c r="H54" i="27"/>
  <c r="C54" i="27" s="1"/>
  <c r="H55" i="27"/>
  <c r="E55" i="27" s="1"/>
  <c r="H56" i="27"/>
  <c r="I56" i="27" s="1"/>
  <c r="L56" i="27" s="1"/>
  <c r="J56" i="27" s="1"/>
  <c r="H57" i="27"/>
  <c r="C58" i="27"/>
  <c r="G58" i="27"/>
  <c r="H58" i="27"/>
  <c r="H59" i="27"/>
  <c r="E59" i="27" s="1"/>
  <c r="H60" i="27"/>
  <c r="I60" i="27" s="1"/>
  <c r="L60" i="27" s="1"/>
  <c r="J60" i="27" s="1"/>
  <c r="G61" i="27"/>
  <c r="H61" i="27"/>
  <c r="F62" i="27"/>
  <c r="H62" i="27"/>
  <c r="C62" i="27" s="1"/>
  <c r="H63" i="27"/>
  <c r="E63" i="27" s="1"/>
  <c r="D64" i="27"/>
  <c r="A64" i="27" s="1"/>
  <c r="A64" i="2" s="1"/>
  <c r="E64" i="27"/>
  <c r="H64" i="27"/>
  <c r="I64" i="27" s="1"/>
  <c r="L64" i="27" s="1"/>
  <c r="J64" i="27" s="1"/>
  <c r="C65" i="27"/>
  <c r="D65" i="27"/>
  <c r="H65" i="27"/>
  <c r="I65" i="27" s="1"/>
  <c r="L65" i="27" s="1"/>
  <c r="J65" i="27" s="1"/>
  <c r="C66" i="27"/>
  <c r="F66" i="27"/>
  <c r="G66" i="27"/>
  <c r="H66" i="27"/>
  <c r="B67" i="27"/>
  <c r="G67" i="27"/>
  <c r="H67" i="27"/>
  <c r="E67" i="27" s="1"/>
  <c r="H68" i="27"/>
  <c r="I68" i="27" s="1"/>
  <c r="L68" i="27" s="1"/>
  <c r="J68" i="27" s="1"/>
  <c r="H69" i="27"/>
  <c r="I69" i="27" s="1"/>
  <c r="L69" i="27" s="1"/>
  <c r="J69" i="27" s="1"/>
  <c r="H70" i="27"/>
  <c r="B71" i="27"/>
  <c r="E71" i="27"/>
  <c r="F71" i="27"/>
  <c r="G71" i="27"/>
  <c r="H71" i="27"/>
  <c r="E72" i="27"/>
  <c r="H72" i="27"/>
  <c r="I72" i="27" s="1"/>
  <c r="L72" i="27" s="1"/>
  <c r="J72" i="27" s="1"/>
  <c r="H73" i="27"/>
  <c r="I73" i="27" s="1"/>
  <c r="L73" i="27" s="1"/>
  <c r="J73" i="27" s="1"/>
  <c r="G74" i="27"/>
  <c r="H74" i="27"/>
  <c r="C74" i="27" s="1"/>
  <c r="H75" i="27"/>
  <c r="H76" i="27"/>
  <c r="I76" i="27" s="1"/>
  <c r="L76" i="27" s="1"/>
  <c r="J76" i="27" s="1"/>
  <c r="H77" i="27"/>
  <c r="C78" i="27"/>
  <c r="F78" i="27"/>
  <c r="H78" i="27"/>
  <c r="B79" i="27"/>
  <c r="G79" i="27"/>
  <c r="H79" i="27"/>
  <c r="E79" i="27" s="1"/>
  <c r="H80" i="27"/>
  <c r="I80" i="27" s="1"/>
  <c r="L80" i="27" s="1"/>
  <c r="J80" i="27" s="1"/>
  <c r="C81" i="27"/>
  <c r="H81" i="27"/>
  <c r="I81" i="27" s="1"/>
  <c r="L81" i="27" s="1"/>
  <c r="J81" i="27" s="1"/>
  <c r="H82" i="27"/>
  <c r="G82" i="27" s="1"/>
  <c r="E83" i="27"/>
  <c r="F83" i="27"/>
  <c r="H83" i="27"/>
  <c r="H84" i="27"/>
  <c r="I84" i="27" s="1"/>
  <c r="L84" i="27" s="1"/>
  <c r="J84" i="27" s="1"/>
  <c r="H85" i="27"/>
  <c r="C86" i="27"/>
  <c r="F86" i="27"/>
  <c r="G86" i="27"/>
  <c r="H86" i="27"/>
  <c r="H87" i="27"/>
  <c r="B87" i="27" s="1"/>
  <c r="D88" i="27"/>
  <c r="A88" i="27" s="1"/>
  <c r="A88" i="2" s="1"/>
  <c r="H88" i="27"/>
  <c r="I88" i="27" s="1"/>
  <c r="L88" i="27" s="1"/>
  <c r="J88" i="27" s="1"/>
  <c r="C89" i="27"/>
  <c r="D89" i="27"/>
  <c r="H89" i="27"/>
  <c r="I89" i="27" s="1"/>
  <c r="L89" i="27" s="1"/>
  <c r="J89" i="27" s="1"/>
  <c r="C90" i="27"/>
  <c r="F90" i="27"/>
  <c r="H90" i="27"/>
  <c r="B91" i="27"/>
  <c r="E91" i="27"/>
  <c r="F91" i="27"/>
  <c r="G91" i="27"/>
  <c r="H91" i="27"/>
  <c r="H2" i="27"/>
  <c r="C2" i="27"/>
  <c r="C6"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B8"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H3" i="2"/>
  <c r="G3" i="2" s="1"/>
  <c r="H4" i="2"/>
  <c r="C4" i="2" s="1"/>
  <c r="H5" i="2"/>
  <c r="C5" i="2" s="1"/>
  <c r="H6" i="2"/>
  <c r="H7" i="2"/>
  <c r="F7" i="2" s="1"/>
  <c r="H8" i="2"/>
  <c r="H9" i="2"/>
  <c r="H10" i="2"/>
  <c r="H11" i="2"/>
  <c r="D11" i="2" s="1"/>
  <c r="E12" i="2"/>
  <c r="H12" i="2"/>
  <c r="D12" i="2" s="1"/>
  <c r="H13" i="2"/>
  <c r="D13" i="2" s="1"/>
  <c r="H14" i="2"/>
  <c r="D14" i="2" s="1"/>
  <c r="H15" i="2"/>
  <c r="D15" i="2" s="1"/>
  <c r="E16" i="2"/>
  <c r="H16" i="2"/>
  <c r="D16" i="2" s="1"/>
  <c r="H17" i="2"/>
  <c r="D17" i="2" s="1"/>
  <c r="H18" i="2"/>
  <c r="D18" i="2" s="1"/>
  <c r="H19" i="2"/>
  <c r="H20" i="2"/>
  <c r="D20" i="2" s="1"/>
  <c r="H21" i="2"/>
  <c r="D21" i="2" s="1"/>
  <c r="E22" i="2"/>
  <c r="H22" i="2"/>
  <c r="D22" i="2" s="1"/>
  <c r="H23" i="2"/>
  <c r="D23" i="2" s="1"/>
  <c r="H24" i="2"/>
  <c r="D24" i="2" s="1"/>
  <c r="H25" i="2"/>
  <c r="D25" i="2" s="1"/>
  <c r="E26" i="2"/>
  <c r="H26" i="2"/>
  <c r="D26" i="2" s="1"/>
  <c r="H27" i="2"/>
  <c r="D27" i="2" s="1"/>
  <c r="H28" i="2"/>
  <c r="D28" i="2" s="1"/>
  <c r="H29" i="2"/>
  <c r="D29" i="2" s="1"/>
  <c r="H30" i="2"/>
  <c r="D30" i="2" s="1"/>
  <c r="D31" i="2"/>
  <c r="H31" i="2"/>
  <c r="H32" i="2"/>
  <c r="D32" i="2" s="1"/>
  <c r="H33" i="2"/>
  <c r="D33" i="2" s="1"/>
  <c r="E34" i="2"/>
  <c r="H34" i="2"/>
  <c r="D34" i="2" s="1"/>
  <c r="H35" i="2"/>
  <c r="D35" i="2" s="1"/>
  <c r="H36" i="2"/>
  <c r="D36" i="2" s="1"/>
  <c r="H37" i="2"/>
  <c r="D37" i="2" s="1"/>
  <c r="E38" i="2"/>
  <c r="H38" i="2"/>
  <c r="D38" i="2" s="1"/>
  <c r="H39" i="2"/>
  <c r="D39" i="2" s="1"/>
  <c r="H40" i="2"/>
  <c r="D40" i="2" s="1"/>
  <c r="H41" i="2"/>
  <c r="D41" i="2" s="1"/>
  <c r="E42" i="2"/>
  <c r="H42" i="2"/>
  <c r="D42" i="2" s="1"/>
  <c r="H43" i="2"/>
  <c r="D43" i="2" s="1"/>
  <c r="H44" i="2"/>
  <c r="D44" i="2" s="1"/>
  <c r="H45" i="2"/>
  <c r="D45" i="2" s="1"/>
  <c r="E46" i="2"/>
  <c r="H46" i="2"/>
  <c r="D46" i="2" s="1"/>
  <c r="H47" i="2"/>
  <c r="D47" i="2" s="1"/>
  <c r="H48" i="2"/>
  <c r="D48" i="2" s="1"/>
  <c r="H49" i="2"/>
  <c r="D49" i="2" s="1"/>
  <c r="E50" i="2"/>
  <c r="H50" i="2"/>
  <c r="D50" i="2" s="1"/>
  <c r="H51" i="2"/>
  <c r="D51" i="2" s="1"/>
  <c r="E52" i="2"/>
  <c r="H52" i="2"/>
  <c r="D52" i="2" s="1"/>
  <c r="D53" i="2"/>
  <c r="H53" i="2"/>
  <c r="H54" i="2"/>
  <c r="D54" i="2" s="1"/>
  <c r="D55" i="2"/>
  <c r="H55" i="2"/>
  <c r="H56" i="2"/>
  <c r="D56" i="2" s="1"/>
  <c r="H57" i="2"/>
  <c r="D57" i="2" s="1"/>
  <c r="E58" i="2"/>
  <c r="H58" i="2"/>
  <c r="D58" i="2" s="1"/>
  <c r="H59" i="2"/>
  <c r="H60" i="2"/>
  <c r="E61" i="2"/>
  <c r="H61" i="2"/>
  <c r="D61" i="2" s="1"/>
  <c r="E62" i="2"/>
  <c r="H62" i="2"/>
  <c r="D62" i="2" s="1"/>
  <c r="H63" i="2"/>
  <c r="D63" i="2" s="1"/>
  <c r="H64" i="2"/>
  <c r="E65" i="2"/>
  <c r="H65" i="2"/>
  <c r="D65" i="2" s="1"/>
  <c r="E66" i="2"/>
  <c r="H66" i="2"/>
  <c r="D66" i="2" s="1"/>
  <c r="H67" i="2"/>
  <c r="D67" i="2" s="1"/>
  <c r="H68" i="2"/>
  <c r="E69" i="2"/>
  <c r="H69" i="2"/>
  <c r="D69" i="2" s="1"/>
  <c r="E70" i="2"/>
  <c r="H70" i="2"/>
  <c r="D70" i="2" s="1"/>
  <c r="H71" i="2"/>
  <c r="D71" i="2" s="1"/>
  <c r="H72" i="2"/>
  <c r="E73" i="2"/>
  <c r="H73" i="2"/>
  <c r="D73" i="2" s="1"/>
  <c r="E74" i="2"/>
  <c r="H74" i="2"/>
  <c r="D74" i="2" s="1"/>
  <c r="H75" i="2"/>
  <c r="D75" i="2" s="1"/>
  <c r="H76" i="2"/>
  <c r="E77" i="2"/>
  <c r="H77" i="2"/>
  <c r="D77" i="2" s="1"/>
  <c r="E78" i="2"/>
  <c r="H78" i="2"/>
  <c r="D78" i="2" s="1"/>
  <c r="H79" i="2"/>
  <c r="D79" i="2" s="1"/>
  <c r="H80" i="2"/>
  <c r="E81" i="2"/>
  <c r="H81" i="2"/>
  <c r="D81" i="2" s="1"/>
  <c r="E82" i="2"/>
  <c r="H82" i="2"/>
  <c r="D82" i="2" s="1"/>
  <c r="H83" i="2"/>
  <c r="D83" i="2" s="1"/>
  <c r="H84" i="2"/>
  <c r="E85" i="2"/>
  <c r="H85" i="2"/>
  <c r="D85" i="2" s="1"/>
  <c r="E86" i="2"/>
  <c r="H86" i="2"/>
  <c r="D86" i="2" s="1"/>
  <c r="H87" i="2"/>
  <c r="D87" i="2" s="1"/>
  <c r="H88" i="2"/>
  <c r="E89" i="2"/>
  <c r="H89" i="2"/>
  <c r="D89" i="2" s="1"/>
  <c r="E90" i="2"/>
  <c r="H90" i="2"/>
  <c r="D90" i="2" s="1"/>
  <c r="H91" i="2"/>
  <c r="D91" i="2" s="1"/>
  <c r="H2" i="2"/>
  <c r="P4" i="7" l="1"/>
  <c r="B3" i="2"/>
  <c r="D2" i="2"/>
  <c r="E2" i="2"/>
  <c r="I2" i="2"/>
  <c r="G2" i="2"/>
  <c r="F2" i="2"/>
  <c r="D10" i="2"/>
  <c r="G10" i="2"/>
  <c r="D6" i="2"/>
  <c r="G6" i="2"/>
  <c r="F6" i="2"/>
  <c r="B6" i="2"/>
  <c r="C2" i="2"/>
  <c r="G2" i="27"/>
  <c r="A2" i="27"/>
  <c r="A2" i="2" s="1"/>
  <c r="D7" i="2"/>
  <c r="G7" i="2"/>
  <c r="D9" i="2"/>
  <c r="G9" i="2"/>
  <c r="D5" i="2"/>
  <c r="G5" i="2"/>
  <c r="F10" i="2"/>
  <c r="B2" i="2"/>
  <c r="B5" i="2"/>
  <c r="D8" i="2"/>
  <c r="G8" i="2"/>
  <c r="D4" i="2"/>
  <c r="G4" i="2"/>
  <c r="F8" i="2"/>
  <c r="B4" i="2"/>
  <c r="C8" i="2"/>
  <c r="C3" i="2"/>
  <c r="D2" i="27"/>
  <c r="C87" i="27"/>
  <c r="D75" i="27"/>
  <c r="I75" i="27"/>
  <c r="L75" i="27" s="1"/>
  <c r="J75" i="27" s="1"/>
  <c r="C75" i="27"/>
  <c r="D70" i="27"/>
  <c r="I70" i="27"/>
  <c r="L70" i="27" s="1"/>
  <c r="J70" i="27" s="1"/>
  <c r="B70" i="27"/>
  <c r="G62" i="27"/>
  <c r="D61" i="27"/>
  <c r="I61" i="27"/>
  <c r="L61" i="27" s="1"/>
  <c r="J61" i="27" s="1"/>
  <c r="D60" i="27"/>
  <c r="D58" i="27"/>
  <c r="I58" i="27"/>
  <c r="L58" i="27" s="1"/>
  <c r="J58" i="27" s="1"/>
  <c r="B58" i="27"/>
  <c r="G54" i="27"/>
  <c r="D53" i="27"/>
  <c r="I53" i="27"/>
  <c r="L53" i="27" s="1"/>
  <c r="J53" i="27" s="1"/>
  <c r="D52" i="27"/>
  <c r="D50" i="27"/>
  <c r="I50" i="27"/>
  <c r="L50" i="27" s="1"/>
  <c r="J50" i="27" s="1"/>
  <c r="B50" i="27"/>
  <c r="G46" i="27"/>
  <c r="E45" i="27"/>
  <c r="I45" i="27"/>
  <c r="L45" i="27" s="1"/>
  <c r="J45" i="27" s="1"/>
  <c r="D41" i="27"/>
  <c r="I41" i="27"/>
  <c r="L41" i="27" s="1"/>
  <c r="J41" i="27" s="1"/>
  <c r="B41" i="27"/>
  <c r="C40" i="27"/>
  <c r="D38" i="27"/>
  <c r="A38" i="27" s="1"/>
  <c r="A38" i="2" s="1"/>
  <c r="I38" i="27"/>
  <c r="L38" i="27" s="1"/>
  <c r="J38" i="27" s="1"/>
  <c r="C38" i="27"/>
  <c r="F34" i="27"/>
  <c r="D32" i="27"/>
  <c r="G29" i="27"/>
  <c r="C28" i="27"/>
  <c r="I28" i="27"/>
  <c r="L28" i="27" s="1"/>
  <c r="J28" i="27" s="1"/>
  <c r="G26" i="27"/>
  <c r="B26" i="27"/>
  <c r="G24" i="27"/>
  <c r="G22" i="27"/>
  <c r="B22" i="27"/>
  <c r="G18" i="27"/>
  <c r="B18" i="27"/>
  <c r="G16" i="27"/>
  <c r="G14" i="27"/>
  <c r="B14" i="27"/>
  <c r="G5" i="27"/>
  <c r="D4" i="27"/>
  <c r="I4" i="27" s="1"/>
  <c r="L4" i="27" s="1"/>
  <c r="J4" i="27" s="1"/>
  <c r="I4" i="2" s="1"/>
  <c r="G87" i="27"/>
  <c r="D83" i="27"/>
  <c r="A83" i="27" s="1"/>
  <c r="A83" i="2" s="1"/>
  <c r="I83" i="27"/>
  <c r="L83" i="27" s="1"/>
  <c r="J83" i="27" s="1"/>
  <c r="C83" i="27"/>
  <c r="E80" i="27"/>
  <c r="F79" i="27"/>
  <c r="D78" i="27"/>
  <c r="I78" i="27"/>
  <c r="L78" i="27" s="1"/>
  <c r="J78" i="27" s="1"/>
  <c r="B78" i="27"/>
  <c r="G75" i="27"/>
  <c r="B75" i="27"/>
  <c r="F74" i="27"/>
  <c r="D73" i="27"/>
  <c r="D72" i="27"/>
  <c r="A72" i="27" s="1"/>
  <c r="A72" i="2" s="1"/>
  <c r="G70" i="27"/>
  <c r="F67" i="27"/>
  <c r="D63" i="27"/>
  <c r="A63" i="27" s="1"/>
  <c r="A63" i="2" s="1"/>
  <c r="I63" i="27"/>
  <c r="L63" i="27" s="1"/>
  <c r="J63" i="27" s="1"/>
  <c r="C63" i="27"/>
  <c r="D59" i="27"/>
  <c r="I59" i="27"/>
  <c r="L59" i="27" s="1"/>
  <c r="J59" i="27" s="1"/>
  <c r="C59" i="27"/>
  <c r="D57" i="27"/>
  <c r="I57" i="27"/>
  <c r="L57" i="27" s="1"/>
  <c r="J57" i="27" s="1"/>
  <c r="D55" i="27"/>
  <c r="A55" i="27" s="1"/>
  <c r="A55" i="2" s="1"/>
  <c r="I55" i="27"/>
  <c r="L55" i="27" s="1"/>
  <c r="J55" i="27" s="1"/>
  <c r="C55" i="27"/>
  <c r="D51" i="27"/>
  <c r="I51" i="27"/>
  <c r="L51" i="27" s="1"/>
  <c r="J51" i="27" s="1"/>
  <c r="C51" i="27"/>
  <c r="D49" i="27"/>
  <c r="I49" i="27"/>
  <c r="L49" i="27" s="1"/>
  <c r="J49" i="27" s="1"/>
  <c r="D47" i="27"/>
  <c r="A47" i="27" s="1"/>
  <c r="A47" i="2" s="1"/>
  <c r="I47" i="27"/>
  <c r="L47" i="27" s="1"/>
  <c r="J47" i="27" s="1"/>
  <c r="C47" i="27"/>
  <c r="D42" i="27"/>
  <c r="I42" i="27"/>
  <c r="L42" i="27" s="1"/>
  <c r="J42" i="27" s="1"/>
  <c r="C42" i="27"/>
  <c r="D33" i="27"/>
  <c r="I33" i="27"/>
  <c r="L33" i="27" s="1"/>
  <c r="J33" i="27" s="1"/>
  <c r="B33" i="27"/>
  <c r="D30" i="27"/>
  <c r="A30" i="27" s="1"/>
  <c r="A30" i="2" s="1"/>
  <c r="I30" i="27"/>
  <c r="L30" i="27" s="1"/>
  <c r="J30" i="27" s="1"/>
  <c r="C30" i="27"/>
  <c r="F29" i="27"/>
  <c r="F26" i="27"/>
  <c r="F22" i="27"/>
  <c r="D21" i="27"/>
  <c r="I21" i="27"/>
  <c r="L21" i="27" s="1"/>
  <c r="J21" i="27" s="1"/>
  <c r="B21" i="27"/>
  <c r="F18" i="27"/>
  <c r="F14" i="27"/>
  <c r="D13" i="27"/>
  <c r="I13" i="27"/>
  <c r="L13" i="27" s="1"/>
  <c r="J13" i="27" s="1"/>
  <c r="B13" i="27"/>
  <c r="D9" i="27"/>
  <c r="I9" i="27"/>
  <c r="L9" i="27" s="1"/>
  <c r="J9" i="27" s="1"/>
  <c r="I9" i="2" s="1"/>
  <c r="D6" i="27"/>
  <c r="A6" i="27" s="1"/>
  <c r="A6" i="2" s="1"/>
  <c r="I6" i="27"/>
  <c r="L6" i="27" s="1"/>
  <c r="J6" i="27" s="1"/>
  <c r="I6" i="2" s="1"/>
  <c r="C6" i="27"/>
  <c r="F5" i="27"/>
  <c r="G4" i="27"/>
  <c r="D87" i="27"/>
  <c r="A87" i="27" s="1"/>
  <c r="A87" i="2" s="1"/>
  <c r="I87" i="27"/>
  <c r="L87" i="27" s="1"/>
  <c r="J87" i="27" s="1"/>
  <c r="D82" i="27"/>
  <c r="I82" i="27"/>
  <c r="L82" i="27" s="1"/>
  <c r="J82" i="27" s="1"/>
  <c r="B82" i="27"/>
  <c r="F2" i="27"/>
  <c r="D90" i="27"/>
  <c r="I90" i="27"/>
  <c r="L90" i="27" s="1"/>
  <c r="J90" i="27" s="1"/>
  <c r="B90" i="27"/>
  <c r="B2" i="27"/>
  <c r="D91" i="27"/>
  <c r="A91" i="27" s="1"/>
  <c r="A91" i="2" s="1"/>
  <c r="I91" i="27"/>
  <c r="L91" i="27" s="1"/>
  <c r="J91" i="27" s="1"/>
  <c r="C91" i="27"/>
  <c r="G90" i="27"/>
  <c r="E88" i="27"/>
  <c r="F87" i="27"/>
  <c r="D86" i="27"/>
  <c r="I86" i="27"/>
  <c r="L86" i="27" s="1"/>
  <c r="J86" i="27" s="1"/>
  <c r="B86" i="27"/>
  <c r="G83" i="27"/>
  <c r="B83" i="27"/>
  <c r="F82" i="27"/>
  <c r="D81" i="27"/>
  <c r="D80" i="27"/>
  <c r="A80" i="27" s="1"/>
  <c r="A80" i="2" s="1"/>
  <c r="G78" i="27"/>
  <c r="G77" i="27"/>
  <c r="I77" i="27"/>
  <c r="L77" i="27" s="1"/>
  <c r="J77" i="27" s="1"/>
  <c r="F75" i="27"/>
  <c r="A75" i="27"/>
  <c r="A75" i="2" s="1"/>
  <c r="C73" i="27"/>
  <c r="D71" i="27"/>
  <c r="A71" i="27" s="1"/>
  <c r="A71" i="2" s="1"/>
  <c r="I71" i="27"/>
  <c r="L71" i="27" s="1"/>
  <c r="J71" i="27" s="1"/>
  <c r="C71" i="27"/>
  <c r="F70" i="27"/>
  <c r="D66" i="27"/>
  <c r="I66" i="27"/>
  <c r="L66" i="27" s="1"/>
  <c r="J66" i="27" s="1"/>
  <c r="B66" i="27"/>
  <c r="G63" i="27"/>
  <c r="B63" i="27"/>
  <c r="C61" i="27"/>
  <c r="G59" i="27"/>
  <c r="B59" i="27"/>
  <c r="F58" i="27"/>
  <c r="G57" i="27"/>
  <c r="G55" i="27"/>
  <c r="B55" i="27"/>
  <c r="G51" i="27"/>
  <c r="B51" i="27"/>
  <c r="G49" i="27"/>
  <c r="G47" i="27"/>
  <c r="B47" i="27"/>
  <c r="D43" i="27"/>
  <c r="A43" i="27" s="1"/>
  <c r="A43" i="2" s="1"/>
  <c r="I43" i="27"/>
  <c r="L43" i="27" s="1"/>
  <c r="J43" i="27" s="1"/>
  <c r="G42" i="27"/>
  <c r="B42" i="27"/>
  <c r="G40" i="27"/>
  <c r="E39" i="27"/>
  <c r="D37" i="27"/>
  <c r="I37" i="27"/>
  <c r="L37" i="27" s="1"/>
  <c r="J37" i="27" s="1"/>
  <c r="B37" i="27"/>
  <c r="D34" i="27"/>
  <c r="A34" i="27" s="1"/>
  <c r="A34" i="2" s="1"/>
  <c r="I34" i="27"/>
  <c r="L34" i="27" s="1"/>
  <c r="J34" i="27" s="1"/>
  <c r="C34" i="27"/>
  <c r="G33" i="27"/>
  <c r="A31" i="27"/>
  <c r="A31" i="2" s="1"/>
  <c r="I31" i="27"/>
  <c r="L31" i="27" s="1"/>
  <c r="J31" i="27" s="1"/>
  <c r="G30" i="27"/>
  <c r="B30" i="27"/>
  <c r="D25" i="27"/>
  <c r="I25" i="27"/>
  <c r="L25" i="27" s="1"/>
  <c r="J25" i="27" s="1"/>
  <c r="B25" i="27"/>
  <c r="G21" i="27"/>
  <c r="D20" i="27"/>
  <c r="I20" i="27"/>
  <c r="L20" i="27" s="1"/>
  <c r="J20" i="27" s="1"/>
  <c r="D19" i="27"/>
  <c r="D17" i="27"/>
  <c r="I17" i="27"/>
  <c r="L17" i="27" s="1"/>
  <c r="J17" i="27" s="1"/>
  <c r="B17" i="27"/>
  <c r="G13" i="27"/>
  <c r="D12" i="27"/>
  <c r="I12" i="27"/>
  <c r="L12" i="27" s="1"/>
  <c r="J12" i="27" s="1"/>
  <c r="D11" i="27"/>
  <c r="C9" i="27"/>
  <c r="G6" i="27"/>
  <c r="B6" i="27"/>
  <c r="C4" i="27"/>
  <c r="I2" i="27"/>
  <c r="L2" i="27" s="1"/>
  <c r="J2" i="27" s="1"/>
  <c r="E87" i="27"/>
  <c r="G85" i="27"/>
  <c r="I85" i="27"/>
  <c r="L85" i="27" s="1"/>
  <c r="J85" i="27" s="1"/>
  <c r="C82" i="27"/>
  <c r="D79" i="27"/>
  <c r="A79" i="27" s="1"/>
  <c r="A79" i="2" s="1"/>
  <c r="I79" i="27"/>
  <c r="L79" i="27" s="1"/>
  <c r="J79" i="27" s="1"/>
  <c r="C79" i="27"/>
  <c r="E75" i="27"/>
  <c r="D74" i="27"/>
  <c r="I74" i="27"/>
  <c r="L74" i="27" s="1"/>
  <c r="J74" i="27" s="1"/>
  <c r="B74" i="27"/>
  <c r="C70" i="27"/>
  <c r="D67" i="27"/>
  <c r="A67" i="27" s="1"/>
  <c r="A67" i="2" s="1"/>
  <c r="I67" i="27"/>
  <c r="L67" i="27" s="1"/>
  <c r="J67" i="27" s="1"/>
  <c r="C67" i="27"/>
  <c r="F63" i="27"/>
  <c r="D62" i="27"/>
  <c r="I62" i="27"/>
  <c r="L62" i="27" s="1"/>
  <c r="J62" i="27" s="1"/>
  <c r="B62" i="27"/>
  <c r="F59" i="27"/>
  <c r="A59" i="27"/>
  <c r="A59" i="2" s="1"/>
  <c r="C57" i="27"/>
  <c r="F55" i="27"/>
  <c r="D54" i="27"/>
  <c r="I54" i="27"/>
  <c r="L54" i="27" s="1"/>
  <c r="J54" i="27" s="1"/>
  <c r="B54" i="27"/>
  <c r="F51" i="27"/>
  <c r="A51" i="27"/>
  <c r="A51" i="2" s="1"/>
  <c r="C49" i="27"/>
  <c r="F47" i="27"/>
  <c r="D46" i="27"/>
  <c r="I46" i="27"/>
  <c r="L46" i="27" s="1"/>
  <c r="J46" i="27" s="1"/>
  <c r="B46" i="27"/>
  <c r="D44" i="27"/>
  <c r="A44" i="27" s="1"/>
  <c r="A44" i="2" s="1"/>
  <c r="I44" i="27"/>
  <c r="L44" i="27" s="1"/>
  <c r="J44" i="27" s="1"/>
  <c r="F42" i="27"/>
  <c r="A42" i="27"/>
  <c r="A42" i="2" s="1"/>
  <c r="D40" i="27"/>
  <c r="D39" i="27"/>
  <c r="C36" i="27"/>
  <c r="I36" i="27"/>
  <c r="L36" i="27" s="1"/>
  <c r="J36" i="27" s="1"/>
  <c r="D29" i="27"/>
  <c r="I29" i="27"/>
  <c r="L29" i="27" s="1"/>
  <c r="J29" i="27" s="1"/>
  <c r="B29" i="27"/>
  <c r="D26" i="27"/>
  <c r="A26" i="27" s="1"/>
  <c r="A26" i="2" s="1"/>
  <c r="I26" i="27"/>
  <c r="L26" i="27" s="1"/>
  <c r="J26" i="27" s="1"/>
  <c r="C26" i="27"/>
  <c r="D24" i="27"/>
  <c r="I24" i="27"/>
  <c r="L24" i="27" s="1"/>
  <c r="J24" i="27" s="1"/>
  <c r="D22" i="27"/>
  <c r="A22" i="27" s="1"/>
  <c r="A22" i="2" s="1"/>
  <c r="I22" i="27"/>
  <c r="L22" i="27" s="1"/>
  <c r="J22" i="27" s="1"/>
  <c r="C22" i="27"/>
  <c r="F21" i="27"/>
  <c r="D18" i="27"/>
  <c r="A18" i="27" s="1"/>
  <c r="A18" i="2" s="1"/>
  <c r="I18" i="27"/>
  <c r="L18" i="27" s="1"/>
  <c r="J18" i="27" s="1"/>
  <c r="C18" i="27"/>
  <c r="D16" i="27"/>
  <c r="I16" i="27"/>
  <c r="L16" i="27" s="1"/>
  <c r="J16" i="27" s="1"/>
  <c r="D14" i="27"/>
  <c r="A14" i="27" s="1"/>
  <c r="A14" i="2" s="1"/>
  <c r="I14" i="27"/>
  <c r="L14" i="27" s="1"/>
  <c r="J14" i="27" s="1"/>
  <c r="C14" i="27"/>
  <c r="D10" i="27"/>
  <c r="I10" i="27"/>
  <c r="L10" i="27" s="1"/>
  <c r="J10" i="27" s="1"/>
  <c r="I10" i="2" s="1"/>
  <c r="D8" i="27"/>
  <c r="A8" i="27" s="1"/>
  <c r="A8" i="2" s="1"/>
  <c r="I8" i="27"/>
  <c r="L8" i="27" s="1"/>
  <c r="J8" i="27" s="1"/>
  <c r="I8" i="2" s="1"/>
  <c r="D5" i="27"/>
  <c r="I5" i="27"/>
  <c r="L5" i="27" s="1"/>
  <c r="J5" i="27" s="1"/>
  <c r="I5" i="2" s="1"/>
  <c r="B5" i="27"/>
  <c r="B10" i="2"/>
  <c r="C10" i="2"/>
  <c r="C10" i="27"/>
  <c r="G10" i="27"/>
  <c r="B10" i="27"/>
  <c r="F10" i="27"/>
  <c r="A10" i="27"/>
  <c r="A10" i="2" s="1"/>
  <c r="B9" i="2"/>
  <c r="B9" i="27"/>
  <c r="F9" i="2"/>
  <c r="C9" i="2"/>
  <c r="G9" i="27"/>
  <c r="F9" i="27"/>
  <c r="C8" i="27"/>
  <c r="G8" i="27"/>
  <c r="B7" i="2"/>
  <c r="C7" i="2"/>
  <c r="E69" i="27"/>
  <c r="B69" i="27"/>
  <c r="F69" i="27"/>
  <c r="B84" i="27"/>
  <c r="F84" i="27"/>
  <c r="C84" i="27"/>
  <c r="G84" i="27"/>
  <c r="B76" i="27"/>
  <c r="F76" i="27"/>
  <c r="C76" i="27"/>
  <c r="G76" i="27"/>
  <c r="G69" i="27"/>
  <c r="B68" i="27"/>
  <c r="F68" i="27"/>
  <c r="C68" i="27"/>
  <c r="G68" i="27"/>
  <c r="E56" i="27"/>
  <c r="B56" i="27"/>
  <c r="F56" i="27"/>
  <c r="C56" i="27"/>
  <c r="G56" i="27"/>
  <c r="E48" i="27"/>
  <c r="B48" i="27"/>
  <c r="F48" i="27"/>
  <c r="C48" i="27"/>
  <c r="G48" i="27"/>
  <c r="E15" i="27"/>
  <c r="B15" i="27"/>
  <c r="F15" i="27"/>
  <c r="C15" i="27"/>
  <c r="G15" i="27"/>
  <c r="D15" i="27"/>
  <c r="A15" i="27" s="1"/>
  <c r="A15" i="2" s="1"/>
  <c r="E85" i="27"/>
  <c r="B85" i="27"/>
  <c r="F85" i="27"/>
  <c r="E77" i="27"/>
  <c r="B77" i="27"/>
  <c r="F77" i="27"/>
  <c r="A89" i="27"/>
  <c r="A89" i="2" s="1"/>
  <c r="E89" i="27"/>
  <c r="B89" i="27"/>
  <c r="F89" i="27"/>
  <c r="D85" i="27"/>
  <c r="A85" i="27" s="1"/>
  <c r="A85" i="2" s="1"/>
  <c r="E84" i="27"/>
  <c r="A81" i="27"/>
  <c r="A81" i="2" s="1"/>
  <c r="E81" i="27"/>
  <c r="B81" i="27"/>
  <c r="F81" i="27"/>
  <c r="D77" i="27"/>
  <c r="A77" i="27" s="1"/>
  <c r="A77" i="2" s="1"/>
  <c r="E76" i="27"/>
  <c r="A73" i="27"/>
  <c r="A73" i="2" s="1"/>
  <c r="E73" i="27"/>
  <c r="B73" i="27"/>
  <c r="F73" i="27"/>
  <c r="D69" i="27"/>
  <c r="A69" i="27" s="1"/>
  <c r="A69" i="2" s="1"/>
  <c r="E68" i="27"/>
  <c r="A65" i="27"/>
  <c r="A65" i="2" s="1"/>
  <c r="E65" i="27"/>
  <c r="B65" i="27"/>
  <c r="F65" i="27"/>
  <c r="D56" i="27"/>
  <c r="A56" i="27" s="1"/>
  <c r="A56" i="2" s="1"/>
  <c r="D48" i="27"/>
  <c r="A48" i="27" s="1"/>
  <c r="A48" i="2" s="1"/>
  <c r="A39" i="27"/>
  <c r="A39" i="2" s="1"/>
  <c r="B27" i="27"/>
  <c r="F27" i="27"/>
  <c r="C27" i="27"/>
  <c r="G27" i="27"/>
  <c r="A27" i="27"/>
  <c r="A27" i="2" s="1"/>
  <c r="D27" i="27"/>
  <c r="E27" i="27"/>
  <c r="G89" i="27"/>
  <c r="B88" i="27"/>
  <c r="F88" i="27"/>
  <c r="C88" i="27"/>
  <c r="G88" i="27"/>
  <c r="C85" i="27"/>
  <c r="D84" i="27"/>
  <c r="A84" i="27" s="1"/>
  <c r="A84" i="2" s="1"/>
  <c r="G81" i="27"/>
  <c r="B80" i="27"/>
  <c r="F80" i="27"/>
  <c r="C80" i="27"/>
  <c r="G80" i="27"/>
  <c r="C77" i="27"/>
  <c r="D76" i="27"/>
  <c r="A76" i="27" s="1"/>
  <c r="A76" i="2" s="1"/>
  <c r="G73" i="27"/>
  <c r="B72" i="27"/>
  <c r="F72" i="27"/>
  <c r="C72" i="27"/>
  <c r="G72" i="27"/>
  <c r="C69" i="27"/>
  <c r="D68" i="27"/>
  <c r="A68" i="27" s="1"/>
  <c r="A68" i="2" s="1"/>
  <c r="G65" i="27"/>
  <c r="B64" i="27"/>
  <c r="F64" i="27"/>
  <c r="C64" i="27"/>
  <c r="G64" i="27"/>
  <c r="A60" i="27"/>
  <c r="A60" i="2" s="1"/>
  <c r="E60" i="27"/>
  <c r="B60" i="27"/>
  <c r="F60" i="27"/>
  <c r="C60" i="27"/>
  <c r="G60" i="27"/>
  <c r="A52" i="27"/>
  <c r="A52" i="2" s="1"/>
  <c r="E52" i="27"/>
  <c r="B52" i="27"/>
  <c r="F52" i="27"/>
  <c r="C52" i="27"/>
  <c r="G52" i="27"/>
  <c r="B35" i="27"/>
  <c r="F35" i="27"/>
  <c r="C35" i="27"/>
  <c r="G35" i="27"/>
  <c r="D35" i="27"/>
  <c r="A35" i="27" s="1"/>
  <c r="A35" i="2" s="1"/>
  <c r="E35" i="27"/>
  <c r="A23" i="27"/>
  <c r="A23" i="2" s="1"/>
  <c r="E23" i="27"/>
  <c r="B23" i="27"/>
  <c r="F23" i="27"/>
  <c r="C23" i="27"/>
  <c r="G23" i="27"/>
  <c r="D23" i="27"/>
  <c r="E7" i="27"/>
  <c r="B7" i="27"/>
  <c r="F7" i="27"/>
  <c r="C7" i="27"/>
  <c r="G7" i="27"/>
  <c r="D7" i="27"/>
  <c r="A7" i="27" s="1"/>
  <c r="A7" i="2" s="1"/>
  <c r="E90" i="27"/>
  <c r="A90" i="27"/>
  <c r="A90" i="2" s="1"/>
  <c r="E86" i="27"/>
  <c r="A86" i="27"/>
  <c r="A86" i="2" s="1"/>
  <c r="E82" i="27"/>
  <c r="A82" i="27"/>
  <c r="A82" i="2" s="1"/>
  <c r="E78" i="27"/>
  <c r="A78" i="27"/>
  <c r="A78" i="2" s="1"/>
  <c r="E74" i="27"/>
  <c r="A74" i="27"/>
  <c r="A74" i="2" s="1"/>
  <c r="E70" i="27"/>
  <c r="A70" i="27"/>
  <c r="A70" i="2" s="1"/>
  <c r="E66" i="27"/>
  <c r="A66" i="27"/>
  <c r="A66" i="2" s="1"/>
  <c r="E62" i="27"/>
  <c r="A62" i="27"/>
  <c r="A62" i="2" s="1"/>
  <c r="F61" i="27"/>
  <c r="B61" i="27"/>
  <c r="E58" i="27"/>
  <c r="A58" i="27"/>
  <c r="A58" i="2" s="1"/>
  <c r="F57" i="27"/>
  <c r="B57" i="27"/>
  <c r="E54" i="27"/>
  <c r="A54" i="27"/>
  <c r="A54" i="2" s="1"/>
  <c r="F53" i="27"/>
  <c r="B53" i="27"/>
  <c r="E50" i="27"/>
  <c r="A50" i="27"/>
  <c r="A50" i="2" s="1"/>
  <c r="F49" i="27"/>
  <c r="B49" i="27"/>
  <c r="E46" i="27"/>
  <c r="A46" i="27"/>
  <c r="A46" i="2" s="1"/>
  <c r="F45" i="27"/>
  <c r="B45" i="27"/>
  <c r="E44" i="27"/>
  <c r="A40" i="27"/>
  <c r="A40" i="2" s="1"/>
  <c r="E40" i="27"/>
  <c r="B40" i="27"/>
  <c r="F40" i="27"/>
  <c r="D36" i="27"/>
  <c r="A36" i="27" s="1"/>
  <c r="A36" i="2" s="1"/>
  <c r="A32" i="27"/>
  <c r="A32" i="2" s="1"/>
  <c r="E32" i="27"/>
  <c r="B32" i="27"/>
  <c r="F32" i="27"/>
  <c r="D28" i="27"/>
  <c r="E61" i="27"/>
  <c r="A61" i="27"/>
  <c r="A61" i="2" s="1"/>
  <c r="E57" i="27"/>
  <c r="A57" i="27"/>
  <c r="A57" i="2" s="1"/>
  <c r="E53" i="27"/>
  <c r="A53" i="27"/>
  <c r="A53" i="2" s="1"/>
  <c r="E49" i="27"/>
  <c r="A49" i="27"/>
  <c r="A49" i="2" s="1"/>
  <c r="C43" i="27"/>
  <c r="G43" i="27"/>
  <c r="B43" i="27"/>
  <c r="B39" i="27"/>
  <c r="F39" i="27"/>
  <c r="C39" i="27"/>
  <c r="G39" i="27"/>
  <c r="B31" i="27"/>
  <c r="F31" i="27"/>
  <c r="C31" i="27"/>
  <c r="G31" i="27"/>
  <c r="A19" i="27"/>
  <c r="A19" i="2" s="1"/>
  <c r="E19" i="27"/>
  <c r="B19" i="27"/>
  <c r="F19" i="27"/>
  <c r="C19" i="27"/>
  <c r="G19" i="27"/>
  <c r="A11" i="27"/>
  <c r="A11" i="2" s="1"/>
  <c r="E11" i="27"/>
  <c r="B11" i="27"/>
  <c r="F11" i="27"/>
  <c r="C11" i="27"/>
  <c r="G11" i="27"/>
  <c r="E3" i="27"/>
  <c r="B3" i="27"/>
  <c r="F3" i="27"/>
  <c r="C3" i="27"/>
  <c r="G3" i="27"/>
  <c r="D45" i="27"/>
  <c r="A45" i="27" s="1"/>
  <c r="A45" i="2" s="1"/>
  <c r="B44" i="27"/>
  <c r="F44" i="27"/>
  <c r="C44" i="27"/>
  <c r="E36" i="27"/>
  <c r="B36" i="27"/>
  <c r="F36" i="27"/>
  <c r="A28" i="27"/>
  <c r="A28" i="2" s="1"/>
  <c r="E28" i="27"/>
  <c r="B28" i="27"/>
  <c r="F28" i="27"/>
  <c r="D3" i="27"/>
  <c r="E41" i="27"/>
  <c r="A41" i="27"/>
  <c r="A41" i="2" s="1"/>
  <c r="E37" i="27"/>
  <c r="A37" i="27"/>
  <c r="A37" i="2" s="1"/>
  <c r="E33" i="27"/>
  <c r="A33" i="27"/>
  <c r="A33" i="2" s="1"/>
  <c r="E29" i="27"/>
  <c r="A29" i="27"/>
  <c r="A29" i="2" s="1"/>
  <c r="E25" i="27"/>
  <c r="A25" i="27"/>
  <c r="A25" i="2" s="1"/>
  <c r="F24" i="27"/>
  <c r="B24" i="27"/>
  <c r="E21" i="27"/>
  <c r="A21" i="27"/>
  <c r="A21" i="2" s="1"/>
  <c r="F20" i="27"/>
  <c r="B20" i="27"/>
  <c r="E17" i="27"/>
  <c r="A17" i="27"/>
  <c r="A17" i="2" s="1"/>
  <c r="F16" i="27"/>
  <c r="B16" i="27"/>
  <c r="E13" i="27"/>
  <c r="A13" i="27"/>
  <c r="A13" i="2" s="1"/>
  <c r="F12" i="27"/>
  <c r="B12" i="27"/>
  <c r="E9" i="27"/>
  <c r="A9" i="27"/>
  <c r="A9" i="2" s="1"/>
  <c r="F8" i="27"/>
  <c r="B8" i="27"/>
  <c r="E5" i="27"/>
  <c r="A5" i="27"/>
  <c r="A5" i="2" s="1"/>
  <c r="F4" i="27"/>
  <c r="B4" i="27"/>
  <c r="E24" i="27"/>
  <c r="A24" i="27"/>
  <c r="A24" i="2" s="1"/>
  <c r="E20" i="27"/>
  <c r="A20" i="27"/>
  <c r="A20" i="2" s="1"/>
  <c r="E16" i="27"/>
  <c r="A16" i="27"/>
  <c r="A16" i="2" s="1"/>
  <c r="E12" i="27"/>
  <c r="A12" i="27"/>
  <c r="A12" i="2" s="1"/>
  <c r="E8" i="27"/>
  <c r="E4" i="27"/>
  <c r="A4" i="27"/>
  <c r="A4" i="2" s="1"/>
  <c r="E2" i="27"/>
  <c r="F5" i="2"/>
  <c r="F4" i="2"/>
  <c r="F3" i="2"/>
  <c r="E30" i="2"/>
  <c r="E24" i="2"/>
  <c r="E20" i="2"/>
  <c r="E6" i="2"/>
  <c r="E54" i="2"/>
  <c r="E48" i="2"/>
  <c r="E44" i="2"/>
  <c r="E40" i="2"/>
  <c r="E36" i="2"/>
  <c r="E32" i="2"/>
  <c r="E28" i="2"/>
  <c r="E10" i="2"/>
  <c r="E4" i="2"/>
  <c r="E91" i="2"/>
  <c r="E87" i="2"/>
  <c r="E83" i="2"/>
  <c r="E79" i="2"/>
  <c r="E75" i="2"/>
  <c r="E71" i="2"/>
  <c r="E67" i="2"/>
  <c r="E63" i="2"/>
  <c r="E59" i="2"/>
  <c r="E56" i="2"/>
  <c r="E18" i="2"/>
  <c r="E14" i="2"/>
  <c r="E8" i="2"/>
  <c r="D68" i="2"/>
  <c r="E3" i="2"/>
  <c r="D59" i="2"/>
  <c r="E31" i="2"/>
  <c r="E15" i="2"/>
  <c r="D88" i="2"/>
  <c r="D84" i="2"/>
  <c r="D76" i="2"/>
  <c r="D72" i="2"/>
  <c r="D64" i="2"/>
  <c r="D60" i="2"/>
  <c r="E19" i="2"/>
  <c r="E57" i="2"/>
  <c r="E55" i="2"/>
  <c r="E53" i="2"/>
  <c r="E51" i="2"/>
  <c r="E49" i="2"/>
  <c r="E47" i="2"/>
  <c r="E45" i="2"/>
  <c r="E43" i="2"/>
  <c r="E41" i="2"/>
  <c r="E39" i="2"/>
  <c r="E37" i="2"/>
  <c r="E35" i="2"/>
  <c r="E27" i="2"/>
  <c r="E11" i="2"/>
  <c r="D80" i="2"/>
  <c r="E88" i="2"/>
  <c r="E84" i="2"/>
  <c r="E80" i="2"/>
  <c r="E76" i="2"/>
  <c r="E72" i="2"/>
  <c r="E68" i="2"/>
  <c r="E64" i="2"/>
  <c r="E60" i="2"/>
  <c r="E23" i="2"/>
  <c r="D19" i="2"/>
  <c r="E7" i="2"/>
  <c r="D3" i="2"/>
  <c r="E33" i="2"/>
  <c r="E29" i="2"/>
  <c r="E25" i="2"/>
  <c r="E21" i="2"/>
  <c r="E17" i="2"/>
  <c r="E13" i="2"/>
  <c r="E9" i="2"/>
  <c r="E5" i="2"/>
  <c r="U12" i="3"/>
  <c r="U13" i="3"/>
  <c r="U14" i="3"/>
  <c r="U15" i="3"/>
  <c r="U16" i="3"/>
  <c r="U17" i="3"/>
  <c r="U18" i="3"/>
  <c r="U11" i="3"/>
  <c r="T12" i="3"/>
  <c r="T13" i="3"/>
  <c r="T14" i="3"/>
  <c r="T15" i="3"/>
  <c r="T16" i="3"/>
  <c r="T17" i="3"/>
  <c r="T18" i="3"/>
  <c r="T11" i="3"/>
  <c r="P5" i="7" l="1"/>
  <c r="O5" i="7"/>
  <c r="A3" i="27"/>
  <c r="A3" i="2" s="1"/>
  <c r="I3" i="27"/>
  <c r="L3" i="27" s="1"/>
  <c r="J3" i="27" s="1"/>
  <c r="I3" i="2" s="1"/>
  <c r="I7" i="27"/>
  <c r="L7" i="27" s="1"/>
  <c r="J7" i="27" s="1"/>
  <c r="I7" i="2" s="1"/>
  <c r="C50" i="17"/>
  <c r="B50" i="17"/>
  <c r="C46" i="17"/>
  <c r="G46" i="17" s="1"/>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C49" i="17"/>
  <c r="B49" i="17"/>
  <c r="B8" i="17"/>
  <c r="G103" i="3"/>
  <c r="G102" i="3"/>
  <c r="M100" i="3"/>
  <c r="K100" i="3"/>
  <c r="I100" i="3"/>
  <c r="AJ99" i="3"/>
  <c r="AJ98" i="3"/>
  <c r="AJ97" i="3"/>
  <c r="AJ96" i="3"/>
  <c r="AJ95" i="3"/>
  <c r="AJ94" i="3"/>
  <c r="AJ93" i="3"/>
  <c r="AJ92" i="3"/>
  <c r="AJ91" i="3"/>
  <c r="AJ90" i="3"/>
  <c r="AJ89" i="3"/>
  <c r="AJ88" i="3"/>
  <c r="AJ87" i="3"/>
  <c r="AJ86" i="3"/>
  <c r="AJ85" i="3"/>
  <c r="AJ84" i="3"/>
  <c r="AJ83" i="3"/>
  <c r="AJ82" i="3"/>
  <c r="AJ81" i="3"/>
  <c r="AJ80" i="3"/>
  <c r="AJ79" i="3"/>
  <c r="AJ78" i="3"/>
  <c r="AJ77" i="3"/>
  <c r="AJ76" i="3"/>
  <c r="AJ75" i="3"/>
  <c r="AJ74" i="3"/>
  <c r="AJ73" i="3"/>
  <c r="AJ72" i="3"/>
  <c r="AJ71" i="3"/>
  <c r="AJ70" i="3"/>
  <c r="AJ69" i="3"/>
  <c r="AJ68" i="3"/>
  <c r="AJ67" i="3"/>
  <c r="AJ66" i="3"/>
  <c r="AJ65" i="3"/>
  <c r="AJ64" i="3"/>
  <c r="AJ63" i="3"/>
  <c r="AJ62" i="3"/>
  <c r="AJ61" i="3"/>
  <c r="AJ60" i="3"/>
  <c r="AJ59" i="3"/>
  <c r="AJ58" i="3"/>
  <c r="AJ57" i="3"/>
  <c r="AJ56" i="3"/>
  <c r="AJ55" i="3"/>
  <c r="AJ54" i="3"/>
  <c r="AJ53" i="3"/>
  <c r="AJ52" i="3"/>
  <c r="AJ51" i="3"/>
  <c r="AJ50" i="3"/>
  <c r="AJ49" i="3"/>
  <c r="AJ48" i="3"/>
  <c r="AJ47" i="3"/>
  <c r="AJ46" i="3"/>
  <c r="AJ45" i="3"/>
  <c r="AJ44" i="3"/>
  <c r="AJ43" i="3"/>
  <c r="AJ42" i="3"/>
  <c r="AJ41" i="3"/>
  <c r="AJ40" i="3"/>
  <c r="AJ39" i="3"/>
  <c r="AJ38" i="3"/>
  <c r="AJ37" i="3"/>
  <c r="AJ36" i="3"/>
  <c r="AJ35" i="3"/>
  <c r="AJ34" i="3"/>
  <c r="AJ33" i="3"/>
  <c r="AJ32" i="3"/>
  <c r="AJ31" i="3"/>
  <c r="AJ30" i="3"/>
  <c r="AJ29" i="3"/>
  <c r="AJ28" i="3"/>
  <c r="AJ27" i="3"/>
  <c r="AJ26" i="3"/>
  <c r="AJ25" i="3"/>
  <c r="AJ24" i="3"/>
  <c r="AJ23" i="3"/>
  <c r="AJ22" i="3"/>
  <c r="AJ21" i="3"/>
  <c r="AJ20" i="3"/>
  <c r="AJ19" i="3"/>
  <c r="AJ18" i="3"/>
  <c r="AJ17" i="3"/>
  <c r="X8" i="5"/>
  <c r="R8" i="5"/>
  <c r="L8" i="5"/>
  <c r="F8" i="5"/>
  <c r="AP99" i="3"/>
  <c r="AP98" i="3"/>
  <c r="AP97" i="3"/>
  <c r="AP96" i="3"/>
  <c r="AP95" i="3"/>
  <c r="AP94" i="3"/>
  <c r="AP93" i="3"/>
  <c r="AP92" i="3"/>
  <c r="AP91" i="3"/>
  <c r="AP90" i="3"/>
  <c r="AP89" i="3"/>
  <c r="AP88" i="3"/>
  <c r="AP87" i="3"/>
  <c r="AP86" i="3"/>
  <c r="AP85" i="3"/>
  <c r="AP84" i="3"/>
  <c r="AP83" i="3"/>
  <c r="AP82" i="3"/>
  <c r="AP81" i="3"/>
  <c r="AP80" i="3"/>
  <c r="AP79" i="3"/>
  <c r="AP78" i="3"/>
  <c r="AP77" i="3"/>
  <c r="AP76" i="3"/>
  <c r="AP75" i="3"/>
  <c r="AP74" i="3"/>
  <c r="AP73" i="3"/>
  <c r="AP72" i="3"/>
  <c r="AP71" i="3"/>
  <c r="AP70" i="3"/>
  <c r="AP69" i="3"/>
  <c r="AP68" i="3"/>
  <c r="AP67" i="3"/>
  <c r="AP66" i="3"/>
  <c r="AP65" i="3"/>
  <c r="AP64" i="3"/>
  <c r="AP63" i="3"/>
  <c r="AP62" i="3"/>
  <c r="AP61" i="3"/>
  <c r="AP60" i="3"/>
  <c r="AP59" i="3"/>
  <c r="AP58" i="3"/>
  <c r="AP57" i="3"/>
  <c r="AP56" i="3"/>
  <c r="AP55" i="3"/>
  <c r="AP54" i="3"/>
  <c r="AP53" i="3"/>
  <c r="AP52" i="3"/>
  <c r="AP51" i="3"/>
  <c r="AP50" i="3"/>
  <c r="AP49" i="3"/>
  <c r="AP48" i="3"/>
  <c r="AP47" i="3"/>
  <c r="AP46" i="3"/>
  <c r="AP45" i="3"/>
  <c r="AP44" i="3"/>
  <c r="AP43" i="3"/>
  <c r="AP42" i="3"/>
  <c r="AP41" i="3"/>
  <c r="AP40" i="3"/>
  <c r="AP39" i="3"/>
  <c r="AP38" i="3"/>
  <c r="AP37" i="3"/>
  <c r="AP36" i="3"/>
  <c r="AP35" i="3"/>
  <c r="AP34" i="3"/>
  <c r="AP33" i="3"/>
  <c r="AP32" i="3"/>
  <c r="AP31" i="3"/>
  <c r="AP30" i="3"/>
  <c r="AP29" i="3"/>
  <c r="AP28" i="3"/>
  <c r="AP27" i="3"/>
  <c r="AP26" i="3"/>
  <c r="AP25" i="3"/>
  <c r="AP24" i="3"/>
  <c r="AP23" i="3"/>
  <c r="AP22" i="3"/>
  <c r="AP21" i="3"/>
  <c r="AP20" i="3"/>
  <c r="AP19" i="3"/>
  <c r="AP18" i="3"/>
  <c r="AP17" i="3"/>
  <c r="AP16" i="3"/>
  <c r="AP15" i="3"/>
  <c r="AP14" i="3"/>
  <c r="AP13" i="3"/>
  <c r="AP12" i="3"/>
  <c r="AP11" i="3"/>
  <c r="AL11" i="3"/>
  <c r="AP10" i="3"/>
  <c r="AL10" i="3"/>
  <c r="AO10" i="3"/>
  <c r="AO11" i="3" s="1"/>
  <c r="AO12" i="3" s="1"/>
  <c r="AO13" i="3" s="1"/>
  <c r="AO14" i="3" s="1"/>
  <c r="AO15" i="3" s="1"/>
  <c r="AO16" i="3" s="1"/>
  <c r="AO17" i="3" s="1"/>
  <c r="AO18" i="3" s="1"/>
  <c r="AO19" i="3" s="1"/>
  <c r="AO20" i="3" s="1"/>
  <c r="AO21" i="3" s="1"/>
  <c r="AO22" i="3" s="1"/>
  <c r="AO23" i="3" s="1"/>
  <c r="AO24" i="3" s="1"/>
  <c r="AO25" i="3" s="1"/>
  <c r="AO26" i="3" s="1"/>
  <c r="AO27" i="3" s="1"/>
  <c r="AO28" i="3" s="1"/>
  <c r="AO29" i="3" s="1"/>
  <c r="AO30" i="3" s="1"/>
  <c r="AO31" i="3" s="1"/>
  <c r="AO32" i="3" s="1"/>
  <c r="AO33" i="3" s="1"/>
  <c r="AO34" i="3" s="1"/>
  <c r="AO35" i="3" s="1"/>
  <c r="AO36" i="3" s="1"/>
  <c r="AO37" i="3" s="1"/>
  <c r="AO38" i="3" s="1"/>
  <c r="AO39" i="3" s="1"/>
  <c r="AO40" i="3" s="1"/>
  <c r="AO41" i="3" s="1"/>
  <c r="AO42" i="3" s="1"/>
  <c r="AO43" i="3" s="1"/>
  <c r="AO44" i="3" s="1"/>
  <c r="AO45" i="3" s="1"/>
  <c r="AO46" i="3" s="1"/>
  <c r="AO47" i="3" s="1"/>
  <c r="AO48" i="3" s="1"/>
  <c r="AO49" i="3" s="1"/>
  <c r="AO50" i="3" s="1"/>
  <c r="AO51" i="3" s="1"/>
  <c r="AO52" i="3" s="1"/>
  <c r="AO53" i="3" s="1"/>
  <c r="AO54" i="3" s="1"/>
  <c r="AO55" i="3" s="1"/>
  <c r="AO56" i="3" s="1"/>
  <c r="AO57" i="3" s="1"/>
  <c r="AO58" i="3" s="1"/>
  <c r="AO59" i="3" s="1"/>
  <c r="AO60" i="3" s="1"/>
  <c r="AO61" i="3" s="1"/>
  <c r="AO62" i="3" s="1"/>
  <c r="AO63" i="3" s="1"/>
  <c r="AO64" i="3" s="1"/>
  <c r="AO65" i="3" s="1"/>
  <c r="AO66" i="3" s="1"/>
  <c r="AO67" i="3" s="1"/>
  <c r="AO68" i="3" s="1"/>
  <c r="AO69" i="3" s="1"/>
  <c r="AO70" i="3" s="1"/>
  <c r="AO71" i="3" s="1"/>
  <c r="AO72" i="3" s="1"/>
  <c r="AO73" i="3" s="1"/>
  <c r="AO74" i="3" s="1"/>
  <c r="AO75" i="3" s="1"/>
  <c r="AO76" i="3" s="1"/>
  <c r="AO77" i="3" s="1"/>
  <c r="AO78" i="3" s="1"/>
  <c r="AO79" i="3" s="1"/>
  <c r="AO80" i="3" s="1"/>
  <c r="AO81" i="3" s="1"/>
  <c r="AO82" i="3" s="1"/>
  <c r="AO83" i="3" s="1"/>
  <c r="AO84" i="3" s="1"/>
  <c r="AO85" i="3" s="1"/>
  <c r="AO86" i="3" s="1"/>
  <c r="AO87" i="3" s="1"/>
  <c r="AO88" i="3" s="1"/>
  <c r="AO89" i="3" s="1"/>
  <c r="AO90" i="3" s="1"/>
  <c r="AO91" i="3" s="1"/>
  <c r="AO92" i="3" s="1"/>
  <c r="AO93" i="3" s="1"/>
  <c r="AO94" i="3" s="1"/>
  <c r="AO95" i="3" s="1"/>
  <c r="AO96" i="3" s="1"/>
  <c r="AO97" i="3" s="1"/>
  <c r="AO98" i="3" s="1"/>
  <c r="AO99" i="3" s="1"/>
  <c r="AK10" i="3"/>
  <c r="AK11" i="3" s="1"/>
  <c r="AK12" i="3" s="1"/>
  <c r="AK13" i="3" s="1"/>
  <c r="AK14" i="3" s="1"/>
  <c r="AK15" i="3" s="1"/>
  <c r="AK16" i="3" s="1"/>
  <c r="AK17" i="3" s="1"/>
  <c r="AK18" i="3" s="1"/>
  <c r="AK19" i="3" s="1"/>
  <c r="AK20" i="3" s="1"/>
  <c r="AK21" i="3" s="1"/>
  <c r="AK22" i="3" s="1"/>
  <c r="AK23" i="3" s="1"/>
  <c r="AK24" i="3" s="1"/>
  <c r="AK25" i="3" s="1"/>
  <c r="AK26" i="3" s="1"/>
  <c r="AK27" i="3" s="1"/>
  <c r="AK28" i="3" s="1"/>
  <c r="AK29" i="3" s="1"/>
  <c r="AK30" i="3" s="1"/>
  <c r="AK31" i="3" s="1"/>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N99" i="3"/>
  <c r="AN98" i="3"/>
  <c r="AN97" i="3"/>
  <c r="AN96" i="3"/>
  <c r="AN95" i="3"/>
  <c r="AN94" i="3"/>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20" i="3"/>
  <c r="AN19" i="3"/>
  <c r="AN18" i="3"/>
  <c r="AN17" i="3"/>
  <c r="AN16" i="3"/>
  <c r="AN15" i="3"/>
  <c r="AN14" i="3"/>
  <c r="AN13" i="3"/>
  <c r="AN12" i="3"/>
  <c r="AN11" i="3"/>
  <c r="AN10" i="3"/>
  <c r="AJ10" i="3"/>
  <c r="AM10" i="3"/>
  <c r="AM11" i="3" s="1"/>
  <c r="AM12" i="3" s="1"/>
  <c r="AM13" i="3" s="1"/>
  <c r="AM14" i="3" s="1"/>
  <c r="AM15" i="3" s="1"/>
  <c r="AM16" i="3" s="1"/>
  <c r="AM17" i="3" s="1"/>
  <c r="AM18" i="3" s="1"/>
  <c r="AM19" i="3" s="1"/>
  <c r="AM20" i="3" s="1"/>
  <c r="AM21" i="3" s="1"/>
  <c r="AM22" i="3" s="1"/>
  <c r="AM23" i="3" s="1"/>
  <c r="AM24" i="3" s="1"/>
  <c r="AM25" i="3" s="1"/>
  <c r="AM26" i="3" s="1"/>
  <c r="AM27" i="3" s="1"/>
  <c r="AM28" i="3" s="1"/>
  <c r="AM29" i="3" s="1"/>
  <c r="AM30" i="3" s="1"/>
  <c r="AM31" i="3" s="1"/>
  <c r="AM32" i="3" s="1"/>
  <c r="AM33" i="3" s="1"/>
  <c r="AM34" i="3" s="1"/>
  <c r="AM35" i="3" s="1"/>
  <c r="AM36" i="3" s="1"/>
  <c r="AM37" i="3" s="1"/>
  <c r="AM38" i="3" s="1"/>
  <c r="AM39" i="3" s="1"/>
  <c r="AM40" i="3" s="1"/>
  <c r="AM41" i="3" s="1"/>
  <c r="AM42" i="3" s="1"/>
  <c r="AM43" i="3" s="1"/>
  <c r="AM44" i="3" s="1"/>
  <c r="AM45" i="3" s="1"/>
  <c r="AM46" i="3" s="1"/>
  <c r="AM47" i="3" s="1"/>
  <c r="AM48" i="3" s="1"/>
  <c r="AM49" i="3" s="1"/>
  <c r="AM50" i="3" s="1"/>
  <c r="AM51" i="3" s="1"/>
  <c r="AM52" i="3" s="1"/>
  <c r="AM53" i="3" s="1"/>
  <c r="AM54" i="3" s="1"/>
  <c r="AM55" i="3" s="1"/>
  <c r="AM56" i="3" s="1"/>
  <c r="AM57" i="3" s="1"/>
  <c r="AM58" i="3" s="1"/>
  <c r="AM59" i="3" s="1"/>
  <c r="AM60" i="3" s="1"/>
  <c r="AM61" i="3" s="1"/>
  <c r="AM62" i="3" s="1"/>
  <c r="AM63" i="3" s="1"/>
  <c r="AM64" i="3" s="1"/>
  <c r="AM65" i="3" s="1"/>
  <c r="AM66" i="3" s="1"/>
  <c r="AM67" i="3" s="1"/>
  <c r="AM68" i="3" s="1"/>
  <c r="AM69" i="3" s="1"/>
  <c r="AM70" i="3" s="1"/>
  <c r="AM71" i="3" s="1"/>
  <c r="AM72" i="3" s="1"/>
  <c r="AM73" i="3" s="1"/>
  <c r="AM74" i="3" s="1"/>
  <c r="AM75" i="3" s="1"/>
  <c r="AM76" i="3" s="1"/>
  <c r="AM77" i="3" s="1"/>
  <c r="AM78" i="3" s="1"/>
  <c r="AM79" i="3" s="1"/>
  <c r="AM80" i="3" s="1"/>
  <c r="AM81" i="3" s="1"/>
  <c r="AM82" i="3" s="1"/>
  <c r="AM83" i="3" s="1"/>
  <c r="AM84" i="3" s="1"/>
  <c r="AM85" i="3" s="1"/>
  <c r="AM86" i="3" s="1"/>
  <c r="AM87" i="3" s="1"/>
  <c r="AM88" i="3" s="1"/>
  <c r="AM89" i="3" s="1"/>
  <c r="AM90" i="3" s="1"/>
  <c r="AM91" i="3" s="1"/>
  <c r="AM92" i="3" s="1"/>
  <c r="AM93" i="3" s="1"/>
  <c r="AM94" i="3" s="1"/>
  <c r="AM95" i="3" s="1"/>
  <c r="AM96" i="3" s="1"/>
  <c r="AM97" i="3" s="1"/>
  <c r="AM98" i="3" s="1"/>
  <c r="AM99" i="3" s="1"/>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6" i="3"/>
  <c r="AL25" i="3"/>
  <c r="AL24" i="3"/>
  <c r="AL23" i="3"/>
  <c r="AL22" i="3"/>
  <c r="AL21" i="3"/>
  <c r="AL20" i="3"/>
  <c r="AL19" i="3"/>
  <c r="AL18" i="3"/>
  <c r="AL17" i="3"/>
  <c r="AL16" i="3"/>
  <c r="AL15" i="3"/>
  <c r="AL14" i="3"/>
  <c r="AL13" i="3"/>
  <c r="AL12" i="3"/>
  <c r="AI10" i="3"/>
  <c r="AI11" i="3" s="1"/>
  <c r="AI12" i="3" s="1"/>
  <c r="AI13" i="3" s="1"/>
  <c r="AI14" i="3" s="1"/>
  <c r="AI15" i="3" s="1"/>
  <c r="AI16" i="3" s="1"/>
  <c r="AI17" i="3" s="1"/>
  <c r="AI18" i="3" s="1"/>
  <c r="AI19" i="3" s="1"/>
  <c r="AI20" i="3" s="1"/>
  <c r="AI21" i="3" s="1"/>
  <c r="AI22" i="3" s="1"/>
  <c r="AI23" i="3" s="1"/>
  <c r="AI24" i="3" s="1"/>
  <c r="AI25" i="3" s="1"/>
  <c r="AI26" i="3" s="1"/>
  <c r="AI27" i="3" s="1"/>
  <c r="AI28" i="3" s="1"/>
  <c r="AI29" i="3" s="1"/>
  <c r="AI30" i="3" s="1"/>
  <c r="AI31" i="3" s="1"/>
  <c r="AI32" i="3" s="1"/>
  <c r="AI33" i="3" s="1"/>
  <c r="AI34" i="3" s="1"/>
  <c r="AI35" i="3" s="1"/>
  <c r="AI36" i="3" s="1"/>
  <c r="AI37" i="3" s="1"/>
  <c r="AI38" i="3" s="1"/>
  <c r="AI39" i="3" s="1"/>
  <c r="AI40" i="3" s="1"/>
  <c r="AI41" i="3" s="1"/>
  <c r="AI42" i="3" s="1"/>
  <c r="AI43" i="3" s="1"/>
  <c r="AI44" i="3" s="1"/>
  <c r="AI45" i="3" s="1"/>
  <c r="AI46" i="3" s="1"/>
  <c r="AI47" i="3" s="1"/>
  <c r="AI48" i="3" s="1"/>
  <c r="AI49" i="3" s="1"/>
  <c r="AI50" i="3" s="1"/>
  <c r="AI51" i="3" s="1"/>
  <c r="AI52" i="3" s="1"/>
  <c r="AI53" i="3" s="1"/>
  <c r="AI54" i="3" s="1"/>
  <c r="AI55" i="3" s="1"/>
  <c r="AI56" i="3" s="1"/>
  <c r="AI57" i="3" s="1"/>
  <c r="AI58" i="3" s="1"/>
  <c r="AI59" i="3" s="1"/>
  <c r="AI60" i="3" s="1"/>
  <c r="AI61" i="3" s="1"/>
  <c r="AI62" i="3" s="1"/>
  <c r="AI63" i="3" s="1"/>
  <c r="AI64" i="3" s="1"/>
  <c r="AI65" i="3" s="1"/>
  <c r="AI66" i="3" s="1"/>
  <c r="AI67" i="3" s="1"/>
  <c r="AI68" i="3" s="1"/>
  <c r="AI69" i="3" s="1"/>
  <c r="AI70" i="3" s="1"/>
  <c r="AI71" i="3" s="1"/>
  <c r="AI72" i="3" s="1"/>
  <c r="AI73" i="3" s="1"/>
  <c r="AI74" i="3" s="1"/>
  <c r="AI75" i="3" s="1"/>
  <c r="AI76" i="3" s="1"/>
  <c r="AI77" i="3" s="1"/>
  <c r="AI78" i="3" s="1"/>
  <c r="AI79" i="3" s="1"/>
  <c r="AI80" i="3" s="1"/>
  <c r="AI81" i="3" s="1"/>
  <c r="AI82" i="3" s="1"/>
  <c r="AI83" i="3" s="1"/>
  <c r="AI84" i="3" s="1"/>
  <c r="AI85" i="3" s="1"/>
  <c r="AI86" i="3" s="1"/>
  <c r="AI87" i="3" s="1"/>
  <c r="AI88" i="3" s="1"/>
  <c r="AI89" i="3" s="1"/>
  <c r="AI90" i="3" s="1"/>
  <c r="AI91" i="3" s="1"/>
  <c r="AI92" i="3" s="1"/>
  <c r="AI93" i="3" s="1"/>
  <c r="AI94" i="3" s="1"/>
  <c r="AI95" i="3" s="1"/>
  <c r="AI96" i="3" s="1"/>
  <c r="AI97" i="3" s="1"/>
  <c r="AI98" i="3" s="1"/>
  <c r="AI99" i="3" s="1"/>
  <c r="AJ16" i="3"/>
  <c r="AJ15" i="3"/>
  <c r="AJ14" i="3"/>
  <c r="AJ13" i="3"/>
  <c r="AJ12" i="3"/>
  <c r="AJ11" i="3"/>
  <c r="AH98" i="3"/>
  <c r="AH97" i="3"/>
  <c r="AH96" i="3"/>
  <c r="AH95" i="3"/>
  <c r="AH94" i="3"/>
  <c r="AH93" i="3"/>
  <c r="AH92" i="3"/>
  <c r="AH91" i="3"/>
  <c r="AH90" i="3"/>
  <c r="AH89" i="3"/>
  <c r="AH88" i="3"/>
  <c r="AH87" i="3"/>
  <c r="AH86" i="3"/>
  <c r="AH85" i="3"/>
  <c r="AH84" i="3"/>
  <c r="AH82" i="3"/>
  <c r="AH80" i="3"/>
  <c r="AH79" i="3"/>
  <c r="AH78" i="3"/>
  <c r="AH77" i="3"/>
  <c r="AH76" i="3"/>
  <c r="AH75" i="3"/>
  <c r="AH74" i="3"/>
  <c r="AH73" i="3"/>
  <c r="AH72" i="3"/>
  <c r="AH71" i="3"/>
  <c r="AH70" i="3"/>
  <c r="AH69" i="3"/>
  <c r="AH68" i="3"/>
  <c r="AH67" i="3"/>
  <c r="AH66" i="3"/>
  <c r="AH65" i="3"/>
  <c r="AH64" i="3"/>
  <c r="AH63" i="3"/>
  <c r="AH62" i="3"/>
  <c r="AH61" i="3"/>
  <c r="AH60" i="3"/>
  <c r="AH59" i="3"/>
  <c r="AH58" i="3"/>
  <c r="AH57" i="3"/>
  <c r="AH56" i="3"/>
  <c r="AH55" i="3"/>
  <c r="AH54" i="3"/>
  <c r="AH53" i="3"/>
  <c r="AH52" i="3"/>
  <c r="AH51" i="3"/>
  <c r="AH50" i="3"/>
  <c r="AH49" i="3"/>
  <c r="AH48" i="3"/>
  <c r="AH47" i="3"/>
  <c r="AH46" i="3"/>
  <c r="AH45" i="3"/>
  <c r="AH44" i="3"/>
  <c r="AH43" i="3"/>
  <c r="AH42" i="3"/>
  <c r="AH17" i="3"/>
  <c r="AB99" i="3"/>
  <c r="AB94" i="3"/>
  <c r="AB93" i="3"/>
  <c r="AB92" i="3"/>
  <c r="AB91" i="3"/>
  <c r="AB90" i="3"/>
  <c r="AB89" i="3"/>
  <c r="AB88" i="3"/>
  <c r="AB87" i="3"/>
  <c r="AB86" i="3"/>
  <c r="AB85" i="3"/>
  <c r="AB82"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4" i="3"/>
  <c r="AB32" i="3"/>
  <c r="AB31" i="3"/>
  <c r="A5" i="17"/>
  <c r="G3" i="17"/>
  <c r="M41" i="17"/>
  <c r="N41" i="17" s="1"/>
  <c r="M42" i="17"/>
  <c r="N42" i="17" s="1"/>
  <c r="P1" i="5"/>
  <c r="F50" i="17"/>
  <c r="K41" i="17"/>
  <c r="L41" i="17" s="1"/>
  <c r="K42" i="17"/>
  <c r="L42" i="17" s="1"/>
  <c r="J1" i="5"/>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AE10" i="3"/>
  <c r="AD10" i="3"/>
  <c r="Y10" i="3"/>
  <c r="X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G10" i="3"/>
  <c r="AA10" i="3"/>
  <c r="AF9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F17" i="3"/>
  <c r="AF16" i="3"/>
  <c r="AF15" i="3"/>
  <c r="AF14" i="3"/>
  <c r="AF13" i="3"/>
  <c r="AF12" i="3"/>
  <c r="AF11" i="3"/>
  <c r="AF10" i="3"/>
  <c r="AD99" i="3"/>
  <c r="AD98" i="3"/>
  <c r="AD97" i="3"/>
  <c r="AD96" i="3"/>
  <c r="AD95" i="3"/>
  <c r="AD94" i="3"/>
  <c r="AD93" i="3"/>
  <c r="AD92" i="3"/>
  <c r="AD91" i="3"/>
  <c r="AD90"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W11" i="3"/>
  <c r="X11" i="3"/>
  <c r="Z11" i="3"/>
  <c r="W12" i="3"/>
  <c r="X12" i="3"/>
  <c r="Z12" i="3"/>
  <c r="W13" i="3"/>
  <c r="X13" i="3"/>
  <c r="Z13" i="3"/>
  <c r="W14" i="3"/>
  <c r="X14" i="3"/>
  <c r="Z14" i="3"/>
  <c r="W15" i="3"/>
  <c r="X15" i="3"/>
  <c r="Z15" i="3"/>
  <c r="W16" i="3"/>
  <c r="X16" i="3"/>
  <c r="Z16" i="3"/>
  <c r="W17" i="3"/>
  <c r="X17" i="3"/>
  <c r="Z17" i="3"/>
  <c r="W18" i="3"/>
  <c r="X18" i="3"/>
  <c r="Z18" i="3"/>
  <c r="W19" i="3"/>
  <c r="X19" i="3"/>
  <c r="Z19" i="3"/>
  <c r="W20" i="3"/>
  <c r="X20" i="3"/>
  <c r="Z20" i="3"/>
  <c r="W21" i="3"/>
  <c r="X21" i="3"/>
  <c r="Z21" i="3"/>
  <c r="W22" i="3"/>
  <c r="X22" i="3"/>
  <c r="Z22" i="3"/>
  <c r="W23" i="3"/>
  <c r="X23" i="3"/>
  <c r="Z23" i="3"/>
  <c r="W24" i="3"/>
  <c r="X24" i="3"/>
  <c r="Z24" i="3"/>
  <c r="W25" i="3"/>
  <c r="X25" i="3"/>
  <c r="Z25" i="3"/>
  <c r="W26" i="3"/>
  <c r="X26" i="3"/>
  <c r="Z26" i="3"/>
  <c r="W27" i="3"/>
  <c r="X27" i="3"/>
  <c r="Z27" i="3"/>
  <c r="W28" i="3"/>
  <c r="X28" i="3"/>
  <c r="Z28" i="3"/>
  <c r="W29" i="3"/>
  <c r="X29" i="3"/>
  <c r="Z29" i="3"/>
  <c r="W30" i="3"/>
  <c r="X30" i="3"/>
  <c r="Z30" i="3"/>
  <c r="W31" i="3"/>
  <c r="X31" i="3"/>
  <c r="Z31" i="3"/>
  <c r="W32" i="3"/>
  <c r="X32" i="3"/>
  <c r="Z32" i="3"/>
  <c r="W33" i="3"/>
  <c r="X33" i="3"/>
  <c r="Z33" i="3"/>
  <c r="W34" i="3"/>
  <c r="X34" i="3"/>
  <c r="Z34" i="3"/>
  <c r="W35" i="3"/>
  <c r="X35" i="3"/>
  <c r="Z35" i="3"/>
  <c r="W36" i="3"/>
  <c r="X36" i="3"/>
  <c r="Z36" i="3"/>
  <c r="W37" i="3"/>
  <c r="X37" i="3"/>
  <c r="Z37" i="3"/>
  <c r="W38" i="3"/>
  <c r="X38" i="3"/>
  <c r="Z38" i="3"/>
  <c r="W39" i="3"/>
  <c r="X39" i="3"/>
  <c r="Z39" i="3"/>
  <c r="W40" i="3"/>
  <c r="X40" i="3"/>
  <c r="Z40" i="3"/>
  <c r="W41" i="3"/>
  <c r="X41" i="3"/>
  <c r="Z41" i="3"/>
  <c r="W42" i="3"/>
  <c r="X42" i="3"/>
  <c r="Z42" i="3"/>
  <c r="W43" i="3"/>
  <c r="X43" i="3"/>
  <c r="Z43" i="3"/>
  <c r="W44" i="3"/>
  <c r="X44" i="3"/>
  <c r="Z44" i="3"/>
  <c r="W45" i="3"/>
  <c r="X45" i="3"/>
  <c r="Z45" i="3"/>
  <c r="W46" i="3"/>
  <c r="X46" i="3"/>
  <c r="Z46" i="3"/>
  <c r="W47" i="3"/>
  <c r="X47" i="3"/>
  <c r="Z47" i="3"/>
  <c r="W48" i="3"/>
  <c r="X48" i="3"/>
  <c r="Z48" i="3"/>
  <c r="W49" i="3"/>
  <c r="X49" i="3"/>
  <c r="Z49" i="3"/>
  <c r="W50" i="3"/>
  <c r="X50" i="3"/>
  <c r="Z50" i="3"/>
  <c r="W51" i="3"/>
  <c r="X51" i="3"/>
  <c r="Z51" i="3"/>
  <c r="W52" i="3"/>
  <c r="X52" i="3"/>
  <c r="Z52" i="3"/>
  <c r="W53" i="3"/>
  <c r="X53" i="3"/>
  <c r="Z53" i="3"/>
  <c r="W54" i="3"/>
  <c r="X54" i="3"/>
  <c r="Z54" i="3"/>
  <c r="W55" i="3"/>
  <c r="X55" i="3"/>
  <c r="Z55" i="3"/>
  <c r="W56" i="3"/>
  <c r="X56" i="3"/>
  <c r="Z56" i="3"/>
  <c r="W57" i="3"/>
  <c r="X57" i="3"/>
  <c r="Z57" i="3"/>
  <c r="W58" i="3"/>
  <c r="X58" i="3"/>
  <c r="Z58" i="3"/>
  <c r="W59" i="3"/>
  <c r="X59" i="3"/>
  <c r="Z59" i="3"/>
  <c r="W60" i="3"/>
  <c r="X60" i="3"/>
  <c r="Z60" i="3"/>
  <c r="W61" i="3"/>
  <c r="X61" i="3"/>
  <c r="Z61" i="3"/>
  <c r="W62" i="3"/>
  <c r="X62" i="3"/>
  <c r="Z62" i="3"/>
  <c r="W63" i="3"/>
  <c r="X63" i="3"/>
  <c r="Z63" i="3"/>
  <c r="W64" i="3"/>
  <c r="X64" i="3"/>
  <c r="Z64" i="3"/>
  <c r="W65" i="3"/>
  <c r="X65" i="3"/>
  <c r="Z65" i="3"/>
  <c r="W66" i="3"/>
  <c r="X66" i="3"/>
  <c r="Z66" i="3"/>
  <c r="W67" i="3"/>
  <c r="X67" i="3"/>
  <c r="Z67" i="3"/>
  <c r="W68" i="3"/>
  <c r="X68" i="3"/>
  <c r="Z68" i="3"/>
  <c r="W69" i="3"/>
  <c r="X69" i="3"/>
  <c r="Z69" i="3"/>
  <c r="W70" i="3"/>
  <c r="X70" i="3"/>
  <c r="Z70" i="3"/>
  <c r="W71" i="3"/>
  <c r="X71" i="3"/>
  <c r="Z71" i="3"/>
  <c r="W72" i="3"/>
  <c r="X72" i="3"/>
  <c r="Z72" i="3"/>
  <c r="W73" i="3"/>
  <c r="X73" i="3"/>
  <c r="Z73" i="3"/>
  <c r="W74" i="3"/>
  <c r="X74" i="3"/>
  <c r="Z74" i="3"/>
  <c r="W75" i="3"/>
  <c r="X75" i="3"/>
  <c r="Z75" i="3"/>
  <c r="W76" i="3"/>
  <c r="X76" i="3"/>
  <c r="Z76" i="3"/>
  <c r="W77" i="3"/>
  <c r="X77" i="3"/>
  <c r="Z77" i="3"/>
  <c r="W78" i="3"/>
  <c r="X78" i="3"/>
  <c r="Z78" i="3"/>
  <c r="W79" i="3"/>
  <c r="X79" i="3"/>
  <c r="Z79" i="3"/>
  <c r="W80" i="3"/>
  <c r="X80" i="3"/>
  <c r="Z80" i="3"/>
  <c r="W81" i="3"/>
  <c r="X81" i="3"/>
  <c r="Z81" i="3"/>
  <c r="W82" i="3"/>
  <c r="X82" i="3"/>
  <c r="Z82" i="3"/>
  <c r="W83" i="3"/>
  <c r="X83" i="3"/>
  <c r="Z83" i="3"/>
  <c r="W84" i="3"/>
  <c r="X84" i="3"/>
  <c r="Z84" i="3"/>
  <c r="W85" i="3"/>
  <c r="X85" i="3"/>
  <c r="Z85" i="3"/>
  <c r="W86" i="3"/>
  <c r="X86" i="3"/>
  <c r="Z86" i="3"/>
  <c r="W87" i="3"/>
  <c r="X87" i="3"/>
  <c r="Z87" i="3"/>
  <c r="W88" i="3"/>
  <c r="X88" i="3"/>
  <c r="Z88" i="3"/>
  <c r="W89" i="3"/>
  <c r="X89" i="3"/>
  <c r="Z89" i="3"/>
  <c r="W90" i="3"/>
  <c r="X90" i="3"/>
  <c r="Z90" i="3"/>
  <c r="W91" i="3"/>
  <c r="X91" i="3"/>
  <c r="Z91" i="3"/>
  <c r="W92" i="3"/>
  <c r="X92" i="3"/>
  <c r="Z92" i="3"/>
  <c r="W93" i="3"/>
  <c r="X93" i="3"/>
  <c r="Z93" i="3"/>
  <c r="W94" i="3"/>
  <c r="X94" i="3"/>
  <c r="Z94" i="3"/>
  <c r="W95" i="3"/>
  <c r="X95" i="3"/>
  <c r="Z95" i="3"/>
  <c r="W96" i="3"/>
  <c r="X96" i="3"/>
  <c r="Z96" i="3"/>
  <c r="W97" i="3"/>
  <c r="X97" i="3"/>
  <c r="Z97" i="3"/>
  <c r="W98" i="3"/>
  <c r="X98" i="3"/>
  <c r="Z98" i="3"/>
  <c r="W99" i="3"/>
  <c r="X99" i="3"/>
  <c r="Z99" i="3"/>
  <c r="Z10" i="3"/>
  <c r="W10" i="3"/>
  <c r="AB96" i="3"/>
  <c r="AH36" i="3"/>
  <c r="AH30" i="3"/>
  <c r="AB30" i="3"/>
  <c r="AB84" i="3"/>
  <c r="AB98" i="3"/>
  <c r="AH40" i="3"/>
  <c r="AH99" i="3"/>
  <c r="AB95" i="3"/>
  <c r="AB97" i="3"/>
  <c r="AB22" i="3"/>
  <c r="AH38" i="3"/>
  <c r="AH32" i="3"/>
  <c r="AH34" i="3"/>
  <c r="AH28" i="3"/>
  <c r="AB28" i="3"/>
  <c r="AB15" i="3"/>
  <c r="AB11" i="3"/>
  <c r="D8" i="17"/>
  <c r="AB35" i="3"/>
  <c r="AH24" i="3"/>
  <c r="AB24" i="3"/>
  <c r="AH23" i="3"/>
  <c r="AH22" i="3"/>
  <c r="AB33" i="3"/>
  <c r="AH83" i="3"/>
  <c r="AB83" i="3"/>
  <c r="AB81" i="3"/>
  <c r="AH81" i="3"/>
  <c r="AH18" i="3"/>
  <c r="AH21" i="3"/>
  <c r="AH20" i="3"/>
  <c r="AH16" i="3"/>
  <c r="AB12" i="3"/>
  <c r="AB14" i="3"/>
  <c r="AB16" i="3"/>
  <c r="AH19" i="3"/>
  <c r="AH41" i="3"/>
  <c r="AH39" i="3"/>
  <c r="AB29" i="3"/>
  <c r="AB27" i="3"/>
  <c r="AB17" i="3"/>
  <c r="AB13" i="3"/>
  <c r="AH35" i="3"/>
  <c r="AH37" i="3"/>
  <c r="AH33" i="3"/>
  <c r="AH29" i="3"/>
  <c r="AH27" i="3"/>
  <c r="AB23" i="3"/>
  <c r="AB26" i="3"/>
  <c r="AH26" i="3"/>
  <c r="AH31" i="3"/>
  <c r="AB21" i="3"/>
  <c r="AB19" i="3"/>
  <c r="AB20" i="3"/>
  <c r="AB18" i="3"/>
  <c r="AB25" i="3"/>
  <c r="AH25" i="3"/>
  <c r="P6" i="7" l="1"/>
  <c r="O6" i="7"/>
  <c r="AH12" i="3"/>
  <c r="AH14" i="3"/>
  <c r="G104" i="3"/>
  <c r="G48" i="17" s="1"/>
  <c r="G100" i="3"/>
  <c r="C44" i="17" s="1"/>
  <c r="G44" i="17" s="1"/>
  <c r="AL9" i="3"/>
  <c r="I11" i="5" s="1"/>
  <c r="J11" i="5" s="1"/>
  <c r="AJ9" i="3"/>
  <c r="C10" i="5" s="1"/>
  <c r="A4" i="19" s="1"/>
  <c r="K4" i="19" s="1"/>
  <c r="AN9" i="3"/>
  <c r="O9" i="5" s="1"/>
  <c r="A15" i="19" s="1"/>
  <c r="AP9" i="3"/>
  <c r="U10" i="5" s="1"/>
  <c r="W10" i="5" s="1"/>
  <c r="P7" i="7" l="1"/>
  <c r="O7" i="7"/>
  <c r="L14" i="5"/>
  <c r="I13" i="5"/>
  <c r="I8" i="5"/>
  <c r="A8" i="19" s="1"/>
  <c r="AH15" i="3"/>
  <c r="Q9" i="5" s="1"/>
  <c r="AH13" i="3"/>
  <c r="I12" i="5"/>
  <c r="I10" i="5"/>
  <c r="K10" i="5" s="1"/>
  <c r="I9" i="5"/>
  <c r="A9" i="19" s="1"/>
  <c r="AH10" i="3"/>
  <c r="AB10" i="3"/>
  <c r="U9" i="5"/>
  <c r="W9" i="5" s="1"/>
  <c r="U8" i="5"/>
  <c r="V8" i="5" s="1"/>
  <c r="X14" i="5"/>
  <c r="G41" i="17" s="1"/>
  <c r="U13" i="5"/>
  <c r="V13" i="5" s="1"/>
  <c r="A22" i="19"/>
  <c r="J22" i="19" s="1"/>
  <c r="U11" i="5"/>
  <c r="A23" i="19" s="1"/>
  <c r="U12" i="5"/>
  <c r="V12" i="5" s="1"/>
  <c r="V10" i="5"/>
  <c r="C8" i="5"/>
  <c r="A2" i="19" s="1"/>
  <c r="C13" i="5"/>
  <c r="E13" i="5" s="1"/>
  <c r="F14" i="5"/>
  <c r="C9" i="5"/>
  <c r="C12" i="5"/>
  <c r="C11" i="5"/>
  <c r="R14" i="5"/>
  <c r="O11" i="5"/>
  <c r="A17" i="19" s="1"/>
  <c r="P9" i="5"/>
  <c r="I15" i="19" s="1"/>
  <c r="K11" i="5"/>
  <c r="O10" i="5"/>
  <c r="P10" i="5" s="1"/>
  <c r="O8" i="5"/>
  <c r="P8" i="5" s="1"/>
  <c r="A11" i="19"/>
  <c r="B11" i="19" s="1"/>
  <c r="O12" i="5"/>
  <c r="P12" i="5" s="1"/>
  <c r="O13" i="5"/>
  <c r="P13" i="5" s="1"/>
  <c r="J10" i="5"/>
  <c r="E10" i="5"/>
  <c r="M4" i="19"/>
  <c r="J4" i="19"/>
  <c r="D4" i="19"/>
  <c r="D10" i="5"/>
  <c r="I4" i="19" s="1"/>
  <c r="B4" i="19"/>
  <c r="C4" i="19"/>
  <c r="L4" i="19"/>
  <c r="K8" i="5"/>
  <c r="J8" i="5"/>
  <c r="J12" i="5"/>
  <c r="K12" i="5"/>
  <c r="A12" i="19"/>
  <c r="C41" i="17"/>
  <c r="V9" i="5"/>
  <c r="A13" i="19"/>
  <c r="J13" i="5"/>
  <c r="K13" i="5"/>
  <c r="D15" i="19"/>
  <c r="M15" i="19"/>
  <c r="C15" i="19"/>
  <c r="J15" i="19"/>
  <c r="B15" i="19"/>
  <c r="K15" i="19"/>
  <c r="L15" i="19"/>
  <c r="P8" i="7" l="1"/>
  <c r="O8" i="7"/>
  <c r="A5" i="19"/>
  <c r="D5" i="19" s="1"/>
  <c r="E2" i="26"/>
  <c r="C2" i="26"/>
  <c r="D2" i="23"/>
  <c r="C2" i="23"/>
  <c r="D2" i="26"/>
  <c r="H15" i="19"/>
  <c r="G2" i="26"/>
  <c r="M22" i="19"/>
  <c r="A20" i="19"/>
  <c r="D20" i="19" s="1"/>
  <c r="J9" i="5"/>
  <c r="V11" i="5"/>
  <c r="K9" i="5"/>
  <c r="D11" i="5"/>
  <c r="E2" i="23"/>
  <c r="A2" i="26"/>
  <c r="A2" i="23"/>
  <c r="W8" i="5"/>
  <c r="D13" i="5"/>
  <c r="H2" i="23"/>
  <c r="K2" i="23"/>
  <c r="A7" i="19"/>
  <c r="H7" i="19" s="1"/>
  <c r="H11" i="19"/>
  <c r="W11" i="5"/>
  <c r="D11" i="19"/>
  <c r="E11" i="5"/>
  <c r="H4" i="19"/>
  <c r="A21" i="19"/>
  <c r="K21" i="19" s="1"/>
  <c r="A10" i="19"/>
  <c r="I10" i="19" s="1"/>
  <c r="H22" i="19"/>
  <c r="W12" i="5"/>
  <c r="W13" i="5"/>
  <c r="Q12" i="5"/>
  <c r="J2" i="26" s="1"/>
  <c r="A24" i="19"/>
  <c r="M24" i="19" s="1"/>
  <c r="Q11" i="5"/>
  <c r="A19" i="19"/>
  <c r="J19" i="19" s="1"/>
  <c r="G101" i="3"/>
  <c r="C45" i="17" s="1"/>
  <c r="G45" i="17" s="1"/>
  <c r="G47" i="17" s="1"/>
  <c r="A25" i="19"/>
  <c r="K25" i="19" s="1"/>
  <c r="Q13" i="5"/>
  <c r="K2" i="26" s="1"/>
  <c r="P11" i="5"/>
  <c r="K22" i="19"/>
  <c r="C22" i="19"/>
  <c r="E8" i="5"/>
  <c r="L22" i="19"/>
  <c r="D8" i="5"/>
  <c r="I22" i="19"/>
  <c r="D22" i="19"/>
  <c r="B22" i="19"/>
  <c r="A3" i="19"/>
  <c r="E9" i="5"/>
  <c r="D9" i="5"/>
  <c r="A14" i="19"/>
  <c r="L14" i="19" s="1"/>
  <c r="A6" i="19"/>
  <c r="E12" i="5"/>
  <c r="D12" i="5"/>
  <c r="Q10" i="5"/>
  <c r="H2" i="26" s="1"/>
  <c r="A16" i="19"/>
  <c r="C16" i="19" s="1"/>
  <c r="A18" i="19"/>
  <c r="K11" i="19"/>
  <c r="L11" i="19"/>
  <c r="I11" i="19"/>
  <c r="J11" i="19"/>
  <c r="M11" i="19"/>
  <c r="C11" i="19"/>
  <c r="J2" i="19"/>
  <c r="K2" i="19"/>
  <c r="C2" i="19"/>
  <c r="L2" i="19"/>
  <c r="B2" i="19"/>
  <c r="D2" i="19"/>
  <c r="H2" i="19"/>
  <c r="M2" i="19"/>
  <c r="I2" i="19"/>
  <c r="J9" i="19"/>
  <c r="D9" i="19"/>
  <c r="M9" i="19"/>
  <c r="K9" i="19"/>
  <c r="H9" i="19"/>
  <c r="I9" i="19"/>
  <c r="L9" i="19"/>
  <c r="C9" i="19"/>
  <c r="B9" i="19"/>
  <c r="J8" i="19"/>
  <c r="H8" i="19"/>
  <c r="M8" i="19"/>
  <c r="B8" i="19"/>
  <c r="K8" i="19"/>
  <c r="I8" i="19"/>
  <c r="C8" i="19"/>
  <c r="D8" i="19"/>
  <c r="L8" i="19"/>
  <c r="L12" i="19"/>
  <c r="B12" i="19"/>
  <c r="I12" i="19"/>
  <c r="M12" i="19"/>
  <c r="D12" i="19"/>
  <c r="K12" i="19"/>
  <c r="H12" i="19"/>
  <c r="J12" i="19"/>
  <c r="C12" i="19"/>
  <c r="B5" i="19"/>
  <c r="M5" i="19"/>
  <c r="I13" i="19"/>
  <c r="B13" i="19"/>
  <c r="J13" i="19"/>
  <c r="K13" i="19"/>
  <c r="M13" i="19"/>
  <c r="H13" i="19"/>
  <c r="C13" i="19"/>
  <c r="L13" i="19"/>
  <c r="D13" i="19"/>
  <c r="J23" i="19"/>
  <c r="C23" i="19"/>
  <c r="L23" i="19"/>
  <c r="I23" i="19"/>
  <c r="M23" i="19"/>
  <c r="D23" i="19"/>
  <c r="K23" i="19"/>
  <c r="H23" i="19"/>
  <c r="B23" i="19"/>
  <c r="K17" i="19"/>
  <c r="I17" i="19"/>
  <c r="L17" i="19"/>
  <c r="D17" i="19"/>
  <c r="B17" i="19"/>
  <c r="C17" i="19"/>
  <c r="J17" i="19"/>
  <c r="M17" i="19"/>
  <c r="P9" i="7" l="1"/>
  <c r="O9" i="7"/>
  <c r="L5" i="19"/>
  <c r="J5" i="19"/>
  <c r="C5" i="19"/>
  <c r="K5" i="19"/>
  <c r="I5" i="19"/>
  <c r="H5" i="19"/>
  <c r="M21" i="19"/>
  <c r="I19" i="19"/>
  <c r="M19" i="19"/>
  <c r="L21" i="19"/>
  <c r="J20" i="19"/>
  <c r="H20" i="19"/>
  <c r="L20" i="19"/>
  <c r="K10" i="19"/>
  <c r="D19" i="19"/>
  <c r="M20" i="19"/>
  <c r="I20" i="19"/>
  <c r="C10" i="19"/>
  <c r="H18" i="19"/>
  <c r="H17" i="19"/>
  <c r="I2" i="26"/>
  <c r="C20" i="19"/>
  <c r="C19" i="19"/>
  <c r="K20" i="19"/>
  <c r="B20" i="19"/>
  <c r="B10" i="19"/>
  <c r="K7" i="19"/>
  <c r="C7" i="19"/>
  <c r="B7" i="19"/>
  <c r="B19" i="19"/>
  <c r="L19" i="19"/>
  <c r="M7" i="19"/>
  <c r="I7" i="19"/>
  <c r="H10" i="19"/>
  <c r="M10" i="19"/>
  <c r="L7" i="19"/>
  <c r="D7" i="19"/>
  <c r="K19" i="19"/>
  <c r="J7" i="19"/>
  <c r="J10" i="19"/>
  <c r="L10" i="19"/>
  <c r="D10" i="19"/>
  <c r="B21" i="19"/>
  <c r="H21" i="19"/>
  <c r="D21" i="19"/>
  <c r="G2" i="23"/>
  <c r="F2" i="23"/>
  <c r="C21" i="19"/>
  <c r="I2" i="23"/>
  <c r="J2" i="23"/>
  <c r="I21" i="19"/>
  <c r="J21" i="19"/>
  <c r="H25" i="19"/>
  <c r="J24" i="19"/>
  <c r="L25" i="19"/>
  <c r="K24" i="19"/>
  <c r="M25" i="19"/>
  <c r="C24" i="19"/>
  <c r="C25" i="19"/>
  <c r="D24" i="19"/>
  <c r="L24" i="19"/>
  <c r="H19" i="19"/>
  <c r="K18" i="19"/>
  <c r="M16" i="19"/>
  <c r="M18" i="19"/>
  <c r="I18" i="19"/>
  <c r="D25" i="19"/>
  <c r="H24" i="19"/>
  <c r="B18" i="19"/>
  <c r="L18" i="19"/>
  <c r="C18" i="19"/>
  <c r="K16" i="19"/>
  <c r="D18" i="19"/>
  <c r="B25" i="19"/>
  <c r="B24" i="19"/>
  <c r="I25" i="19"/>
  <c r="J25" i="19"/>
  <c r="I24" i="19"/>
  <c r="J18" i="19"/>
  <c r="L16" i="19"/>
  <c r="D16" i="19"/>
  <c r="D14" i="19"/>
  <c r="J16" i="19"/>
  <c r="H16" i="19"/>
  <c r="M14" i="19"/>
  <c r="I16" i="19"/>
  <c r="K14" i="19"/>
  <c r="J14" i="19"/>
  <c r="C14" i="19"/>
  <c r="I14" i="19"/>
  <c r="B14" i="19"/>
  <c r="B16" i="19"/>
  <c r="D6" i="19"/>
  <c r="J6" i="19"/>
  <c r="K6" i="19"/>
  <c r="H6" i="19"/>
  <c r="I6" i="19"/>
  <c r="L6" i="19"/>
  <c r="C6" i="19"/>
  <c r="B6" i="19"/>
  <c r="M6" i="19"/>
  <c r="I3" i="19"/>
  <c r="L3" i="19"/>
  <c r="B3" i="19"/>
  <c r="J3" i="19"/>
  <c r="M3" i="19"/>
  <c r="C3" i="19"/>
  <c r="D3" i="19"/>
  <c r="K3" i="19"/>
  <c r="H3" i="19"/>
  <c r="AH11" i="3"/>
  <c r="Q8" i="5" s="1"/>
  <c r="F2" i="26" s="1"/>
  <c r="P10" i="7" l="1"/>
  <c r="O10" i="7"/>
  <c r="H14" i="19"/>
  <c r="P11" i="7" l="1"/>
  <c r="O11" i="7"/>
  <c r="P12" i="7" l="1"/>
  <c r="O12" i="7"/>
  <c r="P13" i="7" l="1"/>
  <c r="O13" i="7"/>
  <c r="P14" i="7" l="1"/>
  <c r="O14" i="7"/>
  <c r="P15" i="7" l="1"/>
  <c r="O15" i="7"/>
  <c r="P16" i="7" l="1"/>
  <c r="O16" i="7"/>
  <c r="P17" i="7" l="1"/>
  <c r="O17" i="7"/>
  <c r="P18" i="7" l="1"/>
  <c r="O18" i="7"/>
  <c r="P19" i="7" l="1"/>
  <c r="O19" i="7"/>
  <c r="P20" i="7" l="1"/>
  <c r="O20" i="7"/>
  <c r="O21" i="7" l="1"/>
  <c r="P21" i="7"/>
  <c r="O22" i="7" l="1"/>
  <c r="P22" i="7"/>
  <c r="P23" i="7" l="1"/>
  <c r="O23" i="7"/>
  <c r="O24" i="7" l="1"/>
  <c r="P24" i="7"/>
  <c r="O25" i="7" l="1"/>
  <c r="P25" i="7"/>
  <c r="O26" i="7" l="1"/>
  <c r="P26" i="7"/>
  <c r="O27" i="7" l="1"/>
  <c r="P27" i="7"/>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nagoya area</author>
    <author>fumiaki</author>
    <author>USER</author>
  </authors>
  <commentList>
    <comment ref="O5" authorId="0" shapeId="0">
      <text>
        <r>
          <rPr>
            <b/>
            <sz val="9"/>
            <color indexed="81"/>
            <rFont val="ＭＳ Ｐゴシック"/>
            <family val="3"/>
            <charset val="128"/>
          </rPr>
          <t xml:space="preserve">記録の入力方法　※すべて半角
　　＜例＞
 4135　 　（41秒35）
</t>
        </r>
        <r>
          <rPr>
            <b/>
            <sz val="9"/>
            <color indexed="53"/>
            <rFont val="ＭＳ Ｐゴシック"/>
            <family val="3"/>
            <charset val="128"/>
          </rPr>
          <t>★記録なしの場合は空欄にする</t>
        </r>
      </text>
    </comment>
    <comment ref="P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6" authorId="0" shapeId="0">
      <text>
        <r>
          <rPr>
            <b/>
            <sz val="9"/>
            <color indexed="81"/>
            <rFont val="ＭＳ Ｐゴシック"/>
            <family val="3"/>
            <charset val="128"/>
          </rPr>
          <t xml:space="preserve">記録の入力方法　※すべて半角
　　＜例＞
 4135　 　（41秒35）
</t>
        </r>
        <r>
          <rPr>
            <b/>
            <sz val="9"/>
            <color indexed="53"/>
            <rFont val="ＭＳ Ｐゴシック"/>
            <family val="3"/>
            <charset val="128"/>
          </rPr>
          <t>★記録なしの場合は空欄にする</t>
        </r>
      </text>
    </comment>
    <comment ref="P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2" shapeId="0">
      <text>
        <r>
          <rPr>
            <b/>
            <sz val="9"/>
            <color indexed="81"/>
            <rFont val="ＭＳ Ｐゴシック"/>
            <family val="3"/>
            <charset val="128"/>
          </rPr>
          <t xml:space="preserve">アルファベットは、半角大文字で入力してください。
</t>
        </r>
      </text>
    </comment>
    <comment ref="C10" authorId="2" shapeId="0">
      <text>
        <r>
          <rPr>
            <b/>
            <sz val="9"/>
            <color indexed="81"/>
            <rFont val="ＭＳ Ｐゴシック"/>
            <family val="3"/>
            <charset val="128"/>
          </rPr>
          <t xml:space="preserve">数字だけ入力してください。
</t>
        </r>
      </text>
    </comment>
    <comment ref="F10" authorId="1" shapeId="0">
      <text>
        <r>
          <rPr>
            <b/>
            <sz val="9"/>
            <color indexed="81"/>
            <rFont val="ＭＳ ゴシック"/>
            <family val="3"/>
            <charset val="128"/>
          </rPr>
          <t>入力の必要はありません</t>
        </r>
      </text>
    </comment>
    <comment ref="J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1" authorId="2" shapeId="0">
      <text>
        <r>
          <rPr>
            <b/>
            <sz val="9"/>
            <color indexed="81"/>
            <rFont val="ＭＳ Ｐゴシック"/>
            <family val="3"/>
            <charset val="128"/>
          </rPr>
          <t xml:space="preserve">数字だけ入力してください。
</t>
        </r>
      </text>
    </comment>
    <comment ref="J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2" authorId="2" shapeId="0">
      <text>
        <r>
          <rPr>
            <b/>
            <sz val="9"/>
            <color indexed="81"/>
            <rFont val="ＭＳ Ｐゴシック"/>
            <family val="3"/>
            <charset val="128"/>
          </rPr>
          <t xml:space="preserve">数字だけ入力してください。
</t>
        </r>
      </text>
    </comment>
    <comment ref="J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3" authorId="2" shapeId="0">
      <text>
        <r>
          <rPr>
            <b/>
            <sz val="9"/>
            <color indexed="81"/>
            <rFont val="ＭＳ Ｐゴシック"/>
            <family val="3"/>
            <charset val="128"/>
          </rPr>
          <t xml:space="preserve">数字だけ入力してください。
</t>
        </r>
      </text>
    </comment>
    <comment ref="J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4" authorId="2" shapeId="0">
      <text>
        <r>
          <rPr>
            <b/>
            <sz val="9"/>
            <color indexed="81"/>
            <rFont val="ＭＳ Ｐゴシック"/>
            <family val="3"/>
            <charset val="128"/>
          </rPr>
          <t xml:space="preserve">数字だけ入力してください。
</t>
        </r>
      </text>
    </comment>
    <comment ref="J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5" authorId="2" shapeId="0">
      <text>
        <r>
          <rPr>
            <b/>
            <sz val="9"/>
            <color indexed="81"/>
            <rFont val="ＭＳ Ｐゴシック"/>
            <family val="3"/>
            <charset val="128"/>
          </rPr>
          <t xml:space="preserve">数字だけ入力してください。
</t>
        </r>
      </text>
    </comment>
    <comment ref="J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6" authorId="2" shapeId="0">
      <text>
        <r>
          <rPr>
            <b/>
            <sz val="9"/>
            <color indexed="81"/>
            <rFont val="ＭＳ Ｐゴシック"/>
            <family val="3"/>
            <charset val="128"/>
          </rPr>
          <t xml:space="preserve">数字だけ入力してください。
</t>
        </r>
      </text>
    </comment>
    <comment ref="J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7" authorId="2" shapeId="0">
      <text>
        <r>
          <rPr>
            <b/>
            <sz val="9"/>
            <color indexed="81"/>
            <rFont val="ＭＳ Ｐゴシック"/>
            <family val="3"/>
            <charset val="128"/>
          </rPr>
          <t xml:space="preserve">数字だけ入力してください。
</t>
        </r>
      </text>
    </comment>
    <comment ref="J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8" authorId="2" shapeId="0">
      <text>
        <r>
          <rPr>
            <b/>
            <sz val="9"/>
            <color indexed="81"/>
            <rFont val="ＭＳ Ｐゴシック"/>
            <family val="3"/>
            <charset val="128"/>
          </rPr>
          <t xml:space="preserve">数字だけ入力してください。
</t>
        </r>
      </text>
    </comment>
    <comment ref="J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9" authorId="2" shapeId="0">
      <text>
        <r>
          <rPr>
            <b/>
            <sz val="9"/>
            <color indexed="81"/>
            <rFont val="ＭＳ Ｐゴシック"/>
            <family val="3"/>
            <charset val="128"/>
          </rPr>
          <t xml:space="preserve">数字だけ入力してください。
</t>
        </r>
      </text>
    </comment>
    <comment ref="J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0" authorId="2" shapeId="0">
      <text>
        <r>
          <rPr>
            <b/>
            <sz val="9"/>
            <color indexed="81"/>
            <rFont val="ＭＳ Ｐゴシック"/>
            <family val="3"/>
            <charset val="128"/>
          </rPr>
          <t xml:space="preserve">数字だけ入力してください。
</t>
        </r>
      </text>
    </comment>
    <comment ref="J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1" authorId="2" shapeId="0">
      <text>
        <r>
          <rPr>
            <b/>
            <sz val="9"/>
            <color indexed="81"/>
            <rFont val="ＭＳ Ｐゴシック"/>
            <family val="3"/>
            <charset val="128"/>
          </rPr>
          <t xml:space="preserve">数字だけ入力してください。
</t>
        </r>
      </text>
    </comment>
    <comment ref="J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2" authorId="2" shapeId="0">
      <text>
        <r>
          <rPr>
            <b/>
            <sz val="9"/>
            <color indexed="81"/>
            <rFont val="ＭＳ Ｐゴシック"/>
            <family val="3"/>
            <charset val="128"/>
          </rPr>
          <t xml:space="preserve">数字だけ入力してください。
</t>
        </r>
      </text>
    </comment>
    <comment ref="J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3" authorId="2" shapeId="0">
      <text>
        <r>
          <rPr>
            <b/>
            <sz val="9"/>
            <color indexed="81"/>
            <rFont val="ＭＳ Ｐゴシック"/>
            <family val="3"/>
            <charset val="128"/>
          </rPr>
          <t xml:space="preserve">数字だけ入力してください。
</t>
        </r>
      </text>
    </comment>
    <comment ref="J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4" authorId="2" shapeId="0">
      <text>
        <r>
          <rPr>
            <b/>
            <sz val="9"/>
            <color indexed="81"/>
            <rFont val="ＭＳ Ｐゴシック"/>
            <family val="3"/>
            <charset val="128"/>
          </rPr>
          <t xml:space="preserve">数字だけ入力してください。
</t>
        </r>
      </text>
    </comment>
    <comment ref="J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5" authorId="2" shapeId="0">
      <text>
        <r>
          <rPr>
            <b/>
            <sz val="9"/>
            <color indexed="81"/>
            <rFont val="ＭＳ Ｐゴシック"/>
            <family val="3"/>
            <charset val="128"/>
          </rPr>
          <t xml:space="preserve">数字だけ入力してください。
</t>
        </r>
      </text>
    </comment>
    <comment ref="J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6" authorId="2" shapeId="0">
      <text>
        <r>
          <rPr>
            <b/>
            <sz val="9"/>
            <color indexed="81"/>
            <rFont val="ＭＳ Ｐゴシック"/>
            <family val="3"/>
            <charset val="128"/>
          </rPr>
          <t xml:space="preserve">数字だけ入力してください。
</t>
        </r>
      </text>
    </comment>
    <comment ref="J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7" authorId="2" shapeId="0">
      <text>
        <r>
          <rPr>
            <b/>
            <sz val="9"/>
            <color indexed="81"/>
            <rFont val="ＭＳ Ｐゴシック"/>
            <family val="3"/>
            <charset val="128"/>
          </rPr>
          <t xml:space="preserve">数字だけ入力してください。
</t>
        </r>
      </text>
    </comment>
    <comment ref="J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8" authorId="2" shapeId="0">
      <text>
        <r>
          <rPr>
            <b/>
            <sz val="9"/>
            <color indexed="81"/>
            <rFont val="ＭＳ Ｐゴシック"/>
            <family val="3"/>
            <charset val="128"/>
          </rPr>
          <t xml:space="preserve">数字だけ入力してください。
</t>
        </r>
      </text>
    </comment>
    <comment ref="J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9" authorId="2" shapeId="0">
      <text>
        <r>
          <rPr>
            <b/>
            <sz val="9"/>
            <color indexed="81"/>
            <rFont val="ＭＳ Ｐゴシック"/>
            <family val="3"/>
            <charset val="128"/>
          </rPr>
          <t xml:space="preserve">数字だけ入力してください。
</t>
        </r>
      </text>
    </comment>
    <comment ref="J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0" authorId="2" shapeId="0">
      <text>
        <r>
          <rPr>
            <b/>
            <sz val="9"/>
            <color indexed="81"/>
            <rFont val="ＭＳ Ｐゴシック"/>
            <family val="3"/>
            <charset val="128"/>
          </rPr>
          <t xml:space="preserve">数字だけ入力してください。
</t>
        </r>
      </text>
    </comment>
    <comment ref="J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1" authorId="2" shapeId="0">
      <text>
        <r>
          <rPr>
            <b/>
            <sz val="9"/>
            <color indexed="81"/>
            <rFont val="ＭＳ Ｐゴシック"/>
            <family val="3"/>
            <charset val="128"/>
          </rPr>
          <t xml:space="preserve">数字だけ入力してください。
</t>
        </r>
      </text>
    </comment>
    <comment ref="J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2" authorId="2" shapeId="0">
      <text>
        <r>
          <rPr>
            <b/>
            <sz val="9"/>
            <color indexed="81"/>
            <rFont val="ＭＳ Ｐゴシック"/>
            <family val="3"/>
            <charset val="128"/>
          </rPr>
          <t xml:space="preserve">数字だけ入力してください。
</t>
        </r>
      </text>
    </comment>
    <comment ref="J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3" authorId="2" shapeId="0">
      <text>
        <r>
          <rPr>
            <b/>
            <sz val="9"/>
            <color indexed="81"/>
            <rFont val="ＭＳ Ｐゴシック"/>
            <family val="3"/>
            <charset val="128"/>
          </rPr>
          <t xml:space="preserve">数字だけ入力してください。
</t>
        </r>
      </text>
    </comment>
    <comment ref="J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4" authorId="2" shapeId="0">
      <text>
        <r>
          <rPr>
            <b/>
            <sz val="9"/>
            <color indexed="81"/>
            <rFont val="ＭＳ Ｐゴシック"/>
            <family val="3"/>
            <charset val="128"/>
          </rPr>
          <t xml:space="preserve">数字だけ入力してください。
</t>
        </r>
      </text>
    </comment>
    <comment ref="J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5" authorId="2" shapeId="0">
      <text>
        <r>
          <rPr>
            <b/>
            <sz val="9"/>
            <color indexed="81"/>
            <rFont val="ＭＳ Ｐゴシック"/>
            <family val="3"/>
            <charset val="128"/>
          </rPr>
          <t xml:space="preserve">数字だけ入力してください。
</t>
        </r>
      </text>
    </comment>
    <comment ref="J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6" authorId="2" shapeId="0">
      <text>
        <r>
          <rPr>
            <b/>
            <sz val="9"/>
            <color indexed="81"/>
            <rFont val="ＭＳ Ｐゴシック"/>
            <family val="3"/>
            <charset val="128"/>
          </rPr>
          <t xml:space="preserve">数字だけ入力してください。
</t>
        </r>
      </text>
    </comment>
    <comment ref="J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7" authorId="2" shapeId="0">
      <text>
        <r>
          <rPr>
            <b/>
            <sz val="9"/>
            <color indexed="81"/>
            <rFont val="ＭＳ Ｐゴシック"/>
            <family val="3"/>
            <charset val="128"/>
          </rPr>
          <t xml:space="preserve">数字だけ入力してください。
</t>
        </r>
      </text>
    </comment>
    <comment ref="J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8" authorId="2" shapeId="0">
      <text>
        <r>
          <rPr>
            <b/>
            <sz val="9"/>
            <color indexed="81"/>
            <rFont val="ＭＳ Ｐゴシック"/>
            <family val="3"/>
            <charset val="128"/>
          </rPr>
          <t xml:space="preserve">数字だけ入力してください。
</t>
        </r>
      </text>
    </comment>
    <comment ref="J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9" authorId="2" shapeId="0">
      <text>
        <r>
          <rPr>
            <b/>
            <sz val="9"/>
            <color indexed="81"/>
            <rFont val="ＭＳ Ｐゴシック"/>
            <family val="3"/>
            <charset val="128"/>
          </rPr>
          <t xml:space="preserve">数字だけ入力してください。
</t>
        </r>
      </text>
    </comment>
    <comment ref="J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0" authorId="2" shapeId="0">
      <text>
        <r>
          <rPr>
            <b/>
            <sz val="9"/>
            <color indexed="81"/>
            <rFont val="ＭＳ Ｐゴシック"/>
            <family val="3"/>
            <charset val="128"/>
          </rPr>
          <t xml:space="preserve">数字だけ入力してください。
</t>
        </r>
      </text>
    </comment>
    <comment ref="J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1" authorId="2" shapeId="0">
      <text>
        <r>
          <rPr>
            <b/>
            <sz val="9"/>
            <color indexed="81"/>
            <rFont val="ＭＳ Ｐゴシック"/>
            <family val="3"/>
            <charset val="128"/>
          </rPr>
          <t xml:space="preserve">数字だけ入力してください。
</t>
        </r>
      </text>
    </comment>
    <comment ref="J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2" authorId="2" shapeId="0">
      <text>
        <r>
          <rPr>
            <b/>
            <sz val="9"/>
            <color indexed="81"/>
            <rFont val="ＭＳ Ｐゴシック"/>
            <family val="3"/>
            <charset val="128"/>
          </rPr>
          <t xml:space="preserve">数字だけ入力してください。
</t>
        </r>
      </text>
    </comment>
    <comment ref="J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3" authorId="2" shapeId="0">
      <text>
        <r>
          <rPr>
            <b/>
            <sz val="9"/>
            <color indexed="81"/>
            <rFont val="ＭＳ Ｐゴシック"/>
            <family val="3"/>
            <charset val="128"/>
          </rPr>
          <t xml:space="preserve">数字だけ入力してください。
</t>
        </r>
      </text>
    </comment>
    <comment ref="J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4" authorId="2" shapeId="0">
      <text>
        <r>
          <rPr>
            <b/>
            <sz val="9"/>
            <color indexed="81"/>
            <rFont val="ＭＳ Ｐゴシック"/>
            <family val="3"/>
            <charset val="128"/>
          </rPr>
          <t xml:space="preserve">数字だけ入力してください。
</t>
        </r>
      </text>
    </comment>
    <comment ref="J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5" authorId="2" shapeId="0">
      <text>
        <r>
          <rPr>
            <b/>
            <sz val="9"/>
            <color indexed="81"/>
            <rFont val="ＭＳ Ｐゴシック"/>
            <family val="3"/>
            <charset val="128"/>
          </rPr>
          <t xml:space="preserve">数字だけ入力してください。
</t>
        </r>
      </text>
    </comment>
    <comment ref="J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6" authorId="2" shapeId="0">
      <text>
        <r>
          <rPr>
            <b/>
            <sz val="9"/>
            <color indexed="81"/>
            <rFont val="ＭＳ Ｐゴシック"/>
            <family val="3"/>
            <charset val="128"/>
          </rPr>
          <t xml:space="preserve">数字だけ入力してください。
</t>
        </r>
      </text>
    </comment>
    <comment ref="J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7" authorId="2" shapeId="0">
      <text>
        <r>
          <rPr>
            <b/>
            <sz val="9"/>
            <color indexed="81"/>
            <rFont val="ＭＳ Ｐゴシック"/>
            <family val="3"/>
            <charset val="128"/>
          </rPr>
          <t xml:space="preserve">数字だけ入力してください。
</t>
        </r>
      </text>
    </comment>
    <comment ref="J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8" authorId="2" shapeId="0">
      <text>
        <r>
          <rPr>
            <b/>
            <sz val="9"/>
            <color indexed="81"/>
            <rFont val="ＭＳ Ｐゴシック"/>
            <family val="3"/>
            <charset val="128"/>
          </rPr>
          <t xml:space="preserve">数字だけ入力してください。
</t>
        </r>
      </text>
    </comment>
    <comment ref="J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9" authorId="2" shapeId="0">
      <text>
        <r>
          <rPr>
            <b/>
            <sz val="9"/>
            <color indexed="81"/>
            <rFont val="ＭＳ Ｐゴシック"/>
            <family val="3"/>
            <charset val="128"/>
          </rPr>
          <t xml:space="preserve">数字だけ入力してください。
</t>
        </r>
      </text>
    </comment>
    <comment ref="J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0" authorId="2" shapeId="0">
      <text>
        <r>
          <rPr>
            <b/>
            <sz val="9"/>
            <color indexed="81"/>
            <rFont val="ＭＳ Ｐゴシック"/>
            <family val="3"/>
            <charset val="128"/>
          </rPr>
          <t xml:space="preserve">数字だけ入力してください。
</t>
        </r>
      </text>
    </comment>
    <comment ref="J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1" authorId="2" shapeId="0">
      <text>
        <r>
          <rPr>
            <b/>
            <sz val="9"/>
            <color indexed="81"/>
            <rFont val="ＭＳ Ｐゴシック"/>
            <family val="3"/>
            <charset val="128"/>
          </rPr>
          <t xml:space="preserve">数字だけ入力してください。
</t>
        </r>
      </text>
    </comment>
    <comment ref="J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2" authorId="2" shapeId="0">
      <text>
        <r>
          <rPr>
            <b/>
            <sz val="9"/>
            <color indexed="81"/>
            <rFont val="ＭＳ Ｐゴシック"/>
            <family val="3"/>
            <charset val="128"/>
          </rPr>
          <t xml:space="preserve">数字だけ入力してください。
</t>
        </r>
      </text>
    </comment>
    <comment ref="J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3" authorId="2" shapeId="0">
      <text>
        <r>
          <rPr>
            <b/>
            <sz val="9"/>
            <color indexed="81"/>
            <rFont val="ＭＳ Ｐゴシック"/>
            <family val="3"/>
            <charset val="128"/>
          </rPr>
          <t xml:space="preserve">数字だけ入力してください。
</t>
        </r>
      </text>
    </comment>
    <comment ref="J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4" authorId="2" shapeId="0">
      <text>
        <r>
          <rPr>
            <b/>
            <sz val="9"/>
            <color indexed="81"/>
            <rFont val="ＭＳ Ｐゴシック"/>
            <family val="3"/>
            <charset val="128"/>
          </rPr>
          <t xml:space="preserve">数字だけ入力してください。
</t>
        </r>
      </text>
    </comment>
    <comment ref="J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5" authorId="2" shapeId="0">
      <text>
        <r>
          <rPr>
            <b/>
            <sz val="9"/>
            <color indexed="81"/>
            <rFont val="ＭＳ Ｐゴシック"/>
            <family val="3"/>
            <charset val="128"/>
          </rPr>
          <t xml:space="preserve">数字だけ入力してください。
</t>
        </r>
      </text>
    </comment>
    <comment ref="J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6" authorId="2" shapeId="0">
      <text>
        <r>
          <rPr>
            <b/>
            <sz val="9"/>
            <color indexed="81"/>
            <rFont val="ＭＳ Ｐゴシック"/>
            <family val="3"/>
            <charset val="128"/>
          </rPr>
          <t xml:space="preserve">数字だけ入力してください。
</t>
        </r>
      </text>
    </comment>
    <comment ref="J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7" authorId="2" shapeId="0">
      <text>
        <r>
          <rPr>
            <b/>
            <sz val="9"/>
            <color indexed="81"/>
            <rFont val="ＭＳ Ｐゴシック"/>
            <family val="3"/>
            <charset val="128"/>
          </rPr>
          <t xml:space="preserve">数字だけ入力してください。
</t>
        </r>
      </text>
    </comment>
    <comment ref="J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8" authorId="2" shapeId="0">
      <text>
        <r>
          <rPr>
            <b/>
            <sz val="9"/>
            <color indexed="81"/>
            <rFont val="ＭＳ Ｐゴシック"/>
            <family val="3"/>
            <charset val="128"/>
          </rPr>
          <t xml:space="preserve">数字だけ入力してください。
</t>
        </r>
      </text>
    </comment>
    <comment ref="J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9" authorId="2" shapeId="0">
      <text>
        <r>
          <rPr>
            <b/>
            <sz val="9"/>
            <color indexed="81"/>
            <rFont val="ＭＳ Ｐゴシック"/>
            <family val="3"/>
            <charset val="128"/>
          </rPr>
          <t xml:space="preserve">数字だけ入力してください。
</t>
        </r>
      </text>
    </comment>
    <comment ref="J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0" authorId="2" shapeId="0">
      <text>
        <r>
          <rPr>
            <b/>
            <sz val="9"/>
            <color indexed="81"/>
            <rFont val="ＭＳ Ｐゴシック"/>
            <family val="3"/>
            <charset val="128"/>
          </rPr>
          <t xml:space="preserve">数字だけ入力してください。
</t>
        </r>
      </text>
    </comment>
    <comment ref="J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1" authorId="2" shapeId="0">
      <text>
        <r>
          <rPr>
            <b/>
            <sz val="9"/>
            <color indexed="81"/>
            <rFont val="ＭＳ Ｐゴシック"/>
            <family val="3"/>
            <charset val="128"/>
          </rPr>
          <t xml:space="preserve">数字だけ入力してください。
</t>
        </r>
      </text>
    </comment>
    <comment ref="J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2" authorId="2" shapeId="0">
      <text>
        <r>
          <rPr>
            <b/>
            <sz val="9"/>
            <color indexed="81"/>
            <rFont val="ＭＳ Ｐゴシック"/>
            <family val="3"/>
            <charset val="128"/>
          </rPr>
          <t xml:space="preserve">数字だけ入力してください。
</t>
        </r>
      </text>
    </comment>
    <comment ref="J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3" authorId="2" shapeId="0">
      <text>
        <r>
          <rPr>
            <b/>
            <sz val="9"/>
            <color indexed="81"/>
            <rFont val="ＭＳ Ｐゴシック"/>
            <family val="3"/>
            <charset val="128"/>
          </rPr>
          <t xml:space="preserve">数字だけ入力してください。
</t>
        </r>
      </text>
    </comment>
    <comment ref="J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4" authorId="2" shapeId="0">
      <text>
        <r>
          <rPr>
            <b/>
            <sz val="9"/>
            <color indexed="81"/>
            <rFont val="ＭＳ Ｐゴシック"/>
            <family val="3"/>
            <charset val="128"/>
          </rPr>
          <t xml:space="preserve">数字だけ入力してください。
</t>
        </r>
      </text>
    </comment>
    <comment ref="J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5" authorId="2" shapeId="0">
      <text>
        <r>
          <rPr>
            <b/>
            <sz val="9"/>
            <color indexed="81"/>
            <rFont val="ＭＳ Ｐゴシック"/>
            <family val="3"/>
            <charset val="128"/>
          </rPr>
          <t xml:space="preserve">数字だけ入力してください。
</t>
        </r>
      </text>
    </comment>
    <comment ref="J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6" authorId="2" shapeId="0">
      <text>
        <r>
          <rPr>
            <b/>
            <sz val="9"/>
            <color indexed="81"/>
            <rFont val="ＭＳ Ｐゴシック"/>
            <family val="3"/>
            <charset val="128"/>
          </rPr>
          <t xml:space="preserve">数字だけ入力してください。
</t>
        </r>
      </text>
    </comment>
    <comment ref="J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7" authorId="2" shapeId="0">
      <text>
        <r>
          <rPr>
            <b/>
            <sz val="9"/>
            <color indexed="81"/>
            <rFont val="ＭＳ Ｐゴシック"/>
            <family val="3"/>
            <charset val="128"/>
          </rPr>
          <t xml:space="preserve">数字だけ入力してください。
</t>
        </r>
      </text>
    </comment>
    <comment ref="J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8" authorId="2" shapeId="0">
      <text>
        <r>
          <rPr>
            <b/>
            <sz val="9"/>
            <color indexed="81"/>
            <rFont val="ＭＳ Ｐゴシック"/>
            <family val="3"/>
            <charset val="128"/>
          </rPr>
          <t xml:space="preserve">数字だけ入力してください。
</t>
        </r>
      </text>
    </comment>
    <comment ref="J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9" authorId="2" shapeId="0">
      <text>
        <r>
          <rPr>
            <b/>
            <sz val="9"/>
            <color indexed="81"/>
            <rFont val="ＭＳ Ｐゴシック"/>
            <family val="3"/>
            <charset val="128"/>
          </rPr>
          <t xml:space="preserve">数字だけ入力してください。
</t>
        </r>
      </text>
    </comment>
    <comment ref="J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0" authorId="2" shapeId="0">
      <text>
        <r>
          <rPr>
            <b/>
            <sz val="9"/>
            <color indexed="81"/>
            <rFont val="ＭＳ Ｐゴシック"/>
            <family val="3"/>
            <charset val="128"/>
          </rPr>
          <t xml:space="preserve">数字だけ入力してください。
</t>
        </r>
      </text>
    </comment>
    <comment ref="J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1" authorId="2" shapeId="0">
      <text>
        <r>
          <rPr>
            <b/>
            <sz val="9"/>
            <color indexed="81"/>
            <rFont val="ＭＳ Ｐゴシック"/>
            <family val="3"/>
            <charset val="128"/>
          </rPr>
          <t xml:space="preserve">数字だけ入力してください。
</t>
        </r>
      </text>
    </comment>
    <comment ref="J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2" authorId="2" shapeId="0">
      <text>
        <r>
          <rPr>
            <b/>
            <sz val="9"/>
            <color indexed="81"/>
            <rFont val="ＭＳ Ｐゴシック"/>
            <family val="3"/>
            <charset val="128"/>
          </rPr>
          <t xml:space="preserve">数字だけ入力してください。
</t>
        </r>
      </text>
    </comment>
    <comment ref="J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3" authorId="2" shapeId="0">
      <text>
        <r>
          <rPr>
            <b/>
            <sz val="9"/>
            <color indexed="81"/>
            <rFont val="ＭＳ Ｐゴシック"/>
            <family val="3"/>
            <charset val="128"/>
          </rPr>
          <t xml:space="preserve">数字だけ入力してください。
</t>
        </r>
      </text>
    </comment>
    <comment ref="J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4" authorId="2" shapeId="0">
      <text>
        <r>
          <rPr>
            <b/>
            <sz val="9"/>
            <color indexed="81"/>
            <rFont val="ＭＳ Ｐゴシック"/>
            <family val="3"/>
            <charset val="128"/>
          </rPr>
          <t xml:space="preserve">数字だけ入力してください。
</t>
        </r>
      </text>
    </comment>
    <comment ref="J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5" authorId="2" shapeId="0">
      <text>
        <r>
          <rPr>
            <b/>
            <sz val="9"/>
            <color indexed="81"/>
            <rFont val="ＭＳ Ｐゴシック"/>
            <family val="3"/>
            <charset val="128"/>
          </rPr>
          <t xml:space="preserve">数字だけ入力してください。
</t>
        </r>
      </text>
    </comment>
    <comment ref="J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6" authorId="2" shapeId="0">
      <text>
        <r>
          <rPr>
            <b/>
            <sz val="9"/>
            <color indexed="81"/>
            <rFont val="ＭＳ Ｐゴシック"/>
            <family val="3"/>
            <charset val="128"/>
          </rPr>
          <t xml:space="preserve">数字だけ入力してください。
</t>
        </r>
      </text>
    </comment>
    <comment ref="J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7" authorId="2" shapeId="0">
      <text>
        <r>
          <rPr>
            <b/>
            <sz val="9"/>
            <color indexed="81"/>
            <rFont val="ＭＳ Ｐゴシック"/>
            <family val="3"/>
            <charset val="128"/>
          </rPr>
          <t xml:space="preserve">数字だけ入力してください。
</t>
        </r>
      </text>
    </comment>
    <comment ref="J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8" authorId="2" shapeId="0">
      <text>
        <r>
          <rPr>
            <b/>
            <sz val="9"/>
            <color indexed="81"/>
            <rFont val="ＭＳ Ｐゴシック"/>
            <family val="3"/>
            <charset val="128"/>
          </rPr>
          <t xml:space="preserve">数字だけ入力してください。
</t>
        </r>
      </text>
    </comment>
    <comment ref="J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9" authorId="2" shapeId="0">
      <text>
        <r>
          <rPr>
            <b/>
            <sz val="9"/>
            <color indexed="81"/>
            <rFont val="ＭＳ Ｐゴシック"/>
            <family val="3"/>
            <charset val="128"/>
          </rPr>
          <t xml:space="preserve">数字だけ入力してください。
</t>
        </r>
      </text>
    </comment>
    <comment ref="J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0" authorId="2" shapeId="0">
      <text>
        <r>
          <rPr>
            <b/>
            <sz val="9"/>
            <color indexed="81"/>
            <rFont val="ＭＳ Ｐゴシック"/>
            <family val="3"/>
            <charset val="128"/>
          </rPr>
          <t xml:space="preserve">数字だけ入力してください。
</t>
        </r>
      </text>
    </comment>
    <comment ref="J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1" authorId="2" shapeId="0">
      <text>
        <r>
          <rPr>
            <b/>
            <sz val="9"/>
            <color indexed="81"/>
            <rFont val="ＭＳ Ｐゴシック"/>
            <family val="3"/>
            <charset val="128"/>
          </rPr>
          <t xml:space="preserve">数字だけ入力してください。
</t>
        </r>
      </text>
    </comment>
    <comment ref="J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2" authorId="2" shapeId="0">
      <text>
        <r>
          <rPr>
            <b/>
            <sz val="9"/>
            <color indexed="81"/>
            <rFont val="ＭＳ Ｐゴシック"/>
            <family val="3"/>
            <charset val="128"/>
          </rPr>
          <t xml:space="preserve">数字だけ入力してください。
</t>
        </r>
      </text>
    </comment>
    <comment ref="J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3" authorId="2" shapeId="0">
      <text>
        <r>
          <rPr>
            <b/>
            <sz val="9"/>
            <color indexed="81"/>
            <rFont val="ＭＳ Ｐゴシック"/>
            <family val="3"/>
            <charset val="128"/>
          </rPr>
          <t xml:space="preserve">数字だけ入力してください。
</t>
        </r>
      </text>
    </comment>
    <comment ref="J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4" authorId="2" shapeId="0">
      <text>
        <r>
          <rPr>
            <b/>
            <sz val="9"/>
            <color indexed="81"/>
            <rFont val="ＭＳ Ｐゴシック"/>
            <family val="3"/>
            <charset val="128"/>
          </rPr>
          <t xml:space="preserve">数字だけ入力してください。
</t>
        </r>
      </text>
    </comment>
    <comment ref="J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5" authorId="2" shapeId="0">
      <text>
        <r>
          <rPr>
            <b/>
            <sz val="9"/>
            <color indexed="81"/>
            <rFont val="ＭＳ Ｐゴシック"/>
            <family val="3"/>
            <charset val="128"/>
          </rPr>
          <t xml:space="preserve">数字だけ入力してください。
</t>
        </r>
      </text>
    </comment>
    <comment ref="J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6" authorId="2" shapeId="0">
      <text>
        <r>
          <rPr>
            <b/>
            <sz val="9"/>
            <color indexed="81"/>
            <rFont val="ＭＳ Ｐゴシック"/>
            <family val="3"/>
            <charset val="128"/>
          </rPr>
          <t xml:space="preserve">数字だけ入力してください。
</t>
        </r>
      </text>
    </comment>
    <comment ref="J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7" authorId="2" shapeId="0">
      <text>
        <r>
          <rPr>
            <b/>
            <sz val="9"/>
            <color indexed="81"/>
            <rFont val="ＭＳ Ｐゴシック"/>
            <family val="3"/>
            <charset val="128"/>
          </rPr>
          <t xml:space="preserve">数字だけ入力してください。
</t>
        </r>
      </text>
    </comment>
    <comment ref="J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8" authorId="2" shapeId="0">
      <text>
        <r>
          <rPr>
            <b/>
            <sz val="9"/>
            <color indexed="81"/>
            <rFont val="ＭＳ Ｐゴシック"/>
            <family val="3"/>
            <charset val="128"/>
          </rPr>
          <t xml:space="preserve">数字だけ入力してください。
</t>
        </r>
      </text>
    </comment>
    <comment ref="J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9" authorId="2" shapeId="0">
      <text>
        <r>
          <rPr>
            <b/>
            <sz val="9"/>
            <color indexed="81"/>
            <rFont val="ＭＳ Ｐゴシック"/>
            <family val="3"/>
            <charset val="128"/>
          </rPr>
          <t xml:space="preserve">数字だけ入力してください。
</t>
        </r>
      </text>
    </comment>
    <comment ref="J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0" authorId="2" shapeId="0">
      <text>
        <r>
          <rPr>
            <b/>
            <sz val="9"/>
            <color indexed="81"/>
            <rFont val="ＭＳ Ｐゴシック"/>
            <family val="3"/>
            <charset val="128"/>
          </rPr>
          <t xml:space="preserve">数字だけ入力してください。
</t>
        </r>
      </text>
    </comment>
    <comment ref="J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1" authorId="2" shapeId="0">
      <text>
        <r>
          <rPr>
            <b/>
            <sz val="9"/>
            <color indexed="81"/>
            <rFont val="ＭＳ Ｐゴシック"/>
            <family val="3"/>
            <charset val="128"/>
          </rPr>
          <t xml:space="preserve">数字だけ入力してください。
</t>
        </r>
      </text>
    </comment>
    <comment ref="J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2" authorId="2" shapeId="0">
      <text>
        <r>
          <rPr>
            <b/>
            <sz val="9"/>
            <color indexed="81"/>
            <rFont val="ＭＳ Ｐゴシック"/>
            <family val="3"/>
            <charset val="128"/>
          </rPr>
          <t xml:space="preserve">数字だけ入力してください。
</t>
        </r>
      </text>
    </comment>
    <comment ref="J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3" authorId="2" shapeId="0">
      <text>
        <r>
          <rPr>
            <b/>
            <sz val="9"/>
            <color indexed="81"/>
            <rFont val="ＭＳ Ｐゴシック"/>
            <family val="3"/>
            <charset val="128"/>
          </rPr>
          <t xml:space="preserve">数字だけ入力してください。
</t>
        </r>
      </text>
    </comment>
    <comment ref="J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4" authorId="2" shapeId="0">
      <text>
        <r>
          <rPr>
            <b/>
            <sz val="9"/>
            <color indexed="81"/>
            <rFont val="ＭＳ Ｐゴシック"/>
            <family val="3"/>
            <charset val="128"/>
          </rPr>
          <t xml:space="preserve">数字だけ入力してください。
</t>
        </r>
      </text>
    </comment>
    <comment ref="J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5" authorId="2" shapeId="0">
      <text>
        <r>
          <rPr>
            <b/>
            <sz val="9"/>
            <color indexed="81"/>
            <rFont val="ＭＳ Ｐゴシック"/>
            <family val="3"/>
            <charset val="128"/>
          </rPr>
          <t xml:space="preserve">数字だけ入力してください。
</t>
        </r>
      </text>
    </comment>
    <comment ref="J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6" authorId="2" shapeId="0">
      <text>
        <r>
          <rPr>
            <b/>
            <sz val="9"/>
            <color indexed="81"/>
            <rFont val="ＭＳ Ｐゴシック"/>
            <family val="3"/>
            <charset val="128"/>
          </rPr>
          <t xml:space="preserve">数字だけ入力してください。
</t>
        </r>
      </text>
    </comment>
    <comment ref="J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7" authorId="2" shapeId="0">
      <text>
        <r>
          <rPr>
            <b/>
            <sz val="9"/>
            <color indexed="81"/>
            <rFont val="ＭＳ Ｐゴシック"/>
            <family val="3"/>
            <charset val="128"/>
          </rPr>
          <t xml:space="preserve">数字だけ入力してください。
</t>
        </r>
      </text>
    </comment>
    <comment ref="J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8" authorId="2" shapeId="0">
      <text>
        <r>
          <rPr>
            <b/>
            <sz val="9"/>
            <color indexed="81"/>
            <rFont val="ＭＳ Ｐゴシック"/>
            <family val="3"/>
            <charset val="128"/>
          </rPr>
          <t xml:space="preserve">数字だけ入力してください。
</t>
        </r>
      </text>
    </comment>
    <comment ref="J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9" authorId="2" shapeId="0">
      <text>
        <r>
          <rPr>
            <b/>
            <sz val="9"/>
            <color indexed="81"/>
            <rFont val="ＭＳ Ｐゴシック"/>
            <family val="3"/>
            <charset val="128"/>
          </rPr>
          <t xml:space="preserve">数字だけ入力してください。
</t>
        </r>
      </text>
    </comment>
    <comment ref="J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00" authorId="2" shapeId="0">
      <text>
        <r>
          <rPr>
            <b/>
            <sz val="9"/>
            <color indexed="81"/>
            <rFont val="ＭＳ Ｐゴシック"/>
            <family val="3"/>
            <charset val="128"/>
          </rPr>
          <t xml:space="preserve">数字だけ入力してください。
</t>
        </r>
      </text>
    </comment>
    <comment ref="C101" authorId="2" shapeId="0">
      <text>
        <r>
          <rPr>
            <b/>
            <sz val="9"/>
            <color indexed="81"/>
            <rFont val="ＭＳ Ｐゴシック"/>
            <family val="3"/>
            <charset val="128"/>
          </rPr>
          <t xml:space="preserve">数字だけ入力してください。
</t>
        </r>
      </text>
    </comment>
  </commentList>
</comments>
</file>

<file path=xl/sharedStrings.xml><?xml version="1.0" encoding="utf-8"?>
<sst xmlns="http://schemas.openxmlformats.org/spreadsheetml/2006/main" count="1099" uniqueCount="754">
  <si>
    <t>ﾅﾝﾊﾞｰ</t>
    <phoneticPr fontId="4"/>
  </si>
  <si>
    <t>学年</t>
    <rPh sb="0" eb="2">
      <t>ガクネン</t>
    </rPh>
    <phoneticPr fontId="4"/>
  </si>
  <si>
    <t>男</t>
    <rPh sb="0" eb="1">
      <t>オトコ</t>
    </rPh>
    <phoneticPr fontId="4"/>
  </si>
  <si>
    <t>競技者NO</t>
  </si>
  <si>
    <t>競技者名</t>
  </si>
  <si>
    <t>連絡先電話番号</t>
    <rPh sb="0" eb="3">
      <t>レンラクサキ</t>
    </rPh>
    <rPh sb="3" eb="5">
      <t>デンワ</t>
    </rPh>
    <rPh sb="5" eb="7">
      <t>バンゴウ</t>
    </rPh>
    <phoneticPr fontId="4"/>
  </si>
  <si>
    <t>性別</t>
    <rPh sb="0" eb="2">
      <t>セイベツ</t>
    </rPh>
    <phoneticPr fontId="4"/>
  </si>
  <si>
    <t>学年</t>
    <rPh sb="0" eb="2">
      <t>ガクネン</t>
    </rPh>
    <phoneticPr fontId="4"/>
  </si>
  <si>
    <t>記録</t>
    <rPh sb="0" eb="2">
      <t>キロク</t>
    </rPh>
    <phoneticPr fontId="4"/>
  </si>
  <si>
    <t>種目１</t>
    <rPh sb="0" eb="2">
      <t>シュモク</t>
    </rPh>
    <phoneticPr fontId="4"/>
  </si>
  <si>
    <t>記録１</t>
    <rPh sb="0" eb="2">
      <t>キロク</t>
    </rPh>
    <phoneticPr fontId="4"/>
  </si>
  <si>
    <t>例</t>
    <rPh sb="0" eb="1">
      <t>レイ</t>
    </rPh>
    <phoneticPr fontId="4"/>
  </si>
  <si>
    <t>西三　太郎</t>
    <rPh sb="0" eb="1">
      <t>セイ</t>
    </rPh>
    <rPh sb="1" eb="2">
      <t>サン</t>
    </rPh>
    <rPh sb="3" eb="5">
      <t>タロウ</t>
    </rPh>
    <phoneticPr fontId="4"/>
  </si>
  <si>
    <t>4X100mR</t>
    <phoneticPr fontId="4"/>
  </si>
  <si>
    <t>4X400mR</t>
    <phoneticPr fontId="4"/>
  </si>
  <si>
    <t>氏　名</t>
    <rPh sb="0" eb="1">
      <t>シ</t>
    </rPh>
    <rPh sb="2" eb="3">
      <t>メイ</t>
    </rPh>
    <phoneticPr fontId="4"/>
  </si>
  <si>
    <t>A4サイズ</t>
    <phoneticPr fontId="8"/>
  </si>
  <si>
    <t>４×４００ｍＲ</t>
    <phoneticPr fontId="8"/>
  </si>
  <si>
    <t>女</t>
    <rPh sb="0" eb="1">
      <t>オンナ</t>
    </rPh>
    <phoneticPr fontId="4"/>
  </si>
  <si>
    <t>男</t>
    <rPh sb="0" eb="1">
      <t>オトコ</t>
    </rPh>
    <phoneticPr fontId="4"/>
  </si>
  <si>
    <t>○</t>
    <phoneticPr fontId="4"/>
  </si>
  <si>
    <t>大会名</t>
    <rPh sb="0" eb="2">
      <t>タイカイ</t>
    </rPh>
    <rPh sb="2" eb="3">
      <t>メイ</t>
    </rPh>
    <phoneticPr fontId="4"/>
  </si>
  <si>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</si>
  <si>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</si>
  <si>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</si>
  <si>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</si>
  <si>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</si>
  <si>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</si>
  <si>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</si>
  <si>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</si>
  <si>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</si>
  <si>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</si>
  <si>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</si>
  <si>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4"/>
  </si>
  <si>
    <t>申込チーム数</t>
    <rPh sb="0" eb="2">
      <t>モウシコミ</t>
    </rPh>
    <rPh sb="5" eb="6">
      <t>スウ</t>
    </rPh>
    <phoneticPr fontId="4"/>
  </si>
  <si>
    <t>②選手情報入力</t>
    <rPh sb="1" eb="3">
      <t>センシュ</t>
    </rPh>
    <rPh sb="3" eb="5">
      <t>ジョウホウ</t>
    </rPh>
    <rPh sb="5" eb="7">
      <t>ニュウリョク</t>
    </rPh>
    <phoneticPr fontId="4"/>
  </si>
  <si>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4"/>
  </si>
  <si>
    <t xml:space="preserve">チーム名 </t>
    <rPh sb="3" eb="4">
      <t>メイ</t>
    </rPh>
    <phoneticPr fontId="4"/>
  </si>
  <si>
    <t>54秒23</t>
    <rPh sb="2" eb="3">
      <t>ビョウ</t>
    </rPh>
    <phoneticPr fontId="4"/>
  </si>
  <si>
    <t>↓</t>
    <phoneticPr fontId="4"/>
  </si>
  <si>
    <t xml:space="preserve">１ </t>
    <phoneticPr fontId="4"/>
  </si>
  <si>
    <t xml:space="preserve">３ </t>
    <phoneticPr fontId="4"/>
  </si>
  <si>
    <t>期　日</t>
    <rPh sb="0" eb="1">
      <t>キ</t>
    </rPh>
    <rPh sb="2" eb="3">
      <t>ヒ</t>
    </rPh>
    <phoneticPr fontId="4"/>
  </si>
  <si>
    <t>会　場</t>
    <rPh sb="0" eb="1">
      <t>カイ</t>
    </rPh>
    <rPh sb="2" eb="3">
      <t>バ</t>
    </rPh>
    <phoneticPr fontId="4"/>
  </si>
  <si>
    <t>　　②選手情報の入力</t>
    <rPh sb="3" eb="5">
      <t>センシュ</t>
    </rPh>
    <rPh sb="5" eb="7">
      <t>ジョウホウ</t>
    </rPh>
    <rPh sb="8" eb="10">
      <t>ニュウリョク</t>
    </rPh>
    <phoneticPr fontId="4"/>
  </si>
  <si>
    <t>送付先</t>
    <rPh sb="0" eb="2">
      <t>ソウフ</t>
    </rPh>
    <rPh sb="2" eb="3">
      <t>サキ</t>
    </rPh>
    <phoneticPr fontId="4"/>
  </si>
  <si>
    <t>　★問い合わせ先</t>
    <rPh sb="2" eb="3">
      <t>ト</t>
    </rPh>
    <rPh sb="4" eb="5">
      <t>ア</t>
    </rPh>
    <rPh sb="7" eb="8">
      <t>サキ</t>
    </rPh>
    <phoneticPr fontId="4"/>
  </si>
  <si>
    <t>　★データ入力前にこのページの内容を必ずお読みください。</t>
    <rPh sb="5" eb="7">
      <t>ニュウリョク</t>
    </rPh>
    <rPh sb="7" eb="8">
      <t>マエ</t>
    </rPh>
    <rPh sb="15" eb="17">
      <t>ナイヨウ</t>
    </rPh>
    <rPh sb="18" eb="19">
      <t>カナラ</t>
    </rPh>
    <rPh sb="21" eb="22">
      <t>ヨ</t>
    </rPh>
    <phoneticPr fontId="4"/>
  </si>
  <si>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4"/>
  </si>
  <si>
    <t>　　なっていることを確認してください。</t>
    <rPh sb="10" eb="12">
      <t>カクニン</t>
    </rPh>
    <phoneticPr fontId="4"/>
  </si>
  <si>
    <t>←入力</t>
    <rPh sb="1" eb="3">
      <t>ニュウリョク</t>
    </rPh>
    <phoneticPr fontId="4"/>
  </si>
  <si>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4"/>
  </si>
  <si>
    <t>○</t>
    <phoneticPr fontId="4"/>
  </si>
  <si>
    <t>★記録がない場合は空欄にしてください。</t>
    <rPh sb="1" eb="3">
      <t>キロク</t>
    </rPh>
    <rPh sb="6" eb="8">
      <t>バアイ</t>
    </rPh>
    <rPh sb="9" eb="11">
      <t>クウラン</t>
    </rPh>
    <phoneticPr fontId="4"/>
  </si>
  <si>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4"/>
  </si>
  <si>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4"/>
  </si>
  <si>
    <t>Ord</t>
    <phoneticPr fontId="4"/>
  </si>
  <si>
    <r>
      <t>　　※</t>
    </r>
    <r>
      <rPr>
        <b/>
        <sz val="11"/>
        <color indexed="10"/>
        <rFont val="ＭＳ ゴシック"/>
        <family val="3"/>
        <charset val="128"/>
      </rPr>
      <t>記録は、次のとおり入力してください。</t>
    </r>
    <rPh sb="3" eb="5">
      <t>キロク</t>
    </rPh>
    <rPh sb="7" eb="8">
      <t>ツギ</t>
    </rPh>
    <rPh sb="12" eb="14">
      <t>ニュウリョク</t>
    </rPh>
    <phoneticPr fontId="4"/>
  </si>
  <si>
    <t>4分07秒00</t>
    <rPh sb="1" eb="2">
      <t>フン</t>
    </rPh>
    <rPh sb="4" eb="5">
      <t>ビョウ</t>
    </rPh>
    <phoneticPr fontId="4"/>
  </si>
  <si>
    <t>氏　名</t>
    <rPh sb="0" eb="1">
      <t>シ</t>
    </rPh>
    <rPh sb="2" eb="3">
      <t>メイ</t>
    </rPh>
    <phoneticPr fontId="4"/>
  </si>
  <si>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4"/>
  </si>
  <si>
    <t>　＜注意事項等＞</t>
    <rPh sb="2" eb="4">
      <t>チュウイ</t>
    </rPh>
    <rPh sb="4" eb="6">
      <t>ジコウ</t>
    </rPh>
    <rPh sb="6" eb="7">
      <t>トウ</t>
    </rPh>
    <phoneticPr fontId="4"/>
  </si>
  <si>
    <t>例１</t>
    <rPh sb="0" eb="1">
      <t>レイ</t>
    </rPh>
    <phoneticPr fontId="4"/>
  </si>
  <si>
    <t>例２</t>
    <rPh sb="0" eb="1">
      <t>レイ</t>
    </rPh>
    <phoneticPr fontId="4"/>
  </si>
  <si>
    <t>例３</t>
    <rPh sb="0" eb="1">
      <t>レイ</t>
    </rPh>
    <phoneticPr fontId="4"/>
  </si>
  <si>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4"/>
  </si>
  <si>
    <t>ｾｲｻﾝ ﾀﾛｳ</t>
    <phoneticPr fontId="4"/>
  </si>
  <si>
    <t>ﾌﾘｶﾞﾅ</t>
    <phoneticPr fontId="4"/>
  </si>
  <si>
    <t>男4X100mR</t>
    <rPh sb="0" eb="1">
      <t>オトコ</t>
    </rPh>
    <phoneticPr fontId="4"/>
  </si>
  <si>
    <t>女4X100mR</t>
    <phoneticPr fontId="4"/>
  </si>
  <si>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</si>
  <si>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</si>
  <si>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4"/>
  </si>
  <si>
    <t>ｶﾅ</t>
    <phoneticPr fontId="4"/>
  </si>
  <si>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4"/>
  </si>
  <si>
    <t>　・必要事項を入力してください。</t>
    <rPh sb="2" eb="4">
      <t>ヒツヨウ</t>
    </rPh>
    <rPh sb="4" eb="6">
      <t>ジコウ</t>
    </rPh>
    <rPh sb="7" eb="9">
      <t>ニュウリョク</t>
    </rPh>
    <phoneticPr fontId="4"/>
  </si>
  <si>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4"/>
  </si>
  <si>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4"/>
  </si>
  <si>
    <t>男　　　子</t>
    <rPh sb="0" eb="1">
      <t>オトコ</t>
    </rPh>
    <rPh sb="4" eb="5">
      <t>コ</t>
    </rPh>
    <phoneticPr fontId="25"/>
  </si>
  <si>
    <t>女　　　子</t>
    <rPh sb="0" eb="1">
      <t>オンナ</t>
    </rPh>
    <rPh sb="4" eb="5">
      <t>コ</t>
    </rPh>
    <phoneticPr fontId="25"/>
  </si>
  <si>
    <t>一覧表用　種目名</t>
    <rPh sb="0" eb="2">
      <t>イチラン</t>
    </rPh>
    <rPh sb="2" eb="3">
      <t>ヒョウ</t>
    </rPh>
    <rPh sb="3" eb="4">
      <t>ヨウ</t>
    </rPh>
    <rPh sb="5" eb="7">
      <t>シュモク</t>
    </rPh>
    <rPh sb="7" eb="8">
      <t>メイ</t>
    </rPh>
    <phoneticPr fontId="25"/>
  </si>
  <si>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5"/>
  </si>
  <si>
    <t>※データを修正する場合は、必ず「Delete」キーを使用してください。</t>
    <rPh sb="5" eb="7">
      <t>シュウセイ</t>
    </rPh>
    <rPh sb="9" eb="11">
      <t>バアイ</t>
    </rPh>
    <rPh sb="13" eb="14">
      <t>カナラ</t>
    </rPh>
    <rPh sb="26" eb="28">
      <t>シヨウ</t>
    </rPh>
    <phoneticPr fontId="4"/>
  </si>
  <si>
    <t>競技者NO</t>
    <rPh sb="0" eb="3">
      <t>キョウギシャ</t>
    </rPh>
    <phoneticPr fontId="4"/>
  </si>
  <si>
    <t>男400R</t>
    <rPh sb="0" eb="1">
      <t>オトコ</t>
    </rPh>
    <phoneticPr fontId="4"/>
  </si>
  <si>
    <t>リレー記録</t>
    <rPh sb="3" eb="5">
      <t>キロク</t>
    </rPh>
    <phoneticPr fontId="4"/>
  </si>
  <si>
    <t>4X100mR</t>
  </si>
  <si>
    <t>4X400mR</t>
  </si>
  <si>
    <t>男子</t>
    <rPh sb="0" eb="2">
      <t>ダンシ</t>
    </rPh>
    <phoneticPr fontId="4"/>
  </si>
  <si>
    <t>女子</t>
    <rPh sb="0" eb="2">
      <t>ジョシ</t>
    </rPh>
    <phoneticPr fontId="4"/>
  </si>
  <si>
    <t>男1600R</t>
    <rPh sb="0" eb="1">
      <t>オトコ</t>
    </rPh>
    <phoneticPr fontId="4"/>
  </si>
  <si>
    <t>女400R</t>
    <rPh sb="0" eb="1">
      <t>オンナ</t>
    </rPh>
    <phoneticPr fontId="4"/>
  </si>
  <si>
    <t>女1600R</t>
    <rPh sb="0" eb="1">
      <t>オンナ</t>
    </rPh>
    <phoneticPr fontId="4"/>
  </si>
  <si>
    <t>※必要事項を全て入力してください。</t>
    <rPh sb="1" eb="3">
      <t>ヒツヨウ</t>
    </rPh>
    <rPh sb="3" eb="5">
      <t>ジコウ</t>
    </rPh>
    <rPh sb="6" eb="7">
      <t>スベ</t>
    </rPh>
    <rPh sb="8" eb="10">
      <t>ニュウリョク</t>
    </rPh>
    <phoneticPr fontId="4"/>
  </si>
  <si>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4"/>
  </si>
  <si>
    <t>※リレーにエントリーをする選手とチームの記録を確認してください。</t>
    <rPh sb="13" eb="15">
      <t>センシュ</t>
    </rPh>
    <rPh sb="20" eb="22">
      <t>キロク</t>
    </rPh>
    <rPh sb="23" eb="25">
      <t>カクニン</t>
    </rPh>
    <phoneticPr fontId="4"/>
  </si>
  <si>
    <t>③リレー情報確認</t>
    <rPh sb="4" eb="6">
      <t>ジョウホウ</t>
    </rPh>
    <rPh sb="6" eb="8">
      <t>カクニン</t>
    </rPh>
    <phoneticPr fontId="4"/>
  </si>
  <si>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4"/>
  </si>
  <si>
    <t>〒463-8799　守山郵便局　私書箱１４号　名古屋地区陸上競技協会</t>
    <rPh sb="23" eb="26">
      <t>ナゴヤ</t>
    </rPh>
    <rPh sb="26" eb="28">
      <t>チク</t>
    </rPh>
    <phoneticPr fontId="4"/>
  </si>
  <si>
    <t>勝見　昌弘　宛</t>
    <rPh sb="0" eb="2">
      <t>カツミ</t>
    </rPh>
    <rPh sb="3" eb="5">
      <t>マサヒロ</t>
    </rPh>
    <rPh sb="6" eb="7">
      <t>アテ</t>
    </rPh>
    <phoneticPr fontId="4"/>
  </si>
  <si>
    <t>種　目　数</t>
    <rPh sb="0" eb="1">
      <t>シュ</t>
    </rPh>
    <rPh sb="2" eb="3">
      <t>メ</t>
    </rPh>
    <rPh sb="4" eb="5">
      <t>スウ</t>
    </rPh>
    <phoneticPr fontId="8"/>
  </si>
  <si>
    <t>種目計</t>
    <rPh sb="0" eb="2">
      <t>シュモク</t>
    </rPh>
    <rPh sb="2" eb="3">
      <t>ケイ</t>
    </rPh>
    <phoneticPr fontId="4"/>
  </si>
  <si>
    <t>種目数</t>
    <rPh sb="0" eb="3">
      <t>シュモクスウ</t>
    </rPh>
    <phoneticPr fontId="8"/>
  </si>
  <si>
    <t>リレー</t>
    <phoneticPr fontId="8"/>
  </si>
  <si>
    <t>リレー計</t>
    <rPh sb="3" eb="4">
      <t>ケイ</t>
    </rPh>
    <phoneticPr fontId="4"/>
  </si>
  <si>
    <t>部</t>
    <rPh sb="0" eb="1">
      <t>ブ</t>
    </rPh>
    <phoneticPr fontId="8"/>
  </si>
  <si>
    <t>男</t>
    <rPh sb="0" eb="1">
      <t>オトコ</t>
    </rPh>
    <phoneticPr fontId="4"/>
  </si>
  <si>
    <t>女</t>
    <rPh sb="0" eb="1">
      <t>オンナ</t>
    </rPh>
    <phoneticPr fontId="4"/>
  </si>
  <si>
    <t>申込責任者</t>
    <rPh sb="0" eb="2">
      <t>モウシコミ</t>
    </rPh>
    <rPh sb="2" eb="5">
      <t>セキニ</t>
    </rPh>
    <phoneticPr fontId="4"/>
  </si>
  <si>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4"/>
  </si>
  <si>
    <t>役員ができる方のお名前を入力してください</t>
    <rPh sb="0" eb="2">
      <t>ヤクイン</t>
    </rPh>
    <rPh sb="6" eb="7">
      <t>カタ</t>
    </rPh>
    <rPh sb="9" eb="11">
      <t>ナマ</t>
    </rPh>
    <rPh sb="12" eb="14">
      <t>ニュウリョク</t>
    </rPh>
    <phoneticPr fontId="4"/>
  </si>
  <si>
    <t>メール送信期限</t>
    <rPh sb="3" eb="5">
      <t>ソウシン</t>
    </rPh>
    <rPh sb="5" eb="7">
      <t>キゲン</t>
    </rPh>
    <phoneticPr fontId="4"/>
  </si>
  <si>
    <t>※必ずメールを送信してください！　書類のみでは受け付けできません。</t>
    <rPh sb="1" eb="2">
      <t>カナラ</t>
    </rPh>
    <rPh sb="7" eb="9">
      <t>ソウシン</t>
    </rPh>
    <rPh sb="17" eb="19">
      <t>ショルイ</t>
    </rPh>
    <rPh sb="23" eb="24">
      <t>ウ</t>
    </rPh>
    <rPh sb="25" eb="26">
      <t>ツ</t>
    </rPh>
    <phoneticPr fontId="4"/>
  </si>
  <si>
    <t>書類郵送期限　</t>
    <rPh sb="0" eb="2">
      <t>ショルイ</t>
    </rPh>
    <rPh sb="2" eb="4">
      <t>ユウソウ</t>
    </rPh>
    <rPh sb="4" eb="6">
      <t>キゲン</t>
    </rPh>
    <phoneticPr fontId="4"/>
  </si>
  <si>
    <t>メール送信後に郵送願います。</t>
    <rPh sb="3" eb="6">
      <t>ソウシンゴ</t>
    </rPh>
    <rPh sb="7" eb="10">
      <t>ユウソウネガ</t>
    </rPh>
    <phoneticPr fontId="4"/>
  </si>
  <si>
    <t xml:space="preserve">４ </t>
  </si>
  <si>
    <t xml:space="preserve">５ </t>
  </si>
  <si>
    <t>　★作業の流れは次のとおりです。　データの入力は①②のシートのみです。</t>
    <rPh sb="2" eb="4">
      <t>サギョウ</t>
    </rPh>
    <rPh sb="5" eb="6">
      <t>ナガ</t>
    </rPh>
    <rPh sb="8" eb="9">
      <t>ツギ</t>
    </rPh>
    <rPh sb="21" eb="23">
      <t>ニュウリョク</t>
    </rPh>
    <phoneticPr fontId="4"/>
  </si>
  <si>
    <t>　　①団体情報の入力</t>
    <rPh sb="3" eb="5">
      <t>ダンタイ</t>
    </rPh>
    <rPh sb="5" eb="7">
      <t>ジョウホウ</t>
    </rPh>
    <rPh sb="8" eb="10">
      <t>ニュウリョク</t>
    </rPh>
    <phoneticPr fontId="4"/>
  </si>
  <si>
    <t>・プログラム購入部数もこちらで入力となります。</t>
    <rPh sb="6" eb="8">
      <t>コウニュウ</t>
    </rPh>
    <rPh sb="8" eb="10">
      <t>ブスウ</t>
    </rPh>
    <rPh sb="15" eb="17">
      <t>ニュウリョク</t>
    </rPh>
    <phoneticPr fontId="4"/>
  </si>
  <si>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4"/>
  </si>
  <si>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4"/>
  </si>
  <si>
    <r>
      <t>　・入力したファイルを送信してください。</t>
    </r>
    <r>
      <rPr>
        <b/>
        <sz val="12"/>
        <color indexed="8"/>
        <rFont val="ＭＳ 明朝"/>
        <family val="1"/>
        <charset val="128"/>
      </rPr>
      <t/>
    </r>
    <rPh sb="2" eb="4">
      <t>ニュウリョク</t>
    </rPh>
    <phoneticPr fontId="4"/>
  </si>
  <si>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4"/>
  </si>
  <si>
    <t>　　④ファイルの保存</t>
    <rPh sb="8" eb="10">
      <t>ホゾン</t>
    </rPh>
    <phoneticPr fontId="4"/>
  </si>
  <si>
    <t>　　⑤メール送信</t>
    <rPh sb="6" eb="8">
      <t>ソウシン</t>
    </rPh>
    <phoneticPr fontId="4"/>
  </si>
  <si>
    <t>　　⑥参加料の振込</t>
    <rPh sb="3" eb="6">
      <t>サンカリョウ</t>
    </rPh>
    <rPh sb="7" eb="9">
      <t>フリコミ</t>
    </rPh>
    <phoneticPr fontId="4"/>
  </si>
  <si>
    <t>　　⑦郵送</t>
    <rPh sb="3" eb="5">
      <t>ユウソウ</t>
    </rPh>
    <phoneticPr fontId="4"/>
  </si>
  <si>
    <t>　　⑧申込完了</t>
    <rPh sb="3" eb="5">
      <t>モウシコミ</t>
    </rPh>
    <rPh sb="5" eb="7">
      <t>カンリョウ</t>
    </rPh>
    <phoneticPr fontId="4"/>
  </si>
  <si>
    <t>①団体情報入力</t>
    <rPh sb="1" eb="3">
      <t>ダン</t>
    </rPh>
    <rPh sb="3" eb="5">
      <t>ジョウホウ</t>
    </rPh>
    <rPh sb="5" eb="7">
      <t>ニュウリョク</t>
    </rPh>
    <phoneticPr fontId="4"/>
  </si>
  <si>
    <t>団体コード</t>
    <rPh sb="0" eb="2">
      <t>ダンタイ</t>
    </rPh>
    <phoneticPr fontId="4"/>
  </si>
  <si>
    <t>略称団体名</t>
    <rPh sb="0" eb="2">
      <t>リャクショウ</t>
    </rPh>
    <rPh sb="2" eb="4">
      <t>ダンタ</t>
    </rPh>
    <rPh sb="4" eb="5">
      <t>メイ</t>
    </rPh>
    <phoneticPr fontId="4"/>
  </si>
  <si>
    <t>団体名ﾌﾘｶﾞﾅ</t>
    <rPh sb="0" eb="3">
      <t>ダンタイメイ</t>
    </rPh>
    <phoneticPr fontId="4"/>
  </si>
  <si>
    <t>申込責任者</t>
    <rPh sb="0" eb="2">
      <t>モウシコミ</t>
    </rPh>
    <rPh sb="2" eb="5">
      <t>セキニンシャ</t>
    </rPh>
    <phoneticPr fontId="4"/>
  </si>
  <si>
    <t>役員のできる方のお名前を入力してください</t>
    <rPh sb="0" eb="2">
      <t>ヤクイン</t>
    </rPh>
    <rPh sb="6" eb="7">
      <t>カタ</t>
    </rPh>
    <rPh sb="9" eb="11">
      <t>ナマ</t>
    </rPh>
    <rPh sb="12" eb="14">
      <t>ニュウリョク</t>
    </rPh>
    <phoneticPr fontId="4"/>
  </si>
  <si>
    <r>
      <t xml:space="preserve">　  </t>
    </r>
    <r>
      <rPr>
        <sz val="11"/>
        <rFont val="ＭＳ 明朝"/>
        <family val="1"/>
        <charset val="128"/>
      </rPr>
      <t>※リレーメンバーは、</t>
    </r>
    <r>
      <rPr>
        <b/>
        <i/>
        <sz val="12"/>
        <color indexed="1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4"/>
  </si>
  <si>
    <t>種目２</t>
    <rPh sb="0" eb="2">
      <t>シュモク</t>
    </rPh>
    <phoneticPr fontId="4"/>
  </si>
  <si>
    <t>記録２</t>
    <rPh sb="0" eb="2">
      <t>キロク</t>
    </rPh>
    <phoneticPr fontId="4"/>
  </si>
  <si>
    <t>男走幅跳</t>
    <rPh sb="1" eb="2">
      <t>ハシ</t>
    </rPh>
    <rPh sb="2" eb="4">
      <t>ハバト</t>
    </rPh>
    <phoneticPr fontId="21"/>
  </si>
  <si>
    <t>男4X100mR</t>
  </si>
  <si>
    <t>女4X100mR</t>
  </si>
  <si>
    <t>女走幅跳</t>
    <rPh sb="1" eb="2">
      <t>ハシ</t>
    </rPh>
    <rPh sb="2" eb="4">
      <t>ハバト</t>
    </rPh>
    <phoneticPr fontId="21"/>
  </si>
  <si>
    <t>種目数×700円</t>
    <rPh sb="0" eb="2">
      <t>シュモク</t>
    </rPh>
    <rPh sb="2" eb="3">
      <t>スウ</t>
    </rPh>
    <rPh sb="7" eb="8">
      <t>エン</t>
    </rPh>
    <phoneticPr fontId="4"/>
  </si>
  <si>
    <t>リレー参加数✕1000円</t>
    <rPh sb="3" eb="6">
      <t>サンカスウ</t>
    </rPh>
    <rPh sb="11" eb="12">
      <t>エン</t>
    </rPh>
    <phoneticPr fontId="4"/>
  </si>
  <si>
    <t>支払金額</t>
    <rPh sb="0" eb="4">
      <t>シハライキンガク</t>
    </rPh>
    <phoneticPr fontId="4"/>
  </si>
  <si>
    <t>プログラム購入部数</t>
    <phoneticPr fontId="4"/>
  </si>
  <si>
    <t>部</t>
    <rPh sb="0" eb="1">
      <t>ブ</t>
    </rPh>
    <phoneticPr fontId="4"/>
  </si>
  <si>
    <t>男女で、行を空けないでください。</t>
    <rPh sb="0" eb="2">
      <t>ダンジョ</t>
    </rPh>
    <rPh sb="4" eb="5">
      <t>ギョウ</t>
    </rPh>
    <rPh sb="6" eb="7">
      <t>ア</t>
    </rPh>
    <phoneticPr fontId="4"/>
  </si>
  <si>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4"/>
  </si>
  <si>
    <t>普通預金　口座番号００７４９４８</t>
    <rPh sb="0" eb="4">
      <t>フツウヨキン</t>
    </rPh>
    <rPh sb="5" eb="9">
      <t>コウザバンゴウ</t>
    </rPh>
    <phoneticPr fontId="4"/>
  </si>
  <si>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4"/>
  </si>
  <si>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4"/>
  </si>
  <si>
    <t>振込口座の間違いにお気をつけください。</t>
    <rPh sb="0" eb="2">
      <t>フリコミ</t>
    </rPh>
    <rPh sb="2" eb="4">
      <t>コウザ</t>
    </rPh>
    <rPh sb="5" eb="7">
      <t>マチガ</t>
    </rPh>
    <rPh sb="10" eb="11">
      <t>キ</t>
    </rPh>
    <phoneticPr fontId="4"/>
  </si>
  <si>
    <t>団体名が判らなくなりますので、</t>
    <rPh sb="0" eb="3">
      <t>ダンタイメイ</t>
    </rPh>
    <rPh sb="4" eb="5">
      <t>ワカ</t>
    </rPh>
    <phoneticPr fontId="4"/>
  </si>
  <si>
    <t>走幅跳</t>
    <rPh sb="0" eb="3">
      <t>h</t>
    </rPh>
    <phoneticPr fontId="8"/>
  </si>
  <si>
    <t>6m99</t>
    <phoneticPr fontId="4"/>
  </si>
  <si>
    <t>大会番号　</t>
    <rPh sb="0" eb="4">
      <t>タイカイバンゴウ</t>
    </rPh>
    <phoneticPr fontId="4"/>
  </si>
  <si>
    <t>(4)中学生の出場は、太字で示した種目に限ります。</t>
    <rPh sb="3" eb="6">
      <t>チュウガクセイ</t>
    </rPh>
    <rPh sb="7" eb="9">
      <t>シュツジョウ</t>
    </rPh>
    <rPh sb="11" eb="13">
      <t>フトジ</t>
    </rPh>
    <rPh sb="14" eb="15">
      <t>シメ</t>
    </rPh>
    <rPh sb="17" eb="19">
      <t>シュモク</t>
    </rPh>
    <rPh sb="20" eb="21">
      <t>カギ</t>
    </rPh>
    <phoneticPr fontId="4"/>
  </si>
  <si>
    <t>(5)投てき種目において、中学・高校の設定がある場合には、
必ずそのカテゴリーに申し込んでください。</t>
    <rPh sb="3" eb="4">
      <t>トウ</t>
    </rPh>
    <rPh sb="6" eb="8">
      <t>シュモク</t>
    </rPh>
    <rPh sb="13" eb="15">
      <t>チュウガク</t>
    </rPh>
    <rPh sb="16" eb="18">
      <t>コウコウ</t>
    </rPh>
    <rPh sb="19" eb="21">
      <t>セッテイ</t>
    </rPh>
    <rPh sb="24" eb="26">
      <t>バアイ</t>
    </rPh>
    <rPh sb="30" eb="31">
      <t>カナラ</t>
    </rPh>
    <rPh sb="40" eb="41">
      <t>モウ</t>
    </rPh>
    <rPh sb="42" eb="43">
      <t>コ</t>
    </rPh>
    <phoneticPr fontId="4"/>
  </si>
  <si>
    <t>＊申し込みのファイルは、各カテゴリーのものを使用してください。</t>
    <rPh sb="1" eb="2">
      <t>モウ</t>
    </rPh>
    <rPh sb="3" eb="4">
      <t>コ</t>
    </rPh>
    <rPh sb="12" eb="13">
      <t>カク</t>
    </rPh>
    <rPh sb="22" eb="24">
      <t>シヨウ</t>
    </rPh>
    <phoneticPr fontId="4"/>
  </si>
  <si>
    <t>ｾﾞﾛﾊﾁｷｭｳ</t>
  </si>
  <si>
    <t>０８９</t>
  </si>
  <si>
    <t>　　例）　００１ｱｻﾋｶﾞｵｶｺｳｺｳ</t>
    <rPh sb="2" eb="3">
      <t>レイ</t>
    </rPh>
    <phoneticPr fontId="4"/>
  </si>
  <si>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は、</t>
    </r>
    <r>
      <rPr>
        <b/>
        <sz val="20"/>
        <rFont val="ＭＳ Ｐゴシック"/>
        <family val="3"/>
        <charset val="128"/>
      </rPr>
      <t>絶対に付けないで</t>
    </r>
    <r>
      <rPr>
        <sz val="12"/>
        <rFont val="ＭＳ Ｐゴシック"/>
        <family val="3"/>
        <charset val="128"/>
      </rPr>
      <t>ください</t>
    </r>
    <rPh sb="0" eb="2">
      <t>フリコミ</t>
    </rPh>
    <rPh sb="2" eb="5">
      <t>ダンタイメイ</t>
    </rPh>
    <rPh sb="24" eb="26">
      <t>ゼッタイ</t>
    </rPh>
    <rPh sb="27" eb="28">
      <t>ツ</t>
    </rPh>
    <phoneticPr fontId="4"/>
  </si>
  <si>
    <t>第７回名古屋地区競技会　プレシーズンゲーム</t>
    <rPh sb="0" eb="1">
      <t>ダイ</t>
    </rPh>
    <rPh sb="2" eb="3">
      <t>カイ</t>
    </rPh>
    <rPh sb="3" eb="8">
      <t>ナゴヤ</t>
    </rPh>
    <rPh sb="8" eb="10">
      <t>キョウギ</t>
    </rPh>
    <rPh sb="10" eb="11">
      <t>カイ</t>
    </rPh>
    <phoneticPr fontId="4"/>
  </si>
  <si>
    <t>団体名</t>
    <rPh sb="0" eb="3">
      <t>ダンタイメイ</t>
    </rPh>
    <phoneticPr fontId="8"/>
  </si>
  <si>
    <t>男60m</t>
  </si>
  <si>
    <t>男300m</t>
  </si>
  <si>
    <t>男60m</t>
    <phoneticPr fontId="4"/>
  </si>
  <si>
    <t>女60m</t>
  </si>
  <si>
    <t>男300m</t>
    <phoneticPr fontId="4"/>
  </si>
  <si>
    <t>女300m</t>
  </si>
  <si>
    <t>第７回名古屋地区競技会
プレシーズンゲーム</t>
    <rPh sb="0" eb="1">
      <t>ダイ</t>
    </rPh>
    <rPh sb="2" eb="3">
      <t>カイ</t>
    </rPh>
    <rPh sb="3" eb="8">
      <t>ナゴヤチク</t>
    </rPh>
    <rPh sb="8" eb="11">
      <t>キョウギカイ</t>
    </rPh>
    <phoneticPr fontId="4"/>
  </si>
  <si>
    <t>パロマ瑞穂スタジアム</t>
    <rPh sb="3" eb="5">
      <t>ミズホ</t>
    </rPh>
    <phoneticPr fontId="4"/>
  </si>
  <si>
    <r>
      <t>砲丸投,高校砲丸投,</t>
    </r>
    <r>
      <rPr>
        <b/>
        <sz val="11"/>
        <rFont val="ＭＳ Ｐゴシック"/>
        <family val="3"/>
        <charset val="128"/>
      </rPr>
      <t>中学砲丸投</t>
    </r>
    <r>
      <rPr>
        <sz val="11"/>
        <rFont val="ＭＳ Ｐ明朝"/>
        <family val="1"/>
        <charset val="128"/>
      </rPr>
      <t>,円盤投,高校円盤投,</t>
    </r>
    <r>
      <rPr>
        <b/>
        <sz val="11"/>
        <rFont val="ＭＳ Ｐゴシック"/>
        <family val="3"/>
        <charset val="128"/>
      </rPr>
      <t>中学円盤投</t>
    </r>
    <rPh sb="0" eb="3">
      <t>ホウガンナゲ</t>
    </rPh>
    <rPh sb="4" eb="6">
      <t>コウコウ</t>
    </rPh>
    <rPh sb="6" eb="9">
      <t>ホウガンナゲ</t>
    </rPh>
    <rPh sb="20" eb="22">
      <t>コウコウ</t>
    </rPh>
    <rPh sb="22" eb="24">
      <t>エンバン</t>
    </rPh>
    <rPh sb="26" eb="28">
      <t>チュウガク</t>
    </rPh>
    <rPh sb="28" eb="31">
      <t>エンバンナ</t>
    </rPh>
    <phoneticPr fontId="4"/>
  </si>
  <si>
    <t>(女子）</t>
    <rPh sb="1" eb="3">
      <t>ジョシ</t>
    </rPh>
    <phoneticPr fontId="4"/>
  </si>
  <si>
    <r>
      <t>(1)１人</t>
    </r>
    <r>
      <rPr>
        <b/>
        <sz val="11"/>
        <rFont val="ＭＳ Ｐゴシック"/>
        <family val="3"/>
        <charset val="128"/>
      </rPr>
      <t>１種目</t>
    </r>
    <r>
      <rPr>
        <sz val="11"/>
        <rFont val="ＭＳ Ｐ明朝"/>
        <family val="1"/>
        <charset val="128"/>
      </rPr>
      <t>（リレー種目は除く）、リレーは１団体１チームとします。</t>
    </r>
    <rPh sb="4" eb="5">
      <t>ニン</t>
    </rPh>
    <rPh sb="6" eb="8">
      <t>シュモク</t>
    </rPh>
    <rPh sb="12" eb="14">
      <t>シュモク</t>
    </rPh>
    <rPh sb="15" eb="16">
      <t>ノゾ</t>
    </rPh>
    <rPh sb="24" eb="26">
      <t>ダンタイ</t>
    </rPh>
    <phoneticPr fontId="4"/>
  </si>
  <si>
    <r>
      <t xml:space="preserve">(２)中学生は愛知陸協（名古屋地区）の登録番号で申し込んでください。
　 </t>
    </r>
    <r>
      <rPr>
        <b/>
        <sz val="11"/>
        <rFont val="ＭＳ Ｐ明朝"/>
        <family val="1"/>
        <charset val="128"/>
      </rPr>
      <t>中体連学校番号では、出場できません。</t>
    </r>
    <rPh sb="3" eb="6">
      <t>チュウガクセイ</t>
    </rPh>
    <rPh sb="7" eb="9">
      <t>アイチ</t>
    </rPh>
    <rPh sb="9" eb="11">
      <t>リクキョウ</t>
    </rPh>
    <rPh sb="19" eb="21">
      <t>トウロク</t>
    </rPh>
    <rPh sb="21" eb="23">
      <t>バンゴウ</t>
    </rPh>
    <rPh sb="24" eb="25">
      <t>モウ</t>
    </rPh>
    <rPh sb="26" eb="27">
      <t>コ</t>
    </rPh>
    <rPh sb="40" eb="42">
      <t>ガッコウ</t>
    </rPh>
    <phoneticPr fontId="4"/>
  </si>
  <si>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4">
      <t>モリヤマ</t>
    </rPh>
    <rPh sb="14" eb="17">
      <t>ユウビンキョク</t>
    </rPh>
    <rPh sb="17" eb="20">
      <t>シショバコ</t>
    </rPh>
    <rPh sb="22" eb="23">
      <t>ゴウ</t>
    </rPh>
    <rPh sb="25" eb="27">
      <t>ユウソウ</t>
    </rPh>
    <phoneticPr fontId="4"/>
  </si>
  <si>
    <t>(８)60mは100mの記録で申し込んでください。</t>
    <rPh sb="12" eb="14">
      <t>キロク</t>
    </rPh>
    <rPh sb="15" eb="16">
      <t>モウ</t>
    </rPh>
    <rPh sb="17" eb="18">
      <t>コ</t>
    </rPh>
    <phoneticPr fontId="4"/>
  </si>
  <si>
    <t>　 300mは400mの記録で申し込んでください。</t>
    <rPh sb="12" eb="14">
      <t>キロク</t>
    </rPh>
    <rPh sb="15" eb="16">
      <t>モウ</t>
    </rPh>
    <phoneticPr fontId="4"/>
  </si>
  <si>
    <r>
      <t>　</t>
    </r>
    <r>
      <rPr>
        <sz val="11"/>
        <rFont val="ＭＳ Ｐ明朝"/>
        <family val="1"/>
        <charset val="128"/>
      </rPr>
      <t xml:space="preserve"> 記録は公認である必要はありません。</t>
    </r>
    <rPh sb="2" eb="4">
      <t>キロク</t>
    </rPh>
    <rPh sb="5" eb="7">
      <t>コウニン</t>
    </rPh>
    <rPh sb="10" eb="12">
      <t>ヒツヨウ</t>
    </rPh>
    <phoneticPr fontId="4"/>
  </si>
  <si>
    <t>　 ６０ｍ，３００ｍは予選→決勝を行います。</t>
    <rPh sb="11" eb="14">
      <t>ヨセン</t>
    </rPh>
    <rPh sb="14" eb="17">
      <t>ケッショ</t>
    </rPh>
    <rPh sb="17" eb="18">
      <t>オコナ</t>
    </rPh>
    <phoneticPr fontId="4"/>
  </si>
  <si>
    <t>(10)フールド長さ系の種目は、トップ８を実施します。</t>
    <rPh sb="8" eb="9">
      <t>ナガ</t>
    </rPh>
    <rPh sb="10" eb="11">
      <t>ケイ</t>
    </rPh>
    <rPh sb="12" eb="14">
      <t>シュモク</t>
    </rPh>
    <rPh sb="21" eb="23">
      <t>ジッ</t>
    </rPh>
    <phoneticPr fontId="4"/>
  </si>
  <si>
    <t>(11)各種目8位まで賞状を授与します</t>
    <rPh sb="4" eb="7">
      <t>カクシュモク</t>
    </rPh>
    <rPh sb="8" eb="9">
      <t>イ</t>
    </rPh>
    <rPh sb="11" eb="13">
      <t>ショウジョウ</t>
    </rPh>
    <rPh sb="14" eb="16">
      <t>ジュヨ</t>
    </rPh>
    <phoneticPr fontId="4"/>
  </si>
  <si>
    <t>プログラム事前申し込み１部</t>
    <rPh sb="5" eb="7">
      <t>ジゼン</t>
    </rPh>
    <rPh sb="7" eb="8">
      <t>モウ</t>
    </rPh>
    <rPh sb="9" eb="10">
      <t>コ</t>
    </rPh>
    <rPh sb="12" eb="13">
      <t>ブ</t>
    </rPh>
    <phoneticPr fontId="4"/>
  </si>
  <si>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4"/>
  </si>
  <si>
    <t>８．大会参加料の納入先</t>
  </si>
  <si>
    <r>
      <t>☆</t>
    </r>
    <r>
      <rPr>
        <b/>
        <u/>
        <sz val="11"/>
        <rFont val="ＭＳ ゴシック"/>
        <family val="3"/>
        <charset val="128"/>
      </rPr>
      <t>郵便振替の場合</t>
    </r>
    <rPh sb="1" eb="3">
      <t>ユウビン</t>
    </rPh>
    <rPh sb="3" eb="5">
      <t>フリカエ</t>
    </rPh>
    <rPh sb="6" eb="8">
      <t>バアイ</t>
    </rPh>
    <phoneticPr fontId="73"/>
  </si>
  <si>
    <r>
      <t>払込取扱票に必要事項を記入し、郵便振替払込請求書兼受領証の写しを「種目別申込人数一覧表」の貼付欄に貼付してください。振替用紙は郵便局に備え付けの</t>
    </r>
    <r>
      <rPr>
        <b/>
        <u/>
        <sz val="11"/>
        <rFont val="ＭＳ Ｐゴシック"/>
        <family val="3"/>
        <charset val="128"/>
      </rPr>
      <t>青</t>
    </r>
    <r>
      <rPr>
        <sz val="11"/>
        <rFont val="ＭＳ Ｐ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73"/>
  </si>
  <si>
    <t>口座番号</t>
    <rPh sb="0" eb="2">
      <t>コウザ</t>
    </rPh>
    <rPh sb="2" eb="4">
      <t>バンゴウ</t>
    </rPh>
    <phoneticPr fontId="73"/>
  </si>
  <si>
    <t>00870 = 3 = 90904</t>
  </si>
  <si>
    <t>加入者名</t>
    <rPh sb="0" eb="3">
      <t>カニュウシャ</t>
    </rPh>
    <rPh sb="3" eb="4">
      <t>メイ</t>
    </rPh>
    <phoneticPr fontId="73"/>
  </si>
  <si>
    <t>名古屋地区陸上競技協会</t>
    <rPh sb="5" eb="7">
      <t>リクジョウ</t>
    </rPh>
    <rPh sb="7" eb="9">
      <t>キョウギ</t>
    </rPh>
    <rPh sb="9" eb="11">
      <t>キョウカイ</t>
    </rPh>
    <phoneticPr fontId="73"/>
  </si>
  <si>
    <t>金　　額</t>
    <rPh sb="0" eb="1">
      <t>キン</t>
    </rPh>
    <rPh sb="3" eb="4">
      <t>ガク</t>
    </rPh>
    <phoneticPr fontId="73"/>
  </si>
  <si>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73"/>
  </si>
  <si>
    <t>通信欄に記入事項（おところ、おなまえの他に）</t>
    <rPh sb="0" eb="3">
      <t>ツウシンラン</t>
    </rPh>
    <rPh sb="4" eb="6">
      <t>キニュウ</t>
    </rPh>
    <rPh sb="6" eb="8">
      <t>ジコウ</t>
    </rPh>
    <rPh sb="19" eb="20">
      <t>ホカ</t>
    </rPh>
    <phoneticPr fontId="73"/>
  </si>
  <si>
    <t>①申込大会名（大会期日）</t>
    <rPh sb="1" eb="3">
      <t>モウシコミ</t>
    </rPh>
    <rPh sb="3" eb="6">
      <t>タイカイメイ</t>
    </rPh>
    <rPh sb="7" eb="9">
      <t>タイカイ</t>
    </rPh>
    <rPh sb="9" eb="11">
      <t>キジツ</t>
    </rPh>
    <phoneticPr fontId="73"/>
  </si>
  <si>
    <t>②申込団体名・学校名のいずれか</t>
    <rPh sb="1" eb="3">
      <t>モウシコミ</t>
    </rPh>
    <rPh sb="3" eb="6">
      <t>ダンタイメイ</t>
    </rPh>
    <rPh sb="7" eb="10">
      <t>ガッコウメイ</t>
    </rPh>
    <phoneticPr fontId="73"/>
  </si>
  <si>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73"/>
  </si>
  <si>
    <t>店名</t>
    <rPh sb="0" eb="2">
      <t>テンメイ</t>
    </rPh>
    <phoneticPr fontId="73"/>
  </si>
  <si>
    <t>〇八九</t>
    <rPh sb="0" eb="3">
      <t>０８９</t>
    </rPh>
    <phoneticPr fontId="73"/>
  </si>
  <si>
    <t>店</t>
    <rPh sb="0" eb="1">
      <t>テン</t>
    </rPh>
    <phoneticPr fontId="73"/>
  </si>
  <si>
    <t>店番</t>
    <rPh sb="0" eb="1">
      <t>テン</t>
    </rPh>
    <rPh sb="1" eb="2">
      <t>バン</t>
    </rPh>
    <phoneticPr fontId="73"/>
  </si>
  <si>
    <t>預金項目</t>
    <rPh sb="0" eb="2">
      <t>ヨキン</t>
    </rPh>
    <rPh sb="2" eb="4">
      <t>コウモク</t>
    </rPh>
    <phoneticPr fontId="73"/>
  </si>
  <si>
    <t>２</t>
  </si>
  <si>
    <t>当座預金</t>
    <rPh sb="0" eb="2">
      <t>トウザ</t>
    </rPh>
    <rPh sb="2" eb="4">
      <t>ヨキン</t>
    </rPh>
    <phoneticPr fontId="73"/>
  </si>
  <si>
    <t>００９０９０４</t>
  </si>
  <si>
    <t>☆銀行振込</t>
    <rPh sb="1" eb="5">
      <t>ギンコウフリコミ</t>
    </rPh>
    <phoneticPr fontId="4"/>
  </si>
  <si>
    <t>(１)この大会は、ウォーミングアップ場として北陸上競技場は使用できません。</t>
    <rPh sb="5" eb="7">
      <t>タイカイ</t>
    </rPh>
    <rPh sb="18" eb="19">
      <t>バ</t>
    </rPh>
    <rPh sb="22" eb="28">
      <t>キタリクジョウキョウギジョウ</t>
    </rPh>
    <rPh sb="29" eb="31">
      <t>シヨウ</t>
    </rPh>
    <phoneticPr fontId="4"/>
  </si>
  <si>
    <t>(3)時間プログラム、受付一覧、大会注意事項は、大会７日前ぐらいに
　  名古屋地区陸協ホームページ（名古屋地区陸協で検索）にアップします。</t>
    <rPh sb="3" eb="5">
      <t>ジカン</t>
    </rPh>
    <rPh sb="11" eb="13">
      <t>ウケツケ</t>
    </rPh>
    <rPh sb="13" eb="15">
      <t>イチラン</t>
    </rPh>
    <rPh sb="16" eb="18">
      <t>タイカイ</t>
    </rPh>
    <rPh sb="18" eb="20">
      <t>チュウイ</t>
    </rPh>
    <rPh sb="20" eb="22">
      <t>ジコウ</t>
    </rPh>
    <rPh sb="24" eb="26">
      <t>タイカイ</t>
    </rPh>
    <rPh sb="27" eb="29">
      <t>ニチマエ</t>
    </rPh>
    <rPh sb="37" eb="42">
      <t>ナゴヤチク</t>
    </rPh>
    <rPh sb="42" eb="44">
      <t>リクキョウ</t>
    </rPh>
    <rPh sb="51" eb="56">
      <t>ナゴヤチク</t>
    </rPh>
    <rPh sb="56" eb="58">
      <t>リクキョウ</t>
    </rPh>
    <rPh sb="59" eb="61">
      <t>ケンサク</t>
    </rPh>
    <phoneticPr fontId="4"/>
  </si>
  <si>
    <t>http://www.aichi-rk.jp/01_01nittei.htm</t>
  </si>
  <si>
    <t>(4)メールの件名には、必ず団体名を記入してください。</t>
    <rPh sb="7" eb="9">
      <t>ケンメイ</t>
    </rPh>
    <rPh sb="12" eb="13">
      <t>カナラ</t>
    </rPh>
    <rPh sb="14" eb="17">
      <t>ダンタイメイ</t>
    </rPh>
    <rPh sb="18" eb="20">
      <t>キニュウ</t>
    </rPh>
    <phoneticPr fontId="4"/>
  </si>
  <si>
    <t>(5)申込ファイル名も団体名に変えてから送信してください。</t>
    <rPh sb="3" eb="5">
      <t>モウシコミ</t>
    </rPh>
    <rPh sb="9" eb="10">
      <t>メイ</t>
    </rPh>
    <rPh sb="11" eb="14">
      <t>ダンタイメイ</t>
    </rPh>
    <rPh sb="15" eb="16">
      <t>カ</t>
    </rPh>
    <rPh sb="20" eb="22">
      <t>ソウシン</t>
    </rPh>
    <phoneticPr fontId="4"/>
  </si>
  <si>
    <t>(6)申し込み人数に応じて、本競技場２F･３Fのスタンド下の</t>
    <rPh sb="3" eb="4">
      <t>モウ</t>
    </rPh>
    <rPh sb="5" eb="6">
      <t>コ</t>
    </rPh>
    <rPh sb="7" eb="9">
      <t>ニンズウ</t>
    </rPh>
    <rPh sb="10" eb="11">
      <t>オウ</t>
    </rPh>
    <rPh sb="14" eb="18">
      <t>ホンキョウギジョウ</t>
    </rPh>
    <rPh sb="28" eb="29">
      <t>シタ</t>
    </rPh>
    <phoneticPr fontId="4"/>
  </si>
  <si>
    <t>　  割り振りを行いますので、場所取りは行わないでください。</t>
    <rPh sb="3" eb="4">
      <t>ワ</t>
    </rPh>
    <rPh sb="5" eb="6">
      <t>フ</t>
    </rPh>
    <rPh sb="8" eb="9">
      <t>オコナ</t>
    </rPh>
    <rPh sb="15" eb="18">
      <t>バショト</t>
    </rPh>
    <rPh sb="20" eb="21">
      <t>オコナ</t>
    </rPh>
    <phoneticPr fontId="4"/>
  </si>
  <si>
    <t>(8)問合せアドレス</t>
    <rPh sb="3" eb="5">
      <t>トイアワ</t>
    </rPh>
    <phoneticPr fontId="4"/>
  </si>
  <si>
    <t xml:space="preserve">(1０)個人情報の扱いについて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4"/>
  </si>
  <si>
    <t>男60m</t>
    <rPh sb="0" eb="1">
      <t>ダン</t>
    </rPh>
    <phoneticPr fontId="4"/>
  </si>
  <si>
    <t>種目</t>
    <rPh sb="0" eb="2">
      <t>シュモク</t>
    </rPh>
    <phoneticPr fontId="4"/>
  </si>
  <si>
    <t>No</t>
    <phoneticPr fontId="4"/>
  </si>
  <si>
    <t>FLAG</t>
    <phoneticPr fontId="4"/>
  </si>
  <si>
    <t>男1000m</t>
    <phoneticPr fontId="82"/>
  </si>
  <si>
    <t>女1000m</t>
  </si>
  <si>
    <t>男走高跳A</t>
    <rPh sb="1" eb="2">
      <t>ハシ</t>
    </rPh>
    <rPh sb="2" eb="4">
      <t>タカト</t>
    </rPh>
    <phoneticPr fontId="21"/>
  </si>
  <si>
    <t>女走高跳A</t>
    <rPh sb="1" eb="2">
      <t>ハシ</t>
    </rPh>
    <rPh sb="2" eb="4">
      <t>タカト</t>
    </rPh>
    <phoneticPr fontId="21"/>
  </si>
  <si>
    <t>男走高跳B</t>
    <rPh sb="1" eb="2">
      <t>ハシ</t>
    </rPh>
    <rPh sb="2" eb="4">
      <t>タカト</t>
    </rPh>
    <phoneticPr fontId="21"/>
  </si>
  <si>
    <t>女走高跳B</t>
    <rPh sb="1" eb="2">
      <t>ハシ</t>
    </rPh>
    <rPh sb="2" eb="4">
      <t>タカト</t>
    </rPh>
    <phoneticPr fontId="21"/>
  </si>
  <si>
    <t>女砲丸投</t>
    <rPh sb="1" eb="4">
      <t>ホウガンナ</t>
    </rPh>
    <phoneticPr fontId="82"/>
  </si>
  <si>
    <t>女円盤投</t>
    <rPh sb="1" eb="4">
      <t>エンバンナゲ</t>
    </rPh>
    <phoneticPr fontId="82"/>
  </si>
  <si>
    <t>男1000m</t>
  </si>
  <si>
    <t>A</t>
    <phoneticPr fontId="4"/>
  </si>
  <si>
    <t>ﾅﾝﾊﾞｰ１</t>
    <phoneticPr fontId="4"/>
  </si>
  <si>
    <t>ﾅﾝﾊﾞｰ2</t>
    <phoneticPr fontId="4"/>
  </si>
  <si>
    <t>　　③種目別人数の確認・種目別人数表と申込み一覧表の印刷</t>
    <rPh sb="3" eb="6">
      <t>シュモクベツ</t>
    </rPh>
    <rPh sb="6" eb="8">
      <t>ニンズウ</t>
    </rPh>
    <rPh sb="9" eb="11">
      <t>カクニン</t>
    </rPh>
    <rPh sb="12" eb="15">
      <t>シュモクベツ</t>
    </rPh>
    <rPh sb="15" eb="17">
      <t>ニンズウ</t>
    </rPh>
    <rPh sb="17" eb="18">
      <t>ヒョウ</t>
    </rPh>
    <rPh sb="19" eb="21">
      <t>モウシコ</t>
    </rPh>
    <rPh sb="22" eb="25">
      <t>イチランヒョウ</t>
    </rPh>
    <rPh sb="26" eb="28">
      <t>インサツ</t>
    </rPh>
    <phoneticPr fontId="4"/>
  </si>
  <si>
    <t>ここに、振込明細書のコピーを貼付けてください</t>
    <rPh sb="4" eb="6">
      <t>フリコミ</t>
    </rPh>
    <rPh sb="6" eb="9">
      <t>メイサイショ</t>
    </rPh>
    <rPh sb="14" eb="16">
      <t>ハリツ</t>
    </rPh>
    <phoneticPr fontId="4"/>
  </si>
  <si>
    <t>このシートを印刷し振込明細のコピーを貼り付けてください</t>
    <rPh sb="6" eb="8">
      <t>インサツ</t>
    </rPh>
    <rPh sb="9" eb="11">
      <t>フリコミ</t>
    </rPh>
    <rPh sb="11" eb="13">
      <t>メイサイ</t>
    </rPh>
    <rPh sb="18" eb="19">
      <t>ハ</t>
    </rPh>
    <rPh sb="20" eb="21">
      <t>ツ</t>
    </rPh>
    <phoneticPr fontId="4"/>
  </si>
  <si>
    <t>プログラム部数✕800円</t>
    <rPh sb="5" eb="7">
      <t>ブスウ</t>
    </rPh>
    <rPh sb="11" eb="12">
      <t>エン</t>
    </rPh>
    <phoneticPr fontId="4"/>
  </si>
  <si>
    <t>参加人数</t>
    <rPh sb="0" eb="4">
      <t>サンカニンズウ</t>
    </rPh>
    <phoneticPr fontId="4"/>
  </si>
  <si>
    <t>00100</t>
    <phoneticPr fontId="25"/>
  </si>
  <si>
    <t>00300</t>
    <phoneticPr fontId="25"/>
  </si>
  <si>
    <t>00700</t>
    <phoneticPr fontId="25"/>
  </si>
  <si>
    <t>07101</t>
    <phoneticPr fontId="25"/>
  </si>
  <si>
    <t>07102</t>
  </si>
  <si>
    <t>07300</t>
    <phoneticPr fontId="25"/>
  </si>
  <si>
    <t>08400</t>
    <phoneticPr fontId="25"/>
  </si>
  <si>
    <t>DB</t>
  </si>
  <si>
    <t>N1</t>
  </si>
  <si>
    <t>N2</t>
  </si>
  <si>
    <t>SX</t>
  </si>
  <si>
    <t>KC</t>
  </si>
  <si>
    <t>MC</t>
  </si>
  <si>
    <t>Syozoku</t>
  </si>
  <si>
    <t>ZK</t>
  </si>
  <si>
    <t>S1</t>
  </si>
  <si>
    <t>TM</t>
  </si>
  <si>
    <t>S2</t>
  </si>
  <si>
    <t>S3</t>
  </si>
  <si>
    <t>S4</t>
  </si>
  <si>
    <t>S5</t>
  </si>
  <si>
    <t>S6</t>
  </si>
  <si>
    <t>団体名略称</t>
  </si>
  <si>
    <t>団体名カナ</t>
  </si>
  <si>
    <t>お手数ですが、学校名検索に一字以上入力してください。</t>
    <rPh sb="1" eb="3">
      <t>テスウ</t>
    </rPh>
    <rPh sb="7" eb="12">
      <t>ガッコウ</t>
    </rPh>
    <rPh sb="13" eb="15">
      <t>イチジ</t>
    </rPh>
    <rPh sb="15" eb="17">
      <t>イジョウ</t>
    </rPh>
    <rPh sb="17" eb="19">
      <t>ニュウリョク</t>
    </rPh>
    <phoneticPr fontId="4"/>
  </si>
  <si>
    <t>学校名検索</t>
    <rPh sb="0" eb="3">
      <t>ガッコウメイ</t>
    </rPh>
    <rPh sb="3" eb="5">
      <t>ケンサク</t>
    </rPh>
    <phoneticPr fontId="4"/>
  </si>
  <si>
    <t>学校名</t>
    <rPh sb="0" eb="2">
      <t>ガッコウ</t>
    </rPh>
    <rPh sb="2" eb="3">
      <t>メイ</t>
    </rPh>
    <phoneticPr fontId="4"/>
  </si>
  <si>
    <t>←学校名を選択すると、自動で入力されます。</t>
    <rPh sb="1" eb="4">
      <t>ガッコウメイ</t>
    </rPh>
    <rPh sb="5" eb="7">
      <t>センタク</t>
    </rPh>
    <rPh sb="11" eb="13">
      <t>ジドウ</t>
    </rPh>
    <rPh sb="14" eb="16">
      <t>ニュウリョク</t>
    </rPh>
    <phoneticPr fontId="4"/>
  </si>
  <si>
    <t>ナンバーのアルファベット</t>
    <phoneticPr fontId="4"/>
  </si>
  <si>
    <t>←入力　ナンバーのアルファベットを入力してください。</t>
    <rPh sb="1" eb="3">
      <t>ニュウリョク</t>
    </rPh>
    <rPh sb="17" eb="19">
      <t>ニュウ</t>
    </rPh>
    <phoneticPr fontId="4"/>
  </si>
  <si>
    <t>プログラム購入部数</t>
    <phoneticPr fontId="4"/>
  </si>
  <si>
    <t>　・申し込みメールへの返信は行いません。</t>
    <rPh sb="2" eb="3">
      <t>モウ</t>
    </rPh>
    <rPh sb="4" eb="5">
      <t>コ</t>
    </rPh>
    <rPh sb="11" eb="13">
      <t>ヘンシン</t>
    </rPh>
    <rPh sb="14" eb="15">
      <t>オコナ</t>
    </rPh>
    <phoneticPr fontId="4"/>
  </si>
  <si>
    <t>小学生６０ｍ，１０００ｍ</t>
    <rPh sb="0" eb="3">
      <t>ショウガクセイ</t>
    </rPh>
    <phoneticPr fontId="4"/>
  </si>
  <si>
    <r>
      <t>走高跳AB,走幅跳,円盤投,</t>
    </r>
    <r>
      <rPr>
        <sz val="11"/>
        <rFont val="ＭＳ Ｐ明朝"/>
        <family val="1"/>
        <charset val="128"/>
      </rPr>
      <t>砲丸投</t>
    </r>
    <r>
      <rPr>
        <b/>
        <sz val="11"/>
        <rFont val="ＭＳ Ｐゴシック"/>
        <family val="3"/>
        <charset val="128"/>
      </rPr>
      <t>,中学砲丸投</t>
    </r>
    <rPh sb="10" eb="13">
      <t>エンバンナゲ</t>
    </rPh>
    <rPh sb="14" eb="17">
      <t>ホウガンナゲ</t>
    </rPh>
    <rPh sb="18" eb="20">
      <t>チュウガク</t>
    </rPh>
    <rPh sb="20" eb="23">
      <t>ホウガンナゲ</t>
    </rPh>
    <phoneticPr fontId="4"/>
  </si>
  <si>
    <t>(3)他地区、他県登録者の参加は認めていません。</t>
    <rPh sb="3" eb="6">
      <t>タチク</t>
    </rPh>
    <rPh sb="7" eb="9">
      <t>タケン</t>
    </rPh>
    <rPh sb="9" eb="12">
      <t>トウロクシャ</t>
    </rPh>
    <rPh sb="13" eb="15">
      <t>サンカ</t>
    </rPh>
    <rPh sb="16" eb="17">
      <t>ミト</t>
    </rPh>
    <phoneticPr fontId="4"/>
  </si>
  <si>
    <t>(6)小学生は、友の会会員であることが参加の条件です。</t>
    <rPh sb="3" eb="6">
      <t>ショウ</t>
    </rPh>
    <rPh sb="8" eb="9">
      <t>トモ</t>
    </rPh>
    <rPh sb="10" eb="11">
      <t>カイ</t>
    </rPh>
    <rPh sb="11" eb="13">
      <t>カイイン</t>
    </rPh>
    <rPh sb="19" eb="21">
      <t>サンカ</t>
    </rPh>
    <rPh sb="22" eb="24">
      <t>ジョウケン</t>
    </rPh>
    <phoneticPr fontId="4"/>
  </si>
  <si>
    <t>　 小学生の６０ｍ、１０００ｍはタイムレースとします。</t>
    <rPh sb="2" eb="6">
      <t>ショウガク</t>
    </rPh>
    <phoneticPr fontId="4"/>
  </si>
  <si>
    <t>(９)走高跳Aは、男子1m70、女子1m45、Bは男子1m45、女子1m20から</t>
    <rPh sb="3" eb="6">
      <t>ハシリタカ</t>
    </rPh>
    <rPh sb="9" eb="11">
      <t>ダンシ</t>
    </rPh>
    <rPh sb="16" eb="18">
      <t>ジョシ</t>
    </rPh>
    <rPh sb="25" eb="27">
      <t>ダンシ</t>
    </rPh>
    <rPh sb="32" eb="34">
      <t>ジョシ</t>
    </rPh>
    <phoneticPr fontId="4"/>
  </si>
  <si>
    <t>　　開始しますが、順位は全体でつけます。</t>
    <rPh sb="2" eb="4">
      <t>カイシ</t>
    </rPh>
    <rPh sb="9" eb="11">
      <t>ジュンイ</t>
    </rPh>
    <rPh sb="12" eb="14">
      <t>ゼンタイ</t>
    </rPh>
    <phoneticPr fontId="4"/>
  </si>
  <si>
    <t>一般・大学・高校７００円　中学生５００円　小学生２００円　</t>
    <rPh sb="0" eb="2">
      <t>イッパン</t>
    </rPh>
    <rPh sb="3" eb="5">
      <t>ダイガク</t>
    </rPh>
    <rPh sb="6" eb="8">
      <t>コウコウ</t>
    </rPh>
    <rPh sb="11" eb="12">
      <t>エン</t>
    </rPh>
    <rPh sb="13" eb="16">
      <t>チュウガクセイ</t>
    </rPh>
    <rPh sb="19" eb="20">
      <t>エン</t>
    </rPh>
    <rPh sb="21" eb="24">
      <t>ショウガクセイ</t>
    </rPh>
    <rPh sb="27" eb="28">
      <t>エン</t>
    </rPh>
    <phoneticPr fontId="4"/>
  </si>
  <si>
    <t>８００円</t>
    <rPh sb="3" eb="4">
      <t>エン</t>
    </rPh>
    <phoneticPr fontId="4"/>
  </si>
  <si>
    <t>④参加人数一覧表</t>
    <rPh sb="1" eb="3">
      <t>サンカ</t>
    </rPh>
    <rPh sb="3" eb="5">
      <t>ニンズウ</t>
    </rPh>
    <rPh sb="5" eb="7">
      <t>イチラン</t>
    </rPh>
    <rPh sb="7" eb="8">
      <t>ヒョウ</t>
    </rPh>
    <phoneticPr fontId="4"/>
  </si>
  <si>
    <r>
      <t>　・</t>
    </r>
    <r>
      <rPr>
        <b/>
        <sz val="11"/>
        <color indexed="10"/>
        <rFont val="ＭＳ ゴシック"/>
        <family val="3"/>
        <charset val="128"/>
      </rPr>
      <t>「参加人数」表</t>
    </r>
    <r>
      <rPr>
        <b/>
        <sz val="11"/>
        <rFont val="ＭＳ ゴシック"/>
        <family val="3"/>
        <charset val="128"/>
      </rPr>
      <t>に</t>
    </r>
    <r>
      <rPr>
        <b/>
        <sz val="11"/>
        <color indexed="10"/>
        <rFont val="ＭＳ ゴシック"/>
        <family val="3"/>
        <charset val="128"/>
      </rPr>
      <t>振込明細書のコピーを添付して</t>
    </r>
    <r>
      <rPr>
        <sz val="11"/>
        <rFont val="ＭＳ 明朝"/>
        <family val="1"/>
        <charset val="128"/>
      </rPr>
      <t>郵送してください。</t>
    </r>
    <rPh sb="3" eb="5">
      <t>サンカ</t>
    </rPh>
    <rPh sb="5" eb="7">
      <t>ニンズウ</t>
    </rPh>
    <rPh sb="8" eb="9">
      <t>ヒョウ</t>
    </rPh>
    <rPh sb="20" eb="22">
      <t>テンプ</t>
    </rPh>
    <rPh sb="24" eb="26">
      <t>ユウソウ</t>
    </rPh>
    <phoneticPr fontId="4"/>
  </si>
  <si>
    <t>(２)プログラムは予約有料販売（800円）です。</t>
  </si>
  <si>
    <t>No</t>
    <phoneticPr fontId="83"/>
  </si>
  <si>
    <t>団体コード</t>
    <phoneticPr fontId="88"/>
  </si>
  <si>
    <r>
      <t>N</t>
    </r>
    <r>
      <rPr>
        <sz val="11"/>
        <color theme="1"/>
        <rFont val="ＭＳ ゴシック"/>
        <family val="2"/>
        <charset val="128"/>
      </rPr>
      <t>o</t>
    </r>
    <phoneticPr fontId="83"/>
  </si>
  <si>
    <t>加藤建設</t>
  </si>
  <si>
    <t>カブシキガイシャカトウケンセツ</t>
  </si>
  <si>
    <t>ﾄｰｴﾈｯｸ</t>
  </si>
  <si>
    <t>（カ）トーエネック</t>
  </si>
  <si>
    <t>愛教大ｸ名古屋</t>
  </si>
  <si>
    <t>アイキョウダイクラブナゴヤ</t>
  </si>
  <si>
    <t>愛三工業</t>
  </si>
  <si>
    <t>アイサンコウギョウ</t>
  </si>
  <si>
    <t>AGUD</t>
  </si>
  <si>
    <t>アイチガクインダイガクシガクブ</t>
  </si>
  <si>
    <t>あいち健康の森</t>
  </si>
  <si>
    <t>アイチケンコンノモリソウユウカイ</t>
  </si>
  <si>
    <t>愛知県庁ｸﾗﾌﾞ</t>
  </si>
  <si>
    <t>アイチケンチョウクラブ</t>
  </si>
  <si>
    <t>愛知製鋼</t>
  </si>
  <si>
    <t>アイチセイコウ</t>
  </si>
  <si>
    <t>つばさﾄﾗｯｸｸﾗﾌﾞ</t>
  </si>
  <si>
    <t>アイチツバサトラッククラブアカデミー</t>
  </si>
  <si>
    <t>愛知電機</t>
  </si>
  <si>
    <t>アイチデンキ</t>
  </si>
  <si>
    <t>ANC</t>
  </si>
  <si>
    <t>アイチナゴヤクラブ</t>
  </si>
  <si>
    <t>愛知ﾏｽﾀｰｽﾞ名</t>
  </si>
  <si>
    <t>アイチマスターズナゴヤシブ</t>
  </si>
  <si>
    <t>愛知茗友ｸﾗﾌﾞ</t>
  </si>
  <si>
    <t>アイチメイユウクラブ</t>
  </si>
  <si>
    <t>愛知陸協医事部</t>
  </si>
  <si>
    <t>アイチリクキョウイジブ</t>
  </si>
  <si>
    <t>愛知陸協</t>
  </si>
  <si>
    <t>アイチリクキョウナゴヤコジン</t>
  </si>
  <si>
    <t>アクアAC</t>
  </si>
  <si>
    <t>アクアエシー</t>
  </si>
  <si>
    <t>ｱｽｶﾑRC</t>
  </si>
  <si>
    <t>アスカムアールシー</t>
  </si>
  <si>
    <t>ｳｨﾝﾄﾞﾗﾝ</t>
  </si>
  <si>
    <t>ウィンドラン</t>
  </si>
  <si>
    <t>AGX</t>
  </si>
  <si>
    <t>エージーエックス</t>
  </si>
  <si>
    <t>栄徳EAGLES</t>
  </si>
  <si>
    <t>エイトクイーグルス</t>
  </si>
  <si>
    <t>OWLS</t>
  </si>
  <si>
    <t>オウルズ</t>
  </si>
  <si>
    <t>大須AC</t>
  </si>
  <si>
    <t>オオスエーシー</t>
  </si>
  <si>
    <t>ｵｵﾀﾆｸﾗﾌﾞ</t>
  </si>
  <si>
    <t>オオタニクラブ</t>
  </si>
  <si>
    <t>OBUエニスポ</t>
  </si>
  <si>
    <t>オオブエニスポアスリートクラブ</t>
  </si>
  <si>
    <t>尾張旭RC</t>
  </si>
  <si>
    <t>オワリアサヒランニングクラブ</t>
  </si>
  <si>
    <t>菊里クラブ</t>
  </si>
  <si>
    <t>キクザトクラブ</t>
  </si>
  <si>
    <t>兄弟駅伝部</t>
  </si>
  <si>
    <t>キョウダイエキデンブ</t>
  </si>
  <si>
    <t>R2中日本</t>
  </si>
  <si>
    <t>クラブアールツーナカニホン</t>
  </si>
  <si>
    <t>グランシエル</t>
  </si>
  <si>
    <t>KTMC</t>
  </si>
  <si>
    <t>ケーティーエムクラブ</t>
  </si>
  <si>
    <t>KSAC</t>
  </si>
  <si>
    <t>ケイエスエーシー</t>
  </si>
  <si>
    <t>高蔵寺自衛隊</t>
  </si>
  <si>
    <t>コウゾウジジエイタイ</t>
  </si>
  <si>
    <t>JR東海</t>
  </si>
  <si>
    <t>ジェイアールトウカイリクジョウキョウギクラブ</t>
  </si>
  <si>
    <t>至学館クラブ</t>
  </si>
  <si>
    <t>シガクカンクラブ</t>
  </si>
  <si>
    <t>庄内ＲＴ</t>
  </si>
  <si>
    <t>ショウナイアールティ</t>
  </si>
  <si>
    <t>神野会</t>
  </si>
  <si>
    <t>ジンノカイ</t>
  </si>
  <si>
    <t>スズラン</t>
  </si>
  <si>
    <t>スズキランニングクラブ</t>
  </si>
  <si>
    <t>ｾｶﾝﾄﾞｳｲﾝﾄﾞ</t>
  </si>
  <si>
    <t>セカンドウインド</t>
  </si>
  <si>
    <t>大同特殊鋼</t>
  </si>
  <si>
    <t>ダイドウトクシュコウ</t>
  </si>
  <si>
    <t>大日本図書</t>
  </si>
  <si>
    <t>ダイニッポントショ</t>
  </si>
  <si>
    <t>百花繚･RUN</t>
  </si>
  <si>
    <t>チーム　ヒャッカリョウラン</t>
  </si>
  <si>
    <t>T･K</t>
  </si>
  <si>
    <t>チームケー</t>
  </si>
  <si>
    <t>ﾁｰﾑKoi</t>
  </si>
  <si>
    <t>チームコイ</t>
  </si>
  <si>
    <t>知多AC</t>
  </si>
  <si>
    <t>チタエーシー</t>
  </si>
  <si>
    <t>知多教員ｸﾗﾌﾞ</t>
  </si>
  <si>
    <t>チタキョウインクラブ</t>
  </si>
  <si>
    <t>知多走友会</t>
  </si>
  <si>
    <t>チタソウユウカイ</t>
  </si>
  <si>
    <t>知多体協クラブ</t>
  </si>
  <si>
    <t>チタタイキョウクラブ</t>
  </si>
  <si>
    <t>知多TC</t>
  </si>
  <si>
    <t>チタトラッククラブ</t>
  </si>
  <si>
    <t>知多ﾗﾝﾅｰｽﾞ</t>
  </si>
  <si>
    <t>チタランナーズ</t>
  </si>
  <si>
    <t>知多RC</t>
  </si>
  <si>
    <t>チタランニングクラブ</t>
  </si>
  <si>
    <t>中央発條(株)</t>
  </si>
  <si>
    <t>チュウオウハツジョウ(カ)</t>
  </si>
  <si>
    <t xml:space="preserve">CHUKYO </t>
  </si>
  <si>
    <t>チュウキョウスピリッツ</t>
  </si>
  <si>
    <t>中京大ｸﾗﾌﾞ</t>
  </si>
  <si>
    <t>チュウキョウダイ</t>
  </si>
  <si>
    <t>中部電力名古屋</t>
  </si>
  <si>
    <t>チュウブデンリョクナゴヤ</t>
  </si>
  <si>
    <t>中部桃丘TFC</t>
  </si>
  <si>
    <t>チュウブトウキュウトラックアンドフィールドクラブ</t>
  </si>
  <si>
    <t>TSM</t>
  </si>
  <si>
    <t>ティーエスエム</t>
  </si>
  <si>
    <t>TTC</t>
  </si>
  <si>
    <t>ティーティーシー</t>
  </si>
  <si>
    <t>天白川走友会</t>
  </si>
  <si>
    <t>テンパクガワソウユウカイ</t>
  </si>
  <si>
    <t>東海ﾃﾞｶｽﾛﾝ</t>
  </si>
  <si>
    <t>トウカイデカスロン</t>
  </si>
  <si>
    <t>東海理化</t>
  </si>
  <si>
    <t>トウカイリカ</t>
  </si>
  <si>
    <t>東郷AC</t>
  </si>
  <si>
    <t>トウゴウエイシー</t>
  </si>
  <si>
    <t>JRC</t>
  </si>
  <si>
    <t>トヨヤマジェイアールシー</t>
  </si>
  <si>
    <t>名古屋AOI RC</t>
  </si>
  <si>
    <t>ナゴヤアオイランニングクラブ</t>
  </si>
  <si>
    <t>名古屋AC</t>
  </si>
  <si>
    <t>ナゴヤエーシー</t>
  </si>
  <si>
    <t>名学院ｸﾗﾌﾞ</t>
  </si>
  <si>
    <t>ナゴヤガクインクラブ</t>
  </si>
  <si>
    <t>名古屋市消防局</t>
  </si>
  <si>
    <t>ナゴヤシショウボウキョク</t>
  </si>
  <si>
    <t>名古屋指導者</t>
  </si>
  <si>
    <t>ナゴヤシドウシャキョウギカイクラブ</t>
  </si>
  <si>
    <t>名古屋市役所</t>
  </si>
  <si>
    <t>ナゴヤシヤクショソウユウカイ</t>
  </si>
  <si>
    <t>名古屋テレビ</t>
  </si>
  <si>
    <t>ナゴヤテレビランニングクラブ</t>
  </si>
  <si>
    <t>なごや陸上ｸ</t>
  </si>
  <si>
    <t>ナゴヤリクジョウクラブ</t>
  </si>
  <si>
    <t>日進ＲＣ</t>
  </si>
  <si>
    <t>ニッシンランニングクラブ</t>
  </si>
  <si>
    <t>にっとTFC</t>
  </si>
  <si>
    <t>ニットティーエフシー</t>
  </si>
  <si>
    <t>日本保育ｻｰﾋﾞ</t>
  </si>
  <si>
    <t>ニホンホイクサービス</t>
  </si>
  <si>
    <t>No-Mark</t>
  </si>
  <si>
    <t>ノーマーク</t>
  </si>
  <si>
    <t>POWERMAX</t>
  </si>
  <si>
    <t>パワーマックス</t>
  </si>
  <si>
    <t>ﾋﾃﾞｿﾝｽﾞ</t>
  </si>
  <si>
    <t>ヒデソンズ</t>
  </si>
  <si>
    <t>ﾌｧｲﾝﾄﾞｱｳﾄ</t>
  </si>
  <si>
    <t>ファインドアウト</t>
  </si>
  <si>
    <t>FROG</t>
  </si>
  <si>
    <t>フロッグ</t>
  </si>
  <si>
    <t>みかん山</t>
  </si>
  <si>
    <t>ミカンヤマ</t>
  </si>
  <si>
    <t>ﾐｽﾞﾉ</t>
  </si>
  <si>
    <t>ミズノ</t>
  </si>
  <si>
    <t>三菱重工走友会</t>
  </si>
  <si>
    <t>ミツビシジュウコウソウユウカイ</t>
  </si>
  <si>
    <t>三菱重工名古屋</t>
  </si>
  <si>
    <t>ミツビシジュウコウナゴヤ</t>
  </si>
  <si>
    <t>三菱重工冷熱</t>
  </si>
  <si>
    <t>ミツビシジュウコウレイネツ</t>
  </si>
  <si>
    <t>南知多RC</t>
  </si>
  <si>
    <t>ミナミチタ　アール　シー</t>
  </si>
  <si>
    <t>名城ARC</t>
  </si>
  <si>
    <t>メイジョウオールランナーズクラブ</t>
  </si>
  <si>
    <t>明正アスリーツ</t>
  </si>
  <si>
    <t>メイセイアスリーツ</t>
  </si>
  <si>
    <t>名大倶楽部</t>
  </si>
  <si>
    <t>メイダイクラブ</t>
  </si>
  <si>
    <t>名聾AC</t>
  </si>
  <si>
    <t>メイロウエーシー</t>
  </si>
  <si>
    <t>守山35普連</t>
  </si>
  <si>
    <t>モリヤマサンジュウゴフレン</t>
  </si>
  <si>
    <t>YAMATE AC</t>
  </si>
  <si>
    <t>ヤマテエイシー</t>
  </si>
  <si>
    <t>ＹＯＵＫＩ陸上</t>
  </si>
  <si>
    <t>ユウキリクジョウクラブ</t>
  </si>
  <si>
    <t>ﾗｲｽﾞｳｨﾝﾄﾞ</t>
  </si>
  <si>
    <t>ライズウィンドランニングクラブ</t>
  </si>
  <si>
    <t>ﾗﾝｱｯﾌﾟ</t>
  </si>
  <si>
    <t>ランアップ</t>
  </si>
  <si>
    <t>ハムちゃんず</t>
  </si>
  <si>
    <t>ランニングチームハムチャンズ</t>
  </si>
  <si>
    <t>良友クラブ</t>
  </si>
  <si>
    <t>リョウユウクラブ</t>
  </si>
  <si>
    <t>レッドオルカ</t>
  </si>
  <si>
    <t>よかにせＰＲＣ</t>
  </si>
  <si>
    <t>ヨカニセピーアールシー</t>
  </si>
  <si>
    <t>リップル</t>
  </si>
  <si>
    <t>K1</t>
    <phoneticPr fontId="83"/>
  </si>
  <si>
    <t>一般用</t>
    <rPh sb="0" eb="2">
      <t>イッパン</t>
    </rPh>
    <phoneticPr fontId="4"/>
  </si>
  <si>
    <t>一般用</t>
    <rPh sb="0" eb="2">
      <t>イッパン</t>
    </rPh>
    <rPh sb="2" eb="3">
      <t>ヨウ</t>
    </rPh>
    <phoneticPr fontId="4"/>
  </si>
  <si>
    <t>08100</t>
    <phoneticPr fontId="25"/>
  </si>
  <si>
    <t>男砲丸投</t>
    <rPh sb="0" eb="1">
      <t>オトコ</t>
    </rPh>
    <rPh sb="1" eb="4">
      <t>ホウガンナゲ</t>
    </rPh>
    <phoneticPr fontId="42"/>
  </si>
  <si>
    <t>男円盤投</t>
    <rPh sb="0" eb="1">
      <t>オトコ</t>
    </rPh>
    <rPh sb="1" eb="4">
      <t>エンバンナ</t>
    </rPh>
    <phoneticPr fontId="42"/>
  </si>
  <si>
    <t>08800</t>
    <phoneticPr fontId="25"/>
  </si>
  <si>
    <t>08600</t>
    <phoneticPr fontId="25"/>
  </si>
  <si>
    <t>００４</t>
    <phoneticPr fontId="4"/>
  </si>
  <si>
    <t xml:space="preserve">１．期  日        </t>
    <phoneticPr fontId="4"/>
  </si>
  <si>
    <t>２．場  所</t>
    <phoneticPr fontId="4"/>
  </si>
  <si>
    <t>３．種  目</t>
    <phoneticPr fontId="4"/>
  </si>
  <si>
    <t>（男子）</t>
    <phoneticPr fontId="4"/>
  </si>
  <si>
    <t>６０ｍ,３００ｍ,１０００ｍ,４×１００ｍＲ,走高跳AB,走幅跳,</t>
    <phoneticPr fontId="4"/>
  </si>
  <si>
    <t>６０ｍ，３００ｍ，１０００ｍ，４×１００ｍＲ，</t>
    <phoneticPr fontId="4"/>
  </si>
  <si>
    <t>４．参加について</t>
    <phoneticPr fontId="4"/>
  </si>
  <si>
    <t>(7)④参加人数表をプリントアウトして、参加料振込用紙のコピーを添付して</t>
    <rPh sb="4" eb="8">
      <t>サンカニンズウ</t>
    </rPh>
    <rPh sb="8" eb="9">
      <t>ヒョウ</t>
    </rPh>
    <rPh sb="20" eb="23">
      <t>サンカリョウ</t>
    </rPh>
    <rPh sb="23" eb="27">
      <t>フリコミヨウシ</t>
    </rPh>
    <rPh sb="32" eb="34">
      <t>テンプ</t>
    </rPh>
    <phoneticPr fontId="4"/>
  </si>
  <si>
    <t>　 １０００ｍはタイムレースとします。</t>
    <phoneticPr fontId="4"/>
  </si>
  <si>
    <t>(12)小学生のリレーは実施しません。</t>
    <rPh sb="4" eb="8">
      <t>ショウガク</t>
    </rPh>
    <rPh sb="12" eb="14">
      <t>ジッシ</t>
    </rPh>
    <phoneticPr fontId="4"/>
  </si>
  <si>
    <t>５．参加料</t>
    <phoneticPr fontId="4"/>
  </si>
  <si>
    <t>リレー　１チーム１０００円(小学生は申し込めません）</t>
    <rPh sb="14" eb="18">
      <t>ショウガ</t>
    </rPh>
    <rPh sb="18" eb="19">
      <t>モウ</t>
    </rPh>
    <rPh sb="20" eb="21">
      <t>コ</t>
    </rPh>
    <phoneticPr fontId="4"/>
  </si>
  <si>
    <t>６．申込ｱﾄﾞﾚｽ</t>
    <phoneticPr fontId="4"/>
  </si>
  <si>
    <t>preseasongame@gmail.com　　</t>
    <phoneticPr fontId="4"/>
  </si>
  <si>
    <t>７．申込締切</t>
    <phoneticPr fontId="4"/>
  </si>
  <si>
    <r>
      <t>愛知陸協個人登録の方は、</t>
    </r>
    <r>
      <rPr>
        <b/>
        <sz val="14"/>
        <rFont val="ＭＳ Ｐゴシック"/>
        <family val="3"/>
        <charset val="128"/>
      </rPr>
      <t>個人名での振込</t>
    </r>
    <r>
      <rPr>
        <sz val="12"/>
        <rFont val="ＭＳ Ｐゴシック"/>
        <family val="3"/>
        <charset val="128"/>
      </rPr>
      <t>をお願いします。愛知陸協は使用しないでください。</t>
    </r>
    <rPh sb="0" eb="4">
      <t>アイチリ</t>
    </rPh>
    <rPh sb="4" eb="9">
      <t>コジン</t>
    </rPh>
    <rPh sb="9" eb="10">
      <t>カタ</t>
    </rPh>
    <rPh sb="12" eb="15">
      <t>コジンメイ</t>
    </rPh>
    <rPh sb="17" eb="19">
      <t>フリコミ</t>
    </rPh>
    <rPh sb="21" eb="22">
      <t>ネガ</t>
    </rPh>
    <rPh sb="27" eb="31">
      <t>アイチ</t>
    </rPh>
    <rPh sb="32" eb="34">
      <t>シヨウ</t>
    </rPh>
    <phoneticPr fontId="4"/>
  </si>
  <si>
    <t>９．その他</t>
    <phoneticPr fontId="4"/>
  </si>
  <si>
    <t>　　レクリエーション広場を利用ください。</t>
    <phoneticPr fontId="4"/>
  </si>
  <si>
    <t>当日販売は１０００円です。</t>
    <rPh sb="0" eb="2">
      <t>トウジツ</t>
    </rPh>
    <rPh sb="2" eb="4">
      <t>ハンバイ</t>
    </rPh>
    <rPh sb="9" eb="10">
      <t>エン</t>
    </rPh>
    <phoneticPr fontId="4"/>
  </si>
  <si>
    <r>
      <t>(7)</t>
    </r>
    <r>
      <rPr>
        <b/>
        <u val="double"/>
        <sz val="11"/>
        <rFont val="ＭＳ Ｐ明朝"/>
        <family val="1"/>
        <charset val="128"/>
      </rPr>
      <t>平成２９年度の登録番号</t>
    </r>
    <r>
      <rPr>
        <b/>
        <sz val="11"/>
        <rFont val="ＭＳ Ｐ明朝"/>
        <family val="1"/>
        <charset val="128"/>
      </rPr>
      <t>で申し込みください。</t>
    </r>
    <rPh sb="10" eb="14">
      <t>トウロクバンゴウ</t>
    </rPh>
    <rPh sb="15" eb="16">
      <t>モウ</t>
    </rPh>
    <rPh sb="17" eb="18">
      <t>コ</t>
    </rPh>
    <phoneticPr fontId="4"/>
  </si>
  <si>
    <t xml:space="preserve"> toiawase.nagoya@gmail.com</t>
    <phoneticPr fontId="4"/>
  </si>
  <si>
    <t>このアドレスには、申込ファイルを送らないでください。</t>
    <rPh sb="9" eb="11">
      <t>モウシコミ</t>
    </rPh>
    <rPh sb="16" eb="17">
      <t>オク</t>
    </rPh>
    <phoneticPr fontId="4"/>
  </si>
  <si>
    <r>
      <rPr>
        <sz val="11"/>
        <rFont val="ＭＳ Ｐ明朝"/>
        <family val="1"/>
        <charset val="128"/>
      </rPr>
      <t>(9)</t>
    </r>
    <r>
      <rPr>
        <sz val="11"/>
        <rFont val="Times New Roman"/>
        <family val="1"/>
      </rPr>
      <t xml:space="preserve"> </t>
    </r>
    <r>
      <rPr>
        <sz val="11"/>
        <rFont val="ＭＳ 明朝"/>
        <family val="1"/>
        <charset val="128"/>
      </rPr>
      <t xml:space="preserve">競技中に発生した負傷・傷病の応急処置は主催者において行いますが、
　 </t>
    </r>
    <r>
      <rPr>
        <sz val="11"/>
        <rFont val="Times New Roman"/>
        <family val="1"/>
      </rPr>
      <t xml:space="preserve"> </t>
    </r>
    <r>
      <rPr>
        <sz val="11"/>
        <rFont val="ＭＳ 明朝"/>
        <family val="1"/>
        <charset val="128"/>
      </rPr>
      <t>以後の責任は負いません。</t>
    </r>
    <phoneticPr fontId="4"/>
  </si>
  <si>
    <t>参加人数一覧表</t>
    <rPh sb="0" eb="2">
      <t>サンカ</t>
    </rPh>
    <rPh sb="2" eb="3">
      <t>ジン</t>
    </rPh>
    <rPh sb="3" eb="4">
      <t>カズ</t>
    </rPh>
    <rPh sb="4" eb="5">
      <t>イチ</t>
    </rPh>
    <rPh sb="5" eb="6">
      <t>ラン</t>
    </rPh>
    <rPh sb="6" eb="7">
      <t>ヒョウ</t>
    </rPh>
    <phoneticPr fontId="8"/>
  </si>
  <si>
    <t>←団体数が多いので、団体名の一部を入力してください。</t>
    <rPh sb="5" eb="6">
      <t>オオ</t>
    </rPh>
    <rPh sb="14" eb="16">
      <t>イチブ</t>
    </rPh>
    <rPh sb="17" eb="26">
      <t>ニュウリョク</t>
    </rPh>
    <phoneticPr fontId="4"/>
  </si>
  <si>
    <t>←団体名の一部を入力すると、候補がドロップダウンに表示されますので選択してください。</t>
    <rPh sb="3" eb="4">
      <t>メイ</t>
    </rPh>
    <rPh sb="5" eb="7">
      <t>イチブ</t>
    </rPh>
    <rPh sb="8" eb="10">
      <t>ニュウリョク</t>
    </rPh>
    <rPh sb="14" eb="16">
      <t>コウホ</t>
    </rPh>
    <rPh sb="25" eb="27">
      <t>ヒョウジ</t>
    </rPh>
    <rPh sb="33" eb="35">
      <t>センタク</t>
    </rPh>
    <phoneticPr fontId="4"/>
  </si>
  <si>
    <t xml:space="preserve">２ </t>
    <phoneticPr fontId="4"/>
  </si>
  <si>
    <t xml:space="preserve">６ </t>
    <phoneticPr fontId="4"/>
  </si>
  <si>
    <t xml:space="preserve">７ </t>
    <phoneticPr fontId="4"/>
  </si>
  <si>
    <t xml:space="preserve">８ </t>
    <phoneticPr fontId="4"/>
  </si>
  <si>
    <r>
      <t>◎トラック種目・・・・</t>
    </r>
    <r>
      <rPr>
        <b/>
        <u/>
        <sz val="11"/>
        <color indexed="10"/>
        <rFont val="ＭＳ ゴシック"/>
        <family val="3"/>
        <charset val="128"/>
      </rPr>
      <t>100分の1秒まで入力</t>
    </r>
    <rPh sb="5" eb="7">
      <t>シュモク</t>
    </rPh>
    <phoneticPr fontId="4"/>
  </si>
  <si>
    <t>⇒</t>
    <phoneticPr fontId="4"/>
  </si>
  <si>
    <r>
      <t>◎フィールド種目・・・</t>
    </r>
    <r>
      <rPr>
        <b/>
        <u/>
        <sz val="11"/>
        <color indexed="10"/>
        <rFont val="ＭＳ ゴシック"/>
        <family val="3"/>
        <charset val="128"/>
      </rPr>
      <t>cm単位まで入力（「cm」の文字は入れない）</t>
    </r>
    <rPh sb="6" eb="8">
      <t>シュモク</t>
    </rPh>
    <phoneticPr fontId="4"/>
  </si>
  <si>
    <t>20m</t>
    <phoneticPr fontId="4"/>
  </si>
  <si>
    <t>　・各団体の申込人数と申込金額を確認してください。</t>
    <rPh sb="2" eb="3">
      <t>カク</t>
    </rPh>
    <rPh sb="3" eb="5">
      <t>ダンタイ</t>
    </rPh>
    <rPh sb="6" eb="8">
      <t>モウシコミ</t>
    </rPh>
    <rPh sb="8" eb="10">
      <t>ニンズウ</t>
    </rPh>
    <rPh sb="11" eb="13">
      <t>モウシコミ</t>
    </rPh>
    <rPh sb="13" eb="15">
      <t>キンガク</t>
    </rPh>
    <rPh sb="16" eb="18">
      <t>カクニン</t>
    </rPh>
    <phoneticPr fontId="4"/>
  </si>
  <si>
    <t>　・プログラム購入部数を入力後、合計金額を確認して④のシートを印刷をしてください。</t>
    <rPh sb="7" eb="9">
      <t>コウニュウ</t>
    </rPh>
    <rPh sb="9" eb="11">
      <t>ブスウ</t>
    </rPh>
    <rPh sb="12" eb="15">
      <t>ニュウリョクゴ</t>
    </rPh>
    <rPh sb="16" eb="20">
      <t>ゴウケイキンガク</t>
    </rPh>
    <rPh sb="21" eb="23">
      <t>カクニン</t>
    </rPh>
    <phoneticPr fontId="4"/>
  </si>
  <si>
    <r>
      <t>E-mail：</t>
    </r>
    <r>
      <rPr>
        <b/>
        <sz val="18"/>
        <color indexed="8"/>
        <rFont val="ＭＳ 明朝"/>
        <family val="1"/>
        <charset val="128"/>
      </rPr>
      <t>preseasongame@gmail.com</t>
    </r>
    <phoneticPr fontId="4"/>
  </si>
  <si>
    <t xml:space="preserve">mail：   </t>
    <phoneticPr fontId="4"/>
  </si>
  <si>
    <t>toiawase.nagoya@gmail.com</t>
    <phoneticPr fontId="4"/>
  </si>
  <si>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4"/>
  </si>
  <si>
    <r>
      <t>　・記録会分の参加料を振り込み、</t>
    </r>
    <r>
      <rPr>
        <b/>
        <sz val="11"/>
        <color indexed="10"/>
        <rFont val="ＭＳ ゴシック"/>
        <family val="3"/>
        <charset val="128"/>
      </rPr>
      <t>明細書のコピーを「④参加人数一覧表」の表面に添付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6" eb="28">
      <t>サンカ</t>
    </rPh>
    <rPh sb="28" eb="30">
      <t>ニンズウ</t>
    </rPh>
    <rPh sb="30" eb="32">
      <t>イチラン</t>
    </rPh>
    <rPh sb="32" eb="33">
      <t>ヒョウ</t>
    </rPh>
    <rPh sb="35" eb="37">
      <t>ヒョウメン</t>
    </rPh>
    <rPh sb="38" eb="40">
      <t>テンプ</t>
    </rPh>
    <phoneticPr fontId="4"/>
  </si>
  <si>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</si>
  <si>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</si>
  <si>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</si>
  <si>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</si>
  <si>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</si>
  <si>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</si>
  <si>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</si>
  <si>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</si>
  <si>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</si>
  <si>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</si>
  <si>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</si>
  <si>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</si>
  <si>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</si>
  <si>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</si>
  <si>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</si>
  <si>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</si>
  <si>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</si>
  <si>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</si>
  <si>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</si>
  <si>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</si>
  <si>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</si>
  <si>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</si>
  <si>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</si>
  <si>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</si>
  <si>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</si>
  <si>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</si>
  <si>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</si>
  <si>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</si>
  <si>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</si>
  <si>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</si>
  <si>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</si>
  <si>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</si>
  <si>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</si>
  <si>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</si>
  <si>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</si>
  <si>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</si>
  <si>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</si>
  <si>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</si>
  <si>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</si>
  <si>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</si>
  <si>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</si>
  <si>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</si>
  <si>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</si>
  <si>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</si>
  <si>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</si>
  <si>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</si>
  <si>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</si>
  <si>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</si>
  <si>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</si>
  <si>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</si>
  <si>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</si>
  <si>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</si>
  <si>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</si>
  <si>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</si>
  <si>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</si>
  <si>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</si>
  <si>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</si>
  <si>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</si>
  <si>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</si>
  <si>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</si>
  <si>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</si>
  <si>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</si>
  <si>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</si>
  <si>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</si>
  <si>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</si>
  <si>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</si>
  <si>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</si>
  <si>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</si>
  <si>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</si>
  <si>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</si>
  <si>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</si>
  <si>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</si>
  <si>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</si>
  <si>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</si>
  <si>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</si>
  <si>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</si>
  <si>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</si>
  <si>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</si>
  <si>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</si>
  <si>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</si>
  <si>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</si>
  <si>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</si>
  <si>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</si>
  <si>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</si>
  <si>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</si>
  <si>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</si>
  <si>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</si>
  <si>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</si>
  <si>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</si>
  <si>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</si>
  <si>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</si>
  <si>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</si>
  <si>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</si>
  <si>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</si>
  <si>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</si>
  <si>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</si>
  <si>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</si>
  <si>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</si>
  <si>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</si>
  <si>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</si>
  <si>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</si>
  <si>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</si>
  <si>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</si>
  <si>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</si>
  <si>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</si>
  <si>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</si>
  <si>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</si>
  <si>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</si>
  <si>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</si>
  <si>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</si>
  <si>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</si>
  <si>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</si>
  <si>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</si>
  <si>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</si>
  <si>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</si>
  <si>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</si>
  <si>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</si>
  <si>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</si>
  <si>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</si>
  <si>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</si>
  <si>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</si>
  <si>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</si>
  <si>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</si>
  <si>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</si>
  <si>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</si>
  <si>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</si>
  <si>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</si>
  <si>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</si>
  <si>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</si>
  <si>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</si>
  <si>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</si>
  <si>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</si>
  <si>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</si>
  <si>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</si>
  <si>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</si>
  <si>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</si>
  <si>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</si>
  <si>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</si>
  <si>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</si>
  <si>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</si>
  <si>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</si>
  <si>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</si>
  <si>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</si>
  <si>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</si>
  <si>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</si>
  <si>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</si>
  <si>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</si>
  <si>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</si>
  <si>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</si>
  <si>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</si>
  <si>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</si>
  <si>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</si>
  <si>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</si>
  <si>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</si>
  <si>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</si>
  <si>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</si>
  <si>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</si>
  <si>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</si>
  <si>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</si>
  <si>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</si>
  <si>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</si>
  <si>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</si>
  <si>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</si>
  <si>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</si>
  <si>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</si>
  <si>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</si>
  <si>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</si>
  <si>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</si>
  <si>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</si>
  <si>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</si>
  <si>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</si>
  <si>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</si>
  <si>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</si>
  <si>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</si>
  <si>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</si>
  <si>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</si>
  <si>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</si>
  <si>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</si>
  <si>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</si>
  <si>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</si>
  <si>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</si>
  <si>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</si>
  <si>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</si>
  <si>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</si>
  <si>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</si>
  <si>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</si>
  <si>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</si>
  <si>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</si>
  <si>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</si>
  <si>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</si>
  <si>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</si>
  <si>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</si>
  <si>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</si>
  <si>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</si>
  <si>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</si>
  <si>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</si>
  <si>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</si>
  <si>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</si>
  <si>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</si>
  <si>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</si>
  <si>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</si>
  <si>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</si>
  <si>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</si>
  <si>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</si>
  <si>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</si>
  <si>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</si>
  <si>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</si>
  <si>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</si>
  <si>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</si>
  <si>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</si>
  <si>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</si>
  <si>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</si>
  <si>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</si>
  <si>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</si>
  <si>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</si>
  <si>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</si>
  <si>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</si>
  <si>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</si>
  <si>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</si>
  <si>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</si>
  <si>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</si>
  <si>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</si>
  <si>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</si>
  <si>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</si>
  <si>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Ver2</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</si>
</sst>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176" formatCode="[$-411]ggge&quot;年&quot;m&quot;月&quot;d&quot;日&quot;;@"/>
    <numFmt numFmtId="177" formatCode="[$-411]m&quot;月&quot;d&quot;日&quot;&quot;(&quot;aaa&quot;)メール必着&quot;"/>
    <numFmt numFmtId="178" formatCode="[$-411]m&quot;月&quot;d&quot;日&quot;&quot;(&quot;aaa&quot;)郵送必着&quot;"/>
    <numFmt numFmtId="179" formatCode="[$-411]ggge&quot;年&quot;m&quot;月&quot;d&quot;日&quot;&quot;(&quot;aaa&quot;)メール必着&quot;"/>
    <numFmt numFmtId="180" formatCode="[$-411]ggge&quot;年&quot;m&quot;月&quot;d&quot;日&quot;&quot;(&quot;aaa&quot;)必着&quot;"/>
    <numFmt numFmtId="181" formatCode="[$-411]ggge&quot;年&quot;m&quot;月&quot;d&quot;日&quot;&quot;(&quot;aaa&quot;･祝)&quot;"/>
    <numFmt numFmtId="182" formatCode="[$-411]yyyy&quot;年&quot;m&quot;月&quot;d&quot;日(&quot;aaa&quot;・祝)&quot;"/>
  </numFmts>
  <fonts count="93">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ＤＦ平成明朝体W7"/>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b/>
      <sz val="9"/>
      <color indexed="81"/>
      <name val="ＭＳ Ｐゴシック"/>
      <family val="3"/>
      <charset val="128"/>
    </font>
    <font>
      <b/>
      <i/>
      <sz val="12"/>
      <color indexed="10"/>
      <name val="ＭＳ ゴシック"/>
      <family val="3"/>
      <charset val="128"/>
    </font>
    <font>
      <b/>
      <sz val="12"/>
      <name val="ＭＳ Ｐゴシック"/>
      <family val="3"/>
      <charset val="128"/>
    </font>
    <font>
      <sz val="6"/>
      <name val="ＭＳ ゴシック"/>
      <family val="3"/>
      <charset val="128"/>
    </font>
    <font>
      <sz val="20"/>
      <name val="ＭＳ Ｐゴシック"/>
      <family val="3"/>
      <charset val="128"/>
    </font>
    <font>
      <b/>
      <sz val="20"/>
      <name val="ＭＳ Ｐゴシック"/>
      <family val="3"/>
      <charset val="128"/>
    </font>
    <font>
      <b/>
      <sz val="18"/>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sz val="11"/>
      <color rgb="FFFF0000"/>
      <name val="ＭＳ ゴシック"/>
      <family val="3"/>
      <charset val="128"/>
    </font>
    <font>
      <b/>
      <sz val="10"/>
      <color theme="1"/>
      <name val="ＭＳ ゴシック"/>
      <family val="3"/>
      <charset val="128"/>
    </font>
    <font>
      <b/>
      <sz val="11"/>
      <color theme="1"/>
      <name val="ＭＳ 明朝"/>
      <family val="1"/>
      <charset val="128"/>
    </font>
    <font>
      <b/>
      <sz val="16"/>
      <color theme="1"/>
      <name val="ＭＳ 明朝"/>
      <family val="1"/>
      <charset val="128"/>
    </font>
    <font>
      <b/>
      <u/>
      <sz val="11"/>
      <color rgb="FFFF0000"/>
      <name val="ＭＳ 明朝"/>
      <family val="1"/>
      <charset val="128"/>
    </font>
    <font>
      <sz val="8"/>
      <color theme="1"/>
      <name val="ＭＳ 明朝"/>
      <family val="1"/>
      <charset val="128"/>
    </font>
    <font>
      <sz val="9"/>
      <color theme="1"/>
      <name val="ＭＳ ゴシック"/>
      <family val="3"/>
      <charset val="128"/>
    </font>
    <font>
      <b/>
      <sz val="22"/>
      <color theme="1"/>
      <name val="ＭＳ ゴシック"/>
      <family val="3"/>
      <charset val="128"/>
    </font>
    <font>
      <b/>
      <sz val="12"/>
      <color theme="1"/>
      <name val="ＭＳ ゴシック"/>
      <family val="3"/>
      <charset val="128"/>
    </font>
    <font>
      <sz val="22"/>
      <color theme="1"/>
      <name val="ＭＳ ゴシック"/>
      <family val="3"/>
      <charset val="128"/>
    </font>
    <font>
      <sz val="11"/>
      <color rgb="FFFF0000"/>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i/>
      <sz val="11"/>
      <color theme="1"/>
      <name val="ＭＳ Ｐゴシック"/>
      <family val="3"/>
      <charset val="128"/>
      <scheme val="minor"/>
    </font>
    <font>
      <b/>
      <sz val="12"/>
      <color rgb="FFFF0000"/>
      <name val="ＭＳ ゴシック"/>
      <family val="3"/>
      <charset val="128"/>
    </font>
    <font>
      <sz val="18"/>
      <color theme="3"/>
      <name val="ＭＳ Ｐゴシック"/>
      <family val="2"/>
      <charset val="128"/>
      <scheme val="major"/>
    </font>
    <font>
      <b/>
      <sz val="11"/>
      <name val="ＭＳ Ｐゴシック"/>
      <family val="3"/>
      <charset val="128"/>
    </font>
    <font>
      <b/>
      <sz val="11"/>
      <name val="ＭＳ Ｐ明朝"/>
      <family val="1"/>
      <charset val="128"/>
    </font>
    <font>
      <b/>
      <i/>
      <sz val="11"/>
      <name val="ＭＳ Ｐ明朝"/>
      <family val="1"/>
      <charset val="128"/>
    </font>
    <font>
      <b/>
      <u/>
      <sz val="11"/>
      <name val="ＭＳ ゴシック"/>
      <family val="3"/>
      <charset val="128"/>
    </font>
    <font>
      <b/>
      <u/>
      <sz val="11"/>
      <name val="ＭＳ Ｐゴシック"/>
      <family val="3"/>
      <charset val="128"/>
    </font>
    <font>
      <b/>
      <u val="double"/>
      <sz val="11"/>
      <name val="ＭＳ Ｐ明朝"/>
      <family val="1"/>
      <charset val="128"/>
    </font>
    <font>
      <sz val="18"/>
      <name val="ＭＳ Ｐゴシック"/>
      <family val="3"/>
      <charset val="128"/>
    </font>
    <font>
      <sz val="11"/>
      <name val="Times New Roman"/>
      <family val="1"/>
    </font>
    <font>
      <sz val="6"/>
      <name val="ＭＳ Ｐゴシック"/>
      <family val="2"/>
      <charset val="128"/>
      <scheme val="minor"/>
    </font>
    <font>
      <sz val="6"/>
      <name val="ＭＳ Ｐゴシック"/>
      <family val="3"/>
      <charset val="128"/>
      <scheme val="minor"/>
    </font>
    <font>
      <sz val="10"/>
      <color theme="1"/>
      <name val="ＭＳ 明朝"/>
      <family val="1"/>
      <charset val="128"/>
    </font>
    <font>
      <sz val="11"/>
      <name val="ＤＦ平成明朝体W7"/>
      <family val="1"/>
      <charset val="128"/>
    </font>
    <font>
      <sz val="14"/>
      <color theme="1"/>
      <name val="ＭＳ ゴシック"/>
      <family val="3"/>
      <charset val="128"/>
    </font>
    <font>
      <b/>
      <sz val="14"/>
      <name val="ＭＳ Ｐ明朝"/>
      <family val="1"/>
      <charset val="128"/>
    </font>
    <font>
      <sz val="6"/>
      <name val="ＭＳ ゴシック"/>
      <family val="2"/>
      <charset val="128"/>
    </font>
    <font>
      <b/>
      <sz val="9"/>
      <color indexed="53"/>
      <name val="ＭＳ Ｐゴシック"/>
      <family val="3"/>
      <charset val="128"/>
    </font>
    <font>
      <b/>
      <sz val="14"/>
      <name val="ＭＳ Ｐゴシック"/>
      <family val="3"/>
      <charset val="128"/>
    </font>
    <font>
      <i/>
      <sz val="14"/>
      <color theme="1"/>
      <name val="ＭＳ 明朝"/>
      <family val="1"/>
      <charset val="128"/>
    </font>
    <font>
      <i/>
      <sz val="18"/>
      <name val="ＭＳ Ｐゴシック"/>
      <family val="3"/>
      <charset val="128"/>
    </font>
  </fonts>
  <fills count="11">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theme="1"/>
        <bgColor indexed="64"/>
      </patternFill>
    </fill>
  </fills>
  <borders count="92">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bottom style="medium">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6">
    <xf numFmtId="0" fontId="0" fillId="0" borderId="0">
      <alignment vertical="center"/>
    </xf>
    <xf numFmtId="0" fontId="48" fillId="0" borderId="0"/>
    <xf numFmtId="0" fontId="14" fillId="0" borderId="0">
      <alignment vertical="center"/>
    </xf>
    <xf numFmtId="0" fontId="46" fillId="0" borderId="0">
      <alignment vertical="center"/>
    </xf>
    <xf numFmtId="0" fontId="3" fillId="0" borderId="0">
      <alignment vertical="center"/>
    </xf>
    <xf numFmtId="0" fontId="2" fillId="0" borderId="0">
      <alignment vertical="center"/>
    </xf>
  </cellStyleXfs>
  <cellXfs count="376">
    <xf numFmtId="0" fontId="0" fillId="0" borderId="0" xfId="0">
      <alignment vertical="center"/>
    </xf>
    <xf numFmtId="0" fontId="49" fillId="0" borderId="0" xfId="0" applyFont="1" applyAlignment="1">
      <alignment horizontal="center"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Fill="1" applyBorder="1" applyAlignment="1">
      <alignment vertical="center"/>
    </xf>
    <xf numFmtId="0" fontId="49" fillId="0" borderId="0" xfId="0" applyFont="1" applyBorder="1" applyAlignment="1">
      <alignment horizontal="center" vertical="center"/>
    </xf>
    <xf numFmtId="0" fontId="52" fillId="0" borderId="0" xfId="0" applyFont="1" applyAlignment="1">
      <alignment vertical="center"/>
    </xf>
    <xf numFmtId="0" fontId="49" fillId="0" borderId="1" xfId="0" applyFont="1" applyBorder="1" applyAlignment="1">
      <alignment horizontal="center" vertical="center"/>
    </xf>
    <xf numFmtId="0" fontId="0" fillId="3" borderId="0" xfId="0" applyFill="1">
      <alignment vertical="center"/>
    </xf>
    <xf numFmtId="0" fontId="0" fillId="4" borderId="0" xfId="0" applyFill="1">
      <alignment vertical="center"/>
    </xf>
    <xf numFmtId="0" fontId="49" fillId="0" borderId="0" xfId="0" applyFont="1">
      <alignment vertical="center"/>
    </xf>
    <xf numFmtId="49" fontId="49" fillId="0" borderId="0" xfId="0" applyNumberFormat="1" applyFont="1" applyAlignment="1">
      <alignment horizontal="right" vertical="center"/>
    </xf>
    <xf numFmtId="0" fontId="49" fillId="0" borderId="0" xfId="0" applyFont="1" applyAlignment="1">
      <alignment horizontal="right" vertical="center"/>
    </xf>
    <xf numFmtId="0" fontId="49" fillId="0" borderId="2" xfId="0" applyFont="1" applyBorder="1" applyAlignment="1">
      <alignment horizontal="right" vertical="center"/>
    </xf>
    <xf numFmtId="0" fontId="49" fillId="0" borderId="3" xfId="0" applyFont="1" applyBorder="1" applyAlignment="1">
      <alignment horizontal="right" vertical="center"/>
    </xf>
    <xf numFmtId="0" fontId="50" fillId="0" borderId="0" xfId="0" applyFont="1">
      <alignment vertical="center"/>
    </xf>
    <xf numFmtId="0" fontId="53" fillId="3" borderId="4" xfId="0" applyFont="1" applyFill="1" applyBorder="1" applyAlignment="1">
      <alignment horizontal="center" vertical="center"/>
    </xf>
    <xf numFmtId="0" fontId="49" fillId="5" borderId="0" xfId="0" applyFont="1" applyFill="1">
      <alignment vertical="center"/>
    </xf>
    <xf numFmtId="0" fontId="54" fillId="5" borderId="0" xfId="0" applyFont="1" applyFill="1">
      <alignment vertical="center"/>
    </xf>
    <xf numFmtId="0" fontId="49" fillId="5" borderId="0" xfId="0" applyFont="1" applyFill="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0" fillId="0" borderId="8" xfId="0" applyBorder="1">
      <alignment vertical="center"/>
    </xf>
    <xf numFmtId="0" fontId="49" fillId="0" borderId="9" xfId="0" applyFont="1" applyBorder="1" applyAlignment="1">
      <alignment horizontal="center" vertical="center"/>
    </xf>
    <xf numFmtId="0" fontId="53" fillId="3" borderId="10" xfId="0" applyFont="1" applyFill="1" applyBorder="1" applyAlignment="1">
      <alignment horizontal="center" vertical="center"/>
    </xf>
    <xf numFmtId="0" fontId="53" fillId="3" borderId="11" xfId="0" applyFont="1" applyFill="1" applyBorder="1" applyAlignment="1">
      <alignment horizontal="center" vertical="center"/>
    </xf>
    <xf numFmtId="0" fontId="49" fillId="2" borderId="6" xfId="0" applyFont="1" applyFill="1" applyBorder="1" applyAlignment="1">
      <alignment horizontal="center" vertical="center"/>
    </xf>
    <xf numFmtId="0" fontId="49" fillId="0" borderId="12" xfId="0" applyFont="1" applyBorder="1" applyAlignment="1">
      <alignment horizontal="center" vertical="center"/>
    </xf>
    <xf numFmtId="0" fontId="53" fillId="3" borderId="13" xfId="0" applyFont="1" applyFill="1" applyBorder="1" applyAlignment="1">
      <alignment horizontal="center" vertical="center"/>
    </xf>
    <xf numFmtId="0" fontId="49" fillId="0" borderId="7" xfId="0" applyFont="1" applyBorder="1" applyAlignment="1">
      <alignment horizontal="center" vertical="center" wrapText="1"/>
    </xf>
    <xf numFmtId="0" fontId="55" fillId="3" borderId="10" xfId="0" applyFont="1" applyFill="1" applyBorder="1" applyAlignment="1">
      <alignment horizontal="center" vertical="center"/>
    </xf>
    <xf numFmtId="0" fontId="49" fillId="0" borderId="10" xfId="0" applyFont="1" applyBorder="1" applyAlignment="1">
      <alignment horizontal="center" vertical="center"/>
    </xf>
    <xf numFmtId="0" fontId="0" fillId="0" borderId="0" xfId="0" applyBorder="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9" fillId="0" borderId="0" xfId="0" applyFont="1" applyFill="1" applyProtection="1">
      <alignment vertical="center"/>
    </xf>
    <xf numFmtId="0" fontId="49" fillId="0" borderId="0" xfId="0" applyFont="1" applyFill="1" applyBorder="1" applyAlignment="1" applyProtection="1">
      <alignment vertical="center"/>
    </xf>
    <xf numFmtId="0" fontId="0" fillId="0" borderId="0" xfId="0" applyFill="1" applyProtection="1">
      <alignment vertical="center"/>
    </xf>
    <xf numFmtId="0" fontId="51" fillId="5" borderId="0" xfId="0" applyFont="1" applyFill="1" applyAlignment="1">
      <alignment vertical="center"/>
    </xf>
    <xf numFmtId="0" fontId="0" fillId="5" borderId="0" xfId="0" applyFill="1">
      <alignment vertical="center"/>
    </xf>
    <xf numFmtId="0" fontId="49" fillId="5" borderId="0" xfId="0" applyFont="1" applyFill="1" applyAlignment="1">
      <alignment horizontal="right" vertical="center"/>
    </xf>
    <xf numFmtId="0" fontId="49" fillId="0" borderId="0" xfId="0" applyFont="1" applyProtection="1">
      <alignment vertical="center"/>
    </xf>
    <xf numFmtId="0" fontId="49" fillId="0" borderId="4" xfId="0" applyFont="1" applyBorder="1" applyAlignment="1" applyProtection="1">
      <alignment horizontal="center" vertical="center" shrinkToFit="1"/>
      <protection locked="0"/>
    </xf>
    <xf numFmtId="0" fontId="49" fillId="0" borderId="11" xfId="0" applyFont="1" applyBorder="1" applyAlignment="1" applyProtection="1">
      <alignment horizontal="center" vertical="center" shrinkToFit="1"/>
      <protection locked="0"/>
    </xf>
    <xf numFmtId="0" fontId="49" fillId="0" borderId="10" xfId="0" applyFont="1" applyBorder="1" applyAlignment="1" applyProtection="1">
      <alignment horizontal="center" vertical="center" shrinkToFit="1"/>
      <protection locked="0"/>
    </xf>
    <xf numFmtId="0" fontId="49" fillId="0" borderId="13" xfId="0" applyFont="1" applyBorder="1" applyAlignment="1" applyProtection="1">
      <alignment horizontal="center" vertical="center" shrinkToFit="1"/>
      <protection locked="0"/>
    </xf>
    <xf numFmtId="0" fontId="49" fillId="0" borderId="14" xfId="0" applyFont="1" applyBorder="1" applyAlignment="1" applyProtection="1">
      <alignment horizontal="center" vertical="center" shrinkToFit="1"/>
      <protection locked="0"/>
    </xf>
    <xf numFmtId="0" fontId="49" fillId="0" borderId="15" xfId="0" applyFont="1" applyBorder="1" applyAlignment="1" applyProtection="1">
      <alignment horizontal="center" vertical="center" shrinkToFit="1"/>
      <protection locked="0"/>
    </xf>
    <xf numFmtId="0" fontId="49" fillId="0" borderId="5" xfId="0" applyFont="1" applyBorder="1" applyAlignment="1" applyProtection="1">
      <alignment horizontal="center" vertical="center" shrinkToFit="1"/>
      <protection locked="0"/>
    </xf>
    <xf numFmtId="0" fontId="49" fillId="0" borderId="16" xfId="0" applyFont="1" applyBorder="1" applyAlignment="1" applyProtection="1">
      <alignment horizontal="center" vertical="center" shrinkToFit="1"/>
      <protection locked="0"/>
    </xf>
    <xf numFmtId="0" fontId="56" fillId="0" borderId="0" xfId="0" applyFont="1" applyAlignment="1">
      <alignment vertical="center"/>
    </xf>
    <xf numFmtId="0" fontId="49" fillId="0" borderId="0" xfId="0" applyFont="1" applyFill="1" applyBorder="1" applyAlignment="1" applyProtection="1">
      <alignment horizontal="right" vertical="center"/>
    </xf>
    <xf numFmtId="0" fontId="49" fillId="0" borderId="17" xfId="0" applyFont="1" applyBorder="1" applyAlignment="1">
      <alignment vertical="center"/>
    </xf>
    <xf numFmtId="0" fontId="49" fillId="0" borderId="18" xfId="0" applyFont="1" applyBorder="1" applyAlignment="1">
      <alignment horizontal="center" vertical="center"/>
    </xf>
    <xf numFmtId="0" fontId="49" fillId="0" borderId="19" xfId="0" applyFont="1" applyBorder="1" applyAlignment="1">
      <alignment vertical="center"/>
    </xf>
    <xf numFmtId="0" fontId="49" fillId="0" borderId="20" xfId="0" applyFont="1" applyBorder="1" applyAlignment="1">
      <alignment vertical="center"/>
    </xf>
    <xf numFmtId="0" fontId="57" fillId="0" borderId="0" xfId="0" applyFont="1" applyBorder="1" applyAlignment="1">
      <alignment vertical="center"/>
    </xf>
    <xf numFmtId="0" fontId="50" fillId="0" borderId="0" xfId="0" applyFont="1" applyAlignment="1">
      <alignment horizontal="center" vertical="center"/>
    </xf>
    <xf numFmtId="0" fontId="0" fillId="0" borderId="0" xfId="0" applyAlignment="1">
      <alignment vertical="center"/>
    </xf>
    <xf numFmtId="0" fontId="0" fillId="0" borderId="18" xfId="0" applyBorder="1">
      <alignment vertical="center"/>
    </xf>
    <xf numFmtId="0" fontId="0" fillId="0" borderId="20" xfId="0" applyBorder="1">
      <alignment vertical="center"/>
    </xf>
    <xf numFmtId="0" fontId="0" fillId="0" borderId="22" xfId="0" applyBorder="1">
      <alignment vertical="center"/>
    </xf>
    <xf numFmtId="0" fontId="58" fillId="5" borderId="0" xfId="0" applyFont="1" applyFill="1" applyAlignment="1">
      <alignment vertical="center"/>
    </xf>
    <xf numFmtId="0" fontId="49" fillId="0" borderId="17" xfId="0" applyFont="1" applyBorder="1">
      <alignment vertical="center"/>
    </xf>
    <xf numFmtId="0" fontId="49" fillId="0" borderId="23" xfId="0" applyFont="1" applyBorder="1">
      <alignment vertical="center"/>
    </xf>
    <xf numFmtId="0" fontId="53" fillId="0" borderId="23" xfId="0" applyFont="1" applyBorder="1">
      <alignment vertical="center"/>
    </xf>
    <xf numFmtId="0" fontId="49" fillId="0" borderId="18" xfId="0" applyFont="1" applyBorder="1">
      <alignment vertical="center"/>
    </xf>
    <xf numFmtId="0" fontId="49" fillId="0" borderId="19" xfId="0" applyFont="1" applyBorder="1">
      <alignment vertical="center"/>
    </xf>
    <xf numFmtId="0" fontId="49" fillId="0" borderId="0" xfId="0" applyFont="1" applyBorder="1">
      <alignment vertical="center"/>
    </xf>
    <xf numFmtId="0" fontId="49" fillId="0" borderId="20" xfId="0" applyFont="1" applyBorder="1">
      <alignment vertical="center"/>
    </xf>
    <xf numFmtId="0" fontId="49" fillId="0" borderId="24" xfId="0" applyFont="1" applyBorder="1">
      <alignment vertical="center"/>
    </xf>
    <xf numFmtId="0" fontId="49" fillId="0" borderId="25" xfId="0" applyFont="1" applyBorder="1">
      <alignment vertical="center"/>
    </xf>
    <xf numFmtId="0" fontId="49" fillId="0" borderId="22" xfId="0" applyFont="1" applyBorder="1">
      <alignment vertical="center"/>
    </xf>
    <xf numFmtId="0" fontId="56" fillId="0" borderId="0" xfId="0" applyFont="1">
      <alignment vertical="center"/>
    </xf>
    <xf numFmtId="0" fontId="56" fillId="0" borderId="4" xfId="0" applyFont="1" applyBorder="1" applyAlignment="1">
      <alignment horizontal="center" vertical="center"/>
    </xf>
    <xf numFmtId="0" fontId="56" fillId="5" borderId="0" xfId="0" applyFont="1" applyFill="1">
      <alignment vertical="center"/>
    </xf>
    <xf numFmtId="0" fontId="16" fillId="5" borderId="0" xfId="0" applyFont="1" applyFill="1">
      <alignment vertical="center"/>
    </xf>
    <xf numFmtId="0" fontId="49" fillId="0" borderId="0" xfId="0" applyFont="1" applyFill="1" applyAlignment="1">
      <alignment horizontal="center" vertical="center"/>
    </xf>
    <xf numFmtId="0" fontId="0" fillId="0" borderId="23" xfId="0" applyBorder="1">
      <alignment vertical="center"/>
    </xf>
    <xf numFmtId="0" fontId="0" fillId="0" borderId="25" xfId="0" applyBorder="1">
      <alignment vertical="center"/>
    </xf>
    <xf numFmtId="0" fontId="0" fillId="5" borderId="10" xfId="0" applyFill="1" applyBorder="1" applyAlignment="1">
      <alignment vertical="center" textRotation="255"/>
    </xf>
    <xf numFmtId="0" fontId="0" fillId="5" borderId="3" xfId="0" applyFill="1" applyBorder="1">
      <alignment vertical="center"/>
    </xf>
    <xf numFmtId="0" fontId="0" fillId="5" borderId="29" xfId="0" applyFill="1" applyBorder="1">
      <alignment vertical="center"/>
    </xf>
    <xf numFmtId="0" fontId="59" fillId="0" borderId="26" xfId="0" applyFont="1" applyFill="1" applyBorder="1" applyAlignment="1" applyProtection="1">
      <alignment horizontal="center" vertical="center" shrinkToFit="1"/>
    </xf>
    <xf numFmtId="0" fontId="59" fillId="0" borderId="27" xfId="0" applyFont="1" applyFill="1" applyBorder="1" applyAlignment="1" applyProtection="1">
      <alignment horizontal="center" vertical="center" shrinkToFit="1"/>
    </xf>
    <xf numFmtId="0" fontId="59" fillId="0" borderId="28" xfId="0" applyFont="1" applyFill="1" applyBorder="1" applyAlignment="1" applyProtection="1">
      <alignment horizontal="center" vertical="center" shrinkToFit="1"/>
    </xf>
    <xf numFmtId="0" fontId="49" fillId="0" borderId="2" xfId="0" applyFont="1" applyBorder="1" applyAlignment="1">
      <alignment horizontal="center" vertical="center"/>
    </xf>
    <xf numFmtId="0" fontId="49" fillId="0" borderId="31" xfId="0" applyFont="1" applyBorder="1" applyAlignment="1">
      <alignment horizontal="center" vertical="center"/>
    </xf>
    <xf numFmtId="0" fontId="23" fillId="0" borderId="0" xfId="1" applyFont="1" applyFill="1" applyBorder="1" applyAlignment="1" applyProtection="1">
      <alignment horizontal="center" vertical="center"/>
    </xf>
    <xf numFmtId="0" fontId="51" fillId="0" borderId="0" xfId="0" applyFont="1" applyBorder="1" applyAlignment="1">
      <alignment vertical="center"/>
    </xf>
    <xf numFmtId="0" fontId="50" fillId="0" borderId="0" xfId="3" applyFont="1">
      <alignment vertical="center"/>
    </xf>
    <xf numFmtId="0" fontId="49" fillId="0" borderId="0" xfId="3" applyFont="1">
      <alignment vertical="center"/>
    </xf>
    <xf numFmtId="0" fontId="49" fillId="0" borderId="0" xfId="3" applyFont="1" applyAlignment="1">
      <alignment horizontal="right" vertical="center"/>
    </xf>
    <xf numFmtId="0" fontId="7" fillId="5" borderId="0" xfId="0" applyFont="1" applyFill="1" applyAlignment="1">
      <alignment vertical="center"/>
    </xf>
    <xf numFmtId="0" fontId="56" fillId="0" borderId="0" xfId="0" applyFont="1" applyFill="1" applyBorder="1" applyAlignment="1" applyProtection="1">
      <alignment horizontal="center" vertical="center"/>
    </xf>
    <xf numFmtId="0" fontId="49" fillId="0" borderId="32" xfId="0" applyFont="1" applyBorder="1" applyAlignment="1">
      <alignment horizontal="center" vertical="center"/>
    </xf>
    <xf numFmtId="0" fontId="49" fillId="0" borderId="33" xfId="0" applyFont="1" applyBorder="1" applyAlignment="1">
      <alignment horizontal="center" vertical="center"/>
    </xf>
    <xf numFmtId="0" fontId="49" fillId="0" borderId="16" xfId="0" applyFont="1" applyBorder="1" applyAlignment="1">
      <alignment horizontal="center" vertical="center"/>
    </xf>
    <xf numFmtId="0" fontId="50" fillId="0" borderId="0" xfId="0" applyFont="1" applyAlignment="1" applyProtection="1">
      <alignment vertical="center"/>
    </xf>
    <xf numFmtId="0" fontId="7" fillId="5" borderId="0" xfId="0" applyFont="1" applyFill="1" applyBorder="1" applyAlignment="1" applyProtection="1">
      <alignment vertical="center"/>
    </xf>
    <xf numFmtId="0" fontId="49" fillId="5" borderId="0" xfId="0" applyFont="1" applyFill="1" applyAlignment="1" applyProtection="1">
      <alignment horizontal="center" vertical="center"/>
    </xf>
    <xf numFmtId="0" fontId="49" fillId="0" borderId="0" xfId="0" applyFont="1" applyAlignment="1" applyProtection="1">
      <alignment horizontal="center" vertical="center"/>
    </xf>
    <xf numFmtId="0" fontId="50" fillId="0" borderId="0" xfId="0" applyFont="1" applyFill="1" applyBorder="1" applyAlignment="1" applyProtection="1">
      <alignment vertical="center"/>
    </xf>
    <xf numFmtId="0" fontId="49" fillId="0" borderId="0" xfId="0" applyFont="1" applyFill="1" applyBorder="1" applyProtection="1">
      <alignment vertical="center"/>
    </xf>
    <xf numFmtId="0" fontId="49" fillId="0" borderId="21" xfId="0" applyFont="1" applyFill="1" applyBorder="1" applyAlignment="1" applyProtection="1">
      <alignment horizontal="center" vertical="center"/>
    </xf>
    <xf numFmtId="0" fontId="49" fillId="0" borderId="4" xfId="0" applyFont="1" applyFill="1" applyBorder="1" applyAlignment="1" applyProtection="1">
      <alignment horizontal="center" vertical="center"/>
    </xf>
    <xf numFmtId="0" fontId="49" fillId="0" borderId="26" xfId="0" applyFont="1" applyFill="1" applyBorder="1" applyAlignment="1" applyProtection="1">
      <alignment horizontal="center" vertical="center"/>
    </xf>
    <xf numFmtId="0" fontId="49" fillId="0" borderId="27" xfId="0" applyFont="1" applyFill="1" applyBorder="1" applyAlignment="1" applyProtection="1">
      <alignment horizontal="center" vertical="center"/>
    </xf>
    <xf numFmtId="0" fontId="49" fillId="0" borderId="28" xfId="0" applyFont="1" applyFill="1" applyBorder="1" applyAlignment="1" applyProtection="1">
      <alignment horizontal="center" vertical="center"/>
    </xf>
    <xf numFmtId="0" fontId="60" fillId="0" borderId="8" xfId="0" applyFont="1" applyFill="1" applyBorder="1" applyAlignment="1" applyProtection="1">
      <alignment vertical="center"/>
    </xf>
    <xf numFmtId="0" fontId="60" fillId="0" borderId="8" xfId="0" applyFont="1" applyFill="1" applyBorder="1" applyAlignment="1" applyProtection="1">
      <alignment horizontal="right" vertical="center"/>
    </xf>
    <xf numFmtId="0" fontId="60" fillId="0" borderId="0" xfId="0" applyFont="1" applyFill="1" applyBorder="1" applyAlignment="1" applyProtection="1">
      <alignment horizontal="right" vertical="center"/>
    </xf>
    <xf numFmtId="0" fontId="53" fillId="0" borderId="0" xfId="0" applyFont="1" applyFill="1" applyBorder="1" applyAlignment="1" applyProtection="1">
      <alignment horizontal="center" vertical="center"/>
    </xf>
    <xf numFmtId="0" fontId="56" fillId="0" borderId="1" xfId="0" applyFont="1" applyFill="1" applyBorder="1" applyAlignment="1" applyProtection="1">
      <alignment horizontal="center" vertical="center"/>
    </xf>
    <xf numFmtId="0" fontId="49" fillId="0" borderId="34" xfId="0" applyFont="1" applyFill="1" applyBorder="1" applyProtection="1">
      <alignment vertical="center"/>
    </xf>
    <xf numFmtId="0" fontId="0" fillId="0" borderId="34" xfId="0" applyFill="1" applyBorder="1" applyProtection="1">
      <alignment vertical="center"/>
    </xf>
    <xf numFmtId="0" fontId="49" fillId="0" borderId="0" xfId="0" applyFont="1" applyFill="1" applyAlignment="1" applyProtection="1">
      <alignment horizontal="center" vertical="center"/>
    </xf>
    <xf numFmtId="0" fontId="48" fillId="0" borderId="0" xfId="1" applyAlignment="1" applyProtection="1">
      <alignment horizontal="right" vertical="center" shrinkToFit="1"/>
    </xf>
    <xf numFmtId="0" fontId="48" fillId="0" borderId="0" xfId="1" applyAlignment="1" applyProtection="1">
      <alignment vertical="center"/>
    </xf>
    <xf numFmtId="0" fontId="0" fillId="0" borderId="0" xfId="0" applyProtection="1">
      <alignment vertical="center"/>
    </xf>
    <xf numFmtId="0" fontId="61" fillId="0" borderId="0" xfId="0" applyFont="1" applyBorder="1" applyAlignment="1" applyProtection="1">
      <alignment vertical="center"/>
    </xf>
    <xf numFmtId="0" fontId="48" fillId="0" borderId="0" xfId="1" applyFont="1" applyAlignment="1" applyProtection="1">
      <alignment vertical="center"/>
    </xf>
    <xf numFmtId="0" fontId="20" fillId="0" borderId="0" xfId="1" applyFont="1" applyAlignment="1" applyProtection="1">
      <alignment horizontal="center" shrinkToFit="1"/>
    </xf>
    <xf numFmtId="0" fontId="9" fillId="0" borderId="0" xfId="1" applyFont="1" applyAlignment="1" applyProtection="1">
      <alignment horizontal="center" shrinkToFit="1"/>
    </xf>
    <xf numFmtId="0" fontId="11" fillId="0" borderId="0" xfId="1" applyFont="1" applyBorder="1" applyAlignment="1" applyProtection="1">
      <alignment vertical="center" shrinkToFit="1"/>
    </xf>
    <xf numFmtId="0" fontId="48" fillId="0" borderId="0" xfId="1" applyFont="1" applyBorder="1" applyAlignment="1" applyProtection="1">
      <alignment vertical="center"/>
    </xf>
    <xf numFmtId="0" fontId="14" fillId="0" borderId="0" xfId="1" applyFont="1" applyAlignment="1" applyProtection="1">
      <alignment horizontal="left" vertical="center"/>
    </xf>
    <xf numFmtId="0" fontId="17" fillId="0" borderId="0" xfId="1" applyFont="1" applyBorder="1" applyAlignment="1" applyProtection="1">
      <alignment horizontal="left" vertical="center"/>
    </xf>
    <xf numFmtId="0" fontId="14" fillId="0" borderId="0" xfId="1" applyFont="1" applyAlignment="1" applyProtection="1">
      <alignment horizontal="center" vertical="center"/>
    </xf>
    <xf numFmtId="0" fontId="28" fillId="0" borderId="0" xfId="1" applyFont="1" applyBorder="1" applyAlignment="1" applyProtection="1">
      <alignment horizontal="distributed" vertical="center" indent="1" shrinkToFit="1"/>
    </xf>
    <xf numFmtId="0" fontId="16" fillId="0" borderId="0" xfId="1" applyFont="1" applyBorder="1" applyAlignment="1" applyProtection="1">
      <alignment horizontal="center" vertical="center"/>
    </xf>
    <xf numFmtId="0" fontId="15" fillId="0" borderId="37" xfId="1" applyFont="1" applyBorder="1" applyAlignment="1" applyProtection="1">
      <alignment horizontal="distributed" vertical="center" indent="2"/>
    </xf>
    <xf numFmtId="0" fontId="15" fillId="0" borderId="38" xfId="1" applyFont="1" applyBorder="1" applyAlignment="1" applyProtection="1">
      <alignment horizontal="distributed" vertical="center" indent="2"/>
    </xf>
    <xf numFmtId="0" fontId="48" fillId="0" borderId="0" xfId="1" applyBorder="1" applyAlignment="1" applyProtection="1">
      <alignment vertical="center"/>
    </xf>
    <xf numFmtId="0" fontId="9" fillId="0" borderId="0" xfId="1" applyFont="1" applyBorder="1" applyAlignment="1" applyProtection="1">
      <alignment horizontal="distributed" vertical="center" indent="2"/>
    </xf>
    <xf numFmtId="0" fontId="62" fillId="0" borderId="0" xfId="1" applyFont="1" applyBorder="1" applyAlignment="1" applyProtection="1">
      <alignment vertical="center" shrinkToFit="1"/>
    </xf>
    <xf numFmtId="0" fontId="18" fillId="0" borderId="0" xfId="1" applyFont="1" applyBorder="1" applyAlignment="1" applyProtection="1"/>
    <xf numFmtId="0" fontId="48" fillId="0" borderId="0" xfId="1" applyBorder="1" applyAlignment="1" applyProtection="1">
      <alignment horizontal="right" shrinkToFit="1"/>
    </xf>
    <xf numFmtId="0" fontId="48" fillId="0" borderId="0" xfId="1" applyBorder="1" applyAlignment="1" applyProtection="1">
      <alignment horizontal="right"/>
    </xf>
    <xf numFmtId="2" fontId="49" fillId="0" borderId="11" xfId="0" applyNumberFormat="1" applyFont="1" applyBorder="1" applyAlignment="1" applyProtection="1">
      <alignment horizontal="center" vertical="center" shrinkToFit="1"/>
      <protection locked="0"/>
    </xf>
    <xf numFmtId="2" fontId="49" fillId="0" borderId="15" xfId="0" applyNumberFormat="1" applyFont="1" applyBorder="1" applyAlignment="1" applyProtection="1">
      <alignment horizontal="center" vertical="center" shrinkToFit="1"/>
      <protection locked="0"/>
    </xf>
    <xf numFmtId="0" fontId="0" fillId="0" borderId="0" xfId="0" applyFill="1" applyBorder="1">
      <alignment vertical="center"/>
    </xf>
    <xf numFmtId="0" fontId="32" fillId="0" borderId="0" xfId="0" applyFont="1" applyFill="1">
      <alignment vertical="center"/>
    </xf>
    <xf numFmtId="0" fontId="56" fillId="0" borderId="0" xfId="0" applyFont="1" applyAlignment="1">
      <alignment vertical="center" shrinkToFit="1"/>
    </xf>
    <xf numFmtId="0" fontId="63" fillId="0" borderId="4" xfId="0" applyFont="1" applyBorder="1" applyAlignment="1" applyProtection="1">
      <alignment horizontal="center" vertical="center" shrinkToFit="1"/>
    </xf>
    <xf numFmtId="0" fontId="15" fillId="0" borderId="24" xfId="1" applyFont="1" applyBorder="1" applyAlignment="1" applyProtection="1">
      <alignment horizontal="distributed" vertical="center" indent="1"/>
    </xf>
    <xf numFmtId="5" fontId="23" fillId="0" borderId="39" xfId="1" applyNumberFormat="1" applyFont="1" applyBorder="1" applyAlignment="1" applyProtection="1">
      <alignment vertical="center"/>
    </xf>
    <xf numFmtId="0" fontId="0" fillId="0" borderId="0" xfId="0" applyAlignment="1" applyProtection="1">
      <alignment horizontal="left" vertical="center"/>
    </xf>
    <xf numFmtId="0" fontId="12" fillId="0" borderId="0" xfId="1" applyFont="1" applyBorder="1" applyAlignment="1" applyProtection="1">
      <alignment horizontal="center" vertical="center" shrinkToFit="1"/>
    </xf>
    <xf numFmtId="0" fontId="12" fillId="0" borderId="0" xfId="1" applyFont="1" applyBorder="1" applyAlignment="1" applyProtection="1">
      <alignment horizontal="center" vertical="center"/>
    </xf>
    <xf numFmtId="0" fontId="15" fillId="0" borderId="22" xfId="1" applyFont="1" applyBorder="1" applyAlignment="1" applyProtection="1">
      <alignment horizontal="center" vertical="center"/>
    </xf>
    <xf numFmtId="0" fontId="49" fillId="0" borderId="41" xfId="0" applyFont="1" applyBorder="1" applyAlignment="1">
      <alignment horizontal="center" vertical="center" wrapText="1"/>
    </xf>
    <xf numFmtId="0" fontId="53" fillId="3" borderId="42" xfId="0" applyNumberFormat="1" applyFont="1" applyFill="1" applyBorder="1" applyAlignment="1">
      <alignment horizontal="center" vertical="center"/>
    </xf>
    <xf numFmtId="0" fontId="49" fillId="0" borderId="42" xfId="0" applyNumberFormat="1" applyFont="1" applyBorder="1" applyAlignment="1" applyProtection="1">
      <alignment horizontal="center" vertical="center" shrinkToFit="1"/>
      <protection locked="0"/>
    </xf>
    <xf numFmtId="0" fontId="49" fillId="0" borderId="43" xfId="0" applyNumberFormat="1" applyFont="1" applyBorder="1" applyAlignment="1" applyProtection="1">
      <alignment horizontal="center" vertical="center" shrinkToFit="1"/>
      <protection locked="0"/>
    </xf>
    <xf numFmtId="0" fontId="11" fillId="0" borderId="12" xfId="1" applyFont="1" applyBorder="1" applyAlignment="1" applyProtection="1">
      <alignment horizontal="center" vertical="center" shrinkToFit="1"/>
    </xf>
    <xf numFmtId="0" fontId="11" fillId="0" borderId="16" xfId="1" applyFont="1" applyBorder="1" applyAlignment="1" applyProtection="1">
      <alignment horizontal="center" vertical="center" shrinkToFit="1"/>
    </xf>
    <xf numFmtId="0" fontId="15" fillId="0" borderId="17" xfId="1" applyFont="1" applyBorder="1" applyAlignment="1" applyProtection="1">
      <alignment horizontal="distributed" vertical="center" indent="1"/>
    </xf>
    <xf numFmtId="5" fontId="23" fillId="0" borderId="44" xfId="1" applyNumberFormat="1" applyFont="1" applyBorder="1" applyAlignment="1" applyProtection="1">
      <alignment vertical="center"/>
    </xf>
    <xf numFmtId="5" fontId="23" fillId="0" borderId="46" xfId="1" applyNumberFormat="1" applyFont="1" applyBorder="1" applyAlignment="1" applyProtection="1">
      <alignment vertical="center"/>
    </xf>
    <xf numFmtId="0" fontId="15" fillId="0" borderId="40" xfId="1" applyFont="1" applyBorder="1" applyAlignment="1" applyProtection="1">
      <alignment horizontal="distributed" vertical="center" indent="1"/>
    </xf>
    <xf numFmtId="5" fontId="23" fillId="0" borderId="11" xfId="1" applyNumberFormat="1" applyFont="1" applyBorder="1" applyAlignment="1" applyProtection="1">
      <alignment vertical="center"/>
    </xf>
    <xf numFmtId="0" fontId="15" fillId="6" borderId="24" xfId="1" applyFont="1" applyFill="1" applyBorder="1" applyAlignment="1" applyProtection="1">
      <alignment horizontal="distributed" vertical="center" indent="2"/>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3" fillId="0" borderId="0" xfId="0" applyFont="1" applyFill="1">
      <alignment vertical="center"/>
    </xf>
    <xf numFmtId="0" fontId="37" fillId="0" borderId="47" xfId="1" applyNumberFormat="1" applyFont="1" applyBorder="1" applyAlignment="1" applyProtection="1">
      <alignment horizontal="center" vertical="center"/>
      <protection locked="0"/>
    </xf>
    <xf numFmtId="0" fontId="49" fillId="2" borderId="48" xfId="0" applyFont="1" applyFill="1" applyBorder="1" applyAlignment="1" applyProtection="1">
      <alignment horizontal="center" vertical="center"/>
    </xf>
    <xf numFmtId="0" fontId="53" fillId="3" borderId="49" xfId="0" applyFont="1" applyFill="1" applyBorder="1" applyAlignment="1" applyProtection="1">
      <alignment horizontal="center" vertical="center"/>
    </xf>
    <xf numFmtId="2" fontId="49" fillId="2" borderId="49" xfId="0" applyNumberFormat="1" applyFont="1" applyFill="1" applyBorder="1" applyAlignment="1" applyProtection="1">
      <alignment horizontal="center" vertical="center" shrinkToFit="1"/>
    </xf>
    <xf numFmtId="2" fontId="49" fillId="2" borderId="50" xfId="0" applyNumberFormat="1" applyFont="1" applyFill="1" applyBorder="1" applyAlignment="1" applyProtection="1">
      <alignment horizontal="center" vertical="center" shrinkToFit="1"/>
    </xf>
    <xf numFmtId="0" fontId="52" fillId="0" borderId="0" xfId="1" applyFont="1" applyAlignment="1" applyProtection="1">
      <alignment horizontal="center" vertical="center"/>
    </xf>
    <xf numFmtId="0" fontId="65" fillId="0" borderId="0" xfId="0" applyFont="1" applyAlignment="1">
      <alignment vertical="center"/>
    </xf>
    <xf numFmtId="0" fontId="23" fillId="0" borderId="51" xfId="1" applyNumberFormat="1" applyFont="1" applyBorder="1" applyAlignment="1" applyProtection="1">
      <alignment horizontal="center" vertical="center"/>
      <protection locked="0"/>
    </xf>
    <xf numFmtId="0" fontId="23" fillId="0" borderId="52" xfId="1" applyNumberFormat="1" applyFont="1" applyBorder="1" applyAlignment="1" applyProtection="1">
      <alignment vertical="center"/>
    </xf>
    <xf numFmtId="0" fontId="0" fillId="0" borderId="53" xfId="0" applyBorder="1" applyAlignment="1">
      <alignment vertical="center" textRotation="255"/>
    </xf>
    <xf numFmtId="0" fontId="0" fillId="0" borderId="54" xfId="0" applyBorder="1" applyAlignment="1">
      <alignment vertical="center" textRotation="255"/>
    </xf>
    <xf numFmtId="0" fontId="0" fillId="0" borderId="55" xfId="0" applyBorder="1" applyAlignment="1">
      <alignment vertical="center" textRotation="255"/>
    </xf>
    <xf numFmtId="0" fontId="0" fillId="0" borderId="35" xfId="0" applyBorder="1" applyAlignment="1">
      <alignment horizontal="center" vertical="center" textRotation="255"/>
    </xf>
    <xf numFmtId="0" fontId="0" fillId="0" borderId="36" xfId="0" applyBorder="1" applyAlignment="1">
      <alignment vertical="center" textRotation="255"/>
    </xf>
    <xf numFmtId="0" fontId="62" fillId="0" borderId="0" xfId="0" applyFont="1">
      <alignment vertical="center"/>
    </xf>
    <xf numFmtId="0" fontId="49" fillId="0" borderId="52" xfId="0" applyFont="1" applyBorder="1" applyAlignment="1">
      <alignment horizontal="center" vertical="center"/>
    </xf>
    <xf numFmtId="0" fontId="49" fillId="0" borderId="56" xfId="0" applyNumberFormat="1" applyFont="1" applyBorder="1" applyAlignment="1" applyProtection="1">
      <alignment horizontal="center" vertical="center"/>
      <protection locked="0"/>
    </xf>
    <xf numFmtId="0" fontId="49" fillId="0" borderId="57" xfId="0" applyNumberFormat="1" applyFont="1" applyBorder="1" applyAlignment="1" applyProtection="1">
      <alignment horizontal="center" vertical="center"/>
      <protection locked="0"/>
    </xf>
    <xf numFmtId="0" fontId="49" fillId="0" borderId="42" xfId="0" applyFont="1" applyFill="1" applyBorder="1" applyAlignment="1" applyProtection="1">
      <alignment horizontal="center" vertical="center"/>
    </xf>
    <xf numFmtId="0" fontId="49" fillId="0" borderId="58" xfId="0" applyFont="1" applyFill="1" applyBorder="1" applyAlignment="1" applyProtection="1">
      <alignment horizontal="center" vertical="center"/>
    </xf>
    <xf numFmtId="0" fontId="49" fillId="0" borderId="59" xfId="0" applyFont="1" applyFill="1" applyBorder="1" applyAlignment="1" applyProtection="1">
      <alignment horizontal="center" vertical="center"/>
    </xf>
    <xf numFmtId="0" fontId="59" fillId="0" borderId="59" xfId="0" applyFont="1" applyFill="1" applyBorder="1" applyAlignment="1" applyProtection="1">
      <alignment horizontal="center" vertical="center" shrinkToFit="1"/>
    </xf>
    <xf numFmtId="0" fontId="49" fillId="0" borderId="60" xfId="0" applyFont="1" applyFill="1" applyBorder="1" applyAlignment="1" applyProtection="1">
      <alignment horizontal="center" vertical="center"/>
    </xf>
    <xf numFmtId="0" fontId="59" fillId="0" borderId="60" xfId="0" applyFont="1" applyFill="1" applyBorder="1" applyAlignment="1" applyProtection="1">
      <alignment horizontal="center" vertical="center" shrinkToFit="1"/>
    </xf>
    <xf numFmtId="0" fontId="49" fillId="0" borderId="61" xfId="0" applyFont="1" applyFill="1" applyBorder="1" applyAlignment="1" applyProtection="1">
      <alignment horizontal="center" vertical="center"/>
    </xf>
    <xf numFmtId="0" fontId="59" fillId="0" borderId="61" xfId="0" applyFont="1" applyFill="1" applyBorder="1" applyAlignment="1" applyProtection="1">
      <alignment horizontal="center" vertical="center" shrinkToFit="1"/>
    </xf>
    <xf numFmtId="0" fontId="59" fillId="0" borderId="42" xfId="0" applyFont="1" applyFill="1" applyBorder="1" applyAlignment="1" applyProtection="1">
      <alignment horizontal="center" vertical="center" shrinkToFit="1"/>
    </xf>
    <xf numFmtId="0" fontId="10" fillId="0" borderId="62" xfId="1" applyFont="1" applyBorder="1" applyAlignment="1" applyProtection="1">
      <alignment horizontal="center" vertical="center" shrinkToFit="1"/>
    </xf>
    <xf numFmtId="0" fontId="15" fillId="0" borderId="24" xfId="1" applyFont="1" applyBorder="1" applyAlignment="1" applyProtection="1">
      <alignment horizontal="distributed" vertical="center" indent="1" shrinkToFit="1"/>
    </xf>
    <xf numFmtId="0" fontId="15" fillId="0" borderId="55" xfId="1" applyFont="1" applyBorder="1" applyAlignment="1" applyProtection="1">
      <alignment horizontal="distributed" vertical="center" indent="1" shrinkToFit="1"/>
    </xf>
    <xf numFmtId="0" fontId="23" fillId="0" borderId="39" xfId="1" applyFont="1" applyBorder="1" applyAlignment="1" applyProtection="1">
      <alignment horizontal="center" vertical="center"/>
    </xf>
    <xf numFmtId="0" fontId="0" fillId="0" borderId="0" xfId="0" applyAlignment="1">
      <alignment horizontal="center" vertical="center"/>
    </xf>
    <xf numFmtId="0" fontId="55" fillId="3" borderId="65" xfId="0" applyFont="1" applyFill="1" applyBorder="1" applyAlignment="1">
      <alignment horizontal="center" vertical="center"/>
    </xf>
    <xf numFmtId="0" fontId="49" fillId="0" borderId="89" xfId="0" applyFont="1" applyBorder="1" applyAlignment="1">
      <alignment horizontal="center" vertical="center" wrapText="1"/>
    </xf>
    <xf numFmtId="0" fontId="49" fillId="0" borderId="65" xfId="0" applyFont="1" applyBorder="1" applyAlignment="1" applyProtection="1">
      <alignment horizontal="center" vertical="center"/>
      <protection locked="0"/>
    </xf>
    <xf numFmtId="0" fontId="49" fillId="0" borderId="30" xfId="0"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28" fillId="0" borderId="0" xfId="1" applyFont="1" applyBorder="1" applyAlignment="1" applyProtection="1">
      <alignment horizontal="center" vertical="center" shrinkToFit="1"/>
    </xf>
    <xf numFmtId="0" fontId="23" fillId="0" borderId="0" xfId="1" applyFont="1" applyBorder="1" applyAlignment="1" applyProtection="1">
      <alignment horizontal="center" vertical="center"/>
    </xf>
    <xf numFmtId="0" fontId="15" fillId="0" borderId="0" xfId="1" applyFont="1" applyBorder="1" applyAlignment="1" applyProtection="1">
      <alignment horizontal="center" vertical="center" shrinkToFit="1"/>
    </xf>
    <xf numFmtId="0" fontId="15" fillId="0" borderId="0" xfId="1" applyFont="1" applyBorder="1" applyAlignment="1" applyProtection="1">
      <alignment horizontal="distributed" vertical="center" indent="1" shrinkToFit="1"/>
    </xf>
    <xf numFmtId="0" fontId="15" fillId="0" borderId="45" xfId="1" applyFont="1" applyBorder="1" applyAlignment="1" applyProtection="1">
      <alignment horizontal="distributed" vertical="center" indent="1"/>
    </xf>
    <xf numFmtId="0" fontId="23" fillId="0" borderId="39" xfId="1" applyNumberFormat="1" applyFont="1" applyBorder="1" applyAlignment="1" applyProtection="1">
      <alignment vertical="center"/>
    </xf>
    <xf numFmtId="49" fontId="0" fillId="5" borderId="0" xfId="0" applyNumberFormat="1" applyFill="1">
      <alignment vertical="center"/>
    </xf>
    <xf numFmtId="0" fontId="86" fillId="0" borderId="0" xfId="0" applyFont="1">
      <alignment vertical="center"/>
    </xf>
    <xf numFmtId="0" fontId="49" fillId="0" borderId="0" xfId="0" applyNumberFormat="1" applyFont="1" applyAlignment="1">
      <alignment horizontal="center" vertical="center"/>
    </xf>
    <xf numFmtId="0" fontId="49" fillId="5" borderId="0" xfId="0" applyNumberFormat="1" applyFont="1" applyFill="1" applyAlignment="1">
      <alignment horizontal="center" vertical="center"/>
    </xf>
    <xf numFmtId="0" fontId="49" fillId="0" borderId="9" xfId="0" applyNumberFormat="1" applyFont="1" applyBorder="1" applyAlignment="1">
      <alignment horizontal="center" vertical="center"/>
    </xf>
    <xf numFmtId="0" fontId="53" fillId="3" borderId="11" xfId="0" applyNumberFormat="1" applyFont="1" applyFill="1" applyBorder="1" applyAlignment="1">
      <alignment horizontal="center" vertical="center"/>
    </xf>
    <xf numFmtId="0" fontId="49" fillId="0" borderId="11" xfId="0" applyNumberFormat="1" applyFont="1" applyBorder="1" applyAlignment="1" applyProtection="1">
      <alignment horizontal="center" vertical="center" shrinkToFit="1"/>
      <protection locked="0"/>
    </xf>
    <xf numFmtId="0" fontId="49" fillId="0" borderId="15" xfId="0" applyNumberFormat="1" applyFont="1" applyBorder="1" applyAlignment="1" applyProtection="1">
      <alignment horizontal="center" vertical="center" shrinkToFit="1"/>
      <protection locked="0"/>
    </xf>
    <xf numFmtId="0" fontId="2" fillId="0" borderId="0" xfId="5" applyAlignment="1"/>
    <xf numFmtId="0" fontId="2" fillId="0" borderId="0" xfId="5" applyFont="1" applyAlignment="1"/>
    <xf numFmtId="0" fontId="2" fillId="0" borderId="0" xfId="5">
      <alignment vertical="center"/>
    </xf>
    <xf numFmtId="0" fontId="2" fillId="0" borderId="0" xfId="5" applyFont="1">
      <alignment vertical="center"/>
    </xf>
    <xf numFmtId="1" fontId="49" fillId="0" borderId="33" xfId="0" applyNumberFormat="1" applyFont="1" applyBorder="1" applyAlignment="1" applyProtection="1">
      <alignment horizontal="center" vertical="center"/>
      <protection locked="0"/>
    </xf>
    <xf numFmtId="1" fontId="49" fillId="0" borderId="16" xfId="0" applyNumberFormat="1" applyFont="1" applyBorder="1" applyAlignment="1" applyProtection="1">
      <alignment horizontal="center" vertical="center"/>
      <protection locked="0"/>
    </xf>
    <xf numFmtId="0" fontId="64" fillId="0" borderId="0" xfId="0" applyFont="1" applyAlignment="1">
      <alignment vertical="center"/>
    </xf>
    <xf numFmtId="0" fontId="91" fillId="5" borderId="0" xfId="0" applyFont="1" applyFill="1" applyAlignment="1">
      <alignment horizontal="center" vertical="center"/>
    </xf>
    <xf numFmtId="0" fontId="49" fillId="0" borderId="0" xfId="0" applyFont="1" applyAlignment="1">
      <alignment vertical="center"/>
    </xf>
    <xf numFmtId="0" fontId="74" fillId="0" borderId="0" xfId="0" applyFont="1" applyProtection="1">
      <alignment vertical="center"/>
      <protection locked="0"/>
    </xf>
    <xf numFmtId="49" fontId="27" fillId="0" borderId="0" xfId="0" applyNumberFormat="1" applyFont="1" applyProtection="1">
      <alignment vertical="center"/>
      <protection locked="0"/>
    </xf>
    <xf numFmtId="0" fontId="27" fillId="0" borderId="0" xfId="0" applyFont="1" applyProtection="1">
      <alignment vertical="center"/>
      <protection locked="0"/>
    </xf>
    <xf numFmtId="0" fontId="0" fillId="0" borderId="0" xfId="0" applyFont="1" applyProtection="1">
      <alignment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left" vertical="center" indent="1"/>
      <protection locked="0"/>
    </xf>
    <xf numFmtId="0" fontId="27" fillId="0" borderId="0" xfId="0" applyFont="1" applyAlignment="1" applyProtection="1">
      <alignment horizontal="justify" vertical="center"/>
      <protection locked="0"/>
    </xf>
    <xf numFmtId="0" fontId="74" fillId="0" borderId="0" xfId="0" applyFont="1" applyAlignment="1" applyProtection="1">
      <alignment horizontal="left" vertical="center" indent="1"/>
      <protection locked="0"/>
    </xf>
    <xf numFmtId="0" fontId="75" fillId="0" borderId="0" xfId="0" applyFont="1" applyProtection="1">
      <alignment vertical="center"/>
      <protection locked="0"/>
    </xf>
    <xf numFmtId="0" fontId="75" fillId="0" borderId="0" xfId="0" applyFont="1" applyAlignment="1" applyProtection="1">
      <alignment vertical="center" wrapText="1"/>
      <protection locked="0"/>
    </xf>
    <xf numFmtId="14" fontId="27" fillId="0" borderId="0" xfId="0" applyNumberFormat="1" applyFont="1" applyProtection="1">
      <alignment vertical="center"/>
      <protection locked="0"/>
    </xf>
    <xf numFmtId="0" fontId="76" fillId="0" borderId="0" xfId="0" applyFont="1" applyProtection="1">
      <alignment vertical="center"/>
      <protection locked="0"/>
    </xf>
    <xf numFmtId="0" fontId="43" fillId="0" borderId="0" xfId="0" applyFo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2" fillId="0" borderId="0" xfId="0" applyFont="1" applyProtection="1">
      <alignment vertical="center"/>
      <protection locked="0"/>
    </xf>
    <xf numFmtId="177" fontId="75" fillId="0" borderId="0" xfId="0" applyNumberFormat="1" applyFont="1" applyAlignment="1" applyProtection="1">
      <alignment vertical="center"/>
      <protection locked="0"/>
    </xf>
    <xf numFmtId="0" fontId="0" fillId="0" borderId="0" xfId="0" applyFont="1" applyAlignment="1" applyProtection="1">
      <alignment vertical="top"/>
      <protection locked="0"/>
    </xf>
    <xf numFmtId="0" fontId="26" fillId="0" borderId="0" xfId="0" applyFont="1" applyProtection="1">
      <alignment vertical="center"/>
      <protection locked="0"/>
    </xf>
    <xf numFmtId="0" fontId="80" fillId="0" borderId="0" xfId="0" applyFont="1" applyProtection="1">
      <alignment vertical="center"/>
      <protection locked="0"/>
    </xf>
    <xf numFmtId="0" fontId="0" fillId="0" borderId="0" xfId="0" applyFont="1" applyAlignment="1" applyProtection="1">
      <alignment horizontal="center" vertical="center"/>
      <protection locked="0"/>
    </xf>
    <xf numFmtId="0" fontId="13" fillId="0" borderId="0" xfId="0" applyFont="1" applyAlignment="1" applyProtection="1">
      <alignment vertical="center" wrapText="1"/>
      <protection locked="0"/>
    </xf>
    <xf numFmtId="0" fontId="27" fillId="0" borderId="0" xfId="0" applyFont="1" applyAlignment="1" applyProtection="1">
      <alignment vertical="top" wrapText="1"/>
      <protection locked="0"/>
    </xf>
    <xf numFmtId="0" fontId="75" fillId="0" borderId="0" xfId="0" applyFont="1" applyAlignment="1" applyProtection="1">
      <alignment vertical="center" wrapText="1"/>
      <protection locked="0"/>
    </xf>
    <xf numFmtId="177" fontId="75" fillId="0" borderId="0" xfId="0" applyNumberFormat="1" applyFont="1" applyAlignment="1" applyProtection="1">
      <alignment horizontal="center" vertical="center"/>
      <protection locked="0"/>
    </xf>
    <xf numFmtId="178" fontId="75" fillId="0" borderId="0" xfId="0" applyNumberFormat="1" applyFont="1" applyAlignment="1" applyProtection="1">
      <alignment horizontal="center"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horizontal="left" vertical="top" wrapText="1"/>
      <protection locked="0"/>
    </xf>
    <xf numFmtId="0" fontId="7" fillId="0" borderId="0" xfId="0" applyFont="1" applyAlignment="1" applyProtection="1">
      <alignment horizontal="center" vertical="center" wrapText="1"/>
      <protection locked="0"/>
    </xf>
    <xf numFmtId="0" fontId="27" fillId="0" borderId="64"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protection locked="0"/>
    </xf>
    <xf numFmtId="0" fontId="27" fillId="0" borderId="65" xfId="0" applyFont="1" applyBorder="1" applyAlignment="1" applyProtection="1">
      <alignment horizontal="center" vertical="center"/>
      <protection locked="0"/>
    </xf>
    <xf numFmtId="0" fontId="92" fillId="0" borderId="0" xfId="0" applyFont="1" applyAlignment="1" applyProtection="1">
      <alignment vertical="center" wrapText="1"/>
      <protection locked="0"/>
    </xf>
    <xf numFmtId="0" fontId="92" fillId="0" borderId="1" xfId="0" applyFont="1" applyBorder="1" applyAlignment="1" applyProtection="1">
      <alignment vertical="center" wrapText="1"/>
      <protection locked="0"/>
    </xf>
    <xf numFmtId="0" fontId="27" fillId="0" borderId="0" xfId="0" applyFont="1" applyAlignment="1" applyProtection="1">
      <alignment vertical="center"/>
      <protection locked="0"/>
    </xf>
    <xf numFmtId="182" fontId="87" fillId="0" borderId="0" xfId="0" applyNumberFormat="1"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67" fillId="5" borderId="0" xfId="0" applyFont="1" applyFill="1" applyAlignment="1">
      <alignment horizontal="center" vertical="center"/>
    </xf>
    <xf numFmtId="0" fontId="68" fillId="3" borderId="86" xfId="0" applyFont="1" applyFill="1" applyBorder="1" applyAlignment="1">
      <alignment horizontal="center" vertical="center" shrinkToFit="1"/>
    </xf>
    <xf numFmtId="0" fontId="68" fillId="3" borderId="87" xfId="0" applyFont="1" applyFill="1" applyBorder="1" applyAlignment="1">
      <alignment horizontal="center" vertical="center" shrinkToFit="1"/>
    </xf>
    <xf numFmtId="179" fontId="69" fillId="3" borderId="87" xfId="0" applyNumberFormat="1" applyFont="1" applyFill="1" applyBorder="1" applyAlignment="1">
      <alignment horizontal="center" vertical="center"/>
    </xf>
    <xf numFmtId="179" fontId="69" fillId="3" borderId="88" xfId="0" applyNumberFormat="1" applyFont="1" applyFill="1" applyBorder="1" applyAlignment="1">
      <alignment horizontal="center" vertical="center"/>
    </xf>
    <xf numFmtId="181" fontId="57" fillId="0" borderId="3" xfId="0" applyNumberFormat="1" applyFont="1" applyBorder="1" applyAlignment="1">
      <alignment horizontal="center" vertical="center"/>
    </xf>
    <xf numFmtId="0" fontId="57" fillId="0" borderId="3" xfId="0" applyFont="1" applyBorder="1" applyAlignment="1">
      <alignment horizontal="center" vertical="center" shrinkToFit="1"/>
    </xf>
    <xf numFmtId="0" fontId="70" fillId="0" borderId="66" xfId="0" applyFont="1" applyFill="1" applyBorder="1" applyAlignment="1">
      <alignment horizontal="center" vertical="center" wrapText="1"/>
    </xf>
    <xf numFmtId="0" fontId="70" fillId="0" borderId="67" xfId="0" applyFont="1" applyFill="1" applyBorder="1" applyAlignment="1">
      <alignment horizontal="center" vertical="center"/>
    </xf>
    <xf numFmtId="0" fontId="70" fillId="0" borderId="68" xfId="0" applyFont="1" applyFill="1" applyBorder="1" applyAlignment="1">
      <alignment horizontal="center" vertical="center"/>
    </xf>
    <xf numFmtId="0" fontId="70" fillId="0" borderId="69"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70" xfId="0" applyFont="1" applyFill="1" applyBorder="1" applyAlignment="1">
      <alignment horizontal="center" vertical="center"/>
    </xf>
    <xf numFmtId="0" fontId="70" fillId="0" borderId="71" xfId="0" applyFont="1" applyFill="1" applyBorder="1" applyAlignment="1">
      <alignment horizontal="center" vertical="center"/>
    </xf>
    <xf numFmtId="0" fontId="70" fillId="0" borderId="72" xfId="0" applyFont="1" applyFill="1" applyBorder="1" applyAlignment="1">
      <alignment horizontal="center" vertical="center"/>
    </xf>
    <xf numFmtId="0" fontId="70" fillId="0" borderId="73" xfId="0" applyFont="1" applyFill="1" applyBorder="1" applyAlignment="1">
      <alignment horizontal="center" vertical="center"/>
    </xf>
    <xf numFmtId="0" fontId="66" fillId="0" borderId="0" xfId="0" applyFont="1">
      <alignment vertical="center"/>
    </xf>
    <xf numFmtId="180" fontId="68" fillId="3" borderId="86" xfId="0" applyNumberFormat="1" applyFont="1" applyFill="1" applyBorder="1" applyAlignment="1">
      <alignment horizontal="center" vertical="center" shrinkToFit="1"/>
    </xf>
    <xf numFmtId="180" fontId="68" fillId="3" borderId="87" xfId="0" applyNumberFormat="1" applyFont="1" applyFill="1" applyBorder="1" applyAlignment="1">
      <alignment horizontal="center" vertical="center" shrinkToFit="1"/>
    </xf>
    <xf numFmtId="180" fontId="68" fillId="3" borderId="88" xfId="0" applyNumberFormat="1" applyFont="1" applyFill="1" applyBorder="1" applyAlignment="1">
      <alignment horizontal="center" vertical="center" shrinkToFit="1"/>
    </xf>
    <xf numFmtId="0" fontId="68" fillId="0" borderId="85" xfId="0" applyFont="1" applyFill="1" applyBorder="1" applyAlignment="1">
      <alignment horizontal="center" vertical="center" shrinkToFit="1"/>
    </xf>
    <xf numFmtId="0" fontId="57" fillId="0" borderId="0" xfId="0" applyFont="1" applyBorder="1" applyAlignment="1">
      <alignment horizontal="center" vertical="center" shrinkToFit="1"/>
    </xf>
    <xf numFmtId="0" fontId="57" fillId="0" borderId="70" xfId="0" applyFont="1" applyBorder="1" applyAlignment="1">
      <alignment horizontal="center" vertical="center" shrinkToFit="1"/>
    </xf>
    <xf numFmtId="0" fontId="67" fillId="0" borderId="0" xfId="0" applyFont="1" applyBorder="1" applyAlignment="1">
      <alignment vertical="center"/>
    </xf>
    <xf numFmtId="0" fontId="49" fillId="0" borderId="63" xfId="0" applyFont="1" applyBorder="1" applyAlignment="1" applyProtection="1">
      <alignment horizontal="center" vertical="center"/>
      <protection locked="0"/>
    </xf>
    <xf numFmtId="0" fontId="49" fillId="0" borderId="74" xfId="0" applyFont="1" applyBorder="1" applyAlignment="1" applyProtection="1">
      <alignment horizontal="center" vertical="center"/>
      <protection locked="0"/>
    </xf>
    <xf numFmtId="0" fontId="49" fillId="0" borderId="52" xfId="0" applyFont="1" applyBorder="1" applyAlignment="1" applyProtection="1">
      <alignment horizontal="center" vertical="center"/>
      <protection locked="0"/>
    </xf>
    <xf numFmtId="0" fontId="49" fillId="0" borderId="4" xfId="0" applyFont="1" applyBorder="1" applyAlignment="1">
      <alignment horizontal="distributed" vertical="center" indent="1"/>
    </xf>
    <xf numFmtId="0" fontId="49" fillId="0" borderId="64" xfId="0" applyFont="1" applyBorder="1" applyAlignment="1">
      <alignment horizontal="distributed" vertical="center" indent="1"/>
    </xf>
    <xf numFmtId="0" fontId="56" fillId="9" borderId="10" xfId="0" applyFont="1" applyFill="1" applyBorder="1" applyAlignment="1" applyProtection="1">
      <alignment horizontal="center" vertical="center"/>
      <protection locked="0"/>
    </xf>
    <xf numFmtId="0" fontId="56" fillId="9" borderId="4" xfId="0" applyFont="1" applyFill="1" applyBorder="1" applyAlignment="1" applyProtection="1">
      <alignment horizontal="center" vertical="center"/>
      <protection locked="0"/>
    </xf>
    <xf numFmtId="0" fontId="56" fillId="9" borderId="11" xfId="0" applyFont="1" applyFill="1" applyBorder="1" applyAlignment="1" applyProtection="1">
      <alignment horizontal="center" vertical="center"/>
      <protection locked="0"/>
    </xf>
    <xf numFmtId="0" fontId="85" fillId="7" borderId="63" xfId="1" applyFont="1" applyFill="1" applyBorder="1" applyAlignment="1" applyProtection="1">
      <alignment horizontal="center" vertical="center"/>
    </xf>
    <xf numFmtId="0" fontId="85" fillId="7" borderId="75" xfId="1" applyFont="1" applyFill="1" applyBorder="1" applyAlignment="1" applyProtection="1">
      <alignment horizontal="center" vertical="center"/>
    </xf>
    <xf numFmtId="0" fontId="71" fillId="6" borderId="63" xfId="0" applyFont="1" applyFill="1" applyBorder="1" applyAlignment="1" applyProtection="1">
      <alignment horizontal="center" vertical="center"/>
    </xf>
    <xf numFmtId="0" fontId="71" fillId="6" borderId="74" xfId="0" applyFont="1" applyFill="1" applyBorder="1" applyAlignment="1" applyProtection="1">
      <alignment horizontal="center" vertical="center"/>
    </xf>
    <xf numFmtId="0" fontId="71" fillId="6" borderId="52" xfId="0" applyFont="1" applyFill="1" applyBorder="1" applyAlignment="1" applyProtection="1">
      <alignment horizontal="center" vertical="center"/>
    </xf>
    <xf numFmtId="0" fontId="56" fillId="0" borderId="5" xfId="0" applyFont="1" applyFill="1" applyBorder="1" applyAlignment="1" applyProtection="1">
      <alignment horizontal="center" vertical="center"/>
      <protection locked="0"/>
    </xf>
    <xf numFmtId="0" fontId="56" fillId="0" borderId="14"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49" fillId="0" borderId="4" xfId="0" applyFont="1" applyBorder="1" applyAlignment="1">
      <alignment vertical="center" shrinkToFit="1"/>
    </xf>
    <xf numFmtId="0" fontId="49" fillId="0" borderId="64" xfId="0" applyFont="1" applyBorder="1" applyAlignment="1">
      <alignment vertical="center" shrinkToFit="1"/>
    </xf>
    <xf numFmtId="0" fontId="51" fillId="0" borderId="19" xfId="0" applyFont="1" applyFill="1" applyBorder="1" applyAlignment="1">
      <alignment vertical="center"/>
    </xf>
    <xf numFmtId="0" fontId="51" fillId="0" borderId="0" xfId="0" applyFont="1" applyFill="1" applyBorder="1" applyAlignment="1">
      <alignment vertical="center"/>
    </xf>
    <xf numFmtId="0" fontId="56" fillId="5" borderId="6" xfId="0" applyFont="1" applyFill="1" applyBorder="1" applyAlignment="1" applyProtection="1">
      <alignment horizontal="center" vertical="center"/>
      <protection locked="0"/>
    </xf>
    <xf numFmtId="0" fontId="56" fillId="5" borderId="7" xfId="0" applyFont="1" applyFill="1" applyBorder="1" applyAlignment="1" applyProtection="1">
      <alignment horizontal="center" vertical="center"/>
      <protection locked="0"/>
    </xf>
    <xf numFmtId="0" fontId="56" fillId="5" borderId="9" xfId="0" applyFont="1" applyFill="1" applyBorder="1" applyAlignment="1" applyProtection="1">
      <alignment horizontal="center" vertical="center"/>
      <protection locked="0"/>
    </xf>
    <xf numFmtId="0" fontId="56" fillId="9" borderId="40" xfId="0" applyFont="1" applyFill="1" applyBorder="1" applyAlignment="1" applyProtection="1">
      <alignment horizontal="center" vertical="center" shrinkToFit="1"/>
      <protection locked="0"/>
    </xf>
    <xf numFmtId="0" fontId="56" fillId="9" borderId="3" xfId="0" applyFont="1" applyFill="1" applyBorder="1" applyAlignment="1" applyProtection="1">
      <alignment horizontal="center" vertical="center" shrinkToFit="1"/>
      <protection locked="0"/>
    </xf>
    <xf numFmtId="0" fontId="56" fillId="9" borderId="29" xfId="0" applyFont="1" applyFill="1" applyBorder="1" applyAlignment="1" applyProtection="1">
      <alignment horizontal="center" vertical="center" shrinkToFit="1"/>
      <protection locked="0"/>
    </xf>
    <xf numFmtId="0" fontId="56" fillId="0" borderId="10" xfId="0" applyFont="1" applyFill="1" applyBorder="1" applyAlignment="1" applyProtection="1">
      <alignment horizontal="center" vertical="center"/>
      <protection locked="0"/>
    </xf>
    <xf numFmtId="0" fontId="56" fillId="0" borderId="4"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6" fillId="9" borderId="35" xfId="0" applyFont="1" applyFill="1" applyBorder="1" applyAlignment="1" applyProtection="1">
      <alignment horizontal="center" vertical="center"/>
      <protection locked="0"/>
    </xf>
    <xf numFmtId="0" fontId="56" fillId="9" borderId="21" xfId="0" applyFont="1" applyFill="1" applyBorder="1" applyAlignment="1" applyProtection="1">
      <alignment horizontal="center" vertical="center"/>
      <protection locked="0"/>
    </xf>
    <xf numFmtId="0" fontId="56" fillId="9" borderId="91" xfId="0" applyFont="1" applyFill="1" applyBorder="1" applyAlignment="1" applyProtection="1">
      <alignment horizontal="center" vertical="center"/>
      <protection locked="0"/>
    </xf>
    <xf numFmtId="0" fontId="64" fillId="0" borderId="0" xfId="0" applyFont="1" applyAlignment="1">
      <alignment vertical="center"/>
    </xf>
    <xf numFmtId="0" fontId="49" fillId="0" borderId="62" xfId="0" applyFont="1" applyBorder="1" applyAlignment="1">
      <alignment horizontal="distributed" vertical="center" indent="1"/>
    </xf>
    <xf numFmtId="0" fontId="49" fillId="0" borderId="51" xfId="0" applyFont="1" applyBorder="1" applyAlignment="1">
      <alignment horizontal="distributed" vertical="center" indent="1"/>
    </xf>
    <xf numFmtId="0" fontId="49" fillId="0" borderId="19" xfId="0" applyFont="1" applyBorder="1" applyAlignment="1">
      <alignment vertical="center"/>
    </xf>
    <xf numFmtId="0" fontId="49" fillId="0" borderId="0" xfId="0" applyFont="1" applyAlignment="1">
      <alignment vertical="center"/>
    </xf>
    <xf numFmtId="0" fontId="49" fillId="0" borderId="21" xfId="0" applyFont="1" applyBorder="1" applyAlignment="1">
      <alignment horizontal="distributed" vertical="center" indent="1"/>
    </xf>
    <xf numFmtId="0" fontId="49" fillId="0" borderId="90" xfId="0" applyFont="1" applyBorder="1" applyAlignment="1">
      <alignment horizontal="distributed" vertical="center" indent="1"/>
    </xf>
    <xf numFmtId="0" fontId="84" fillId="0" borderId="19" xfId="0" applyFont="1" applyBorder="1" applyAlignment="1">
      <alignment horizontal="left" vertical="center" wrapText="1"/>
    </xf>
    <xf numFmtId="0" fontId="84" fillId="0" borderId="0" xfId="0" applyFont="1" applyBorder="1" applyAlignment="1">
      <alignment horizontal="left" vertical="center" wrapText="1"/>
    </xf>
    <xf numFmtId="0" fontId="50" fillId="8" borderId="0" xfId="0" applyFont="1" applyFill="1" applyBorder="1" applyAlignment="1">
      <alignment horizontal="center" vertical="center"/>
    </xf>
    <xf numFmtId="0" fontId="56" fillId="0" borderId="63" xfId="0" applyFont="1" applyFill="1" applyBorder="1" applyAlignment="1" applyProtection="1">
      <alignment horizontal="center" vertical="center"/>
    </xf>
    <xf numFmtId="0" fontId="56" fillId="0" borderId="74" xfId="0" applyFont="1" applyFill="1" applyBorder="1" applyAlignment="1" applyProtection="1">
      <alignment horizontal="center" vertical="center"/>
    </xf>
    <xf numFmtId="0" fontId="56" fillId="0" borderId="52" xfId="0" applyFont="1" applyFill="1" applyBorder="1" applyAlignment="1" applyProtection="1">
      <alignment horizontal="center" vertical="center"/>
    </xf>
    <xf numFmtId="0" fontId="49" fillId="0" borderId="4" xfId="0" applyFont="1" applyFill="1" applyBorder="1" applyAlignment="1" applyProtection="1">
      <alignment horizontal="center" vertical="center"/>
    </xf>
    <xf numFmtId="0" fontId="56" fillId="4" borderId="4" xfId="0" applyFont="1" applyFill="1" applyBorder="1" applyAlignment="1" applyProtection="1">
      <alignment horizontal="center" vertical="center"/>
    </xf>
    <xf numFmtId="0" fontId="49" fillId="0" borderId="42" xfId="0" applyFont="1" applyFill="1" applyBorder="1" applyAlignment="1" applyProtection="1">
      <alignment horizontal="center" vertical="center"/>
    </xf>
    <xf numFmtId="0" fontId="56" fillId="3" borderId="4" xfId="0" applyFont="1" applyFill="1" applyBorder="1" applyAlignment="1" applyProtection="1">
      <alignment horizontal="center" vertical="center"/>
    </xf>
    <xf numFmtId="0" fontId="56" fillId="3" borderId="42" xfId="0" applyFont="1" applyFill="1" applyBorder="1" applyAlignment="1" applyProtection="1">
      <alignment horizontal="center" vertical="center"/>
    </xf>
    <xf numFmtId="0" fontId="56" fillId="4" borderId="76" xfId="0" applyFont="1" applyFill="1" applyBorder="1" applyAlignment="1" applyProtection="1">
      <alignment horizontal="center" vertical="center"/>
    </xf>
    <xf numFmtId="0" fontId="56" fillId="4" borderId="77" xfId="0" applyFont="1" applyFill="1" applyBorder="1" applyAlignment="1" applyProtection="1">
      <alignment horizontal="center" vertical="center"/>
    </xf>
    <xf numFmtId="0" fontId="56" fillId="4" borderId="78" xfId="0" applyFont="1" applyFill="1" applyBorder="1" applyAlignment="1" applyProtection="1">
      <alignment horizontal="center" vertical="center"/>
    </xf>
    <xf numFmtId="0" fontId="49" fillId="0" borderId="79" xfId="0" applyFont="1" applyFill="1" applyBorder="1" applyAlignment="1" applyProtection="1">
      <alignment horizontal="center" vertical="center"/>
    </xf>
    <xf numFmtId="0" fontId="49" fillId="0" borderId="80" xfId="0" applyFont="1" applyFill="1" applyBorder="1" applyAlignment="1" applyProtection="1">
      <alignment horizontal="center" vertical="center"/>
    </xf>
    <xf numFmtId="0" fontId="49" fillId="0" borderId="58" xfId="0" applyFont="1" applyFill="1" applyBorder="1" applyAlignment="1" applyProtection="1">
      <alignment horizontal="center" vertical="center"/>
    </xf>
    <xf numFmtId="0" fontId="48" fillId="0" borderId="0" xfId="1" applyAlignment="1" applyProtection="1">
      <alignment horizontal="center" vertical="center"/>
    </xf>
    <xf numFmtId="0" fontId="72" fillId="5" borderId="0" xfId="1" applyFont="1" applyFill="1" applyAlignment="1" applyProtection="1">
      <alignment horizontal="center" vertical="center"/>
    </xf>
    <xf numFmtId="0" fontId="35" fillId="0" borderId="0" xfId="1" applyFont="1" applyBorder="1" applyAlignment="1" applyProtection="1">
      <alignment horizontal="distributed" vertical="center" indent="8" shrinkToFit="1"/>
    </xf>
    <xf numFmtId="0" fontId="35" fillId="0" borderId="0" xfId="1" applyFont="1" applyAlignment="1" applyProtection="1">
      <alignment horizontal="distributed" vertical="center" indent="8" shrinkToFit="1"/>
    </xf>
    <xf numFmtId="0" fontId="12" fillId="0" borderId="0" xfId="1" applyFont="1" applyBorder="1" applyAlignment="1" applyProtection="1">
      <alignment horizontal="center" vertical="center" shrinkToFit="1"/>
    </xf>
    <xf numFmtId="0" fontId="12" fillId="0" borderId="0" xfId="1" applyFont="1" applyBorder="1" applyAlignment="1" applyProtection="1">
      <alignment horizontal="center" vertical="center"/>
    </xf>
    <xf numFmtId="0" fontId="61" fillId="0" borderId="0" xfId="0" applyFont="1" applyBorder="1" applyAlignment="1" applyProtection="1">
      <alignment horizontal="center" vertical="center"/>
    </xf>
    <xf numFmtId="0" fontId="10" fillId="0" borderId="51" xfId="1" applyFont="1" applyBorder="1" applyAlignment="1" applyProtection="1">
      <alignment horizontal="center" vertical="center" shrinkToFit="1"/>
    </xf>
    <xf numFmtId="0" fontId="10" fillId="0" borderId="74" xfId="1" applyFont="1" applyBorder="1" applyAlignment="1" applyProtection="1">
      <alignment horizontal="center" vertical="center" shrinkToFit="1"/>
    </xf>
    <xf numFmtId="0" fontId="10" fillId="0" borderId="52" xfId="1" applyFont="1" applyBorder="1" applyAlignment="1" applyProtection="1">
      <alignment horizontal="center" vertical="center" shrinkToFit="1"/>
    </xf>
    <xf numFmtId="0" fontId="23" fillId="0" borderId="0" xfId="1" applyFont="1" applyBorder="1" applyAlignment="1" applyProtection="1">
      <alignment horizontal="center" vertical="center"/>
    </xf>
    <xf numFmtId="0" fontId="52" fillId="0" borderId="0" xfId="1" applyFont="1" applyAlignment="1" applyProtection="1">
      <alignment horizontal="center" vertical="center"/>
    </xf>
    <xf numFmtId="176" fontId="28" fillId="0" borderId="0" xfId="1" applyNumberFormat="1" applyFont="1" applyAlignment="1" applyProtection="1">
      <alignment horizontal="distributed" vertical="center" indent="4"/>
    </xf>
    <xf numFmtId="0" fontId="12" fillId="0" borderId="25" xfId="1" applyFont="1" applyBorder="1" applyAlignment="1" applyProtection="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7" fillId="0" borderId="81" xfId="1" applyNumberFormat="1" applyFont="1" applyBorder="1" applyAlignment="1" applyProtection="1">
      <alignment horizontal="center" vertical="center"/>
    </xf>
    <xf numFmtId="0" fontId="37" fillId="0" borderId="82" xfId="1" applyNumberFormat="1" applyFont="1" applyBorder="1" applyAlignment="1" applyProtection="1">
      <alignment horizontal="center" vertical="center"/>
    </xf>
    <xf numFmtId="0" fontId="37" fillId="0" borderId="83" xfId="1" applyNumberFormat="1" applyFont="1" applyBorder="1" applyAlignment="1" applyProtection="1">
      <alignment horizontal="center" vertical="center"/>
    </xf>
    <xf numFmtId="0" fontId="37" fillId="0" borderId="84" xfId="1" applyNumberFormat="1" applyFont="1" applyBorder="1" applyAlignment="1" applyProtection="1">
      <alignment horizontal="center" vertical="center"/>
    </xf>
    <xf numFmtId="0" fontId="0" fillId="6" borderId="63" xfId="0" applyFill="1" applyBorder="1" applyAlignment="1" applyProtection="1">
      <alignment horizontal="center" vertical="center"/>
    </xf>
    <xf numFmtId="0" fontId="0" fillId="6" borderId="74" xfId="0" applyFill="1" applyBorder="1" applyAlignment="1" applyProtection="1">
      <alignment horizontal="center" vertical="center"/>
    </xf>
    <xf numFmtId="0" fontId="0" fillId="6" borderId="52" xfId="0" applyFill="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3" fillId="0" borderId="47" xfId="1" applyFont="1" applyBorder="1" applyAlignment="1" applyProtection="1">
      <alignment horizontal="center" vertical="center"/>
    </xf>
    <xf numFmtId="0" fontId="23" fillId="0" borderId="22" xfId="1" applyFont="1" applyBorder="1" applyAlignment="1" applyProtection="1">
      <alignment horizontal="center" vertical="center"/>
    </xf>
    <xf numFmtId="0" fontId="0" fillId="0" borderId="0" xfId="0" applyAlignment="1">
      <alignment horizontal="center" vertical="center"/>
    </xf>
    <xf numFmtId="0" fontId="3" fillId="0" borderId="0" xfId="4">
      <alignment vertical="center"/>
    </xf>
    <xf numFmtId="0" fontId="49" fillId="10" borderId="0" xfId="0" applyFont="1" applyFill="1" applyAlignment="1">
      <alignment vertical="center"/>
    </xf>
    <xf numFmtId="0" fontId="0" fillId="10" borderId="0" xfId="0" applyFill="1">
      <alignment vertical="center"/>
    </xf>
  </cellXfs>
  <cellStyles count="6">
    <cellStyle name="標準" xfId="0" builtinId="0"/>
    <cellStyle name="標準 2" xfId="1"/>
    <cellStyle name="標準 3" xfId="2"/>
    <cellStyle name="標準 4" xfId="3"/>
    <cellStyle name="標準 5" xfId="4"/>
    <cellStyle name="標準 5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5"/>
  <sheetViews>
    <sheetView workbookViewId="0">
      <selection activeCell="A2" sqref="A2"/>
    </sheetView>
  </sheetViews>
  <sheetFormatPr defaultColWidth="9" defaultRowHeight="13.5"/>
  <cols>
    <col min="1" max="1" width="17.5" style="231" customWidth="1"/>
    <col min="2" max="2" width="14.5" style="230" customWidth="1"/>
    <col min="3" max="6" width="8.125" style="230" customWidth="1"/>
    <col min="7" max="7" width="14.5" style="230" customWidth="1"/>
    <col min="8" max="8" width="15" style="230" customWidth="1"/>
    <col min="9" max="9" width="4.875" style="230" customWidth="1"/>
    <col min="10" max="16384" width="9" style="230"/>
  </cols>
  <sheetData>
    <row r="1" spans="1:8" ht="30" customHeight="1">
      <c r="A1" s="260"/>
      <c r="B1" s="261"/>
      <c r="C1" s="257" t="s">
        <v>172</v>
      </c>
      <c r="D1" s="258"/>
      <c r="E1" s="258"/>
      <c r="F1" s="259"/>
      <c r="G1" s="228" t="s">
        <v>156</v>
      </c>
      <c r="H1" s="229" t="s">
        <v>487</v>
      </c>
    </row>
    <row r="2" spans="1:8" ht="4.3499999999999996" customHeight="1"/>
    <row r="3" spans="1:8" ht="18" customHeight="1">
      <c r="A3" s="231" t="s">
        <v>488</v>
      </c>
      <c r="B3" s="263">
        <v>43180</v>
      </c>
      <c r="C3" s="263"/>
      <c r="D3" s="263"/>
      <c r="E3" s="232"/>
    </row>
    <row r="4" spans="1:8" ht="18" customHeight="1">
      <c r="A4" s="231" t="s">
        <v>489</v>
      </c>
      <c r="B4" s="230" t="s">
        <v>173</v>
      </c>
    </row>
    <row r="5" spans="1:8" ht="18" customHeight="1">
      <c r="A5" s="231" t="s">
        <v>490</v>
      </c>
      <c r="B5" s="231" t="s">
        <v>491</v>
      </c>
      <c r="C5" s="264"/>
      <c r="D5" s="264"/>
      <c r="E5" s="264"/>
      <c r="F5" s="264"/>
      <c r="G5" s="233"/>
      <c r="H5" s="234"/>
    </row>
    <row r="6" spans="1:8" ht="18" customHeight="1">
      <c r="B6" s="235" t="s">
        <v>492</v>
      </c>
      <c r="C6" s="233"/>
      <c r="D6" s="233"/>
      <c r="E6" s="233"/>
      <c r="F6" s="233"/>
      <c r="G6" s="233"/>
      <c r="H6" s="234"/>
    </row>
    <row r="7" spans="1:8" ht="18" customHeight="1">
      <c r="B7" s="233" t="s">
        <v>174</v>
      </c>
      <c r="C7" s="233"/>
      <c r="D7" s="233"/>
      <c r="E7" s="233"/>
      <c r="F7" s="233"/>
      <c r="G7" s="233"/>
    </row>
    <row r="8" spans="1:8" ht="18" customHeight="1">
      <c r="B8" s="233" t="s">
        <v>271</v>
      </c>
      <c r="C8" s="233"/>
      <c r="D8" s="233"/>
      <c r="E8" s="233"/>
      <c r="F8" s="233"/>
      <c r="G8" s="233"/>
    </row>
    <row r="9" spans="1:8" ht="18" customHeight="1">
      <c r="B9" s="231" t="s">
        <v>175</v>
      </c>
      <c r="C9" s="262"/>
      <c r="D9" s="262"/>
      <c r="E9" s="262"/>
      <c r="F9" s="262"/>
      <c r="G9" s="262"/>
      <c r="H9" s="262"/>
    </row>
    <row r="10" spans="1:8" ht="18" customHeight="1">
      <c r="B10" s="235" t="s">
        <v>493</v>
      </c>
    </row>
    <row r="11" spans="1:8" ht="18" customHeight="1">
      <c r="B11" s="235" t="s">
        <v>272</v>
      </c>
    </row>
    <row r="12" spans="1:8" ht="18" customHeight="1">
      <c r="B12" s="233" t="s">
        <v>271</v>
      </c>
    </row>
    <row r="13" spans="1:8" ht="18" customHeight="1">
      <c r="A13" s="231" t="s">
        <v>494</v>
      </c>
      <c r="B13" s="230" t="s">
        <v>176</v>
      </c>
    </row>
    <row r="14" spans="1:8" ht="33" customHeight="1">
      <c r="B14" s="254" t="s">
        <v>177</v>
      </c>
      <c r="C14" s="254"/>
      <c r="D14" s="254"/>
      <c r="E14" s="254"/>
      <c r="F14" s="254"/>
      <c r="G14" s="254"/>
      <c r="H14" s="254"/>
    </row>
    <row r="15" spans="1:8" ht="18" customHeight="1">
      <c r="B15" s="230" t="s">
        <v>273</v>
      </c>
    </row>
    <row r="16" spans="1:8" ht="18" customHeight="1">
      <c r="B16" s="236" t="s">
        <v>157</v>
      </c>
    </row>
    <row r="17" spans="1:8" ht="34.5" customHeight="1">
      <c r="B17" s="251" t="s">
        <v>158</v>
      </c>
      <c r="C17" s="251"/>
      <c r="D17" s="251"/>
      <c r="E17" s="251"/>
      <c r="F17" s="251"/>
      <c r="G17" s="251"/>
      <c r="H17" s="251"/>
    </row>
    <row r="18" spans="1:8" ht="18" customHeight="1">
      <c r="B18" s="236" t="s">
        <v>274</v>
      </c>
      <c r="C18" s="237"/>
      <c r="D18" s="237"/>
      <c r="E18" s="237"/>
      <c r="F18" s="237"/>
      <c r="G18" s="237"/>
      <c r="H18" s="237"/>
    </row>
    <row r="19" spans="1:8" ht="18" customHeight="1">
      <c r="B19" s="230" t="s">
        <v>495</v>
      </c>
      <c r="C19" s="237"/>
      <c r="D19" s="237"/>
      <c r="E19" s="237"/>
      <c r="F19" s="237"/>
      <c r="G19" s="237"/>
      <c r="H19" s="237"/>
    </row>
    <row r="20" spans="1:8" ht="18" customHeight="1">
      <c r="B20" s="230" t="s">
        <v>178</v>
      </c>
      <c r="C20" s="237"/>
      <c r="D20" s="237"/>
      <c r="E20" s="237"/>
      <c r="F20" s="237"/>
      <c r="G20" s="237"/>
      <c r="H20" s="237"/>
    </row>
    <row r="21" spans="1:8" ht="18" customHeight="1">
      <c r="B21" s="231" t="s">
        <v>179</v>
      </c>
      <c r="C21" s="237"/>
      <c r="D21" s="237"/>
      <c r="E21" s="237"/>
      <c r="F21" s="237"/>
      <c r="G21" s="237"/>
      <c r="H21" s="237"/>
    </row>
    <row r="22" spans="1:8" ht="18" customHeight="1">
      <c r="B22" s="231" t="s">
        <v>180</v>
      </c>
      <c r="C22" s="237"/>
      <c r="D22" s="237"/>
      <c r="E22" s="237"/>
      <c r="F22" s="237"/>
      <c r="G22" s="237"/>
      <c r="H22" s="237"/>
    </row>
    <row r="23" spans="1:8" ht="18" customHeight="1">
      <c r="B23" s="231" t="s">
        <v>181</v>
      </c>
      <c r="C23" s="237"/>
      <c r="D23" s="237"/>
      <c r="E23" s="237"/>
      <c r="F23" s="237"/>
      <c r="G23" s="237"/>
      <c r="H23" s="237"/>
    </row>
    <row r="24" spans="1:8" ht="18" customHeight="1">
      <c r="B24" s="231" t="s">
        <v>182</v>
      </c>
      <c r="C24" s="237"/>
      <c r="D24" s="237"/>
      <c r="E24" s="237"/>
      <c r="F24" s="237"/>
      <c r="G24" s="237"/>
      <c r="H24" s="237"/>
    </row>
    <row r="25" spans="1:8" ht="18" customHeight="1">
      <c r="B25" s="231" t="s">
        <v>496</v>
      </c>
      <c r="C25" s="237"/>
      <c r="D25" s="237"/>
      <c r="E25" s="237"/>
      <c r="F25" s="237"/>
      <c r="G25" s="237"/>
      <c r="H25" s="237"/>
    </row>
    <row r="26" spans="1:8" ht="18" customHeight="1">
      <c r="B26" s="231" t="s">
        <v>275</v>
      </c>
      <c r="C26" s="237"/>
      <c r="D26" s="237"/>
      <c r="E26" s="237"/>
      <c r="F26" s="237"/>
      <c r="G26" s="237"/>
      <c r="H26" s="237"/>
    </row>
    <row r="27" spans="1:8" ht="18" customHeight="1">
      <c r="B27" s="231" t="s">
        <v>276</v>
      </c>
      <c r="C27" s="237"/>
      <c r="D27" s="237"/>
      <c r="E27" s="237"/>
      <c r="F27" s="237"/>
      <c r="G27" s="237"/>
      <c r="H27" s="237"/>
    </row>
    <row r="28" spans="1:8" ht="18" customHeight="1">
      <c r="B28" s="231" t="s">
        <v>277</v>
      </c>
      <c r="C28" s="237"/>
      <c r="D28" s="237"/>
      <c r="E28" s="237"/>
      <c r="F28" s="237"/>
      <c r="G28" s="237"/>
      <c r="H28" s="237"/>
    </row>
    <row r="29" spans="1:8" ht="18" customHeight="1">
      <c r="B29" s="231" t="s">
        <v>183</v>
      </c>
      <c r="C29" s="237"/>
      <c r="D29" s="237"/>
      <c r="E29" s="237"/>
      <c r="F29" s="237"/>
      <c r="G29" s="237"/>
      <c r="H29" s="237"/>
    </row>
    <row r="30" spans="1:8" ht="18" customHeight="1">
      <c r="B30" s="230" t="s">
        <v>184</v>
      </c>
      <c r="C30" s="237"/>
      <c r="D30" s="237"/>
      <c r="E30" s="237"/>
      <c r="F30" s="237"/>
      <c r="G30" s="237"/>
      <c r="H30" s="237"/>
    </row>
    <row r="31" spans="1:8" ht="18" customHeight="1">
      <c r="B31" s="230" t="s">
        <v>497</v>
      </c>
      <c r="C31" s="237"/>
      <c r="D31" s="237"/>
      <c r="E31" s="237"/>
      <c r="F31" s="237"/>
      <c r="G31" s="237"/>
      <c r="H31" s="237"/>
    </row>
    <row r="32" spans="1:8" ht="18" customHeight="1">
      <c r="A32" s="231" t="s">
        <v>498</v>
      </c>
      <c r="B32" s="230" t="s">
        <v>278</v>
      </c>
      <c r="C32" s="238"/>
    </row>
    <row r="33" spans="1:9" ht="18" customHeight="1">
      <c r="B33" s="230" t="s">
        <v>499</v>
      </c>
    </row>
    <row r="34" spans="1:9" ht="18" customHeight="1">
      <c r="B34" s="230" t="s">
        <v>185</v>
      </c>
      <c r="E34" s="239" t="s">
        <v>279</v>
      </c>
    </row>
    <row r="35" spans="1:9" ht="24">
      <c r="A35" s="231" t="s">
        <v>500</v>
      </c>
      <c r="B35" s="240" t="s">
        <v>501</v>
      </c>
      <c r="C35" s="241"/>
      <c r="D35" s="241"/>
      <c r="E35" s="241"/>
      <c r="F35" s="241"/>
      <c r="G35" s="241"/>
      <c r="H35" s="241"/>
    </row>
    <row r="36" spans="1:9" ht="18" customHeight="1">
      <c r="B36" s="236" t="s">
        <v>186</v>
      </c>
      <c r="C36" s="241"/>
      <c r="D36" s="241"/>
      <c r="E36" s="241"/>
      <c r="F36" s="241"/>
      <c r="G36" s="241"/>
      <c r="H36" s="241"/>
    </row>
    <row r="37" spans="1:9" s="243" customFormat="1" ht="18" customHeight="1">
      <c r="A37" s="231"/>
      <c r="B37" s="242" t="s">
        <v>159</v>
      </c>
    </row>
    <row r="38" spans="1:9" ht="18" customHeight="1">
      <c r="A38" s="231" t="s">
        <v>502</v>
      </c>
      <c r="B38" s="252">
        <v>43150</v>
      </c>
      <c r="C38" s="252"/>
      <c r="D38" s="252"/>
      <c r="E38" s="244"/>
      <c r="F38" s="253">
        <v>43152</v>
      </c>
      <c r="G38" s="253"/>
      <c r="H38" s="253"/>
    </row>
    <row r="39" spans="1:9" ht="18" customHeight="1">
      <c r="A39" s="245" t="s">
        <v>187</v>
      </c>
      <c r="B39" s="231"/>
      <c r="C39" s="231"/>
      <c r="D39" s="231"/>
      <c r="E39" s="231"/>
      <c r="F39" s="231"/>
      <c r="G39" s="231"/>
      <c r="H39" s="231"/>
      <c r="I39" s="231"/>
    </row>
    <row r="40" spans="1:9" ht="18" customHeight="1">
      <c r="A40" s="245"/>
      <c r="B40" s="231" t="s">
        <v>188</v>
      </c>
      <c r="C40" s="231"/>
      <c r="D40" s="231"/>
      <c r="E40" s="231"/>
      <c r="F40" s="231"/>
      <c r="G40" s="231"/>
      <c r="H40" s="231"/>
      <c r="I40" s="231"/>
    </row>
    <row r="41" spans="1:9" ht="48.75" customHeight="1">
      <c r="B41" s="254" t="s">
        <v>189</v>
      </c>
      <c r="C41" s="254"/>
      <c r="D41" s="254"/>
      <c r="E41" s="254"/>
      <c r="F41" s="254"/>
      <c r="G41" s="254"/>
      <c r="H41" s="254"/>
    </row>
    <row r="42" spans="1:9" ht="18" customHeight="1">
      <c r="B42" s="231" t="s">
        <v>190</v>
      </c>
      <c r="C42" s="231"/>
      <c r="D42" s="231" t="s">
        <v>191</v>
      </c>
      <c r="E42" s="231"/>
      <c r="F42" s="231"/>
      <c r="G42" s="231"/>
      <c r="H42" s="231"/>
    </row>
    <row r="43" spans="1:9" ht="18" customHeight="1">
      <c r="B43" s="231" t="s">
        <v>192</v>
      </c>
      <c r="C43" s="231"/>
      <c r="D43" s="231" t="s">
        <v>193</v>
      </c>
      <c r="E43" s="231"/>
      <c r="F43" s="231"/>
      <c r="G43" s="231"/>
      <c r="H43" s="231"/>
    </row>
    <row r="44" spans="1:9" ht="18" customHeight="1">
      <c r="B44" s="231" t="s">
        <v>194</v>
      </c>
      <c r="C44" s="231"/>
      <c r="D44" s="231" t="s">
        <v>195</v>
      </c>
      <c r="E44" s="231"/>
      <c r="F44" s="231"/>
      <c r="G44" s="231"/>
      <c r="H44" s="231"/>
    </row>
    <row r="45" spans="1:9" ht="18" customHeight="1">
      <c r="B45" s="230" t="s">
        <v>196</v>
      </c>
      <c r="C45" s="231"/>
      <c r="D45" s="231"/>
      <c r="E45" s="231"/>
      <c r="F45" s="231"/>
      <c r="G45" s="231"/>
      <c r="H45" s="231"/>
    </row>
    <row r="46" spans="1:9" ht="18" customHeight="1">
      <c r="B46" s="231"/>
      <c r="C46" s="231" t="s">
        <v>197</v>
      </c>
      <c r="D46" s="231"/>
      <c r="E46" s="231"/>
      <c r="F46" s="231"/>
      <c r="G46" s="231"/>
      <c r="H46" s="231"/>
    </row>
    <row r="47" spans="1:9" ht="18" customHeight="1">
      <c r="B47" s="231"/>
      <c r="C47" s="231" t="s">
        <v>198</v>
      </c>
      <c r="D47" s="231"/>
      <c r="E47" s="231"/>
      <c r="F47" s="231"/>
      <c r="G47" s="231"/>
      <c r="H47" s="231"/>
    </row>
    <row r="48" spans="1:9" ht="18" customHeight="1">
      <c r="B48" s="231" t="s">
        <v>199</v>
      </c>
      <c r="C48" s="231"/>
      <c r="D48" s="231"/>
      <c r="E48" s="231"/>
      <c r="F48" s="231"/>
      <c r="G48" s="231"/>
      <c r="H48" s="231"/>
    </row>
    <row r="49" spans="1:9" ht="18" customHeight="1">
      <c r="B49" s="231" t="s">
        <v>200</v>
      </c>
      <c r="C49" s="231" t="s">
        <v>201</v>
      </c>
      <c r="D49" s="231" t="s">
        <v>202</v>
      </c>
      <c r="E49" s="231"/>
      <c r="F49" s="231" t="s">
        <v>203</v>
      </c>
      <c r="G49" s="231" t="s">
        <v>161</v>
      </c>
      <c r="H49" s="231"/>
    </row>
    <row r="50" spans="1:9" ht="18" customHeight="1">
      <c r="B50" s="231"/>
      <c r="C50" s="231" t="s">
        <v>160</v>
      </c>
      <c r="D50" s="231"/>
      <c r="E50" s="231"/>
      <c r="F50" s="231"/>
      <c r="G50" s="231"/>
      <c r="H50" s="231"/>
    </row>
    <row r="51" spans="1:9" ht="18" customHeight="1">
      <c r="B51" s="231" t="s">
        <v>204</v>
      </c>
      <c r="C51" s="231" t="s">
        <v>205</v>
      </c>
      <c r="D51" s="231" t="s">
        <v>206</v>
      </c>
      <c r="E51" s="231"/>
      <c r="F51" s="231" t="s">
        <v>190</v>
      </c>
      <c r="G51" s="231" t="s">
        <v>207</v>
      </c>
      <c r="H51" s="231"/>
    </row>
    <row r="52" spans="1:9" ht="18" customHeight="1">
      <c r="B52" s="228" t="s">
        <v>208</v>
      </c>
      <c r="C52" s="231"/>
      <c r="D52" s="231"/>
      <c r="E52" s="231"/>
      <c r="F52" s="231"/>
      <c r="G52" s="231"/>
      <c r="H52" s="231"/>
    </row>
    <row r="53" spans="1:9" ht="18" customHeight="1">
      <c r="B53" s="242" t="s">
        <v>148</v>
      </c>
    </row>
    <row r="54" spans="1:9" ht="18" customHeight="1">
      <c r="B54" s="242" t="s">
        <v>149</v>
      </c>
    </row>
    <row r="55" spans="1:9" ht="18" customHeight="1">
      <c r="B55" s="242" t="s">
        <v>150</v>
      </c>
    </row>
    <row r="56" spans="1:9" ht="18" customHeight="1">
      <c r="B56" s="242" t="s">
        <v>151</v>
      </c>
    </row>
    <row r="57" spans="1:9" ht="18.75" customHeight="1">
      <c r="B57" s="242" t="s">
        <v>162</v>
      </c>
    </row>
    <row r="58" spans="1:9">
      <c r="B58" s="242" t="s">
        <v>152</v>
      </c>
    </row>
    <row r="59" spans="1:9" ht="15" customHeight="1">
      <c r="B59" s="231" t="s">
        <v>153</v>
      </c>
    </row>
    <row r="60" spans="1:9" ht="24">
      <c r="B60" s="246" t="s">
        <v>163</v>
      </c>
      <c r="C60" s="243"/>
      <c r="D60" s="243"/>
      <c r="E60" s="243"/>
      <c r="F60" s="243"/>
      <c r="G60" s="243"/>
      <c r="H60" s="243"/>
      <c r="I60" s="243"/>
    </row>
    <row r="61" spans="1:9" ht="17.25">
      <c r="B61" s="246" t="s">
        <v>503</v>
      </c>
      <c r="C61" s="243"/>
      <c r="D61" s="243"/>
      <c r="E61" s="243"/>
      <c r="F61" s="243"/>
      <c r="G61" s="243"/>
      <c r="H61" s="243"/>
      <c r="I61" s="243"/>
    </row>
    <row r="62" spans="1:9" ht="16.5" customHeight="1">
      <c r="A62" s="231" t="s">
        <v>504</v>
      </c>
      <c r="B62" s="230" t="s">
        <v>209</v>
      </c>
    </row>
    <row r="63" spans="1:9" ht="16.5" customHeight="1">
      <c r="B63" s="230" t="s">
        <v>505</v>
      </c>
    </row>
    <row r="64" spans="1:9" ht="18" customHeight="1">
      <c r="B64" s="230" t="s">
        <v>282</v>
      </c>
      <c r="G64" s="230" t="s">
        <v>506</v>
      </c>
    </row>
    <row r="65" spans="2:8" ht="27.75" customHeight="1">
      <c r="B65" s="255" t="s">
        <v>210</v>
      </c>
      <c r="C65" s="255"/>
      <c r="D65" s="255"/>
      <c r="E65" s="255"/>
      <c r="F65" s="255"/>
      <c r="G65" s="255"/>
      <c r="H65" s="255"/>
    </row>
    <row r="66" spans="2:8" ht="15" customHeight="1">
      <c r="B66" s="256" t="s">
        <v>211</v>
      </c>
      <c r="C66" s="256"/>
      <c r="D66" s="256"/>
      <c r="E66" s="256"/>
      <c r="F66" s="256"/>
      <c r="G66" s="256"/>
      <c r="H66" s="256"/>
    </row>
    <row r="67" spans="2:8" ht="18" customHeight="1">
      <c r="B67" s="236" t="s">
        <v>212</v>
      </c>
    </row>
    <row r="68" spans="2:8" ht="18" customHeight="1">
      <c r="B68" s="236" t="s">
        <v>213</v>
      </c>
    </row>
    <row r="69" spans="2:8" ht="18" customHeight="1">
      <c r="B69" s="236" t="s">
        <v>214</v>
      </c>
    </row>
    <row r="70" spans="2:8" ht="18" customHeight="1">
      <c r="B70" s="236" t="s">
        <v>215</v>
      </c>
    </row>
    <row r="71" spans="2:8" ht="18" customHeight="1">
      <c r="B71" s="236" t="s">
        <v>507</v>
      </c>
    </row>
    <row r="72" spans="2:8" ht="26.25" customHeight="1">
      <c r="B72" s="231" t="s">
        <v>216</v>
      </c>
      <c r="D72" s="247" t="s">
        <v>508</v>
      </c>
    </row>
    <row r="73" spans="2:8" ht="26.25" customHeight="1">
      <c r="B73" s="248" t="s">
        <v>509</v>
      </c>
      <c r="C73" s="248"/>
      <c r="D73" s="248"/>
      <c r="E73" s="248"/>
      <c r="F73" s="248"/>
      <c r="G73" s="248"/>
      <c r="H73" s="248"/>
    </row>
    <row r="74" spans="2:8" ht="31.5" customHeight="1">
      <c r="B74" s="249" t="s">
        <v>510</v>
      </c>
      <c r="C74" s="249"/>
      <c r="D74" s="249"/>
      <c r="E74" s="249"/>
      <c r="F74" s="249"/>
      <c r="G74" s="249"/>
      <c r="H74" s="249"/>
    </row>
    <row r="75" spans="2:8" ht="114.75" customHeight="1">
      <c r="B75" s="250" t="s">
        <v>217</v>
      </c>
      <c r="C75" s="250"/>
      <c r="D75" s="250"/>
      <c r="E75" s="250"/>
      <c r="F75" s="250"/>
      <c r="G75" s="250"/>
      <c r="H75" s="250"/>
    </row>
  </sheetData>
  <sheetProtection sheet="1" objects="1" scenarios="1" selectLockedCells="1" selectUnlockedCells="1"/>
  <mergeCells count="15">
    <mergeCell ref="B14:H14"/>
    <mergeCell ref="C1:F1"/>
    <mergeCell ref="A1:B1"/>
    <mergeCell ref="C9:H9"/>
    <mergeCell ref="B3:D3"/>
    <mergeCell ref="C5:F5"/>
    <mergeCell ref="B73:H73"/>
    <mergeCell ref="B74:H74"/>
    <mergeCell ref="B75:H75"/>
    <mergeCell ref="B17:H17"/>
    <mergeCell ref="B38:D38"/>
    <mergeCell ref="F38:H38"/>
    <mergeCell ref="B41:H41"/>
    <mergeCell ref="B65:H65"/>
    <mergeCell ref="B66:H66"/>
  </mergeCells>
  <phoneticPr fontId="25"/>
  <pageMargins left="0.7" right="0.7" top="0.75" bottom="0.75" header="0.3" footer="0.3"/>
  <pageSetup paperSize="9" scale="8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22</v>
      </c>
      <c r="B1" t="s">
        <v>23</v>
      </c>
      <c r="C1" t="s">
        <v>24</v>
      </c>
      <c r="D1" t="s">
        <v>25</v>
      </c>
      <c r="E1" t="s">
        <v>26</v>
      </c>
      <c r="F1" t="s">
        <v>27</v>
      </c>
      <c r="G1" t="s">
        <v>28</v>
      </c>
      <c r="H1" t="s">
        <v>3</v>
      </c>
      <c r="I1" t="s">
        <v>4</v>
      </c>
      <c r="J1" t="s">
        <v>29</v>
      </c>
      <c r="K1" t="s">
        <v>30</v>
      </c>
      <c r="L1" t="s">
        <v>31</v>
      </c>
      <c r="M1" t="s">
        <v>32</v>
      </c>
    </row>
    <row r="2" spans="1:13">
      <c r="A2" t="str">
        <f>IF(③リレー情報確認!C8="","",410000+①団体情報入力!$D$4*10)</f>
        <v/>
      </c>
      <c r="B2" t="str">
        <f>IF(A2="","",①団体情報入力!$D$4)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5" si="0">IF(A2="","",0)</f>
        <v/>
      </c>
      <c r="M2" t="str">
        <f>IF(A2="","",種目情報!$K$4)</f>
        <v/>
      </c>
    </row>
    <row r="3" spans="1:13">
      <c r="A3" t="str">
        <f>IF(③リレー情報確認!C9="","",410000+①団体情報入力!$D$4*10)</f>
        <v/>
      </c>
      <c r="B3" t="str">
        <f>IF(A3="","",①団体情報入力!$D$4)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c r="A4" t="str">
        <f>IF(③リレー情報確認!C10="","",410000+①団体情報入力!$D$4*10)</f>
        <v/>
      </c>
      <c r="B4" t="str">
        <f>IF(A4="","",①団体情報入力!$D$4)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IF(③リレー情報確認!C11="","",410000+①団体情報入力!$D$4*10)</f>
        <v/>
      </c>
      <c r="B5" t="str">
        <f>IF(A5="","",①団体情報入力!$D$4)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IF(③リレー情報確認!C12="","",410000+①団体情報入力!$D$4*10)</f>
        <v/>
      </c>
      <c r="B6" t="str">
        <f>IF(A6="","",①団体情報入力!$D$4)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IF(③リレー情報確認!C13="","",410000+①団体情報入力!$D$4*10)</f>
        <v/>
      </c>
      <c r="B7" t="str">
        <f>IF(A7="","",①団体情報入力!$D$4)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9" t="str">
        <f>IF(③リレー情報確認!I8="","",1610000+①団体情報入力!$D$4*10)</f>
        <v/>
      </c>
      <c r="B8" s="9" t="str">
        <f>IF(A8="","",①団体情報入力!$D$4)</f>
        <v/>
      </c>
      <c r="C8" s="9" t="str">
        <f>IF(A8="","",③リレー情報確認!$J$1)</f>
        <v/>
      </c>
      <c r="D8" s="9" t="str">
        <f>IF(A8="","",③リレー情報確認!$P$1)</f>
        <v/>
      </c>
      <c r="E8" s="9"/>
      <c r="F8" s="9"/>
      <c r="G8" s="9">
        <v>1</v>
      </c>
      <c r="H8" s="9" t="str">
        <f>IF(A8="","",③リレー情報確認!K8)</f>
        <v/>
      </c>
      <c r="I8" s="9" t="str">
        <f>IF(A8="","",③リレー情報確認!J8)</f>
        <v/>
      </c>
      <c r="J8" s="9" t="str">
        <f>IF(A8="","",種目情報!$J$5)</f>
        <v/>
      </c>
      <c r="K8" s="9" t="str">
        <f>IF(A8="","",③リレー情報確認!$L$8)</f>
        <v/>
      </c>
      <c r="L8" s="9" t="str">
        <f t="shared" si="0"/>
        <v/>
      </c>
      <c r="M8" s="9" t="str">
        <f>IF(A8="","",種目情報!$K$5)</f>
        <v/>
      </c>
    </row>
    <row r="9" spans="1:13">
      <c r="A9" s="9" t="str">
        <f>IF(③リレー情報確認!I9="","",1610000+①団体情報入力!$D$4*10)</f>
        <v/>
      </c>
      <c r="B9" s="9" t="str">
        <f>IF(A9="","",①団体情報入力!$D$4)</f>
        <v/>
      </c>
      <c r="C9" s="9" t="str">
        <f>IF(A9="","",③リレー情報確認!$J$1)</f>
        <v/>
      </c>
      <c r="D9" s="9" t="str">
        <f>IF(A9="","",③リレー情報確認!$P$1)</f>
        <v/>
      </c>
      <c r="E9" s="9"/>
      <c r="F9" s="9"/>
      <c r="G9" s="9">
        <v>2</v>
      </c>
      <c r="H9" s="9" t="str">
        <f>IF(A9="","",③リレー情報確認!K9)</f>
        <v/>
      </c>
      <c r="I9" s="9" t="str">
        <f>IF(A9="","",③リレー情報確認!J9)</f>
        <v/>
      </c>
      <c r="J9" s="9" t="str">
        <f>IF(A9="","",種目情報!$J$5)</f>
        <v/>
      </c>
      <c r="K9" s="9" t="str">
        <f>IF(A9="","",③リレー情報確認!$L$8)</f>
        <v/>
      </c>
      <c r="L9" s="9" t="str">
        <f t="shared" si="0"/>
        <v/>
      </c>
      <c r="M9" s="9" t="str">
        <f>IF(A9="","",種目情報!$K$5)</f>
        <v/>
      </c>
    </row>
    <row r="10" spans="1:13">
      <c r="A10" s="9" t="str">
        <f>IF(③リレー情報確認!I10="","",1610000+①団体情報入力!$D$4*10)</f>
        <v/>
      </c>
      <c r="B10" s="9" t="str">
        <f>IF(A10="","",①団体情報入力!$D$4)</f>
        <v/>
      </c>
      <c r="C10" s="9" t="str">
        <f>IF(A10="","",③リレー情報確認!$J$1)</f>
        <v/>
      </c>
      <c r="D10" s="9" t="str">
        <f>IF(A10="","",③リレー情報確認!$P$1)</f>
        <v/>
      </c>
      <c r="E10" s="9"/>
      <c r="F10" s="9"/>
      <c r="G10" s="9">
        <v>3</v>
      </c>
      <c r="H10" s="9" t="str">
        <f>IF(A10="","",③リレー情報確認!K10)</f>
        <v/>
      </c>
      <c r="I10" s="9" t="str">
        <f>IF(A10="","",③リレー情報確認!J10)</f>
        <v/>
      </c>
      <c r="J10" s="9" t="str">
        <f>IF(A10="","",種目情報!$J$5)</f>
        <v/>
      </c>
      <c r="K10" s="9" t="str">
        <f>IF(A10="","",③リレー情報確認!$L$8)</f>
        <v/>
      </c>
      <c r="L10" s="9" t="str">
        <f t="shared" si="0"/>
        <v/>
      </c>
      <c r="M10" s="9" t="str">
        <f>IF(A10="","",種目情報!$K$5)</f>
        <v/>
      </c>
    </row>
    <row r="11" spans="1:13">
      <c r="A11" s="9" t="str">
        <f>IF(③リレー情報確認!I11="","",1610000+①団体情報入力!$D$4*10)</f>
        <v/>
      </c>
      <c r="B11" s="9" t="str">
        <f>IF(A11="","",①団体情報入力!$D$4)</f>
        <v/>
      </c>
      <c r="C11" s="9" t="str">
        <f>IF(A11="","",③リレー情報確認!$J$1)</f>
        <v/>
      </c>
      <c r="D11" s="9" t="str">
        <f>IF(A11="","",③リレー情報確認!$P$1)</f>
        <v/>
      </c>
      <c r="E11" s="9"/>
      <c r="F11" s="9"/>
      <c r="G11" s="9">
        <v>4</v>
      </c>
      <c r="H11" s="9" t="str">
        <f>IF(A11="","",③リレー情報確認!K11)</f>
        <v/>
      </c>
      <c r="I11" s="9" t="str">
        <f>IF(A11="","",③リレー情報確認!J11)</f>
        <v/>
      </c>
      <c r="J11" s="9" t="str">
        <f>IF(A11="","",種目情報!$J$5)</f>
        <v/>
      </c>
      <c r="K11" s="9" t="str">
        <f>IF(A11="","",③リレー情報確認!$L$8)</f>
        <v/>
      </c>
      <c r="L11" s="9" t="str">
        <f t="shared" si="0"/>
        <v/>
      </c>
      <c r="M11" s="9" t="str">
        <f>IF(A11="","",種目情報!$K$5)</f>
        <v/>
      </c>
    </row>
    <row r="12" spans="1:13">
      <c r="A12" s="9" t="str">
        <f>IF(③リレー情報確認!I12="","",1610000+①団体情報入力!$D$4*10)</f>
        <v/>
      </c>
      <c r="B12" s="9" t="str">
        <f>IF(A12="","",①団体情報入力!$D$4)</f>
        <v/>
      </c>
      <c r="C12" s="9" t="str">
        <f>IF(A12="","",③リレー情報確認!$J$1)</f>
        <v/>
      </c>
      <c r="D12" s="9" t="str">
        <f>IF(A12="","",③リレー情報確認!$P$1)</f>
        <v/>
      </c>
      <c r="E12" s="9"/>
      <c r="F12" s="9"/>
      <c r="G12" s="9">
        <v>5</v>
      </c>
      <c r="H12" s="9" t="str">
        <f>IF(A12="","",③リレー情報確認!K12)</f>
        <v/>
      </c>
      <c r="I12" s="9" t="str">
        <f>IF(A12="","",③リレー情報確認!J12)</f>
        <v/>
      </c>
      <c r="J12" s="9" t="str">
        <f>IF(A12="","",種目情報!$J$5)</f>
        <v/>
      </c>
      <c r="K12" s="9" t="str">
        <f>IF(A12="","",③リレー情報確認!$L$8)</f>
        <v/>
      </c>
      <c r="L12" s="9" t="str">
        <f t="shared" si="0"/>
        <v/>
      </c>
      <c r="M12" s="9" t="str">
        <f>IF(A12="","",種目情報!$K$5)</f>
        <v/>
      </c>
    </row>
    <row r="13" spans="1:13">
      <c r="A13" s="9" t="str">
        <f>IF(③リレー情報確認!I13="","",1610000+①団体情報入力!$D$4*10)</f>
        <v/>
      </c>
      <c r="B13" s="9" t="str">
        <f>IF(A13="","",①団体情報入力!$D$4)</f>
        <v/>
      </c>
      <c r="C13" s="9" t="str">
        <f>IF(A13="","",③リレー情報確認!$J$1)</f>
        <v/>
      </c>
      <c r="D13" s="9" t="str">
        <f>IF(A13="","",③リレー情報確認!$P$1)</f>
        <v/>
      </c>
      <c r="E13" s="9"/>
      <c r="F13" s="9"/>
      <c r="G13" s="9">
        <v>6</v>
      </c>
      <c r="H13" s="9" t="str">
        <f>IF(A13="","",③リレー情報確認!K13)</f>
        <v/>
      </c>
      <c r="I13" s="9" t="str">
        <f>IF(A13="","",③リレー情報確認!J13)</f>
        <v/>
      </c>
      <c r="J13" s="9" t="str">
        <f>IF(A13="","",種目情報!$J$5)</f>
        <v/>
      </c>
      <c r="K13" s="9" t="str">
        <f>IF(A13="","",③リレー情報確認!$L$8)</f>
        <v/>
      </c>
      <c r="L13" s="9" t="str">
        <f t="shared" si="0"/>
        <v/>
      </c>
      <c r="M13" s="9" t="str">
        <f>IF(A13="","",種目情報!$K$5)</f>
        <v/>
      </c>
    </row>
    <row r="14" spans="1:13">
      <c r="A14" t="str">
        <f>IF(③リレー情報確認!O8="","",420000+①団体情報入力!$D$4*10)</f>
        <v/>
      </c>
      <c r="B14" t="str">
        <f>IF(A14="","",①団体情報入力!$D$4)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c r="A15" t="str">
        <f>IF(③リレー情報確認!O9="","",420000+①団体情報入力!$D$4*10)</f>
        <v/>
      </c>
      <c r="B15" t="str">
        <f>IF(A15="","",①団体情報入力!$D$4)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c r="A16" t="str">
        <f>IF(③リレー情報確認!O10="","",420000+①団体情報入力!$D$4*10)</f>
        <v/>
      </c>
      <c r="B16" t="str">
        <f>IF(A16="","",①団体情報入力!$D$4)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3">
      <c r="A17" t="str">
        <f>IF(③リレー情報確認!O11="","",420000+①団体情報入力!$D$4*10)</f>
        <v/>
      </c>
      <c r="B17" t="str">
        <f>IF(A17="","",①団体情報入力!$D$4)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3">
      <c r="A18" t="str">
        <f>IF(③リレー情報確認!O12="","",420000+①団体情報入力!$D$4*10)</f>
        <v/>
      </c>
      <c r="B18" t="str">
        <f>IF(A18="","",①団体情報入力!$D$4)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3">
      <c r="A19" t="str">
        <f>IF(③リレー情報確認!O13="","",420000+①団体情報入力!$D$4*10)</f>
        <v/>
      </c>
      <c r="B19" t="str">
        <f>IF(A19="","",①団体情報入力!$D$4)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3">
      <c r="A20" s="8" t="str">
        <f>IF(③リレー情報確認!U8="","",1620000+①団体情報入力!$D$4*10)</f>
        <v/>
      </c>
      <c r="B20" s="8" t="str">
        <f>IF(A20="","",①団体情報入力!$D$4)</f>
        <v/>
      </c>
      <c r="C20" s="8" t="str">
        <f>IF(A20="","",③リレー情報確認!$J$1)</f>
        <v/>
      </c>
      <c r="D20" s="8" t="str">
        <f>IF(A20="","",③リレー情報確認!$P$1)</f>
        <v/>
      </c>
      <c r="E20" s="8"/>
      <c r="F20" s="8"/>
      <c r="G20" s="8">
        <v>1</v>
      </c>
      <c r="H20" s="8" t="str">
        <f>IF(A20="","",③リレー情報確認!W8)</f>
        <v/>
      </c>
      <c r="I20" s="8" t="str">
        <f>IF(A20="","",③リレー情報確認!V8)</f>
        <v/>
      </c>
      <c r="J20" s="8" t="str">
        <f>IF(A20="","",種目情報!$J$7)</f>
        <v/>
      </c>
      <c r="K20" s="8" t="str">
        <f>IF(A20="","",③リレー情報確認!$X$8)</f>
        <v/>
      </c>
      <c r="L20" s="8" t="str">
        <f t="shared" si="0"/>
        <v/>
      </c>
      <c r="M20" s="8" t="str">
        <f>IF(A20="","",種目情報!$K$7)</f>
        <v/>
      </c>
    </row>
    <row r="21" spans="1:13">
      <c r="A21" s="8" t="str">
        <f>IF(③リレー情報確認!U9="","",1620000+①団体情報入力!$D$4*10)</f>
        <v/>
      </c>
      <c r="B21" s="8" t="str">
        <f>IF(A21="","",①団体情報入力!$D$4)</f>
        <v/>
      </c>
      <c r="C21" s="8" t="str">
        <f>IF(A21="","",③リレー情報確認!$J$1)</f>
        <v/>
      </c>
      <c r="D21" s="8" t="str">
        <f>IF(A21="","",③リレー情報確認!$P$1)</f>
        <v/>
      </c>
      <c r="E21" s="8"/>
      <c r="F21" s="8"/>
      <c r="G21" s="8">
        <v>2</v>
      </c>
      <c r="H21" s="8" t="str">
        <f>IF(A21="","",③リレー情報確認!W9)</f>
        <v/>
      </c>
      <c r="I21" s="8" t="str">
        <f>IF(A21="","",③リレー情報確認!V9)</f>
        <v/>
      </c>
      <c r="J21" s="8" t="str">
        <f>IF(A21="","",種目情報!$J$7)</f>
        <v/>
      </c>
      <c r="K21" s="8" t="str">
        <f>IF(A21="","",③リレー情報確認!$X$8)</f>
        <v/>
      </c>
      <c r="L21" s="8" t="str">
        <f t="shared" si="0"/>
        <v/>
      </c>
      <c r="M21" s="8" t="str">
        <f>IF(A21="","",種目情報!$K$7)</f>
        <v/>
      </c>
    </row>
    <row r="22" spans="1:13">
      <c r="A22" s="8" t="str">
        <f>IF(③リレー情報確認!U10="","",1620000+①団体情報入力!$D$4*10)</f>
        <v/>
      </c>
      <c r="B22" s="8" t="str">
        <f>IF(A22="","",①団体情報入力!$D$4)</f>
        <v/>
      </c>
      <c r="C22" s="8" t="str">
        <f>IF(A22="","",③リレー情報確認!$J$1)</f>
        <v/>
      </c>
      <c r="D22" s="8" t="str">
        <f>IF(A22="","",③リレー情報確認!$P$1)</f>
        <v/>
      </c>
      <c r="E22" s="8"/>
      <c r="F22" s="8"/>
      <c r="G22" s="8">
        <v>3</v>
      </c>
      <c r="H22" s="8" t="str">
        <f>IF(A22="","",③リレー情報確認!W10)</f>
        <v/>
      </c>
      <c r="I22" s="8" t="str">
        <f>IF(A22="","",③リレー情報確認!V10)</f>
        <v/>
      </c>
      <c r="J22" s="8" t="str">
        <f>IF(A22="","",種目情報!$J$7)</f>
        <v/>
      </c>
      <c r="K22" s="8" t="str">
        <f>IF(A22="","",③リレー情報確認!$X$8)</f>
        <v/>
      </c>
      <c r="L22" s="8" t="str">
        <f t="shared" si="0"/>
        <v/>
      </c>
      <c r="M22" s="8" t="str">
        <f>IF(A22="","",種目情報!$K$7)</f>
        <v/>
      </c>
    </row>
    <row r="23" spans="1:13">
      <c r="A23" s="8" t="str">
        <f>IF(③リレー情報確認!U11="","",1620000+①団体情報入力!$D$4*10)</f>
        <v/>
      </c>
      <c r="B23" s="8" t="str">
        <f>IF(A23="","",①団体情報入力!$D$4)</f>
        <v/>
      </c>
      <c r="C23" s="8" t="str">
        <f>IF(A23="","",③リレー情報確認!$J$1)</f>
        <v/>
      </c>
      <c r="D23" s="8" t="str">
        <f>IF(A23="","",③リレー情報確認!$P$1)</f>
        <v/>
      </c>
      <c r="E23" s="8"/>
      <c r="F23" s="8"/>
      <c r="G23" s="8">
        <v>4</v>
      </c>
      <c r="H23" s="8" t="str">
        <f>IF(A23="","",③リレー情報確認!W11)</f>
        <v/>
      </c>
      <c r="I23" s="8" t="str">
        <f>IF(A23="","",③リレー情報確認!V11)</f>
        <v/>
      </c>
      <c r="J23" s="8" t="str">
        <f>IF(A23="","",種目情報!$J$7)</f>
        <v/>
      </c>
      <c r="K23" s="8" t="str">
        <f>IF(A23="","",③リレー情報確認!$X$8)</f>
        <v/>
      </c>
      <c r="L23" s="8" t="str">
        <f t="shared" si="0"/>
        <v/>
      </c>
      <c r="M23" s="8" t="str">
        <f>IF(A23="","",種目情報!$K$7)</f>
        <v/>
      </c>
    </row>
    <row r="24" spans="1:13">
      <c r="A24" s="8" t="str">
        <f>IF(③リレー情報確認!U12="","",1620000+①団体情報入力!$D$4*10)</f>
        <v/>
      </c>
      <c r="B24" s="8" t="str">
        <f>IF(A24="","",①団体情報入力!$D$4)</f>
        <v/>
      </c>
      <c r="C24" s="8" t="str">
        <f>IF(A24="","",③リレー情報確認!$J$1)</f>
        <v/>
      </c>
      <c r="D24" s="8" t="str">
        <f>IF(A24="","",③リレー情報確認!$P$1)</f>
        <v/>
      </c>
      <c r="E24" s="8"/>
      <c r="F24" s="8"/>
      <c r="G24" s="8">
        <v>5</v>
      </c>
      <c r="H24" s="8" t="str">
        <f>IF(A24="","",③リレー情報確認!W12)</f>
        <v/>
      </c>
      <c r="I24" s="8" t="str">
        <f>IF(A24="","",③リレー情報確認!V12)</f>
        <v/>
      </c>
      <c r="J24" s="8" t="str">
        <f>IF(A24="","",種目情報!$J$7)</f>
        <v/>
      </c>
      <c r="K24" s="8" t="str">
        <f>IF(A24="","",③リレー情報確認!$X$8)</f>
        <v/>
      </c>
      <c r="L24" s="8" t="str">
        <f t="shared" si="0"/>
        <v/>
      </c>
      <c r="M24" s="8" t="str">
        <f>IF(A24="","",種目情報!$K$7)</f>
        <v/>
      </c>
    </row>
    <row r="25" spans="1:13">
      <c r="A25" s="8" t="str">
        <f>IF(③リレー情報確認!U13="","",1620000+①団体情報入力!$D$4*10)</f>
        <v/>
      </c>
      <c r="B25" s="8" t="str">
        <f>IF(A25="","",①団体情報入力!$D$4)</f>
        <v/>
      </c>
      <c r="C25" s="8" t="str">
        <f>IF(A25="","",③リレー情報確認!$J$1)</f>
        <v/>
      </c>
      <c r="D25" s="8" t="str">
        <f>IF(A25="","",③リレー情報確認!$P$1)</f>
        <v/>
      </c>
      <c r="E25" s="8"/>
      <c r="F25" s="8"/>
      <c r="G25" s="8">
        <v>6</v>
      </c>
      <c r="H25" s="8" t="str">
        <f>IF(A25="","",③リレー情報確認!W13)</f>
        <v/>
      </c>
      <c r="I25" s="8" t="str">
        <f>IF(A25="","",③リレー情報確認!V13)</f>
        <v/>
      </c>
      <c r="J25" s="8" t="str">
        <f>IF(A25="","",種目情報!$J$7)</f>
        <v/>
      </c>
      <c r="K25" s="8" t="str">
        <f>IF(A25="","",③リレー情報確認!$X$8)</f>
        <v/>
      </c>
      <c r="L25" s="8" t="str">
        <f t="shared" si="0"/>
        <v/>
      </c>
      <c r="M25" s="8" t="str">
        <f>IF(A25="","",種目情報!$K$7)</f>
        <v/>
      </c>
    </row>
  </sheetData>
  <sheetProtection sheet="1" objects="1" scenarios="1"/>
  <phoneticPr fontId="25"/>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A2" sqref="A2"/>
    </sheetView>
  </sheetViews>
  <sheetFormatPr defaultRowHeight="13.5"/>
  <sheetData>
    <row r="1" spans="1:11">
      <c r="A1" t="s">
        <v>246</v>
      </c>
      <c r="B1" t="s">
        <v>253</v>
      </c>
      <c r="C1" t="s">
        <v>247</v>
      </c>
      <c r="D1" t="s">
        <v>248</v>
      </c>
      <c r="E1" t="s">
        <v>255</v>
      </c>
      <c r="F1" t="s">
        <v>254</v>
      </c>
      <c r="G1" t="s">
        <v>256</v>
      </c>
      <c r="H1" t="s">
        <v>257</v>
      </c>
      <c r="I1" t="s">
        <v>258</v>
      </c>
      <c r="J1" t="s">
        <v>259</v>
      </c>
      <c r="K1" t="s">
        <v>260</v>
      </c>
    </row>
    <row r="2" spans="1:11">
      <c r="A2" t="str">
        <f>IF(③リレー情報確認!C11="","",①団体情報入力!D4)</f>
        <v/>
      </c>
      <c r="C2" t="str">
        <f>IF(③リレー情報確認!C11="","",①団体情報入力!D5)</f>
        <v/>
      </c>
      <c r="D2" t="str">
        <f>IF(③リレー情報確認!C11="","",ASC(①団体情報入力!D6))</f>
        <v/>
      </c>
      <c r="E2" t="str">
        <f>IF(③リレー情報確認!C11="","",②選手情報入力!O5)</f>
        <v/>
      </c>
      <c r="F2" t="str">
        <f>IF(③リレー情報確認!E8="","",③リレー情報確認!E8)</f>
        <v/>
      </c>
      <c r="G2" t="str">
        <f>IF(③リレー情報確認!E9="","",③リレー情報確認!E9)</f>
        <v/>
      </c>
      <c r="H2" t="str">
        <f>IF(③リレー情報確認!E10="","",③リレー情報確認!E10)</f>
        <v/>
      </c>
      <c r="I2" t="str">
        <f>IF(③リレー情報確認!E11="","",③リレー情報確認!E11)</f>
        <v/>
      </c>
      <c r="J2" t="str">
        <f>IF(③リレー情報確認!E12="","",③リレー情報確認!E12)</f>
        <v/>
      </c>
      <c r="K2" t="str">
        <f>IF(③リレー情報確認!E13="","",③リレー情報確認!E13)</f>
        <v/>
      </c>
    </row>
  </sheetData>
  <phoneticPr fontId="8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A2" sqref="A2"/>
    </sheetView>
  </sheetViews>
  <sheetFormatPr defaultRowHeight="13.5"/>
  <cols>
    <col min="6" max="6" width="10.5" bestFit="1" customWidth="1"/>
  </cols>
  <sheetData>
    <row r="1" spans="1:11">
      <c r="A1" t="s">
        <v>246</v>
      </c>
      <c r="B1" t="s">
        <v>253</v>
      </c>
      <c r="C1" t="s">
        <v>247</v>
      </c>
      <c r="D1" t="s">
        <v>248</v>
      </c>
      <c r="E1" t="s">
        <v>255</v>
      </c>
      <c r="F1" t="s">
        <v>254</v>
      </c>
      <c r="G1" t="s">
        <v>256</v>
      </c>
      <c r="H1" t="s">
        <v>257</v>
      </c>
      <c r="I1" t="s">
        <v>258</v>
      </c>
      <c r="J1" t="s">
        <v>259</v>
      </c>
      <c r="K1" t="s">
        <v>260</v>
      </c>
    </row>
    <row r="2" spans="1:11">
      <c r="A2" t="str">
        <f>IF(③リレー情報確認!C11="","",①団体情報入力!D4)</f>
        <v/>
      </c>
      <c r="C2" t="str">
        <f>IF(③リレー情報確認!C11="","",①団体情報入力!D5)</f>
        <v/>
      </c>
      <c r="D2" t="str">
        <f>IF(③リレー情報確認!C11="","",ASC(①団体情報入力!D6))</f>
        <v/>
      </c>
      <c r="E2" t="str">
        <f>IF(③リレー情報確認!C11="","",②選手情報入力!O6)</f>
        <v/>
      </c>
      <c r="F2" t="str">
        <f>IF(③リレー情報確認!Q8="","",③リレー情報確認!Q8)</f>
        <v/>
      </c>
      <c r="G2" t="str">
        <f>IF(③リレー情報確認!Q9="","",③リレー情報確認!Q9)</f>
        <v/>
      </c>
      <c r="H2" t="str">
        <f>IF(③リレー情報確認!Q10="","",③リレー情報確認!Q10)</f>
        <v/>
      </c>
      <c r="I2" t="str">
        <f>IF(③リレー情報確認!Q11="","",③リレー情報確認!Q11)</f>
        <v/>
      </c>
      <c r="J2" t="str">
        <f>IF(③リレー情報確認!Q12="","",③リレー情報確認!Q12)</f>
        <v/>
      </c>
      <c r="K2" t="str">
        <f>IF(③リレー情報確認!Q13="","",③リレー情報確認!Q13)</f>
        <v/>
      </c>
    </row>
  </sheetData>
  <phoneticPr fontId="8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workbookViewId="0">
      <selection activeCell="A2" sqref="A2"/>
    </sheetView>
  </sheetViews>
  <sheetFormatPr defaultRowHeight="13.5"/>
  <cols>
    <col min="1" max="1" width="12.75" bestFit="1" customWidth="1"/>
    <col min="6" max="6" width="13.125" bestFit="1" customWidth="1"/>
    <col min="8" max="8" width="13.875" bestFit="1" customWidth="1"/>
    <col min="9" max="9" width="12.875" customWidth="1"/>
  </cols>
  <sheetData>
    <row r="1" spans="1:12">
      <c r="A1" t="s">
        <v>246</v>
      </c>
      <c r="B1" t="s">
        <v>247</v>
      </c>
      <c r="C1" t="s">
        <v>248</v>
      </c>
      <c r="D1" t="s">
        <v>249</v>
      </c>
      <c r="E1" t="s">
        <v>250</v>
      </c>
      <c r="F1" t="s">
        <v>251</v>
      </c>
      <c r="G1" t="s">
        <v>252</v>
      </c>
      <c r="H1" t="s">
        <v>253</v>
      </c>
      <c r="I1" t="s">
        <v>254</v>
      </c>
      <c r="J1" t="s">
        <v>479</v>
      </c>
    </row>
    <row r="2" spans="1:12">
      <c r="A2" t="e">
        <f>IF(H2="","",RIGHT(①団体情報入力!$D$4,4))&amp;(D2&amp;"0000")+H2</f>
        <v>#VALUE!</v>
      </c>
      <c r="B2" t="str">
        <f>IF(H2="","",②選手情報入力!D10)</f>
        <v/>
      </c>
      <c r="C2" t="str">
        <f>IF(H2="","",②選手情報入力!E10)</f>
        <v/>
      </c>
      <c r="D2" t="str">
        <f>IF(H2="","",IF(②選手情報入力!G10="男",1,2))</f>
        <v/>
      </c>
      <c r="E2" t="str">
        <f>IF(H2="","",23)</f>
        <v/>
      </c>
      <c r="F2" t="str">
        <f>IF(H2="","",①団体情報入力!$D$4)</f>
        <v/>
      </c>
      <c r="G2" t="str">
        <f>IF(H2="","",①団体情報入力!$D$6)</f>
        <v/>
      </c>
      <c r="H2" t="str">
        <f>IF(②選手情報入力!C10="","",②選手情報入力!C10)</f>
        <v/>
      </c>
      <c r="I2" t="str">
        <f>IF(H2="","",IF(②選手情報入力!I10="","",IF(D2=1,VLOOKUP(②選手情報入力!I10,種目情報!$A$3:$B$17,2,FALSE),VLOOKUP(②選手情報入力!I10,種目情報!$E$3:$F$19,2,FALSE))))</f>
        <v/>
      </c>
      <c r="J2" t="str">
        <f>IF(②選手情報入力!J10="","",L2)</f>
        <v/>
      </c>
      <c r="K2" t="str">
        <f>"0000000000"&amp;②選手情報入力!J10</f>
        <v>0000000000</v>
      </c>
      <c r="L2" t="str">
        <f>IF(I2&gt;"07000",RIGHT(K2,5),RIGHT(K2,7))</f>
        <v>0000000</v>
      </c>
    </row>
    <row r="3" spans="1:12">
      <c r="A3" t="e">
        <f>IF(H3="","",RIGHT(①団体情報入力!$D$4,4))&amp;(D3&amp;"0000")+H3</f>
        <v>#VALUE!</v>
      </c>
      <c r="B3" t="str">
        <f>IF(H3="","",②選手情報入力!D11)</f>
        <v/>
      </c>
      <c r="C3" t="str">
        <f>IF(H3="","",②選手情報入力!E11)</f>
        <v/>
      </c>
      <c r="D3" t="str">
        <f>IF(H3="","",IF(②選手情報入力!G11="男",1,2))</f>
        <v/>
      </c>
      <c r="E3" t="str">
        <f t="shared" ref="E3:E66" si="0">IF(H3="","",23)</f>
        <v/>
      </c>
      <c r="F3" t="str">
        <f>IF(H3="","",①団体情報入力!$D$4)</f>
        <v/>
      </c>
      <c r="G3" t="str">
        <f>IF(H3="","",①団体情報入力!$D$6)</f>
        <v/>
      </c>
      <c r="H3" t="str">
        <f>IF(②選手情報入力!C11="","",②選手情報入力!C11)</f>
        <v/>
      </c>
      <c r="I3" t="str">
        <f>IF(H3="","",IF(②選手情報入力!I11="","",IF(D3=1,VLOOKUP(②選手情報入力!I11,種目情報!$A$3:$B$17,2,FALSE),VLOOKUP(②選手情報入力!I11,種目情報!$E$3:$F$19,2,FALSE))))</f>
        <v/>
      </c>
      <c r="J3" t="str">
        <f>IF(②選手情報入力!J11="","",L3)</f>
        <v/>
      </c>
      <c r="K3" t="str">
        <f>"0000000000"&amp;②選手情報入力!J11</f>
        <v>0000000000</v>
      </c>
      <c r="L3" t="str">
        <f t="shared" ref="L3:L66" si="1">IF(I3&gt;"07000",RIGHT(K3,5),RIGHT(K3,7))</f>
        <v>0000000</v>
      </c>
    </row>
    <row r="4" spans="1:12">
      <c r="A4" t="e">
        <f>IF(H4="","",RIGHT(①団体情報入力!$D$4,4))&amp;(D4&amp;"0000")+H4</f>
        <v>#VALUE!</v>
      </c>
      <c r="B4" t="str">
        <f>IF(H4="","",②選手情報入力!D12)</f>
        <v/>
      </c>
      <c r="C4" t="str">
        <f>IF(H4="","",②選手情報入力!E12)</f>
        <v/>
      </c>
      <c r="D4" t="str">
        <f>IF(H4="","",IF(②選手情報入力!G12="男",1,2))</f>
        <v/>
      </c>
      <c r="E4" t="str">
        <f t="shared" si="0"/>
        <v/>
      </c>
      <c r="F4" t="str">
        <f>IF(H4="","",①団体情報入力!$D$4)</f>
        <v/>
      </c>
      <c r="G4" t="str">
        <f>IF(H4="","",①団体情報入力!$D$6)</f>
        <v/>
      </c>
      <c r="H4" t="str">
        <f>IF(②選手情報入力!C12="","",②選手情報入力!C12)</f>
        <v/>
      </c>
      <c r="I4" t="str">
        <f>IF(H4="","",IF(②選手情報入力!I12="","",IF(D4=1,VLOOKUP(②選手情報入力!I12,種目情報!$A$3:$B$17,2,FALSE),VLOOKUP(②選手情報入力!I12,種目情報!$E$3:$F$19,2,FALSE))))</f>
        <v/>
      </c>
      <c r="J4" t="str">
        <f>IF(②選手情報入力!J12="","",L4)</f>
        <v/>
      </c>
      <c r="K4" t="str">
        <f>"0000000000"&amp;②選手情報入力!J12</f>
        <v>0000000000</v>
      </c>
      <c r="L4" t="str">
        <f t="shared" si="1"/>
        <v>0000000</v>
      </c>
    </row>
    <row r="5" spans="1:12">
      <c r="A5" t="e">
        <f>IF(H5="","",RIGHT(①団体情報入力!$D$4,4))&amp;(D5&amp;"0000")+H5</f>
        <v>#VALUE!</v>
      </c>
      <c r="B5" t="str">
        <f>IF(H5="","",②選手情報入力!D13)</f>
        <v/>
      </c>
      <c r="C5" t="str">
        <f>IF(H5="","",②選手情報入力!E13)</f>
        <v/>
      </c>
      <c r="D5" t="str">
        <f>IF(H5="","",IF(②選手情報入力!G13="男",1,2))</f>
        <v/>
      </c>
      <c r="E5" t="str">
        <f t="shared" si="0"/>
        <v/>
      </c>
      <c r="F5" t="str">
        <f>IF(H5="","",①団体情報入力!$D$4)</f>
        <v/>
      </c>
      <c r="G5" t="str">
        <f>IF(H5="","",①団体情報入力!$D$6)</f>
        <v/>
      </c>
      <c r="H5" t="str">
        <f>IF(②選手情報入力!C13="","",②選手情報入力!C13)</f>
        <v/>
      </c>
      <c r="I5" t="str">
        <f>IF(H5="","",IF(②選手情報入力!I13="","",IF(D5=1,VLOOKUP(②選手情報入力!I13,種目情報!$A$3:$B$17,2,FALSE),VLOOKUP(②選手情報入力!I13,種目情報!$E$3:$F$19,2,FALSE))))</f>
        <v/>
      </c>
      <c r="J5" t="str">
        <f>IF(②選手情報入力!J13="","",L5)</f>
        <v/>
      </c>
      <c r="K5" t="str">
        <f>"0000000000"&amp;②選手情報入力!J13</f>
        <v>0000000000</v>
      </c>
      <c r="L5" t="str">
        <f t="shared" si="1"/>
        <v>0000000</v>
      </c>
    </row>
    <row r="6" spans="1:12">
      <c r="A6" t="e">
        <f>IF(H6="","",RIGHT(①団体情報入力!$D$4,4))&amp;(D6&amp;"0000")+H6</f>
        <v>#VALUE!</v>
      </c>
      <c r="B6" t="str">
        <f>IF(H6="","",②選手情報入力!D14)</f>
        <v/>
      </c>
      <c r="C6" t="str">
        <f>IF(H6="","",②選手情報入力!E14)</f>
        <v/>
      </c>
      <c r="D6" t="str">
        <f>IF(H6="","",IF(②選手情報入力!G14="男",1,2))</f>
        <v/>
      </c>
      <c r="E6" t="str">
        <f t="shared" si="0"/>
        <v/>
      </c>
      <c r="F6" t="str">
        <f>IF(H6="","",①団体情報入力!$D$4)</f>
        <v/>
      </c>
      <c r="G6" t="str">
        <f>IF(H6="","",①団体情報入力!$D$6)</f>
        <v/>
      </c>
      <c r="H6" t="str">
        <f>IF(②選手情報入力!C14="","",②選手情報入力!C14)</f>
        <v/>
      </c>
      <c r="I6" t="str">
        <f>IF(H6="","",IF(②選手情報入力!I14="","",IF(D6=1,VLOOKUP(②選手情報入力!I14,種目情報!$A$3:$B$17,2,FALSE),VLOOKUP(②選手情報入力!I14,種目情報!$E$3:$F$19,2,FALSE))))</f>
        <v/>
      </c>
      <c r="J6" t="str">
        <f>IF(②選手情報入力!J14="","",L6)</f>
        <v/>
      </c>
      <c r="K6" t="str">
        <f>"0000000000"&amp;②選手情報入力!J14</f>
        <v>0000000000</v>
      </c>
      <c r="L6" t="str">
        <f t="shared" si="1"/>
        <v>0000000</v>
      </c>
    </row>
    <row r="7" spans="1:12">
      <c r="A7" t="e">
        <f>IF(H7="","",RIGHT(①団体情報入力!$D$4,4))&amp;(D7&amp;"0000")+H7</f>
        <v>#VALUE!</v>
      </c>
      <c r="B7" t="str">
        <f>IF(H7="","",②選手情報入力!D15)</f>
        <v/>
      </c>
      <c r="C7" t="str">
        <f>IF(H7="","",②選手情報入力!E15)</f>
        <v/>
      </c>
      <c r="D7" t="str">
        <f>IF(H7="","",IF(②選手情報入力!G15="男",1,2))</f>
        <v/>
      </c>
      <c r="E7" t="str">
        <f t="shared" si="0"/>
        <v/>
      </c>
      <c r="F7" t="str">
        <f>IF(H7="","",①団体情報入力!$D$4)</f>
        <v/>
      </c>
      <c r="G7" t="str">
        <f>IF(H7="","",①団体情報入力!$D$6)</f>
        <v/>
      </c>
      <c r="H7" t="str">
        <f>IF(②選手情報入力!C15="","",②選手情報入力!C15)</f>
        <v/>
      </c>
      <c r="I7" t="str">
        <f>IF(H7="","",IF(②選手情報入力!I15="","",IF(D7=1,VLOOKUP(②選手情報入力!I15,種目情報!$A$3:$B$17,2,FALSE),VLOOKUP(②選手情報入力!I15,種目情報!$E$3:$F$19,2,FALSE))))</f>
        <v/>
      </c>
      <c r="J7" t="str">
        <f>IF(②選手情報入力!J15="","",L7)</f>
        <v/>
      </c>
      <c r="K7" t="str">
        <f>"0000000000"&amp;②選手情報入力!J15</f>
        <v>0000000000</v>
      </c>
      <c r="L7" t="str">
        <f t="shared" si="1"/>
        <v>0000000</v>
      </c>
    </row>
    <row r="8" spans="1:12">
      <c r="A8" t="e">
        <f>IF(H8="","",RIGHT(①団体情報入力!$D$4,4))&amp;(D8&amp;"0000")+H8</f>
        <v>#VALUE!</v>
      </c>
      <c r="B8" t="str">
        <f>IF(H8="","",②選手情報入力!D16)</f>
        <v/>
      </c>
      <c r="C8" t="str">
        <f>IF(H8="","",②選手情報入力!E16)</f>
        <v/>
      </c>
      <c r="D8" t="str">
        <f>IF(H8="","",IF(②選手情報入力!G16="男",1,2))</f>
        <v/>
      </c>
      <c r="E8" t="str">
        <f t="shared" si="0"/>
        <v/>
      </c>
      <c r="F8" t="str">
        <f>IF(H8="","",①団体情報入力!$D$4)</f>
        <v/>
      </c>
      <c r="G8" t="str">
        <f>IF(H8="","",①団体情報入力!$D$6)</f>
        <v/>
      </c>
      <c r="H8" t="str">
        <f>IF(②選手情報入力!C16="","",②選手情報入力!C16)</f>
        <v/>
      </c>
      <c r="I8" t="str">
        <f>IF(H8="","",IF(②選手情報入力!I16="","",IF(D8=1,VLOOKUP(②選手情報入力!I16,種目情報!$A$3:$B$17,2,FALSE),VLOOKUP(②選手情報入力!I16,種目情報!$E$3:$F$19,2,FALSE))))</f>
        <v/>
      </c>
      <c r="J8" t="str">
        <f>IF(②選手情報入力!J16="","",L8)</f>
        <v/>
      </c>
      <c r="K8" t="str">
        <f>"0000000000"&amp;②選手情報入力!J16</f>
        <v>0000000000</v>
      </c>
      <c r="L8" t="str">
        <f t="shared" si="1"/>
        <v>0000000</v>
      </c>
    </row>
    <row r="9" spans="1:12">
      <c r="A9" t="e">
        <f>IF(H9="","",RIGHT(①団体情報入力!$D$4,4))&amp;(D9&amp;"0000")+H9</f>
        <v>#VALUE!</v>
      </c>
      <c r="B9" t="str">
        <f>IF(H9="","",②選手情報入力!D17)</f>
        <v/>
      </c>
      <c r="C9" t="str">
        <f>IF(H9="","",②選手情報入力!E17)</f>
        <v/>
      </c>
      <c r="D9" t="str">
        <f>IF(H9="","",IF(②選手情報入力!G17="男",1,2))</f>
        <v/>
      </c>
      <c r="E9" t="str">
        <f t="shared" si="0"/>
        <v/>
      </c>
      <c r="F9" t="str">
        <f>IF(H9="","",①団体情報入力!$D$4)</f>
        <v/>
      </c>
      <c r="G9" t="str">
        <f>IF(H9="","",①団体情報入力!$D$6)</f>
        <v/>
      </c>
      <c r="H9" t="str">
        <f>IF(②選手情報入力!C17="","",②選手情報入力!C17)</f>
        <v/>
      </c>
      <c r="I9" t="str">
        <f>IF(H9="","",IF(②選手情報入力!I17="","",IF(D9=1,VLOOKUP(②選手情報入力!I17,種目情報!$A$3:$B$17,2,FALSE),VLOOKUP(②選手情報入力!I17,種目情報!$E$3:$F$19,2,FALSE))))</f>
        <v/>
      </c>
      <c r="J9" t="str">
        <f>IF(②選手情報入力!J17="","",L9)</f>
        <v/>
      </c>
      <c r="K9" t="str">
        <f>"0000000000"&amp;②選手情報入力!J17</f>
        <v>0000000000</v>
      </c>
      <c r="L9" t="str">
        <f t="shared" si="1"/>
        <v>0000000</v>
      </c>
    </row>
    <row r="10" spans="1:12">
      <c r="A10" t="e">
        <f>IF(H10="","",RIGHT(①団体情報入力!$D$4,4))&amp;(D10&amp;"0000")+H10</f>
        <v>#VALUE!</v>
      </c>
      <c r="B10" t="str">
        <f>IF(H10="","",②選手情報入力!D18)</f>
        <v/>
      </c>
      <c r="C10" t="str">
        <f>IF(H10="","",②選手情報入力!E18)</f>
        <v/>
      </c>
      <c r="D10" t="str">
        <f>IF(H10="","",IF(②選手情報入力!G18="男",1,2))</f>
        <v/>
      </c>
      <c r="E10" t="str">
        <f t="shared" si="0"/>
        <v/>
      </c>
      <c r="F10" t="str">
        <f>IF(H10="","",①団体情報入力!$D$4)</f>
        <v/>
      </c>
      <c r="G10" t="str">
        <f>IF(H10="","",①団体情報入力!$D$6)</f>
        <v/>
      </c>
      <c r="H10" t="str">
        <f>IF(②選手情報入力!C18="","",②選手情報入力!C18)</f>
        <v/>
      </c>
      <c r="I10" t="str">
        <f>IF(H10="","",IF(②選手情報入力!I18="","",IF(D10=1,VLOOKUP(②選手情報入力!I18,種目情報!$A$3:$B$17,2,FALSE),VLOOKUP(②選手情報入力!I18,種目情報!$E$3:$F$19,2,FALSE))))</f>
        <v/>
      </c>
      <c r="J10" t="str">
        <f>IF(②選手情報入力!J18="","",L10)</f>
        <v/>
      </c>
      <c r="K10" t="str">
        <f>"0000000000"&amp;②選手情報入力!J18</f>
        <v>0000000000</v>
      </c>
      <c r="L10" t="str">
        <f t="shared" si="1"/>
        <v>0000000</v>
      </c>
    </row>
    <row r="11" spans="1:12">
      <c r="A11" t="e">
        <f>IF(H11="","",RIGHT(①団体情報入力!$D$4,4))&amp;(D11&amp;"0000")+H11</f>
        <v>#VALUE!</v>
      </c>
      <c r="B11" t="str">
        <f>IF(H11="","",②選手情報入力!D19)</f>
        <v/>
      </c>
      <c r="C11" t="str">
        <f>IF(H11="","",②選手情報入力!E19)</f>
        <v/>
      </c>
      <c r="D11" t="str">
        <f>IF(H11="","",IF(②選手情報入力!G19="男",1,2))</f>
        <v/>
      </c>
      <c r="E11" t="str">
        <f t="shared" si="0"/>
        <v/>
      </c>
      <c r="F11" t="str">
        <f>IF(H11="","",①団体情報入力!$D$4)</f>
        <v/>
      </c>
      <c r="G11" t="str">
        <f>IF(H11="","",①団体情報入力!$D$6)</f>
        <v/>
      </c>
      <c r="H11" t="str">
        <f>IF(②選手情報入力!C19="","",②選手情報入力!C19)</f>
        <v/>
      </c>
      <c r="I11" t="str">
        <f>IF(H11="","",IF(②選手情報入力!I19="","",IF(D11=1,VLOOKUP(②選手情報入力!I19,種目情報!$A$3:$B$17,2,FALSE),VLOOKUP(②選手情報入力!I19,種目情報!$E$3:$F$19,2,FALSE))))</f>
        <v/>
      </c>
      <c r="J11" t="str">
        <f>IF(②選手情報入力!J19="","",L11)</f>
        <v/>
      </c>
      <c r="K11" t="str">
        <f>"0000000000"&amp;②選手情報入力!J19</f>
        <v>0000000000</v>
      </c>
      <c r="L11" t="str">
        <f t="shared" si="1"/>
        <v>0000000</v>
      </c>
    </row>
    <row r="12" spans="1:12">
      <c r="A12" t="e">
        <f>IF(H12="","",RIGHT(①団体情報入力!$D$4,4))&amp;(D12&amp;"0000")+H12</f>
        <v>#VALUE!</v>
      </c>
      <c r="B12" t="str">
        <f>IF(H12="","",②選手情報入力!D20)</f>
        <v/>
      </c>
      <c r="C12" t="str">
        <f>IF(H12="","",②選手情報入力!E20)</f>
        <v/>
      </c>
      <c r="D12" t="str">
        <f>IF(H12="","",IF(②選手情報入力!G20="男",1,2))</f>
        <v/>
      </c>
      <c r="E12" t="str">
        <f t="shared" si="0"/>
        <v/>
      </c>
      <c r="F12" t="str">
        <f>IF(H12="","",①団体情報入力!$D$4)</f>
        <v/>
      </c>
      <c r="G12" t="str">
        <f>IF(H12="","",①団体情報入力!$D$6)</f>
        <v/>
      </c>
      <c r="H12" t="str">
        <f>IF(②選手情報入力!C20="","",②選手情報入力!C20)</f>
        <v/>
      </c>
      <c r="I12" t="str">
        <f>IF(H12="","",IF(②選手情報入力!I20="","",IF(D12=1,VLOOKUP(②選手情報入力!I20,種目情報!$A$3:$B$17,2,FALSE),VLOOKUP(②選手情報入力!I20,種目情報!$E$3:$F$19,2,FALSE))))</f>
        <v/>
      </c>
      <c r="J12" t="str">
        <f>IF(②選手情報入力!J20="","",L12)</f>
        <v/>
      </c>
      <c r="K12" t="str">
        <f>"0000000000"&amp;②選手情報入力!J20</f>
        <v>0000000000</v>
      </c>
      <c r="L12" t="str">
        <f t="shared" si="1"/>
        <v>0000000</v>
      </c>
    </row>
    <row r="13" spans="1:12">
      <c r="A13" t="e">
        <f>IF(H13="","",RIGHT(①団体情報入力!$D$4,4))&amp;(D13&amp;"0000")+H13</f>
        <v>#VALUE!</v>
      </c>
      <c r="B13" t="str">
        <f>IF(H13="","",②選手情報入力!D21)</f>
        <v/>
      </c>
      <c r="C13" t="str">
        <f>IF(H13="","",②選手情報入力!E21)</f>
        <v/>
      </c>
      <c r="D13" t="str">
        <f>IF(H13="","",IF(②選手情報入力!G21="男",1,2))</f>
        <v/>
      </c>
      <c r="E13" t="str">
        <f t="shared" si="0"/>
        <v/>
      </c>
      <c r="F13" t="str">
        <f>IF(H13="","",①団体情報入力!$D$4)</f>
        <v/>
      </c>
      <c r="G13" t="str">
        <f>IF(H13="","",①団体情報入力!$D$6)</f>
        <v/>
      </c>
      <c r="H13" t="str">
        <f>IF(②選手情報入力!C21="","",②選手情報入力!C21)</f>
        <v/>
      </c>
      <c r="I13" t="str">
        <f>IF(H13="","",IF(②選手情報入力!I21="","",IF(D13=1,VLOOKUP(②選手情報入力!I21,種目情報!$A$3:$B$17,2,FALSE),VLOOKUP(②選手情報入力!I21,種目情報!$E$3:$F$19,2,FALSE))))</f>
        <v/>
      </c>
      <c r="J13" t="str">
        <f>IF(②選手情報入力!J21="","",L13)</f>
        <v/>
      </c>
      <c r="K13" t="str">
        <f>"0000000000"&amp;②選手情報入力!J21</f>
        <v>0000000000</v>
      </c>
      <c r="L13" t="str">
        <f t="shared" si="1"/>
        <v>0000000</v>
      </c>
    </row>
    <row r="14" spans="1:12">
      <c r="A14" t="e">
        <f>IF(H14="","",RIGHT(①団体情報入力!$D$4,4))&amp;(D14&amp;"0000")+H14</f>
        <v>#VALUE!</v>
      </c>
      <c r="B14" t="str">
        <f>IF(H14="","",②選手情報入力!D22)</f>
        <v/>
      </c>
      <c r="C14" t="str">
        <f>IF(H14="","",②選手情報入力!E22)</f>
        <v/>
      </c>
      <c r="D14" t="str">
        <f>IF(H14="","",IF(②選手情報入力!G22="男",1,2))</f>
        <v/>
      </c>
      <c r="E14" t="str">
        <f t="shared" si="0"/>
        <v/>
      </c>
      <c r="F14" t="str">
        <f>IF(H14="","",①団体情報入力!$D$4)</f>
        <v/>
      </c>
      <c r="G14" t="str">
        <f>IF(H14="","",①団体情報入力!$D$6)</f>
        <v/>
      </c>
      <c r="H14" t="str">
        <f>IF(②選手情報入力!C22="","",②選手情報入力!C22)</f>
        <v/>
      </c>
      <c r="I14" t="str">
        <f>IF(H14="","",IF(②選手情報入力!I22="","",IF(D14=1,VLOOKUP(②選手情報入力!I22,種目情報!$A$3:$B$17,2,FALSE),VLOOKUP(②選手情報入力!I22,種目情報!$E$3:$F$19,2,FALSE))))</f>
        <v/>
      </c>
      <c r="J14" t="str">
        <f>IF(②選手情報入力!J22="","",L14)</f>
        <v/>
      </c>
      <c r="K14" t="str">
        <f>"0000000000"&amp;②選手情報入力!J22</f>
        <v>0000000000</v>
      </c>
      <c r="L14" t="str">
        <f t="shared" si="1"/>
        <v>0000000</v>
      </c>
    </row>
    <row r="15" spans="1:12">
      <c r="A15" t="e">
        <f>IF(H15="","",RIGHT(①団体情報入力!$D$4,4))&amp;(D15&amp;"0000")+H15</f>
        <v>#VALUE!</v>
      </c>
      <c r="B15" t="str">
        <f>IF(H15="","",②選手情報入力!D23)</f>
        <v/>
      </c>
      <c r="C15" t="str">
        <f>IF(H15="","",②選手情報入力!E23)</f>
        <v/>
      </c>
      <c r="D15" t="str">
        <f>IF(H15="","",IF(②選手情報入力!G23="男",1,2))</f>
        <v/>
      </c>
      <c r="E15" t="str">
        <f t="shared" si="0"/>
        <v/>
      </c>
      <c r="F15" t="str">
        <f>IF(H15="","",①団体情報入力!$D$4)</f>
        <v/>
      </c>
      <c r="G15" t="str">
        <f>IF(H15="","",①団体情報入力!$D$6)</f>
        <v/>
      </c>
      <c r="H15" t="str">
        <f>IF(②選手情報入力!C23="","",②選手情報入力!C23)</f>
        <v/>
      </c>
      <c r="I15" t="str">
        <f>IF(H15="","",IF(②選手情報入力!I23="","",IF(D15=1,VLOOKUP(②選手情報入力!I23,種目情報!$A$3:$B$17,2,FALSE),VLOOKUP(②選手情報入力!I23,種目情報!$E$3:$F$19,2,FALSE))))</f>
        <v/>
      </c>
      <c r="J15" t="str">
        <f>IF(②選手情報入力!J23="","",L15)</f>
        <v/>
      </c>
      <c r="K15" t="str">
        <f>"0000000000"&amp;②選手情報入力!J23</f>
        <v>0000000000</v>
      </c>
      <c r="L15" t="str">
        <f t="shared" si="1"/>
        <v>0000000</v>
      </c>
    </row>
    <row r="16" spans="1:12">
      <c r="A16" t="e">
        <f>IF(H16="","",RIGHT(①団体情報入力!$D$4,4))&amp;(D16&amp;"0000")+H16</f>
        <v>#VALUE!</v>
      </c>
      <c r="B16" t="str">
        <f>IF(H16="","",②選手情報入力!D24)</f>
        <v/>
      </c>
      <c r="C16" t="str">
        <f>IF(H16="","",②選手情報入力!E24)</f>
        <v/>
      </c>
      <c r="D16" t="str">
        <f>IF(H16="","",IF(②選手情報入力!G24="男",1,2))</f>
        <v/>
      </c>
      <c r="E16" t="str">
        <f t="shared" si="0"/>
        <v/>
      </c>
      <c r="F16" t="str">
        <f>IF(H16="","",①団体情報入力!$D$4)</f>
        <v/>
      </c>
      <c r="G16" t="str">
        <f>IF(H16="","",①団体情報入力!$D$6)</f>
        <v/>
      </c>
      <c r="H16" t="str">
        <f>IF(②選手情報入力!C24="","",②選手情報入力!C24)</f>
        <v/>
      </c>
      <c r="I16" t="str">
        <f>IF(H16="","",IF(②選手情報入力!I24="","",IF(D16=1,VLOOKUP(②選手情報入力!I24,種目情報!$A$3:$B$17,2,FALSE),VLOOKUP(②選手情報入力!I24,種目情報!$E$3:$F$19,2,FALSE))))</f>
        <v/>
      </c>
      <c r="J16" t="str">
        <f>IF(②選手情報入力!J24="","",L16)</f>
        <v/>
      </c>
      <c r="K16" t="str">
        <f>"0000000000"&amp;②選手情報入力!J24</f>
        <v>0000000000</v>
      </c>
      <c r="L16" t="str">
        <f t="shared" si="1"/>
        <v>0000000</v>
      </c>
    </row>
    <row r="17" spans="1:12">
      <c r="A17" t="e">
        <f>IF(H17="","",RIGHT(①団体情報入力!$D$4,4))&amp;(D17&amp;"0000")+H17</f>
        <v>#VALUE!</v>
      </c>
      <c r="B17" t="str">
        <f>IF(H17="","",②選手情報入力!D25)</f>
        <v/>
      </c>
      <c r="C17" t="str">
        <f>IF(H17="","",②選手情報入力!E25)</f>
        <v/>
      </c>
      <c r="D17" t="str">
        <f>IF(H17="","",IF(②選手情報入力!G25="男",1,2))</f>
        <v/>
      </c>
      <c r="E17" t="str">
        <f t="shared" si="0"/>
        <v/>
      </c>
      <c r="F17" t="str">
        <f>IF(H17="","",①団体情報入力!$D$4)</f>
        <v/>
      </c>
      <c r="G17" t="str">
        <f>IF(H17="","",①団体情報入力!$D$6)</f>
        <v/>
      </c>
      <c r="H17" t="str">
        <f>IF(②選手情報入力!C25="","",②選手情報入力!C25)</f>
        <v/>
      </c>
      <c r="I17" t="str">
        <f>IF(H17="","",IF(②選手情報入力!I25="","",IF(D17=1,VLOOKUP(②選手情報入力!I25,種目情報!$A$3:$B$17,2,FALSE),VLOOKUP(②選手情報入力!I25,種目情報!$E$3:$F$19,2,FALSE))))</f>
        <v/>
      </c>
      <c r="J17" t="str">
        <f>IF(②選手情報入力!J25="","",L17)</f>
        <v/>
      </c>
      <c r="K17" t="str">
        <f>"0000000000"&amp;②選手情報入力!J25</f>
        <v>0000000000</v>
      </c>
      <c r="L17" t="str">
        <f t="shared" si="1"/>
        <v>0000000</v>
      </c>
    </row>
    <row r="18" spans="1:12">
      <c r="A18" t="e">
        <f>IF(H18="","",RIGHT(①団体情報入力!$D$4,4))&amp;(D18&amp;"0000")+H18</f>
        <v>#VALUE!</v>
      </c>
      <c r="B18" t="str">
        <f>IF(H18="","",②選手情報入力!D26)</f>
        <v/>
      </c>
      <c r="C18" t="str">
        <f>IF(H18="","",②選手情報入力!E26)</f>
        <v/>
      </c>
      <c r="D18" t="str">
        <f>IF(H18="","",IF(②選手情報入力!G26="男",1,2))</f>
        <v/>
      </c>
      <c r="E18" t="str">
        <f t="shared" si="0"/>
        <v/>
      </c>
      <c r="F18" t="str">
        <f>IF(H18="","",①団体情報入力!$D$4)</f>
        <v/>
      </c>
      <c r="G18" t="str">
        <f>IF(H18="","",①団体情報入力!$D$6)</f>
        <v/>
      </c>
      <c r="H18" t="str">
        <f>IF(②選手情報入力!C26="","",②選手情報入力!C26)</f>
        <v/>
      </c>
      <c r="I18" t="str">
        <f>IF(H18="","",IF(②選手情報入力!I26="","",IF(D18=1,VLOOKUP(②選手情報入力!I26,種目情報!$A$3:$B$17,2,FALSE),VLOOKUP(②選手情報入力!I26,種目情報!$E$3:$F$19,2,FALSE))))</f>
        <v/>
      </c>
      <c r="J18" t="str">
        <f>IF(②選手情報入力!J26="","",L18)</f>
        <v/>
      </c>
      <c r="K18" t="str">
        <f>"0000000000"&amp;②選手情報入力!J26</f>
        <v>0000000000</v>
      </c>
      <c r="L18" t="str">
        <f t="shared" si="1"/>
        <v>0000000</v>
      </c>
    </row>
    <row r="19" spans="1:12">
      <c r="A19" t="e">
        <f>IF(H19="","",RIGHT(①団体情報入力!$D$4,4))&amp;(D19&amp;"0000")+H19</f>
        <v>#VALUE!</v>
      </c>
      <c r="B19" t="str">
        <f>IF(H19="","",②選手情報入力!D27)</f>
        <v/>
      </c>
      <c r="C19" t="str">
        <f>IF(H19="","",②選手情報入力!E27)</f>
        <v/>
      </c>
      <c r="D19" t="str">
        <f>IF(H19="","",IF(②選手情報入力!G27="男",1,2))</f>
        <v/>
      </c>
      <c r="E19" t="str">
        <f t="shared" si="0"/>
        <v/>
      </c>
      <c r="F19" t="str">
        <f>IF(H19="","",①団体情報入力!$D$4)</f>
        <v/>
      </c>
      <c r="G19" t="str">
        <f>IF(H19="","",①団体情報入力!$D$6)</f>
        <v/>
      </c>
      <c r="H19" t="str">
        <f>IF(②選手情報入力!C27="","",②選手情報入力!C27)</f>
        <v/>
      </c>
      <c r="I19" t="str">
        <f>IF(H19="","",IF(②選手情報入力!I27="","",IF(D19=1,VLOOKUP(②選手情報入力!I27,種目情報!$A$3:$B$17,2,FALSE),VLOOKUP(②選手情報入力!I27,種目情報!$E$3:$F$19,2,FALSE))))</f>
        <v/>
      </c>
      <c r="J19" t="str">
        <f>IF(②選手情報入力!J27="","",L19)</f>
        <v/>
      </c>
      <c r="K19" t="str">
        <f>"0000000000"&amp;②選手情報入力!J27</f>
        <v>0000000000</v>
      </c>
      <c r="L19" t="str">
        <f t="shared" si="1"/>
        <v>0000000</v>
      </c>
    </row>
    <row r="20" spans="1:12">
      <c r="A20" t="e">
        <f>IF(H20="","",RIGHT(①団体情報入力!$D$4,4))&amp;(D20&amp;"0000")+H20</f>
        <v>#VALUE!</v>
      </c>
      <c r="B20" t="str">
        <f>IF(H20="","",②選手情報入力!D28)</f>
        <v/>
      </c>
      <c r="C20" t="str">
        <f>IF(H20="","",②選手情報入力!E28)</f>
        <v/>
      </c>
      <c r="D20" t="str">
        <f>IF(H20="","",IF(②選手情報入力!G28="男",1,2))</f>
        <v/>
      </c>
      <c r="E20" t="str">
        <f t="shared" si="0"/>
        <v/>
      </c>
      <c r="F20" t="str">
        <f>IF(H20="","",①団体情報入力!$D$4)</f>
        <v/>
      </c>
      <c r="G20" t="str">
        <f>IF(H20="","",①団体情報入力!$D$6)</f>
        <v/>
      </c>
      <c r="H20" t="str">
        <f>IF(②選手情報入力!C28="","",②選手情報入力!C28)</f>
        <v/>
      </c>
      <c r="I20" t="str">
        <f>IF(H20="","",IF(②選手情報入力!I28="","",IF(D20=1,VLOOKUP(②選手情報入力!I28,種目情報!$A$3:$B$17,2,FALSE),VLOOKUP(②選手情報入力!I28,種目情報!$E$3:$F$19,2,FALSE))))</f>
        <v/>
      </c>
      <c r="J20" t="str">
        <f>IF(②選手情報入力!J28="","",L20)</f>
        <v/>
      </c>
      <c r="K20" t="str">
        <f>"0000000000"&amp;②選手情報入力!J28</f>
        <v>0000000000</v>
      </c>
      <c r="L20" t="str">
        <f t="shared" si="1"/>
        <v>0000000</v>
      </c>
    </row>
    <row r="21" spans="1:12">
      <c r="A21" t="e">
        <f>IF(H21="","",RIGHT(①団体情報入力!$D$4,4))&amp;(D21&amp;"0000")+H21</f>
        <v>#VALUE!</v>
      </c>
      <c r="B21" t="str">
        <f>IF(H21="","",②選手情報入力!D29)</f>
        <v/>
      </c>
      <c r="C21" t="str">
        <f>IF(H21="","",②選手情報入力!E29)</f>
        <v/>
      </c>
      <c r="D21" t="str">
        <f>IF(H21="","",IF(②選手情報入力!G29="男",1,2))</f>
        <v/>
      </c>
      <c r="E21" t="str">
        <f t="shared" si="0"/>
        <v/>
      </c>
      <c r="F21" t="str">
        <f>IF(H21="","",①団体情報入力!$D$4)</f>
        <v/>
      </c>
      <c r="G21" t="str">
        <f>IF(H21="","",①団体情報入力!$D$6)</f>
        <v/>
      </c>
      <c r="H21" t="str">
        <f>IF(②選手情報入力!C29="","",②選手情報入力!C29)</f>
        <v/>
      </c>
      <c r="I21" t="str">
        <f>IF(H21="","",IF(②選手情報入力!I29="","",IF(D21=1,VLOOKUP(②選手情報入力!I29,種目情報!$A$3:$B$17,2,FALSE),VLOOKUP(②選手情報入力!I29,種目情報!$E$3:$F$19,2,FALSE))))</f>
        <v/>
      </c>
      <c r="J21" t="str">
        <f>IF(②選手情報入力!J29="","",L21)</f>
        <v/>
      </c>
      <c r="K21" t="str">
        <f>"0000000000"&amp;②選手情報入力!J29</f>
        <v>0000000000</v>
      </c>
      <c r="L21" t="str">
        <f t="shared" si="1"/>
        <v>0000000</v>
      </c>
    </row>
    <row r="22" spans="1:12">
      <c r="A22" t="e">
        <f>IF(H22="","",RIGHT(①団体情報入力!$D$4,4))&amp;(D22&amp;"0000")+H22</f>
        <v>#VALUE!</v>
      </c>
      <c r="B22" t="str">
        <f>IF(H22="","",②選手情報入力!D30)</f>
        <v/>
      </c>
      <c r="C22" t="str">
        <f>IF(H22="","",②選手情報入力!E30)</f>
        <v/>
      </c>
      <c r="D22" t="str">
        <f>IF(H22="","",IF(②選手情報入力!G30="男",1,2))</f>
        <v/>
      </c>
      <c r="E22" t="str">
        <f t="shared" si="0"/>
        <v/>
      </c>
      <c r="F22" t="str">
        <f>IF(H22="","",①団体情報入力!$D$4)</f>
        <v/>
      </c>
      <c r="G22" t="str">
        <f>IF(H22="","",①団体情報入力!$D$6)</f>
        <v/>
      </c>
      <c r="H22" t="str">
        <f>IF(②選手情報入力!C30="","",②選手情報入力!C30)</f>
        <v/>
      </c>
      <c r="I22" t="str">
        <f>IF(H22="","",IF(②選手情報入力!I30="","",IF(D22=1,VLOOKUP(②選手情報入力!I30,種目情報!$A$3:$B$17,2,FALSE),VLOOKUP(②選手情報入力!I30,種目情報!$E$3:$F$19,2,FALSE))))</f>
        <v/>
      </c>
      <c r="J22" t="str">
        <f>IF(②選手情報入力!J30="","",L22)</f>
        <v/>
      </c>
      <c r="K22" t="str">
        <f>"0000000000"&amp;②選手情報入力!J30</f>
        <v>0000000000</v>
      </c>
      <c r="L22" t="str">
        <f t="shared" si="1"/>
        <v>0000000</v>
      </c>
    </row>
    <row r="23" spans="1:12">
      <c r="A23" t="e">
        <f>IF(H23="","",RIGHT(①団体情報入力!$D$4,4))&amp;(D23&amp;"0000")+H23</f>
        <v>#VALUE!</v>
      </c>
      <c r="B23" t="str">
        <f>IF(H23="","",②選手情報入力!D31)</f>
        <v/>
      </c>
      <c r="C23" t="str">
        <f>IF(H23="","",②選手情報入力!E31)</f>
        <v/>
      </c>
      <c r="D23" t="str">
        <f>IF(H23="","",IF(②選手情報入力!G31="男",1,2))</f>
        <v/>
      </c>
      <c r="E23" t="str">
        <f t="shared" si="0"/>
        <v/>
      </c>
      <c r="F23" t="str">
        <f>IF(H23="","",①団体情報入力!$D$4)</f>
        <v/>
      </c>
      <c r="G23" t="str">
        <f>IF(H23="","",①団体情報入力!$D$6)</f>
        <v/>
      </c>
      <c r="H23" t="str">
        <f>IF(②選手情報入力!C31="","",②選手情報入力!C31)</f>
        <v/>
      </c>
      <c r="I23" t="str">
        <f>IF(H23="","",IF(②選手情報入力!I31="","",IF(D23=1,VLOOKUP(②選手情報入力!I31,種目情報!$A$3:$B$17,2,FALSE),VLOOKUP(②選手情報入力!I31,種目情報!$E$3:$F$19,2,FALSE))))</f>
        <v/>
      </c>
      <c r="J23" t="str">
        <f>IF(②選手情報入力!J31="","",L23)</f>
        <v/>
      </c>
      <c r="K23" t="str">
        <f>"0000000000"&amp;②選手情報入力!J31</f>
        <v>0000000000</v>
      </c>
      <c r="L23" t="str">
        <f t="shared" si="1"/>
        <v>0000000</v>
      </c>
    </row>
    <row r="24" spans="1:12">
      <c r="A24" t="e">
        <f>IF(H24="","",RIGHT(①団体情報入力!$D$4,4))&amp;(D24&amp;"0000")+H24</f>
        <v>#VALUE!</v>
      </c>
      <c r="B24" t="str">
        <f>IF(H24="","",②選手情報入力!D32)</f>
        <v/>
      </c>
      <c r="C24" t="str">
        <f>IF(H24="","",②選手情報入力!E32)</f>
        <v/>
      </c>
      <c r="D24" t="str">
        <f>IF(H24="","",IF(②選手情報入力!G32="男",1,2))</f>
        <v/>
      </c>
      <c r="E24" t="str">
        <f t="shared" si="0"/>
        <v/>
      </c>
      <c r="F24" t="str">
        <f>IF(H24="","",①団体情報入力!$D$4)</f>
        <v/>
      </c>
      <c r="G24" t="str">
        <f>IF(H24="","",①団体情報入力!$D$6)</f>
        <v/>
      </c>
      <c r="H24" t="str">
        <f>IF(②選手情報入力!C32="","",②選手情報入力!C32)</f>
        <v/>
      </c>
      <c r="I24" t="str">
        <f>IF(H24="","",IF(②選手情報入力!I32="","",IF(D24=1,VLOOKUP(②選手情報入力!I32,種目情報!$A$3:$B$17,2,FALSE),VLOOKUP(②選手情報入力!I32,種目情報!$E$3:$F$19,2,FALSE))))</f>
        <v/>
      </c>
      <c r="J24" t="str">
        <f>IF(②選手情報入力!J32="","",L24)</f>
        <v/>
      </c>
      <c r="K24" t="str">
        <f>"0000000000"&amp;②選手情報入力!J32</f>
        <v>0000000000</v>
      </c>
      <c r="L24" t="str">
        <f t="shared" si="1"/>
        <v>0000000</v>
      </c>
    </row>
    <row r="25" spans="1:12">
      <c r="A25" t="e">
        <f>IF(H25="","",RIGHT(①団体情報入力!$D$4,4))&amp;(D25&amp;"0000")+H25</f>
        <v>#VALUE!</v>
      </c>
      <c r="B25" t="str">
        <f>IF(H25="","",②選手情報入力!D33)</f>
        <v/>
      </c>
      <c r="C25" t="str">
        <f>IF(H25="","",②選手情報入力!E33)</f>
        <v/>
      </c>
      <c r="D25" t="str">
        <f>IF(H25="","",IF(②選手情報入力!G33="男",1,2))</f>
        <v/>
      </c>
      <c r="E25" t="str">
        <f t="shared" si="0"/>
        <v/>
      </c>
      <c r="F25" t="str">
        <f>IF(H25="","",①団体情報入力!$D$4)</f>
        <v/>
      </c>
      <c r="G25" t="str">
        <f>IF(H25="","",①団体情報入力!$D$6)</f>
        <v/>
      </c>
      <c r="H25" t="str">
        <f>IF(②選手情報入力!C33="","",②選手情報入力!C33)</f>
        <v/>
      </c>
      <c r="I25" t="str">
        <f>IF(H25="","",IF(②選手情報入力!I33="","",IF(D25=1,VLOOKUP(②選手情報入力!I33,種目情報!$A$3:$B$17,2,FALSE),VLOOKUP(②選手情報入力!I33,種目情報!$E$3:$F$19,2,FALSE))))</f>
        <v/>
      </c>
      <c r="J25" t="str">
        <f>IF(②選手情報入力!J33="","",L25)</f>
        <v/>
      </c>
      <c r="K25" t="str">
        <f>"0000000000"&amp;②選手情報入力!J33</f>
        <v>0000000000</v>
      </c>
      <c r="L25" t="str">
        <f t="shared" si="1"/>
        <v>0000000</v>
      </c>
    </row>
    <row r="26" spans="1:12">
      <c r="A26" t="e">
        <f>IF(H26="","",RIGHT(①団体情報入力!$D$4,4))&amp;(D26&amp;"0000")+H26</f>
        <v>#VALUE!</v>
      </c>
      <c r="B26" t="str">
        <f>IF(H26="","",②選手情報入力!D34)</f>
        <v/>
      </c>
      <c r="C26" t="str">
        <f>IF(H26="","",②選手情報入力!E34)</f>
        <v/>
      </c>
      <c r="D26" t="str">
        <f>IF(H26="","",IF(②選手情報入力!G34="男",1,2))</f>
        <v/>
      </c>
      <c r="E26" t="str">
        <f t="shared" si="0"/>
        <v/>
      </c>
      <c r="F26" t="str">
        <f>IF(H26="","",①団体情報入力!$D$4)</f>
        <v/>
      </c>
      <c r="G26" t="str">
        <f>IF(H26="","",①団体情報入力!$D$6)</f>
        <v/>
      </c>
      <c r="H26" t="str">
        <f>IF(②選手情報入力!C34="","",②選手情報入力!C34)</f>
        <v/>
      </c>
      <c r="I26" t="str">
        <f>IF(H26="","",IF(②選手情報入力!I34="","",IF(D26=1,VLOOKUP(②選手情報入力!I34,種目情報!$A$3:$B$17,2,FALSE),VLOOKUP(②選手情報入力!I34,種目情報!$E$3:$F$19,2,FALSE))))</f>
        <v/>
      </c>
      <c r="J26" t="str">
        <f>IF(②選手情報入力!J34="","",L26)</f>
        <v/>
      </c>
      <c r="K26" t="str">
        <f>"0000000000"&amp;②選手情報入力!J34</f>
        <v>0000000000</v>
      </c>
      <c r="L26" t="str">
        <f t="shared" si="1"/>
        <v>0000000</v>
      </c>
    </row>
    <row r="27" spans="1:12">
      <c r="A27" t="e">
        <f>IF(H27="","",RIGHT(①団体情報入力!$D$4,4))&amp;(D27&amp;"0000")+H27</f>
        <v>#VALUE!</v>
      </c>
      <c r="B27" t="str">
        <f>IF(H27="","",②選手情報入力!D35)</f>
        <v/>
      </c>
      <c r="C27" t="str">
        <f>IF(H27="","",②選手情報入力!E35)</f>
        <v/>
      </c>
      <c r="D27" t="str">
        <f>IF(H27="","",IF(②選手情報入力!G35="男",1,2))</f>
        <v/>
      </c>
      <c r="E27" t="str">
        <f t="shared" si="0"/>
        <v/>
      </c>
      <c r="F27" t="str">
        <f>IF(H27="","",①団体情報入力!$D$4)</f>
        <v/>
      </c>
      <c r="G27" t="str">
        <f>IF(H27="","",①団体情報入力!$D$6)</f>
        <v/>
      </c>
      <c r="H27" t="str">
        <f>IF(②選手情報入力!C35="","",②選手情報入力!C35)</f>
        <v/>
      </c>
      <c r="I27" t="str">
        <f>IF(H27="","",IF(②選手情報入力!I35="","",IF(D27=1,VLOOKUP(②選手情報入力!I35,種目情報!$A$3:$B$17,2,FALSE),VLOOKUP(②選手情報入力!I35,種目情報!$E$3:$F$19,2,FALSE))))</f>
        <v/>
      </c>
      <c r="J27" t="str">
        <f>IF(②選手情報入力!J35="","",L27)</f>
        <v/>
      </c>
      <c r="K27" t="str">
        <f>"0000000000"&amp;②選手情報入力!J35</f>
        <v>0000000000</v>
      </c>
      <c r="L27" t="str">
        <f t="shared" si="1"/>
        <v>0000000</v>
      </c>
    </row>
    <row r="28" spans="1:12">
      <c r="A28" t="e">
        <f>IF(H28="","",RIGHT(①団体情報入力!$D$4,4))&amp;(D28&amp;"0000")+H28</f>
        <v>#VALUE!</v>
      </c>
      <c r="B28" t="str">
        <f>IF(H28="","",②選手情報入力!D36)</f>
        <v/>
      </c>
      <c r="C28" t="str">
        <f>IF(H28="","",②選手情報入力!E36)</f>
        <v/>
      </c>
      <c r="D28" t="str">
        <f>IF(H28="","",IF(②選手情報入力!G36="男",1,2))</f>
        <v/>
      </c>
      <c r="E28" t="str">
        <f t="shared" si="0"/>
        <v/>
      </c>
      <c r="F28" t="str">
        <f>IF(H28="","",①団体情報入力!$D$4)</f>
        <v/>
      </c>
      <c r="G28" t="str">
        <f>IF(H28="","",①団体情報入力!$D$6)</f>
        <v/>
      </c>
      <c r="H28" t="str">
        <f>IF(②選手情報入力!C36="","",②選手情報入力!C36)</f>
        <v/>
      </c>
      <c r="I28" t="str">
        <f>IF(H28="","",IF(②選手情報入力!I36="","",IF(D28=1,VLOOKUP(②選手情報入力!I36,種目情報!$A$3:$B$17,2,FALSE),VLOOKUP(②選手情報入力!I36,種目情報!$E$3:$F$19,2,FALSE))))</f>
        <v/>
      </c>
      <c r="J28" t="str">
        <f>IF(②選手情報入力!J36="","",L28)</f>
        <v/>
      </c>
      <c r="K28" t="str">
        <f>"0000000000"&amp;②選手情報入力!J36</f>
        <v>0000000000</v>
      </c>
      <c r="L28" t="str">
        <f t="shared" si="1"/>
        <v>0000000</v>
      </c>
    </row>
    <row r="29" spans="1:12">
      <c r="A29" t="e">
        <f>IF(H29="","",RIGHT(①団体情報入力!$D$4,4))&amp;(D29&amp;"0000")+H29</f>
        <v>#VALUE!</v>
      </c>
      <c r="B29" t="str">
        <f>IF(H29="","",②選手情報入力!D37)</f>
        <v/>
      </c>
      <c r="C29" t="str">
        <f>IF(H29="","",②選手情報入力!E37)</f>
        <v/>
      </c>
      <c r="D29" t="str">
        <f>IF(H29="","",IF(②選手情報入力!G37="男",1,2))</f>
        <v/>
      </c>
      <c r="E29" t="str">
        <f t="shared" si="0"/>
        <v/>
      </c>
      <c r="F29" t="str">
        <f>IF(H29="","",①団体情報入力!$D$4)</f>
        <v/>
      </c>
      <c r="G29" t="str">
        <f>IF(H29="","",①団体情報入力!$D$6)</f>
        <v/>
      </c>
      <c r="H29" t="str">
        <f>IF(②選手情報入力!C37="","",②選手情報入力!C37)</f>
        <v/>
      </c>
      <c r="I29" t="str">
        <f>IF(H29="","",IF(②選手情報入力!I37="","",IF(D29=1,VLOOKUP(②選手情報入力!I37,種目情報!$A$3:$B$17,2,FALSE),VLOOKUP(②選手情報入力!I37,種目情報!$E$3:$F$19,2,FALSE))))</f>
        <v/>
      </c>
      <c r="J29" t="str">
        <f>IF(②選手情報入力!J37="","",L29)</f>
        <v/>
      </c>
      <c r="K29" t="str">
        <f>"0000000000"&amp;②選手情報入力!J37</f>
        <v>0000000000</v>
      </c>
      <c r="L29" t="str">
        <f t="shared" si="1"/>
        <v>0000000</v>
      </c>
    </row>
    <row r="30" spans="1:12">
      <c r="A30" t="e">
        <f>IF(H30="","",RIGHT(①団体情報入力!$D$4,4))&amp;(D30&amp;"0000")+H30</f>
        <v>#VALUE!</v>
      </c>
      <c r="B30" t="str">
        <f>IF(H30="","",②選手情報入力!D38)</f>
        <v/>
      </c>
      <c r="C30" t="str">
        <f>IF(H30="","",②選手情報入力!E38)</f>
        <v/>
      </c>
      <c r="D30" t="str">
        <f>IF(H30="","",IF(②選手情報入力!G38="男",1,2))</f>
        <v/>
      </c>
      <c r="E30" t="str">
        <f t="shared" si="0"/>
        <v/>
      </c>
      <c r="F30" t="str">
        <f>IF(H30="","",①団体情報入力!$D$4)</f>
        <v/>
      </c>
      <c r="G30" t="str">
        <f>IF(H30="","",①団体情報入力!$D$6)</f>
        <v/>
      </c>
      <c r="H30" t="str">
        <f>IF(②選手情報入力!C38="","",②選手情報入力!C38)</f>
        <v/>
      </c>
      <c r="I30" t="str">
        <f>IF(H30="","",IF(②選手情報入力!I38="","",IF(D30=1,VLOOKUP(②選手情報入力!I38,種目情報!$A$3:$B$17,2,FALSE),VLOOKUP(②選手情報入力!I38,種目情報!$E$3:$F$19,2,FALSE))))</f>
        <v/>
      </c>
      <c r="J30" t="str">
        <f>IF(②選手情報入力!J38="","",L30)</f>
        <v/>
      </c>
      <c r="K30" t="str">
        <f>"0000000000"&amp;②選手情報入力!J38</f>
        <v>0000000000</v>
      </c>
      <c r="L30" t="str">
        <f t="shared" si="1"/>
        <v>0000000</v>
      </c>
    </row>
    <row r="31" spans="1:12">
      <c r="A31" t="e">
        <f>IF(H31="","",RIGHT(①団体情報入力!$D$4,4))&amp;(D31&amp;"0000")+H31</f>
        <v>#VALUE!</v>
      </c>
      <c r="B31" t="str">
        <f>IF(H31="","",②選手情報入力!D39)</f>
        <v/>
      </c>
      <c r="C31" t="str">
        <f>IF(H31="","",②選手情報入力!E39)</f>
        <v/>
      </c>
      <c r="D31" t="str">
        <f>IF(H31="","",IF(②選手情報入力!G39="男",1,2))</f>
        <v/>
      </c>
      <c r="E31" t="str">
        <f t="shared" si="0"/>
        <v/>
      </c>
      <c r="F31" t="str">
        <f>IF(H31="","",①団体情報入力!$D$4)</f>
        <v/>
      </c>
      <c r="G31" t="str">
        <f>IF(H31="","",①団体情報入力!$D$6)</f>
        <v/>
      </c>
      <c r="H31" t="str">
        <f>IF(②選手情報入力!C39="","",②選手情報入力!C39)</f>
        <v/>
      </c>
      <c r="I31" t="str">
        <f>IF(H31="","",IF(②選手情報入力!I39="","",IF(D31=1,VLOOKUP(②選手情報入力!I39,種目情報!$A$3:$B$17,2,FALSE),VLOOKUP(②選手情報入力!I39,種目情報!$E$3:$F$19,2,FALSE))))</f>
        <v/>
      </c>
      <c r="J31" t="str">
        <f>IF(②選手情報入力!J39="","",L31)</f>
        <v/>
      </c>
      <c r="K31" t="str">
        <f>"0000000000"&amp;②選手情報入力!J39</f>
        <v>0000000000</v>
      </c>
      <c r="L31" t="str">
        <f t="shared" si="1"/>
        <v>0000000</v>
      </c>
    </row>
    <row r="32" spans="1:12">
      <c r="A32" t="e">
        <f>IF(H32="","",RIGHT(①団体情報入力!$D$4,4))&amp;(D32&amp;"0000")+H32</f>
        <v>#VALUE!</v>
      </c>
      <c r="B32" t="str">
        <f>IF(H32="","",②選手情報入力!D40)</f>
        <v/>
      </c>
      <c r="C32" t="str">
        <f>IF(H32="","",②選手情報入力!E40)</f>
        <v/>
      </c>
      <c r="D32" t="str">
        <f>IF(H32="","",IF(②選手情報入力!G40="男",1,2))</f>
        <v/>
      </c>
      <c r="E32" t="str">
        <f t="shared" si="0"/>
        <v/>
      </c>
      <c r="F32" t="str">
        <f>IF(H32="","",①団体情報入力!$D$4)</f>
        <v/>
      </c>
      <c r="G32" t="str">
        <f>IF(H32="","",①団体情報入力!$D$6)</f>
        <v/>
      </c>
      <c r="H32" t="str">
        <f>IF(②選手情報入力!C40="","",②選手情報入力!C40)</f>
        <v/>
      </c>
      <c r="I32" t="str">
        <f>IF(H32="","",IF(②選手情報入力!I40="","",IF(D32=1,VLOOKUP(②選手情報入力!I40,種目情報!$A$3:$B$17,2,FALSE),VLOOKUP(②選手情報入力!I40,種目情報!$E$3:$F$19,2,FALSE))))</f>
        <v/>
      </c>
      <c r="J32" t="str">
        <f>IF(②選手情報入力!J40="","",L32)</f>
        <v/>
      </c>
      <c r="K32" t="str">
        <f>"0000000000"&amp;②選手情報入力!J40</f>
        <v>0000000000</v>
      </c>
      <c r="L32" t="str">
        <f t="shared" si="1"/>
        <v>0000000</v>
      </c>
    </row>
    <row r="33" spans="1:12">
      <c r="A33" t="e">
        <f>IF(H33="","",RIGHT(①団体情報入力!$D$4,4))&amp;(D33&amp;"0000")+H33</f>
        <v>#VALUE!</v>
      </c>
      <c r="B33" t="str">
        <f>IF(H33="","",②選手情報入力!D41)</f>
        <v/>
      </c>
      <c r="C33" t="str">
        <f>IF(H33="","",②選手情報入力!E41)</f>
        <v/>
      </c>
      <c r="D33" t="str">
        <f>IF(H33="","",IF(②選手情報入力!G41="男",1,2))</f>
        <v/>
      </c>
      <c r="E33" t="str">
        <f t="shared" si="0"/>
        <v/>
      </c>
      <c r="F33" t="str">
        <f>IF(H33="","",①団体情報入力!$D$4)</f>
        <v/>
      </c>
      <c r="G33" t="str">
        <f>IF(H33="","",①団体情報入力!$D$6)</f>
        <v/>
      </c>
      <c r="H33" t="str">
        <f>IF(②選手情報入力!C41="","",②選手情報入力!C41)</f>
        <v/>
      </c>
      <c r="I33" t="str">
        <f>IF(H33="","",IF(②選手情報入力!I41="","",IF(D33=1,VLOOKUP(②選手情報入力!I41,種目情報!$A$3:$B$17,2,FALSE),VLOOKUP(②選手情報入力!I41,種目情報!$E$3:$F$19,2,FALSE))))</f>
        <v/>
      </c>
      <c r="J33" t="str">
        <f>IF(②選手情報入力!J41="","",L33)</f>
        <v/>
      </c>
      <c r="K33" t="str">
        <f>"0000000000"&amp;②選手情報入力!J41</f>
        <v>0000000000</v>
      </c>
      <c r="L33" t="str">
        <f t="shared" si="1"/>
        <v>0000000</v>
      </c>
    </row>
    <row r="34" spans="1:12">
      <c r="A34" t="e">
        <f>IF(H34="","",RIGHT(①団体情報入力!$D$4,4))&amp;(D34&amp;"0000")+H34</f>
        <v>#VALUE!</v>
      </c>
      <c r="B34" t="str">
        <f>IF(H34="","",②選手情報入力!D42)</f>
        <v/>
      </c>
      <c r="C34" t="str">
        <f>IF(H34="","",②選手情報入力!E42)</f>
        <v/>
      </c>
      <c r="D34" t="str">
        <f>IF(H34="","",IF(②選手情報入力!G42="男",1,2))</f>
        <v/>
      </c>
      <c r="E34" t="str">
        <f t="shared" si="0"/>
        <v/>
      </c>
      <c r="F34" t="str">
        <f>IF(H34="","",①団体情報入力!$D$4)</f>
        <v/>
      </c>
      <c r="G34" t="str">
        <f>IF(H34="","",①団体情報入力!$D$6)</f>
        <v/>
      </c>
      <c r="H34" t="str">
        <f>IF(②選手情報入力!C42="","",②選手情報入力!C42)</f>
        <v/>
      </c>
      <c r="I34" t="str">
        <f>IF(H34="","",IF(②選手情報入力!I42="","",IF(D34=1,VLOOKUP(②選手情報入力!I42,種目情報!$A$3:$B$17,2,FALSE),VLOOKUP(②選手情報入力!I42,種目情報!$E$3:$F$19,2,FALSE))))</f>
        <v/>
      </c>
      <c r="J34" t="str">
        <f>IF(②選手情報入力!J42="","",L34)</f>
        <v/>
      </c>
      <c r="K34" t="str">
        <f>"0000000000"&amp;②選手情報入力!J42</f>
        <v>0000000000</v>
      </c>
      <c r="L34" t="str">
        <f t="shared" si="1"/>
        <v>0000000</v>
      </c>
    </row>
    <row r="35" spans="1:12">
      <c r="A35" t="e">
        <f>IF(H35="","",RIGHT(①団体情報入力!$D$4,4))&amp;(D35&amp;"0000")+H35</f>
        <v>#VALUE!</v>
      </c>
      <c r="B35" t="str">
        <f>IF(H35="","",②選手情報入力!D43)</f>
        <v/>
      </c>
      <c r="C35" t="str">
        <f>IF(H35="","",②選手情報入力!E43)</f>
        <v/>
      </c>
      <c r="D35" t="str">
        <f>IF(H35="","",IF(②選手情報入力!G43="男",1,2))</f>
        <v/>
      </c>
      <c r="E35" t="str">
        <f t="shared" si="0"/>
        <v/>
      </c>
      <c r="F35" t="str">
        <f>IF(H35="","",①団体情報入力!$D$4)</f>
        <v/>
      </c>
      <c r="G35" t="str">
        <f>IF(H35="","",①団体情報入力!$D$6)</f>
        <v/>
      </c>
      <c r="H35" t="str">
        <f>IF(②選手情報入力!C43="","",②選手情報入力!C43)</f>
        <v/>
      </c>
      <c r="I35" t="str">
        <f>IF(H35="","",IF(②選手情報入力!I43="","",IF(D35=1,VLOOKUP(②選手情報入力!I43,種目情報!$A$3:$B$17,2,FALSE),VLOOKUP(②選手情報入力!I43,種目情報!$E$3:$F$19,2,FALSE))))</f>
        <v/>
      </c>
      <c r="J35" t="str">
        <f>IF(②選手情報入力!J43="","",L35)</f>
        <v/>
      </c>
      <c r="K35" t="str">
        <f>"0000000000"&amp;②選手情報入力!J43</f>
        <v>0000000000</v>
      </c>
      <c r="L35" t="str">
        <f t="shared" si="1"/>
        <v>0000000</v>
      </c>
    </row>
    <row r="36" spans="1:12">
      <c r="A36" t="e">
        <f>IF(H36="","",RIGHT(①団体情報入力!$D$4,4))&amp;(D36&amp;"0000")+H36</f>
        <v>#VALUE!</v>
      </c>
      <c r="B36" t="str">
        <f>IF(H36="","",②選手情報入力!D44)</f>
        <v/>
      </c>
      <c r="C36" t="str">
        <f>IF(H36="","",②選手情報入力!E44)</f>
        <v/>
      </c>
      <c r="D36" t="str">
        <f>IF(H36="","",IF(②選手情報入力!G44="男",1,2))</f>
        <v/>
      </c>
      <c r="E36" t="str">
        <f t="shared" si="0"/>
        <v/>
      </c>
      <c r="F36" t="str">
        <f>IF(H36="","",①団体情報入力!$D$4)</f>
        <v/>
      </c>
      <c r="G36" t="str">
        <f>IF(H36="","",①団体情報入力!$D$6)</f>
        <v/>
      </c>
      <c r="H36" t="str">
        <f>IF(②選手情報入力!C44="","",②選手情報入力!C44)</f>
        <v/>
      </c>
      <c r="I36" t="str">
        <f>IF(H36="","",IF(②選手情報入力!I44="","",IF(D36=1,VLOOKUP(②選手情報入力!I44,種目情報!$A$3:$B$17,2,FALSE),VLOOKUP(②選手情報入力!I44,種目情報!$E$3:$F$19,2,FALSE))))</f>
        <v/>
      </c>
      <c r="J36" t="str">
        <f>IF(②選手情報入力!J44="","",L36)</f>
        <v/>
      </c>
      <c r="K36" t="str">
        <f>"0000000000"&amp;②選手情報入力!J44</f>
        <v>0000000000</v>
      </c>
      <c r="L36" t="str">
        <f t="shared" si="1"/>
        <v>0000000</v>
      </c>
    </row>
    <row r="37" spans="1:12">
      <c r="A37" t="e">
        <f>IF(H37="","",RIGHT(①団体情報入力!$D$4,4))&amp;(D37&amp;"0000")+H37</f>
        <v>#VALUE!</v>
      </c>
      <c r="B37" t="str">
        <f>IF(H37="","",②選手情報入力!D45)</f>
        <v/>
      </c>
      <c r="C37" t="str">
        <f>IF(H37="","",②選手情報入力!E45)</f>
        <v/>
      </c>
      <c r="D37" t="str">
        <f>IF(H37="","",IF(②選手情報入力!G45="男",1,2))</f>
        <v/>
      </c>
      <c r="E37" t="str">
        <f t="shared" si="0"/>
        <v/>
      </c>
      <c r="F37" t="str">
        <f>IF(H37="","",①団体情報入力!$D$4)</f>
        <v/>
      </c>
      <c r="G37" t="str">
        <f>IF(H37="","",①団体情報入力!$D$6)</f>
        <v/>
      </c>
      <c r="H37" t="str">
        <f>IF(②選手情報入力!C45="","",②選手情報入力!C45)</f>
        <v/>
      </c>
      <c r="I37" t="str">
        <f>IF(H37="","",IF(②選手情報入力!I45="","",IF(D37=1,VLOOKUP(②選手情報入力!I45,種目情報!$A$3:$B$17,2,FALSE),VLOOKUP(②選手情報入力!I45,種目情報!$E$3:$F$19,2,FALSE))))</f>
        <v/>
      </c>
      <c r="J37" t="str">
        <f>IF(②選手情報入力!J45="","",L37)</f>
        <v/>
      </c>
      <c r="K37" t="str">
        <f>"0000000000"&amp;②選手情報入力!J45</f>
        <v>0000000000</v>
      </c>
      <c r="L37" t="str">
        <f t="shared" si="1"/>
        <v>0000000</v>
      </c>
    </row>
    <row r="38" spans="1:12">
      <c r="A38" t="e">
        <f>IF(H38="","",RIGHT(①団体情報入力!$D$4,4))&amp;(D38&amp;"0000")+H38</f>
        <v>#VALUE!</v>
      </c>
      <c r="B38" t="str">
        <f>IF(H38="","",②選手情報入力!D46)</f>
        <v/>
      </c>
      <c r="C38" t="str">
        <f>IF(H38="","",②選手情報入力!E46)</f>
        <v/>
      </c>
      <c r="D38" t="str">
        <f>IF(H38="","",IF(②選手情報入力!G46="男",1,2))</f>
        <v/>
      </c>
      <c r="E38" t="str">
        <f t="shared" si="0"/>
        <v/>
      </c>
      <c r="F38" t="str">
        <f>IF(H38="","",①団体情報入力!$D$4)</f>
        <v/>
      </c>
      <c r="G38" t="str">
        <f>IF(H38="","",①団体情報入力!$D$6)</f>
        <v/>
      </c>
      <c r="H38" t="str">
        <f>IF(②選手情報入力!C46="","",②選手情報入力!C46)</f>
        <v/>
      </c>
      <c r="I38" t="str">
        <f>IF(H38="","",IF(②選手情報入力!I46="","",IF(D38=1,VLOOKUP(②選手情報入力!I46,種目情報!$A$3:$B$17,2,FALSE),VLOOKUP(②選手情報入力!I46,種目情報!$E$3:$F$19,2,FALSE))))</f>
        <v/>
      </c>
      <c r="J38" t="str">
        <f>IF(②選手情報入力!J46="","",L38)</f>
        <v/>
      </c>
      <c r="K38" t="str">
        <f>"0000000000"&amp;②選手情報入力!J46</f>
        <v>0000000000</v>
      </c>
      <c r="L38" t="str">
        <f t="shared" si="1"/>
        <v>0000000</v>
      </c>
    </row>
    <row r="39" spans="1:12">
      <c r="A39" t="e">
        <f>IF(H39="","",RIGHT(①団体情報入力!$D$4,4))&amp;(D39&amp;"0000")+H39</f>
        <v>#VALUE!</v>
      </c>
      <c r="B39" t="str">
        <f>IF(H39="","",②選手情報入力!D47)</f>
        <v/>
      </c>
      <c r="C39" t="str">
        <f>IF(H39="","",②選手情報入力!E47)</f>
        <v/>
      </c>
      <c r="D39" t="str">
        <f>IF(H39="","",IF(②選手情報入力!G47="男",1,2))</f>
        <v/>
      </c>
      <c r="E39" t="str">
        <f t="shared" si="0"/>
        <v/>
      </c>
      <c r="F39" t="str">
        <f>IF(H39="","",①団体情報入力!$D$4)</f>
        <v/>
      </c>
      <c r="G39" t="str">
        <f>IF(H39="","",①団体情報入力!$D$6)</f>
        <v/>
      </c>
      <c r="H39" t="str">
        <f>IF(②選手情報入力!C47="","",②選手情報入力!C47)</f>
        <v/>
      </c>
      <c r="I39" t="str">
        <f>IF(H39="","",IF(②選手情報入力!I47="","",IF(D39=1,VLOOKUP(②選手情報入力!I47,種目情報!$A$3:$B$17,2,FALSE),VLOOKUP(②選手情報入力!I47,種目情報!$E$3:$F$19,2,FALSE))))</f>
        <v/>
      </c>
      <c r="J39" t="str">
        <f>IF(②選手情報入力!J47="","",L39)</f>
        <v/>
      </c>
      <c r="K39" t="str">
        <f>"0000000000"&amp;②選手情報入力!J47</f>
        <v>0000000000</v>
      </c>
      <c r="L39" t="str">
        <f t="shared" si="1"/>
        <v>0000000</v>
      </c>
    </row>
    <row r="40" spans="1:12">
      <c r="A40" t="e">
        <f>IF(H40="","",RIGHT(①団体情報入力!$D$4,4))&amp;(D40&amp;"0000")+H40</f>
        <v>#VALUE!</v>
      </c>
      <c r="B40" t="str">
        <f>IF(H40="","",②選手情報入力!D48)</f>
        <v/>
      </c>
      <c r="C40" t="str">
        <f>IF(H40="","",②選手情報入力!E48)</f>
        <v/>
      </c>
      <c r="D40" t="str">
        <f>IF(H40="","",IF(②選手情報入力!G48="男",1,2))</f>
        <v/>
      </c>
      <c r="E40" t="str">
        <f t="shared" si="0"/>
        <v/>
      </c>
      <c r="F40" t="str">
        <f>IF(H40="","",①団体情報入力!$D$4)</f>
        <v/>
      </c>
      <c r="G40" t="str">
        <f>IF(H40="","",①団体情報入力!$D$6)</f>
        <v/>
      </c>
      <c r="H40" t="str">
        <f>IF(②選手情報入力!C48="","",②選手情報入力!C48)</f>
        <v/>
      </c>
      <c r="I40" t="str">
        <f>IF(H40="","",IF(②選手情報入力!I48="","",IF(D40=1,VLOOKUP(②選手情報入力!I48,種目情報!$A$3:$B$17,2,FALSE),VLOOKUP(②選手情報入力!I48,種目情報!$E$3:$F$19,2,FALSE))))</f>
        <v/>
      </c>
      <c r="J40" t="str">
        <f>IF(②選手情報入力!J48="","",L40)</f>
        <v/>
      </c>
      <c r="K40" t="str">
        <f>"0000000000"&amp;②選手情報入力!J48</f>
        <v>0000000000</v>
      </c>
      <c r="L40" t="str">
        <f t="shared" si="1"/>
        <v>0000000</v>
      </c>
    </row>
    <row r="41" spans="1:12">
      <c r="A41" t="e">
        <f>IF(H41="","",RIGHT(①団体情報入力!$D$4,4))&amp;(D41&amp;"0000")+H41</f>
        <v>#VALUE!</v>
      </c>
      <c r="B41" t="str">
        <f>IF(H41="","",②選手情報入力!D49)</f>
        <v/>
      </c>
      <c r="C41" t="str">
        <f>IF(H41="","",②選手情報入力!E49)</f>
        <v/>
      </c>
      <c r="D41" t="str">
        <f>IF(H41="","",IF(②選手情報入力!G49="男",1,2))</f>
        <v/>
      </c>
      <c r="E41" t="str">
        <f t="shared" si="0"/>
        <v/>
      </c>
      <c r="F41" t="str">
        <f>IF(H41="","",①団体情報入力!$D$4)</f>
        <v/>
      </c>
      <c r="G41" t="str">
        <f>IF(H41="","",①団体情報入力!$D$6)</f>
        <v/>
      </c>
      <c r="H41" t="str">
        <f>IF(②選手情報入力!C49="","",②選手情報入力!C49)</f>
        <v/>
      </c>
      <c r="I41" t="str">
        <f>IF(H41="","",IF(②選手情報入力!I49="","",IF(D41=1,VLOOKUP(②選手情報入力!I49,種目情報!$A$3:$B$17,2,FALSE),VLOOKUP(②選手情報入力!I49,種目情報!$E$3:$F$19,2,FALSE))))</f>
        <v/>
      </c>
      <c r="J41" t="str">
        <f>IF(②選手情報入力!J49="","",L41)</f>
        <v/>
      </c>
      <c r="K41" t="str">
        <f>"0000000000"&amp;②選手情報入力!J49</f>
        <v>0000000000</v>
      </c>
      <c r="L41" t="str">
        <f t="shared" si="1"/>
        <v>0000000</v>
      </c>
    </row>
    <row r="42" spans="1:12">
      <c r="A42" t="e">
        <f>IF(H42="","",RIGHT(①団体情報入力!$D$4,4))&amp;(D42&amp;"0000")+H42</f>
        <v>#VALUE!</v>
      </c>
      <c r="B42" t="str">
        <f>IF(H42="","",②選手情報入力!D50)</f>
        <v/>
      </c>
      <c r="C42" t="str">
        <f>IF(H42="","",②選手情報入力!E50)</f>
        <v/>
      </c>
      <c r="D42" t="str">
        <f>IF(H42="","",IF(②選手情報入力!G50="男",1,2))</f>
        <v/>
      </c>
      <c r="E42" t="str">
        <f t="shared" si="0"/>
        <v/>
      </c>
      <c r="F42" t="str">
        <f>IF(H42="","",①団体情報入力!$D$4)</f>
        <v/>
      </c>
      <c r="G42" t="str">
        <f>IF(H42="","",①団体情報入力!$D$6)</f>
        <v/>
      </c>
      <c r="H42" t="str">
        <f>IF(②選手情報入力!C50="","",②選手情報入力!C50)</f>
        <v/>
      </c>
      <c r="I42" t="str">
        <f>IF(H42="","",IF(②選手情報入力!I50="","",IF(D42=1,VLOOKUP(②選手情報入力!I50,種目情報!$A$3:$B$17,2,FALSE),VLOOKUP(②選手情報入力!I50,種目情報!$E$3:$F$19,2,FALSE))))</f>
        <v/>
      </c>
      <c r="J42" t="str">
        <f>IF(②選手情報入力!J50="","",L42)</f>
        <v/>
      </c>
      <c r="K42" t="str">
        <f>"0000000000"&amp;②選手情報入力!J50</f>
        <v>0000000000</v>
      </c>
      <c r="L42" t="str">
        <f t="shared" si="1"/>
        <v>0000000</v>
      </c>
    </row>
    <row r="43" spans="1:12">
      <c r="A43" t="e">
        <f>IF(H43="","",RIGHT(①団体情報入力!$D$4,4))&amp;(D43&amp;"0000")+H43</f>
        <v>#VALUE!</v>
      </c>
      <c r="B43" t="str">
        <f>IF(H43="","",②選手情報入力!D51)</f>
        <v/>
      </c>
      <c r="C43" t="str">
        <f>IF(H43="","",②選手情報入力!E51)</f>
        <v/>
      </c>
      <c r="D43" t="str">
        <f>IF(H43="","",IF(②選手情報入力!G51="男",1,2))</f>
        <v/>
      </c>
      <c r="E43" t="str">
        <f t="shared" si="0"/>
        <v/>
      </c>
      <c r="F43" t="str">
        <f>IF(H43="","",①団体情報入力!$D$4)</f>
        <v/>
      </c>
      <c r="G43" t="str">
        <f>IF(H43="","",①団体情報入力!$D$6)</f>
        <v/>
      </c>
      <c r="H43" t="str">
        <f>IF(②選手情報入力!C51="","",②選手情報入力!C51)</f>
        <v/>
      </c>
      <c r="I43" t="str">
        <f>IF(H43="","",IF(②選手情報入力!I51="","",IF(D43=1,VLOOKUP(②選手情報入力!I51,種目情報!$A$3:$B$17,2,FALSE),VLOOKUP(②選手情報入力!I51,種目情報!$E$3:$F$19,2,FALSE))))</f>
        <v/>
      </c>
      <c r="J43" t="str">
        <f>IF(②選手情報入力!J51="","",L43)</f>
        <v/>
      </c>
      <c r="K43" t="str">
        <f>"0000000000"&amp;②選手情報入力!J51</f>
        <v>0000000000</v>
      </c>
      <c r="L43" t="str">
        <f t="shared" si="1"/>
        <v>0000000</v>
      </c>
    </row>
    <row r="44" spans="1:12">
      <c r="A44" t="e">
        <f>IF(H44="","",RIGHT(①団体情報入力!$D$4,4))&amp;(D44&amp;"0000")+H44</f>
        <v>#VALUE!</v>
      </c>
      <c r="B44" t="str">
        <f>IF(H44="","",②選手情報入力!D52)</f>
        <v/>
      </c>
      <c r="C44" t="str">
        <f>IF(H44="","",②選手情報入力!E52)</f>
        <v/>
      </c>
      <c r="D44" t="str">
        <f>IF(H44="","",IF(②選手情報入力!G52="男",1,2))</f>
        <v/>
      </c>
      <c r="E44" t="str">
        <f t="shared" si="0"/>
        <v/>
      </c>
      <c r="F44" t="str">
        <f>IF(H44="","",①団体情報入力!$D$4)</f>
        <v/>
      </c>
      <c r="G44" t="str">
        <f>IF(H44="","",①団体情報入力!$D$6)</f>
        <v/>
      </c>
      <c r="H44" t="str">
        <f>IF(②選手情報入力!C52="","",②選手情報入力!C52)</f>
        <v/>
      </c>
      <c r="I44" t="str">
        <f>IF(H44="","",IF(②選手情報入力!I52="","",IF(D44=1,VLOOKUP(②選手情報入力!I52,種目情報!$A$3:$B$17,2,FALSE),VLOOKUP(②選手情報入力!I52,種目情報!$E$3:$F$19,2,FALSE))))</f>
        <v/>
      </c>
      <c r="J44" t="str">
        <f>IF(②選手情報入力!J52="","",L44)</f>
        <v/>
      </c>
      <c r="K44" t="str">
        <f>"0000000000"&amp;②選手情報入力!J52</f>
        <v>0000000000</v>
      </c>
      <c r="L44" t="str">
        <f t="shared" si="1"/>
        <v>0000000</v>
      </c>
    </row>
    <row r="45" spans="1:12">
      <c r="A45" t="e">
        <f>IF(H45="","",RIGHT(①団体情報入力!$D$4,4))&amp;(D45&amp;"0000")+H45</f>
        <v>#VALUE!</v>
      </c>
      <c r="B45" t="str">
        <f>IF(H45="","",②選手情報入力!D53)</f>
        <v/>
      </c>
      <c r="C45" t="str">
        <f>IF(H45="","",②選手情報入力!E53)</f>
        <v/>
      </c>
      <c r="D45" t="str">
        <f>IF(H45="","",IF(②選手情報入力!G53="男",1,2))</f>
        <v/>
      </c>
      <c r="E45" t="str">
        <f t="shared" si="0"/>
        <v/>
      </c>
      <c r="F45" t="str">
        <f>IF(H45="","",①団体情報入力!$D$4)</f>
        <v/>
      </c>
      <c r="G45" t="str">
        <f>IF(H45="","",①団体情報入力!$D$6)</f>
        <v/>
      </c>
      <c r="H45" t="str">
        <f>IF(②選手情報入力!C53="","",②選手情報入力!C53)</f>
        <v/>
      </c>
      <c r="I45" t="str">
        <f>IF(H45="","",IF(②選手情報入力!I53="","",IF(D45=1,VLOOKUP(②選手情報入力!I53,種目情報!$A$3:$B$17,2,FALSE),VLOOKUP(②選手情報入力!I53,種目情報!$E$3:$F$19,2,FALSE))))</f>
        <v/>
      </c>
      <c r="J45" t="str">
        <f>IF(②選手情報入力!J53="","",L45)</f>
        <v/>
      </c>
      <c r="K45" t="str">
        <f>"0000000000"&amp;②選手情報入力!J53</f>
        <v>0000000000</v>
      </c>
      <c r="L45" t="str">
        <f t="shared" si="1"/>
        <v>0000000</v>
      </c>
    </row>
    <row r="46" spans="1:12">
      <c r="A46" t="e">
        <f>IF(H46="","",RIGHT(①団体情報入力!$D$4,4))&amp;(D46&amp;"0000")+H46</f>
        <v>#VALUE!</v>
      </c>
      <c r="B46" t="str">
        <f>IF(H46="","",②選手情報入力!D54)</f>
        <v/>
      </c>
      <c r="C46" t="str">
        <f>IF(H46="","",②選手情報入力!E54)</f>
        <v/>
      </c>
      <c r="D46" t="str">
        <f>IF(H46="","",IF(②選手情報入力!G54="男",1,2))</f>
        <v/>
      </c>
      <c r="E46" t="str">
        <f t="shared" si="0"/>
        <v/>
      </c>
      <c r="F46" t="str">
        <f>IF(H46="","",①団体情報入力!$D$4)</f>
        <v/>
      </c>
      <c r="G46" t="str">
        <f>IF(H46="","",①団体情報入力!$D$6)</f>
        <v/>
      </c>
      <c r="H46" t="str">
        <f>IF(②選手情報入力!C54="","",②選手情報入力!C54)</f>
        <v/>
      </c>
      <c r="I46" t="str">
        <f>IF(H46="","",IF(②選手情報入力!I54="","",IF(D46=1,VLOOKUP(②選手情報入力!I54,種目情報!$A$3:$B$17,2,FALSE),VLOOKUP(②選手情報入力!I54,種目情報!$E$3:$F$19,2,FALSE))))</f>
        <v/>
      </c>
      <c r="J46" t="str">
        <f>IF(②選手情報入力!J54="","",L46)</f>
        <v/>
      </c>
      <c r="K46" t="str">
        <f>"0000000000"&amp;②選手情報入力!J54</f>
        <v>0000000000</v>
      </c>
      <c r="L46" t="str">
        <f t="shared" si="1"/>
        <v>0000000</v>
      </c>
    </row>
    <row r="47" spans="1:12">
      <c r="A47" t="e">
        <f>IF(H47="","",RIGHT(①団体情報入力!$D$4,4))&amp;(D47&amp;"0000")+H47</f>
        <v>#VALUE!</v>
      </c>
      <c r="B47" t="str">
        <f>IF(H47="","",②選手情報入力!D55)</f>
        <v/>
      </c>
      <c r="C47" t="str">
        <f>IF(H47="","",②選手情報入力!E55)</f>
        <v/>
      </c>
      <c r="D47" t="str">
        <f>IF(H47="","",IF(②選手情報入力!G55="男",1,2))</f>
        <v/>
      </c>
      <c r="E47" t="str">
        <f t="shared" si="0"/>
        <v/>
      </c>
      <c r="F47" t="str">
        <f>IF(H47="","",①団体情報入力!$D$4)</f>
        <v/>
      </c>
      <c r="G47" t="str">
        <f>IF(H47="","",①団体情報入力!$D$6)</f>
        <v/>
      </c>
      <c r="H47" t="str">
        <f>IF(②選手情報入力!C55="","",②選手情報入力!C55)</f>
        <v/>
      </c>
      <c r="I47" t="str">
        <f>IF(H47="","",IF(②選手情報入力!I55="","",IF(D47=1,VLOOKUP(②選手情報入力!I55,種目情報!$A$3:$B$17,2,FALSE),VLOOKUP(②選手情報入力!I55,種目情報!$E$3:$F$19,2,FALSE))))</f>
        <v/>
      </c>
      <c r="J47" t="str">
        <f>IF(②選手情報入力!J55="","",L47)</f>
        <v/>
      </c>
      <c r="K47" t="str">
        <f>"0000000000"&amp;②選手情報入力!J55</f>
        <v>0000000000</v>
      </c>
      <c r="L47" t="str">
        <f t="shared" si="1"/>
        <v>0000000</v>
      </c>
    </row>
    <row r="48" spans="1:12">
      <c r="A48" t="e">
        <f>IF(H48="","",RIGHT(①団体情報入力!$D$4,4))&amp;(D48&amp;"0000")+H48</f>
        <v>#VALUE!</v>
      </c>
      <c r="B48" t="str">
        <f>IF(H48="","",②選手情報入力!D56)</f>
        <v/>
      </c>
      <c r="C48" t="str">
        <f>IF(H48="","",②選手情報入力!E56)</f>
        <v/>
      </c>
      <c r="D48" t="str">
        <f>IF(H48="","",IF(②選手情報入力!G56="男",1,2))</f>
        <v/>
      </c>
      <c r="E48" t="str">
        <f t="shared" si="0"/>
        <v/>
      </c>
      <c r="F48" t="str">
        <f>IF(H48="","",①団体情報入力!$D$4)</f>
        <v/>
      </c>
      <c r="G48" t="str">
        <f>IF(H48="","",①団体情報入力!$D$6)</f>
        <v/>
      </c>
      <c r="H48" t="str">
        <f>IF(②選手情報入力!C56="","",②選手情報入力!C56)</f>
        <v/>
      </c>
      <c r="I48" t="str">
        <f>IF(H48="","",IF(②選手情報入力!I56="","",IF(D48=1,VLOOKUP(②選手情報入力!I56,種目情報!$A$3:$B$17,2,FALSE),VLOOKUP(②選手情報入力!I56,種目情報!$E$3:$F$19,2,FALSE))))</f>
        <v/>
      </c>
      <c r="J48" t="str">
        <f>IF(②選手情報入力!J56="","",L48)</f>
        <v/>
      </c>
      <c r="K48" t="str">
        <f>"0000000000"&amp;②選手情報入力!J56</f>
        <v>0000000000</v>
      </c>
      <c r="L48" t="str">
        <f t="shared" si="1"/>
        <v>0000000</v>
      </c>
    </row>
    <row r="49" spans="1:12">
      <c r="A49" t="e">
        <f>IF(H49="","",RIGHT(①団体情報入力!$D$4,4))&amp;(D49&amp;"0000")+H49</f>
        <v>#VALUE!</v>
      </c>
      <c r="B49" t="str">
        <f>IF(H49="","",②選手情報入力!D57)</f>
        <v/>
      </c>
      <c r="C49" t="str">
        <f>IF(H49="","",②選手情報入力!E57)</f>
        <v/>
      </c>
      <c r="D49" t="str">
        <f>IF(H49="","",IF(②選手情報入力!G57="男",1,2))</f>
        <v/>
      </c>
      <c r="E49" t="str">
        <f t="shared" si="0"/>
        <v/>
      </c>
      <c r="F49" t="str">
        <f>IF(H49="","",①団体情報入力!$D$4)</f>
        <v/>
      </c>
      <c r="G49" t="str">
        <f>IF(H49="","",①団体情報入力!$D$6)</f>
        <v/>
      </c>
      <c r="H49" t="str">
        <f>IF(②選手情報入力!C57="","",②選手情報入力!C57)</f>
        <v/>
      </c>
      <c r="I49" t="str">
        <f>IF(H49="","",IF(②選手情報入力!I57="","",IF(D49=1,VLOOKUP(②選手情報入力!I57,種目情報!$A$3:$B$17,2,FALSE),VLOOKUP(②選手情報入力!I57,種目情報!$E$3:$F$19,2,FALSE))))</f>
        <v/>
      </c>
      <c r="J49" t="str">
        <f>IF(②選手情報入力!J57="","",L49)</f>
        <v/>
      </c>
      <c r="K49" t="str">
        <f>"0000000000"&amp;②選手情報入力!J57</f>
        <v>0000000000</v>
      </c>
      <c r="L49" t="str">
        <f t="shared" si="1"/>
        <v>0000000</v>
      </c>
    </row>
    <row r="50" spans="1:12">
      <c r="A50" t="e">
        <f>IF(H50="","",RIGHT(①団体情報入力!$D$4,4))&amp;(D50&amp;"0000")+H50</f>
        <v>#VALUE!</v>
      </c>
      <c r="B50" t="str">
        <f>IF(H50="","",②選手情報入力!D58)</f>
        <v/>
      </c>
      <c r="C50" t="str">
        <f>IF(H50="","",②選手情報入力!E58)</f>
        <v/>
      </c>
      <c r="D50" t="str">
        <f>IF(H50="","",IF(②選手情報入力!G58="男",1,2))</f>
        <v/>
      </c>
      <c r="E50" t="str">
        <f t="shared" si="0"/>
        <v/>
      </c>
      <c r="F50" t="str">
        <f>IF(H50="","",①団体情報入力!$D$4)</f>
        <v/>
      </c>
      <c r="G50" t="str">
        <f>IF(H50="","",①団体情報入力!$D$6)</f>
        <v/>
      </c>
      <c r="H50" t="str">
        <f>IF(②選手情報入力!C58="","",②選手情報入力!C58)</f>
        <v/>
      </c>
      <c r="I50" t="str">
        <f>IF(H50="","",IF(②選手情報入力!I58="","",IF(D50=1,VLOOKUP(②選手情報入力!I58,種目情報!$A$3:$B$17,2,FALSE),VLOOKUP(②選手情報入力!I58,種目情報!$E$3:$F$19,2,FALSE))))</f>
        <v/>
      </c>
      <c r="J50" t="str">
        <f>IF(②選手情報入力!J58="","",L50)</f>
        <v/>
      </c>
      <c r="K50" t="str">
        <f>"0000000000"&amp;②選手情報入力!J58</f>
        <v>0000000000</v>
      </c>
      <c r="L50" t="str">
        <f t="shared" si="1"/>
        <v>0000000</v>
      </c>
    </row>
    <row r="51" spans="1:12">
      <c r="A51" t="e">
        <f>IF(H51="","",RIGHT(①団体情報入力!$D$4,4))&amp;(D51&amp;"0000")+H51</f>
        <v>#VALUE!</v>
      </c>
      <c r="B51" t="str">
        <f>IF(H51="","",②選手情報入力!D59)</f>
        <v/>
      </c>
      <c r="C51" t="str">
        <f>IF(H51="","",②選手情報入力!E59)</f>
        <v/>
      </c>
      <c r="D51" t="str">
        <f>IF(H51="","",IF(②選手情報入力!G59="男",1,2))</f>
        <v/>
      </c>
      <c r="E51" t="str">
        <f t="shared" si="0"/>
        <v/>
      </c>
      <c r="F51" t="str">
        <f>IF(H51="","",①団体情報入力!$D$4)</f>
        <v/>
      </c>
      <c r="G51" t="str">
        <f>IF(H51="","",①団体情報入力!$D$6)</f>
        <v/>
      </c>
      <c r="H51" t="str">
        <f>IF(②選手情報入力!C59="","",②選手情報入力!C59)</f>
        <v/>
      </c>
      <c r="I51" t="str">
        <f>IF(H51="","",IF(②選手情報入力!I59="","",IF(D51=1,VLOOKUP(②選手情報入力!I59,種目情報!$A$3:$B$17,2,FALSE),VLOOKUP(②選手情報入力!I59,種目情報!$E$3:$F$19,2,FALSE))))</f>
        <v/>
      </c>
      <c r="J51" t="str">
        <f>IF(②選手情報入力!J59="","",L51)</f>
        <v/>
      </c>
      <c r="K51" t="str">
        <f>"0000000000"&amp;②選手情報入力!J59</f>
        <v>0000000000</v>
      </c>
      <c r="L51" t="str">
        <f t="shared" si="1"/>
        <v>0000000</v>
      </c>
    </row>
    <row r="52" spans="1:12">
      <c r="A52" t="e">
        <f>IF(H52="","",RIGHT(①団体情報入力!$D$4,4))&amp;(D52&amp;"0000")+H52</f>
        <v>#VALUE!</v>
      </c>
      <c r="B52" t="str">
        <f>IF(H52="","",②選手情報入力!D60)</f>
        <v/>
      </c>
      <c r="C52" t="str">
        <f>IF(H52="","",②選手情報入力!E60)</f>
        <v/>
      </c>
      <c r="D52" t="str">
        <f>IF(H52="","",IF(②選手情報入力!G60="男",1,2))</f>
        <v/>
      </c>
      <c r="E52" t="str">
        <f t="shared" si="0"/>
        <v/>
      </c>
      <c r="F52" t="str">
        <f>IF(H52="","",①団体情報入力!$D$4)</f>
        <v/>
      </c>
      <c r="G52" t="str">
        <f>IF(H52="","",①団体情報入力!$D$6)</f>
        <v/>
      </c>
      <c r="H52" t="str">
        <f>IF(②選手情報入力!C60="","",②選手情報入力!C60)</f>
        <v/>
      </c>
      <c r="I52" t="str">
        <f>IF(H52="","",IF(②選手情報入力!I60="","",IF(D52=1,VLOOKUP(②選手情報入力!I60,種目情報!$A$3:$B$17,2,FALSE),VLOOKUP(②選手情報入力!I60,種目情報!$E$3:$F$19,2,FALSE))))</f>
        <v/>
      </c>
      <c r="J52" t="str">
        <f>IF(②選手情報入力!J60="","",L52)</f>
        <v/>
      </c>
      <c r="K52" t="str">
        <f>"0000000000"&amp;②選手情報入力!J60</f>
        <v>0000000000</v>
      </c>
      <c r="L52" t="str">
        <f t="shared" si="1"/>
        <v>0000000</v>
      </c>
    </row>
    <row r="53" spans="1:12">
      <c r="A53" t="e">
        <f>IF(H53="","",RIGHT(①団体情報入力!$D$4,4))&amp;(D53&amp;"0000")+H53</f>
        <v>#VALUE!</v>
      </c>
      <c r="B53" t="str">
        <f>IF(H53="","",②選手情報入力!D61)</f>
        <v/>
      </c>
      <c r="C53" t="str">
        <f>IF(H53="","",②選手情報入力!E61)</f>
        <v/>
      </c>
      <c r="D53" t="str">
        <f>IF(H53="","",IF(②選手情報入力!G61="男",1,2))</f>
        <v/>
      </c>
      <c r="E53" t="str">
        <f t="shared" si="0"/>
        <v/>
      </c>
      <c r="F53" t="str">
        <f>IF(H53="","",①団体情報入力!$D$4)</f>
        <v/>
      </c>
      <c r="G53" t="str">
        <f>IF(H53="","",①団体情報入力!$D$6)</f>
        <v/>
      </c>
      <c r="H53" t="str">
        <f>IF(②選手情報入力!C61="","",②選手情報入力!C61)</f>
        <v/>
      </c>
      <c r="I53" t="str">
        <f>IF(H53="","",IF(②選手情報入力!I61="","",IF(D53=1,VLOOKUP(②選手情報入力!I61,種目情報!$A$3:$B$17,2,FALSE),VLOOKUP(②選手情報入力!I61,種目情報!$E$3:$F$19,2,FALSE))))</f>
        <v/>
      </c>
      <c r="J53" t="str">
        <f>IF(②選手情報入力!J61="","",L53)</f>
        <v/>
      </c>
      <c r="K53" t="str">
        <f>"0000000000"&amp;②選手情報入力!J61</f>
        <v>0000000000</v>
      </c>
      <c r="L53" t="str">
        <f t="shared" si="1"/>
        <v>0000000</v>
      </c>
    </row>
    <row r="54" spans="1:12">
      <c r="A54" t="e">
        <f>IF(H54="","",RIGHT(①団体情報入力!$D$4,4))&amp;(D54&amp;"0000")+H54</f>
        <v>#VALUE!</v>
      </c>
      <c r="B54" t="str">
        <f>IF(H54="","",②選手情報入力!D62)</f>
        <v/>
      </c>
      <c r="C54" t="str">
        <f>IF(H54="","",②選手情報入力!E62)</f>
        <v/>
      </c>
      <c r="D54" t="str">
        <f>IF(H54="","",IF(②選手情報入力!G62="男",1,2))</f>
        <v/>
      </c>
      <c r="E54" t="str">
        <f t="shared" si="0"/>
        <v/>
      </c>
      <c r="F54" t="str">
        <f>IF(H54="","",①団体情報入力!$D$4)</f>
        <v/>
      </c>
      <c r="G54" t="str">
        <f>IF(H54="","",①団体情報入力!$D$6)</f>
        <v/>
      </c>
      <c r="H54" t="str">
        <f>IF(②選手情報入力!C62="","",②選手情報入力!C62)</f>
        <v/>
      </c>
      <c r="I54" t="str">
        <f>IF(H54="","",IF(②選手情報入力!I62="","",IF(D54=1,VLOOKUP(②選手情報入力!I62,種目情報!$A$3:$B$17,2,FALSE),VLOOKUP(②選手情報入力!I62,種目情報!$E$3:$F$19,2,FALSE))))</f>
        <v/>
      </c>
      <c r="J54" t="str">
        <f>IF(②選手情報入力!J62="","",L54)</f>
        <v/>
      </c>
      <c r="K54" t="str">
        <f>"0000000000"&amp;②選手情報入力!J62</f>
        <v>0000000000</v>
      </c>
      <c r="L54" t="str">
        <f t="shared" si="1"/>
        <v>0000000</v>
      </c>
    </row>
    <row r="55" spans="1:12">
      <c r="A55" t="e">
        <f>IF(H55="","",RIGHT(①団体情報入力!$D$4,4))&amp;(D55&amp;"0000")+H55</f>
        <v>#VALUE!</v>
      </c>
      <c r="B55" t="str">
        <f>IF(H55="","",②選手情報入力!D63)</f>
        <v/>
      </c>
      <c r="C55" t="str">
        <f>IF(H55="","",②選手情報入力!E63)</f>
        <v/>
      </c>
      <c r="D55" t="str">
        <f>IF(H55="","",IF(②選手情報入力!G63="男",1,2))</f>
        <v/>
      </c>
      <c r="E55" t="str">
        <f t="shared" si="0"/>
        <v/>
      </c>
      <c r="F55" t="str">
        <f>IF(H55="","",①団体情報入力!$D$4)</f>
        <v/>
      </c>
      <c r="G55" t="str">
        <f>IF(H55="","",①団体情報入力!$D$6)</f>
        <v/>
      </c>
      <c r="H55" t="str">
        <f>IF(②選手情報入力!C63="","",②選手情報入力!C63)</f>
        <v/>
      </c>
      <c r="I55" t="str">
        <f>IF(H55="","",IF(②選手情報入力!I63="","",IF(D55=1,VLOOKUP(②選手情報入力!I63,種目情報!$A$3:$B$17,2,FALSE),VLOOKUP(②選手情報入力!I63,種目情報!$E$3:$F$19,2,FALSE))))</f>
        <v/>
      </c>
      <c r="J55" t="str">
        <f>IF(②選手情報入力!J63="","",L55)</f>
        <v/>
      </c>
      <c r="K55" t="str">
        <f>"0000000000"&amp;②選手情報入力!J63</f>
        <v>0000000000</v>
      </c>
      <c r="L55" t="str">
        <f t="shared" si="1"/>
        <v>0000000</v>
      </c>
    </row>
    <row r="56" spans="1:12">
      <c r="A56" t="e">
        <f>IF(H56="","",RIGHT(①団体情報入力!$D$4,4))&amp;(D56&amp;"0000")+H56</f>
        <v>#VALUE!</v>
      </c>
      <c r="B56" t="str">
        <f>IF(H56="","",②選手情報入力!D64)</f>
        <v/>
      </c>
      <c r="C56" t="str">
        <f>IF(H56="","",②選手情報入力!E64)</f>
        <v/>
      </c>
      <c r="D56" t="str">
        <f>IF(H56="","",IF(②選手情報入力!G64="男",1,2))</f>
        <v/>
      </c>
      <c r="E56" t="str">
        <f t="shared" si="0"/>
        <v/>
      </c>
      <c r="F56" t="str">
        <f>IF(H56="","",①団体情報入力!$D$4)</f>
        <v/>
      </c>
      <c r="G56" t="str">
        <f>IF(H56="","",①団体情報入力!$D$6)</f>
        <v/>
      </c>
      <c r="H56" t="str">
        <f>IF(②選手情報入力!C64="","",②選手情報入力!C64)</f>
        <v/>
      </c>
      <c r="I56" t="str">
        <f>IF(H56="","",IF(②選手情報入力!I64="","",IF(D56=1,VLOOKUP(②選手情報入力!I64,種目情報!$A$3:$B$17,2,FALSE),VLOOKUP(②選手情報入力!I64,種目情報!$E$3:$F$19,2,FALSE))))</f>
        <v/>
      </c>
      <c r="J56" t="str">
        <f>IF(②選手情報入力!J64="","",L56)</f>
        <v/>
      </c>
      <c r="K56" t="str">
        <f>"0000000000"&amp;②選手情報入力!J64</f>
        <v>0000000000</v>
      </c>
      <c r="L56" t="str">
        <f t="shared" si="1"/>
        <v>0000000</v>
      </c>
    </row>
    <row r="57" spans="1:12">
      <c r="A57" t="e">
        <f>IF(H57="","",RIGHT(①団体情報入力!$D$4,4))&amp;(D57&amp;"0000")+H57</f>
        <v>#VALUE!</v>
      </c>
      <c r="B57" t="str">
        <f>IF(H57="","",②選手情報入力!D65)</f>
        <v/>
      </c>
      <c r="C57" t="str">
        <f>IF(H57="","",②選手情報入力!E65)</f>
        <v/>
      </c>
      <c r="D57" t="str">
        <f>IF(H57="","",IF(②選手情報入力!G65="男",1,2))</f>
        <v/>
      </c>
      <c r="E57" t="str">
        <f t="shared" si="0"/>
        <v/>
      </c>
      <c r="F57" t="str">
        <f>IF(H57="","",①団体情報入力!$D$4)</f>
        <v/>
      </c>
      <c r="G57" t="str">
        <f>IF(H57="","",①団体情報入力!$D$6)</f>
        <v/>
      </c>
      <c r="H57" t="str">
        <f>IF(②選手情報入力!C65="","",②選手情報入力!C65)</f>
        <v/>
      </c>
      <c r="I57" t="str">
        <f>IF(H57="","",IF(②選手情報入力!I65="","",IF(D57=1,VLOOKUP(②選手情報入力!I65,種目情報!$A$3:$B$17,2,FALSE),VLOOKUP(②選手情報入力!I65,種目情報!$E$3:$F$19,2,FALSE))))</f>
        <v/>
      </c>
      <c r="J57" t="str">
        <f>IF(②選手情報入力!J65="","",L57)</f>
        <v/>
      </c>
      <c r="K57" t="str">
        <f>"0000000000"&amp;②選手情報入力!J65</f>
        <v>0000000000</v>
      </c>
      <c r="L57" t="str">
        <f t="shared" si="1"/>
        <v>0000000</v>
      </c>
    </row>
    <row r="58" spans="1:12">
      <c r="A58" t="e">
        <f>IF(H58="","",RIGHT(①団体情報入力!$D$4,4))&amp;(D58&amp;"0000")+H58</f>
        <v>#VALUE!</v>
      </c>
      <c r="B58" t="str">
        <f>IF(H58="","",②選手情報入力!D66)</f>
        <v/>
      </c>
      <c r="C58" t="str">
        <f>IF(H58="","",②選手情報入力!E66)</f>
        <v/>
      </c>
      <c r="D58" t="str">
        <f>IF(H58="","",IF(②選手情報入力!G66="男",1,2))</f>
        <v/>
      </c>
      <c r="E58" t="str">
        <f t="shared" si="0"/>
        <v/>
      </c>
      <c r="F58" t="str">
        <f>IF(H58="","",①団体情報入力!$D$4)</f>
        <v/>
      </c>
      <c r="G58" t="str">
        <f>IF(H58="","",①団体情報入力!$D$6)</f>
        <v/>
      </c>
      <c r="H58" t="str">
        <f>IF(②選手情報入力!C66="","",②選手情報入力!C66)</f>
        <v/>
      </c>
      <c r="I58" t="str">
        <f>IF(H58="","",IF(②選手情報入力!I66="","",IF(D58=1,VLOOKUP(②選手情報入力!I66,種目情報!$A$3:$B$17,2,FALSE),VLOOKUP(②選手情報入力!I66,種目情報!$E$3:$F$19,2,FALSE))))</f>
        <v/>
      </c>
      <c r="J58" t="str">
        <f>IF(②選手情報入力!J66="","",L58)</f>
        <v/>
      </c>
      <c r="K58" t="str">
        <f>"0000000000"&amp;②選手情報入力!J66</f>
        <v>0000000000</v>
      </c>
      <c r="L58" t="str">
        <f t="shared" si="1"/>
        <v>0000000</v>
      </c>
    </row>
    <row r="59" spans="1:12">
      <c r="A59" t="e">
        <f>IF(H59="","",RIGHT(①団体情報入力!$D$4,4))&amp;(D59&amp;"0000")+H59</f>
        <v>#VALUE!</v>
      </c>
      <c r="B59" t="str">
        <f>IF(H59="","",②選手情報入力!D67)</f>
        <v/>
      </c>
      <c r="C59" t="str">
        <f>IF(H59="","",②選手情報入力!E67)</f>
        <v/>
      </c>
      <c r="D59" t="str">
        <f>IF(H59="","",IF(②選手情報入力!G67="男",1,2))</f>
        <v/>
      </c>
      <c r="E59" t="str">
        <f t="shared" si="0"/>
        <v/>
      </c>
      <c r="F59" t="str">
        <f>IF(H59="","",①団体情報入力!$D$4)</f>
        <v/>
      </c>
      <c r="G59" t="str">
        <f>IF(H59="","",①団体情報入力!$D$6)</f>
        <v/>
      </c>
      <c r="H59" t="str">
        <f>IF(②選手情報入力!C67="","",②選手情報入力!C67)</f>
        <v/>
      </c>
      <c r="I59" t="str">
        <f>IF(H59="","",IF(②選手情報入力!I67="","",IF(D59=1,VLOOKUP(②選手情報入力!I67,種目情報!$A$3:$B$17,2,FALSE),VLOOKUP(②選手情報入力!I67,種目情報!$E$3:$F$19,2,FALSE))))</f>
        <v/>
      </c>
      <c r="J59" t="str">
        <f>IF(②選手情報入力!J67="","",L59)</f>
        <v/>
      </c>
      <c r="K59" t="str">
        <f>"0000000000"&amp;②選手情報入力!J67</f>
        <v>0000000000</v>
      </c>
      <c r="L59" t="str">
        <f t="shared" si="1"/>
        <v>0000000</v>
      </c>
    </row>
    <row r="60" spans="1:12">
      <c r="A60" t="e">
        <f>IF(H60="","",RIGHT(①団体情報入力!$D$4,4))&amp;(D60&amp;"0000")+H60</f>
        <v>#VALUE!</v>
      </c>
      <c r="B60" t="str">
        <f>IF(H60="","",②選手情報入力!D68)</f>
        <v/>
      </c>
      <c r="C60" t="str">
        <f>IF(H60="","",②選手情報入力!E68)</f>
        <v/>
      </c>
      <c r="D60" t="str">
        <f>IF(H60="","",IF(②選手情報入力!G68="男",1,2))</f>
        <v/>
      </c>
      <c r="E60" t="str">
        <f t="shared" si="0"/>
        <v/>
      </c>
      <c r="F60" t="str">
        <f>IF(H60="","",①団体情報入力!$D$4)</f>
        <v/>
      </c>
      <c r="G60" t="str">
        <f>IF(H60="","",①団体情報入力!$D$6)</f>
        <v/>
      </c>
      <c r="H60" t="str">
        <f>IF(②選手情報入力!C68="","",②選手情報入力!C68)</f>
        <v/>
      </c>
      <c r="I60" t="str">
        <f>IF(H60="","",IF(②選手情報入力!I68="","",IF(D60=1,VLOOKUP(②選手情報入力!I68,種目情報!$A$3:$B$17,2,FALSE),VLOOKUP(②選手情報入力!I68,種目情報!$E$3:$F$19,2,FALSE))))</f>
        <v/>
      </c>
      <c r="J60" t="str">
        <f>IF(②選手情報入力!J68="","",L60)</f>
        <v/>
      </c>
      <c r="K60" t="str">
        <f>"0000000000"&amp;②選手情報入力!J68</f>
        <v>0000000000</v>
      </c>
      <c r="L60" t="str">
        <f t="shared" si="1"/>
        <v>0000000</v>
      </c>
    </row>
    <row r="61" spans="1:12">
      <c r="A61" t="e">
        <f>IF(H61="","",RIGHT(①団体情報入力!$D$4,4))&amp;(D61&amp;"0000")+H61</f>
        <v>#VALUE!</v>
      </c>
      <c r="B61" t="str">
        <f>IF(H61="","",②選手情報入力!D69)</f>
        <v/>
      </c>
      <c r="C61" t="str">
        <f>IF(H61="","",②選手情報入力!E69)</f>
        <v/>
      </c>
      <c r="D61" t="str">
        <f>IF(H61="","",IF(②選手情報入力!G69="男",1,2))</f>
        <v/>
      </c>
      <c r="E61" t="str">
        <f t="shared" si="0"/>
        <v/>
      </c>
      <c r="F61" t="str">
        <f>IF(H61="","",①団体情報入力!$D$4)</f>
        <v/>
      </c>
      <c r="G61" t="str">
        <f>IF(H61="","",①団体情報入力!$D$6)</f>
        <v/>
      </c>
      <c r="H61" t="str">
        <f>IF(②選手情報入力!C69="","",②選手情報入力!C69)</f>
        <v/>
      </c>
      <c r="I61" t="str">
        <f>IF(H61="","",IF(②選手情報入力!I69="","",IF(D61=1,VLOOKUP(②選手情報入力!I69,種目情報!$A$3:$B$17,2,FALSE),VLOOKUP(②選手情報入力!I69,種目情報!$E$3:$F$19,2,FALSE))))</f>
        <v/>
      </c>
      <c r="J61" t="str">
        <f>IF(②選手情報入力!J69="","",L61)</f>
        <v/>
      </c>
      <c r="K61" t="str">
        <f>"0000000000"&amp;②選手情報入力!J69</f>
        <v>0000000000</v>
      </c>
      <c r="L61" t="str">
        <f t="shared" si="1"/>
        <v>0000000</v>
      </c>
    </row>
    <row r="62" spans="1:12">
      <c r="A62" t="e">
        <f>IF(H62="","",RIGHT(①団体情報入力!$D$4,4))&amp;(D62&amp;"0000")+H62</f>
        <v>#VALUE!</v>
      </c>
      <c r="B62" t="str">
        <f>IF(H62="","",②選手情報入力!D70)</f>
        <v/>
      </c>
      <c r="C62" t="str">
        <f>IF(H62="","",②選手情報入力!E70)</f>
        <v/>
      </c>
      <c r="D62" t="str">
        <f>IF(H62="","",IF(②選手情報入力!G70="男",1,2))</f>
        <v/>
      </c>
      <c r="E62" t="str">
        <f t="shared" si="0"/>
        <v/>
      </c>
      <c r="F62" t="str">
        <f>IF(H62="","",①団体情報入力!$D$4)</f>
        <v/>
      </c>
      <c r="G62" t="str">
        <f>IF(H62="","",①団体情報入力!$D$6)</f>
        <v/>
      </c>
      <c r="H62" t="str">
        <f>IF(②選手情報入力!C70="","",②選手情報入力!C70)</f>
        <v/>
      </c>
      <c r="I62" t="str">
        <f>IF(H62="","",IF(②選手情報入力!I70="","",IF(D62=1,VLOOKUP(②選手情報入力!I70,種目情報!$A$3:$B$17,2,FALSE),VLOOKUP(②選手情報入力!I70,種目情報!$E$3:$F$19,2,FALSE))))</f>
        <v/>
      </c>
      <c r="J62" t="str">
        <f>IF(②選手情報入力!J70="","",L62)</f>
        <v/>
      </c>
      <c r="K62" t="str">
        <f>"0000000000"&amp;②選手情報入力!J70</f>
        <v>0000000000</v>
      </c>
      <c r="L62" t="str">
        <f t="shared" si="1"/>
        <v>0000000</v>
      </c>
    </row>
    <row r="63" spans="1:12">
      <c r="A63" t="e">
        <f>IF(H63="","",RIGHT(①団体情報入力!$D$4,4))&amp;(D63&amp;"0000")+H63</f>
        <v>#VALUE!</v>
      </c>
      <c r="B63" t="str">
        <f>IF(H63="","",②選手情報入力!D71)</f>
        <v/>
      </c>
      <c r="C63" t="str">
        <f>IF(H63="","",②選手情報入力!E71)</f>
        <v/>
      </c>
      <c r="D63" t="str">
        <f>IF(H63="","",IF(②選手情報入力!G71="男",1,2))</f>
        <v/>
      </c>
      <c r="E63" t="str">
        <f t="shared" si="0"/>
        <v/>
      </c>
      <c r="F63" t="str">
        <f>IF(H63="","",①団体情報入力!$D$4)</f>
        <v/>
      </c>
      <c r="G63" t="str">
        <f>IF(H63="","",①団体情報入力!$D$6)</f>
        <v/>
      </c>
      <c r="H63" t="str">
        <f>IF(②選手情報入力!C71="","",②選手情報入力!C71)</f>
        <v/>
      </c>
      <c r="I63" t="str">
        <f>IF(H63="","",IF(②選手情報入力!I71="","",IF(D63=1,VLOOKUP(②選手情報入力!I71,種目情報!$A$3:$B$17,2,FALSE),VLOOKUP(②選手情報入力!I71,種目情報!$E$3:$F$19,2,FALSE))))</f>
        <v/>
      </c>
      <c r="J63" t="str">
        <f>IF(②選手情報入力!J71="","",L63)</f>
        <v/>
      </c>
      <c r="K63" t="str">
        <f>"0000000000"&amp;②選手情報入力!J71</f>
        <v>0000000000</v>
      </c>
      <c r="L63" t="str">
        <f t="shared" si="1"/>
        <v>0000000</v>
      </c>
    </row>
    <row r="64" spans="1:12">
      <c r="A64" t="e">
        <f>IF(H64="","",RIGHT(①団体情報入力!$D$4,4))&amp;(D64&amp;"0000")+H64</f>
        <v>#VALUE!</v>
      </c>
      <c r="B64" t="str">
        <f>IF(H64="","",②選手情報入力!D72)</f>
        <v/>
      </c>
      <c r="C64" t="str">
        <f>IF(H64="","",②選手情報入力!E72)</f>
        <v/>
      </c>
      <c r="D64" t="str">
        <f>IF(H64="","",IF(②選手情報入力!G72="男",1,2))</f>
        <v/>
      </c>
      <c r="E64" t="str">
        <f t="shared" si="0"/>
        <v/>
      </c>
      <c r="F64" t="str">
        <f>IF(H64="","",①団体情報入力!$D$4)</f>
        <v/>
      </c>
      <c r="G64" t="str">
        <f>IF(H64="","",①団体情報入力!$D$6)</f>
        <v/>
      </c>
      <c r="H64" t="str">
        <f>IF(②選手情報入力!C72="","",②選手情報入力!C72)</f>
        <v/>
      </c>
      <c r="I64" t="str">
        <f>IF(H64="","",IF(②選手情報入力!I72="","",IF(D64=1,VLOOKUP(②選手情報入力!I72,種目情報!$A$3:$B$17,2,FALSE),VLOOKUP(②選手情報入力!I72,種目情報!$E$3:$F$19,2,FALSE))))</f>
        <v/>
      </c>
      <c r="J64" t="str">
        <f>IF(②選手情報入力!J72="","",L64)</f>
        <v/>
      </c>
      <c r="K64" t="str">
        <f>"0000000000"&amp;②選手情報入力!J72</f>
        <v>0000000000</v>
      </c>
      <c r="L64" t="str">
        <f t="shared" si="1"/>
        <v>0000000</v>
      </c>
    </row>
    <row r="65" spans="1:12">
      <c r="A65" t="e">
        <f>IF(H65="","",RIGHT(①団体情報入力!$D$4,4))&amp;(D65&amp;"0000")+H65</f>
        <v>#VALUE!</v>
      </c>
      <c r="B65" t="str">
        <f>IF(H65="","",②選手情報入力!D73)</f>
        <v/>
      </c>
      <c r="C65" t="str">
        <f>IF(H65="","",②選手情報入力!E73)</f>
        <v/>
      </c>
      <c r="D65" t="str">
        <f>IF(H65="","",IF(②選手情報入力!G73="男",1,2))</f>
        <v/>
      </c>
      <c r="E65" t="str">
        <f t="shared" si="0"/>
        <v/>
      </c>
      <c r="F65" t="str">
        <f>IF(H65="","",①団体情報入力!$D$4)</f>
        <v/>
      </c>
      <c r="G65" t="str">
        <f>IF(H65="","",①団体情報入力!$D$6)</f>
        <v/>
      </c>
      <c r="H65" t="str">
        <f>IF(②選手情報入力!C73="","",②選手情報入力!C73)</f>
        <v/>
      </c>
      <c r="I65" t="str">
        <f>IF(H65="","",IF(②選手情報入力!I73="","",IF(D65=1,VLOOKUP(②選手情報入力!I73,種目情報!$A$3:$B$17,2,FALSE),VLOOKUP(②選手情報入力!I73,種目情報!$E$3:$F$19,2,FALSE))))</f>
        <v/>
      </c>
      <c r="J65" t="str">
        <f>IF(②選手情報入力!J73="","",L65)</f>
        <v/>
      </c>
      <c r="K65" t="str">
        <f>"0000000000"&amp;②選手情報入力!J73</f>
        <v>0000000000</v>
      </c>
      <c r="L65" t="str">
        <f t="shared" si="1"/>
        <v>0000000</v>
      </c>
    </row>
    <row r="66" spans="1:12">
      <c r="A66" t="e">
        <f>IF(H66="","",RIGHT(①団体情報入力!$D$4,4))&amp;(D66&amp;"0000")+H66</f>
        <v>#VALUE!</v>
      </c>
      <c r="B66" t="str">
        <f>IF(H66="","",②選手情報入力!D74)</f>
        <v/>
      </c>
      <c r="C66" t="str">
        <f>IF(H66="","",②選手情報入力!E74)</f>
        <v/>
      </c>
      <c r="D66" t="str">
        <f>IF(H66="","",IF(②選手情報入力!G74="男",1,2))</f>
        <v/>
      </c>
      <c r="E66" t="str">
        <f t="shared" si="0"/>
        <v/>
      </c>
      <c r="F66" t="str">
        <f>IF(H66="","",①団体情報入力!$D$4)</f>
        <v/>
      </c>
      <c r="G66" t="str">
        <f>IF(H66="","",①団体情報入力!$D$6)</f>
        <v/>
      </c>
      <c r="H66" t="str">
        <f>IF(②選手情報入力!C74="","",②選手情報入力!C74)</f>
        <v/>
      </c>
      <c r="I66" t="str">
        <f>IF(H66="","",IF(②選手情報入力!I74="","",IF(D66=1,VLOOKUP(②選手情報入力!I74,種目情報!$A$3:$B$17,2,FALSE),VLOOKUP(②選手情報入力!I74,種目情報!$E$3:$F$19,2,FALSE))))</f>
        <v/>
      </c>
      <c r="J66" t="str">
        <f>IF(②選手情報入力!J74="","",L66)</f>
        <v/>
      </c>
      <c r="K66" t="str">
        <f>"0000000000"&amp;②選手情報入力!J74</f>
        <v>0000000000</v>
      </c>
      <c r="L66" t="str">
        <f t="shared" si="1"/>
        <v>0000000</v>
      </c>
    </row>
    <row r="67" spans="1:12">
      <c r="A67" t="e">
        <f>IF(H67="","",RIGHT(①団体情報入力!$D$4,4))&amp;(D67&amp;"0000")+H67</f>
        <v>#VALUE!</v>
      </c>
      <c r="B67" t="str">
        <f>IF(H67="","",②選手情報入力!D75)</f>
        <v/>
      </c>
      <c r="C67" t="str">
        <f>IF(H67="","",②選手情報入力!E75)</f>
        <v/>
      </c>
      <c r="D67" t="str">
        <f>IF(H67="","",IF(②選手情報入力!G75="男",1,2))</f>
        <v/>
      </c>
      <c r="E67" t="str">
        <f t="shared" ref="E67:E91" si="2">IF(H67="","",23)</f>
        <v/>
      </c>
      <c r="F67" t="str">
        <f>IF(H67="","",①団体情報入力!$D$4)</f>
        <v/>
      </c>
      <c r="G67" t="str">
        <f>IF(H67="","",①団体情報入力!$D$6)</f>
        <v/>
      </c>
      <c r="H67" t="str">
        <f>IF(②選手情報入力!C75="","",②選手情報入力!C75)</f>
        <v/>
      </c>
      <c r="I67" t="str">
        <f>IF(H67="","",IF(②選手情報入力!I75="","",IF(D67=1,VLOOKUP(②選手情報入力!I75,種目情報!$A$3:$B$17,2,FALSE),VLOOKUP(②選手情報入力!I75,種目情報!$E$3:$F$19,2,FALSE))))</f>
        <v/>
      </c>
      <c r="J67" t="str">
        <f>IF(②選手情報入力!J75="","",L67)</f>
        <v/>
      </c>
      <c r="K67" t="str">
        <f>"0000000000"&amp;②選手情報入力!J75</f>
        <v>0000000000</v>
      </c>
      <c r="L67" t="str">
        <f t="shared" ref="L67:L91" si="3">IF(I67&gt;"07000",RIGHT(K67,5),RIGHT(K67,7))</f>
        <v>0000000</v>
      </c>
    </row>
    <row r="68" spans="1:12">
      <c r="A68" t="e">
        <f>IF(H68="","",RIGHT(①団体情報入力!$D$4,4))&amp;(D68&amp;"0000")+H68</f>
        <v>#VALUE!</v>
      </c>
      <c r="B68" t="str">
        <f>IF(H68="","",②選手情報入力!D76)</f>
        <v/>
      </c>
      <c r="C68" t="str">
        <f>IF(H68="","",②選手情報入力!E76)</f>
        <v/>
      </c>
      <c r="D68" t="str">
        <f>IF(H68="","",IF(②選手情報入力!G76="男",1,2))</f>
        <v/>
      </c>
      <c r="E68" t="str">
        <f t="shared" si="2"/>
        <v/>
      </c>
      <c r="F68" t="str">
        <f>IF(H68="","",①団体情報入力!$D$4)</f>
        <v/>
      </c>
      <c r="G68" t="str">
        <f>IF(H68="","",①団体情報入力!$D$6)</f>
        <v/>
      </c>
      <c r="H68" t="str">
        <f>IF(②選手情報入力!C76="","",②選手情報入力!C76)</f>
        <v/>
      </c>
      <c r="I68" t="str">
        <f>IF(H68="","",IF(②選手情報入力!I76="","",IF(D68=1,VLOOKUP(②選手情報入力!I76,種目情報!$A$3:$B$17,2,FALSE),VLOOKUP(②選手情報入力!I76,種目情報!$E$3:$F$19,2,FALSE))))</f>
        <v/>
      </c>
      <c r="J68" t="str">
        <f>IF(②選手情報入力!J76="","",L68)</f>
        <v/>
      </c>
      <c r="K68" t="str">
        <f>"0000000000"&amp;②選手情報入力!J76</f>
        <v>0000000000</v>
      </c>
      <c r="L68" t="str">
        <f t="shared" si="3"/>
        <v>0000000</v>
      </c>
    </row>
    <row r="69" spans="1:12">
      <c r="A69" t="e">
        <f>IF(H69="","",RIGHT(①団体情報入力!$D$4,4))&amp;(D69&amp;"0000")+H69</f>
        <v>#VALUE!</v>
      </c>
      <c r="B69" t="str">
        <f>IF(H69="","",②選手情報入力!D77)</f>
        <v/>
      </c>
      <c r="C69" t="str">
        <f>IF(H69="","",②選手情報入力!E77)</f>
        <v/>
      </c>
      <c r="D69" t="str">
        <f>IF(H69="","",IF(②選手情報入力!G77="男",1,2))</f>
        <v/>
      </c>
      <c r="E69" t="str">
        <f t="shared" si="2"/>
        <v/>
      </c>
      <c r="F69" t="str">
        <f>IF(H69="","",①団体情報入力!$D$4)</f>
        <v/>
      </c>
      <c r="G69" t="str">
        <f>IF(H69="","",①団体情報入力!$D$6)</f>
        <v/>
      </c>
      <c r="H69" t="str">
        <f>IF(②選手情報入力!C77="","",②選手情報入力!C77)</f>
        <v/>
      </c>
      <c r="I69" t="str">
        <f>IF(H69="","",IF(②選手情報入力!I77="","",IF(D69=1,VLOOKUP(②選手情報入力!I77,種目情報!$A$3:$B$17,2,FALSE),VLOOKUP(②選手情報入力!I77,種目情報!$E$3:$F$19,2,FALSE))))</f>
        <v/>
      </c>
      <c r="J69" t="str">
        <f>IF(②選手情報入力!J77="","",L69)</f>
        <v/>
      </c>
      <c r="K69" t="str">
        <f>"0000000000"&amp;②選手情報入力!J77</f>
        <v>0000000000</v>
      </c>
      <c r="L69" t="str">
        <f t="shared" si="3"/>
        <v>0000000</v>
      </c>
    </row>
    <row r="70" spans="1:12">
      <c r="A70" t="e">
        <f>IF(H70="","",RIGHT(①団体情報入力!$D$4,4))&amp;(D70&amp;"0000")+H70</f>
        <v>#VALUE!</v>
      </c>
      <c r="B70" t="str">
        <f>IF(H70="","",②選手情報入力!D78)</f>
        <v/>
      </c>
      <c r="C70" t="str">
        <f>IF(H70="","",②選手情報入力!E78)</f>
        <v/>
      </c>
      <c r="D70" t="str">
        <f>IF(H70="","",IF(②選手情報入力!G78="男",1,2))</f>
        <v/>
      </c>
      <c r="E70" t="str">
        <f t="shared" si="2"/>
        <v/>
      </c>
      <c r="F70" t="str">
        <f>IF(H70="","",①団体情報入力!$D$4)</f>
        <v/>
      </c>
      <c r="G70" t="str">
        <f>IF(H70="","",①団体情報入力!$D$6)</f>
        <v/>
      </c>
      <c r="H70" t="str">
        <f>IF(②選手情報入力!C78="","",②選手情報入力!C78)</f>
        <v/>
      </c>
      <c r="I70" t="str">
        <f>IF(H70="","",IF(②選手情報入力!I78="","",IF(D70=1,VLOOKUP(②選手情報入力!I78,種目情報!$A$3:$B$17,2,FALSE),VLOOKUP(②選手情報入力!I78,種目情報!$E$3:$F$19,2,FALSE))))</f>
        <v/>
      </c>
      <c r="J70" t="str">
        <f>IF(②選手情報入力!J78="","",L70)</f>
        <v/>
      </c>
      <c r="K70" t="str">
        <f>"0000000000"&amp;②選手情報入力!J78</f>
        <v>0000000000</v>
      </c>
      <c r="L70" t="str">
        <f t="shared" si="3"/>
        <v>0000000</v>
      </c>
    </row>
    <row r="71" spans="1:12">
      <c r="A71" t="e">
        <f>IF(H71="","",RIGHT(①団体情報入力!$D$4,4))&amp;(D71&amp;"0000")+H71</f>
        <v>#VALUE!</v>
      </c>
      <c r="B71" t="str">
        <f>IF(H71="","",②選手情報入力!D79)</f>
        <v/>
      </c>
      <c r="C71" t="str">
        <f>IF(H71="","",②選手情報入力!E79)</f>
        <v/>
      </c>
      <c r="D71" t="str">
        <f>IF(H71="","",IF(②選手情報入力!G79="男",1,2))</f>
        <v/>
      </c>
      <c r="E71" t="str">
        <f t="shared" si="2"/>
        <v/>
      </c>
      <c r="F71" t="str">
        <f>IF(H71="","",①団体情報入力!$D$4)</f>
        <v/>
      </c>
      <c r="G71" t="str">
        <f>IF(H71="","",①団体情報入力!$D$6)</f>
        <v/>
      </c>
      <c r="H71" t="str">
        <f>IF(②選手情報入力!C79="","",②選手情報入力!C79)</f>
        <v/>
      </c>
      <c r="I71" t="str">
        <f>IF(H71="","",IF(②選手情報入力!I79="","",IF(D71=1,VLOOKUP(②選手情報入力!I79,種目情報!$A$3:$B$17,2,FALSE),VLOOKUP(②選手情報入力!I79,種目情報!$E$3:$F$19,2,FALSE))))</f>
        <v/>
      </c>
      <c r="J71" t="str">
        <f>IF(②選手情報入力!J79="","",L71)</f>
        <v/>
      </c>
      <c r="K71" t="str">
        <f>"0000000000"&amp;②選手情報入力!J79</f>
        <v>0000000000</v>
      </c>
      <c r="L71" t="str">
        <f t="shared" si="3"/>
        <v>0000000</v>
      </c>
    </row>
    <row r="72" spans="1:12">
      <c r="A72" t="e">
        <f>IF(H72="","",RIGHT(①団体情報入力!$D$4,4))&amp;(D72&amp;"0000")+H72</f>
        <v>#VALUE!</v>
      </c>
      <c r="B72" t="str">
        <f>IF(H72="","",②選手情報入力!D80)</f>
        <v/>
      </c>
      <c r="C72" t="str">
        <f>IF(H72="","",②選手情報入力!E80)</f>
        <v/>
      </c>
      <c r="D72" t="str">
        <f>IF(H72="","",IF(②選手情報入力!G80="男",1,2))</f>
        <v/>
      </c>
      <c r="E72" t="str">
        <f t="shared" si="2"/>
        <v/>
      </c>
      <c r="F72" t="str">
        <f>IF(H72="","",①団体情報入力!$D$4)</f>
        <v/>
      </c>
      <c r="G72" t="str">
        <f>IF(H72="","",①団体情報入力!$D$6)</f>
        <v/>
      </c>
      <c r="H72" t="str">
        <f>IF(②選手情報入力!C80="","",②選手情報入力!C80)</f>
        <v/>
      </c>
      <c r="I72" t="str">
        <f>IF(H72="","",IF(②選手情報入力!I80="","",IF(D72=1,VLOOKUP(②選手情報入力!I80,種目情報!$A$3:$B$17,2,FALSE),VLOOKUP(②選手情報入力!I80,種目情報!$E$3:$F$19,2,FALSE))))</f>
        <v/>
      </c>
      <c r="J72" t="str">
        <f>IF(②選手情報入力!J80="","",L72)</f>
        <v/>
      </c>
      <c r="K72" t="str">
        <f>"0000000000"&amp;②選手情報入力!J80</f>
        <v>0000000000</v>
      </c>
      <c r="L72" t="str">
        <f t="shared" si="3"/>
        <v>0000000</v>
      </c>
    </row>
    <row r="73" spans="1:12">
      <c r="A73" t="e">
        <f>IF(H73="","",RIGHT(①団体情報入力!$D$4,4))&amp;(D73&amp;"0000")+H73</f>
        <v>#VALUE!</v>
      </c>
      <c r="B73" t="str">
        <f>IF(H73="","",②選手情報入力!D81)</f>
        <v/>
      </c>
      <c r="C73" t="str">
        <f>IF(H73="","",②選手情報入力!E81)</f>
        <v/>
      </c>
      <c r="D73" t="str">
        <f>IF(H73="","",IF(②選手情報入力!G81="男",1,2))</f>
        <v/>
      </c>
      <c r="E73" t="str">
        <f t="shared" si="2"/>
        <v/>
      </c>
      <c r="F73" t="str">
        <f>IF(H73="","",①団体情報入力!$D$4)</f>
        <v/>
      </c>
      <c r="G73" t="str">
        <f>IF(H73="","",①団体情報入力!$D$6)</f>
        <v/>
      </c>
      <c r="H73" t="str">
        <f>IF(②選手情報入力!C81="","",②選手情報入力!C81)</f>
        <v/>
      </c>
      <c r="I73" t="str">
        <f>IF(H73="","",IF(②選手情報入力!I81="","",IF(D73=1,VLOOKUP(②選手情報入力!I81,種目情報!$A$3:$B$17,2,FALSE),VLOOKUP(②選手情報入力!I81,種目情報!$E$3:$F$19,2,FALSE))))</f>
        <v/>
      </c>
      <c r="J73" t="str">
        <f>IF(②選手情報入力!J81="","",L73)</f>
        <v/>
      </c>
      <c r="K73" t="str">
        <f>"0000000000"&amp;②選手情報入力!J81</f>
        <v>0000000000</v>
      </c>
      <c r="L73" t="str">
        <f t="shared" si="3"/>
        <v>0000000</v>
      </c>
    </row>
    <row r="74" spans="1:12">
      <c r="A74" t="e">
        <f>IF(H74="","",RIGHT(①団体情報入力!$D$4,4))&amp;(D74&amp;"0000")+H74</f>
        <v>#VALUE!</v>
      </c>
      <c r="B74" t="str">
        <f>IF(H74="","",②選手情報入力!D82)</f>
        <v/>
      </c>
      <c r="C74" t="str">
        <f>IF(H74="","",②選手情報入力!E82)</f>
        <v/>
      </c>
      <c r="D74" t="str">
        <f>IF(H74="","",IF(②選手情報入力!G82="男",1,2))</f>
        <v/>
      </c>
      <c r="E74" t="str">
        <f t="shared" si="2"/>
        <v/>
      </c>
      <c r="F74" t="str">
        <f>IF(H74="","",①団体情報入力!$D$4)</f>
        <v/>
      </c>
      <c r="G74" t="str">
        <f>IF(H74="","",①団体情報入力!$D$6)</f>
        <v/>
      </c>
      <c r="H74" t="str">
        <f>IF(②選手情報入力!C82="","",②選手情報入力!C82)</f>
        <v/>
      </c>
      <c r="I74" t="str">
        <f>IF(H74="","",IF(②選手情報入力!I82="","",IF(D74=1,VLOOKUP(②選手情報入力!I82,種目情報!$A$3:$B$17,2,FALSE),VLOOKUP(②選手情報入力!I82,種目情報!$E$3:$F$19,2,FALSE))))</f>
        <v/>
      </c>
      <c r="J74" t="str">
        <f>IF(②選手情報入力!J82="","",L74)</f>
        <v/>
      </c>
      <c r="K74" t="str">
        <f>"0000000000"&amp;②選手情報入力!J82</f>
        <v>0000000000</v>
      </c>
      <c r="L74" t="str">
        <f t="shared" si="3"/>
        <v>0000000</v>
      </c>
    </row>
    <row r="75" spans="1:12">
      <c r="A75" t="e">
        <f>IF(H75="","",RIGHT(①団体情報入力!$D$4,4))&amp;(D75&amp;"0000")+H75</f>
        <v>#VALUE!</v>
      </c>
      <c r="B75" t="str">
        <f>IF(H75="","",②選手情報入力!D83)</f>
        <v/>
      </c>
      <c r="C75" t="str">
        <f>IF(H75="","",②選手情報入力!E83)</f>
        <v/>
      </c>
      <c r="D75" t="str">
        <f>IF(H75="","",IF(②選手情報入力!G83="男",1,2))</f>
        <v/>
      </c>
      <c r="E75" t="str">
        <f t="shared" si="2"/>
        <v/>
      </c>
      <c r="F75" t="str">
        <f>IF(H75="","",①団体情報入力!$D$4)</f>
        <v/>
      </c>
      <c r="G75" t="str">
        <f>IF(H75="","",①団体情報入力!$D$6)</f>
        <v/>
      </c>
      <c r="H75" t="str">
        <f>IF(②選手情報入力!C83="","",②選手情報入力!C83)</f>
        <v/>
      </c>
      <c r="I75" t="str">
        <f>IF(H75="","",IF(②選手情報入力!I83="","",IF(D75=1,VLOOKUP(②選手情報入力!I83,種目情報!$A$3:$B$17,2,FALSE),VLOOKUP(②選手情報入力!I83,種目情報!$E$3:$F$19,2,FALSE))))</f>
        <v/>
      </c>
      <c r="J75" t="str">
        <f>IF(②選手情報入力!J83="","",L75)</f>
        <v/>
      </c>
      <c r="K75" t="str">
        <f>"0000000000"&amp;②選手情報入力!J83</f>
        <v>0000000000</v>
      </c>
      <c r="L75" t="str">
        <f t="shared" si="3"/>
        <v>0000000</v>
      </c>
    </row>
    <row r="76" spans="1:12">
      <c r="A76" t="e">
        <f>IF(H76="","",RIGHT(①団体情報入力!$D$4,4))&amp;(D76&amp;"0000")+H76</f>
        <v>#VALUE!</v>
      </c>
      <c r="B76" t="str">
        <f>IF(H76="","",②選手情報入力!D84)</f>
        <v/>
      </c>
      <c r="C76" t="str">
        <f>IF(H76="","",②選手情報入力!E84)</f>
        <v/>
      </c>
      <c r="D76" t="str">
        <f>IF(H76="","",IF(②選手情報入力!G84="男",1,2))</f>
        <v/>
      </c>
      <c r="E76" t="str">
        <f t="shared" si="2"/>
        <v/>
      </c>
      <c r="F76" t="str">
        <f>IF(H76="","",①団体情報入力!$D$4)</f>
        <v/>
      </c>
      <c r="G76" t="str">
        <f>IF(H76="","",①団体情報入力!$D$6)</f>
        <v/>
      </c>
      <c r="H76" t="str">
        <f>IF(②選手情報入力!C84="","",②選手情報入力!C84)</f>
        <v/>
      </c>
      <c r="I76" t="str">
        <f>IF(H76="","",IF(②選手情報入力!I84="","",IF(D76=1,VLOOKUP(②選手情報入力!I84,種目情報!$A$3:$B$17,2,FALSE),VLOOKUP(②選手情報入力!I84,種目情報!$E$3:$F$19,2,FALSE))))</f>
        <v/>
      </c>
      <c r="J76" t="str">
        <f>IF(②選手情報入力!J84="","",L76)</f>
        <v/>
      </c>
      <c r="K76" t="str">
        <f>"0000000000"&amp;②選手情報入力!J84</f>
        <v>0000000000</v>
      </c>
      <c r="L76" t="str">
        <f t="shared" si="3"/>
        <v>0000000</v>
      </c>
    </row>
    <row r="77" spans="1:12">
      <c r="A77" t="e">
        <f>IF(H77="","",RIGHT(①団体情報入力!$D$4,4))&amp;(D77&amp;"0000")+H77</f>
        <v>#VALUE!</v>
      </c>
      <c r="B77" t="str">
        <f>IF(H77="","",②選手情報入力!D85)</f>
        <v/>
      </c>
      <c r="C77" t="str">
        <f>IF(H77="","",②選手情報入力!E85)</f>
        <v/>
      </c>
      <c r="D77" t="str">
        <f>IF(H77="","",IF(②選手情報入力!G85="男",1,2))</f>
        <v/>
      </c>
      <c r="E77" t="str">
        <f t="shared" si="2"/>
        <v/>
      </c>
      <c r="F77" t="str">
        <f>IF(H77="","",①団体情報入力!$D$4)</f>
        <v/>
      </c>
      <c r="G77" t="str">
        <f>IF(H77="","",①団体情報入力!$D$6)</f>
        <v/>
      </c>
      <c r="H77" t="str">
        <f>IF(②選手情報入力!C85="","",②選手情報入力!C85)</f>
        <v/>
      </c>
      <c r="I77" t="str">
        <f>IF(H77="","",IF(②選手情報入力!I85="","",IF(D77=1,VLOOKUP(②選手情報入力!I85,種目情報!$A$3:$B$17,2,FALSE),VLOOKUP(②選手情報入力!I85,種目情報!$E$3:$F$19,2,FALSE))))</f>
        <v/>
      </c>
      <c r="J77" t="str">
        <f>IF(②選手情報入力!J85="","",L77)</f>
        <v/>
      </c>
      <c r="K77" t="str">
        <f>"0000000000"&amp;②選手情報入力!J85</f>
        <v>0000000000</v>
      </c>
      <c r="L77" t="str">
        <f t="shared" si="3"/>
        <v>0000000</v>
      </c>
    </row>
    <row r="78" spans="1:12">
      <c r="A78" t="e">
        <f>IF(H78="","",RIGHT(①団体情報入力!$D$4,4))&amp;(D78&amp;"0000")+H78</f>
        <v>#VALUE!</v>
      </c>
      <c r="B78" t="str">
        <f>IF(H78="","",②選手情報入力!D86)</f>
        <v/>
      </c>
      <c r="C78" t="str">
        <f>IF(H78="","",②選手情報入力!E86)</f>
        <v/>
      </c>
      <c r="D78" t="str">
        <f>IF(H78="","",IF(②選手情報入力!G86="男",1,2))</f>
        <v/>
      </c>
      <c r="E78" t="str">
        <f t="shared" si="2"/>
        <v/>
      </c>
      <c r="F78" t="str">
        <f>IF(H78="","",①団体情報入力!$D$4)</f>
        <v/>
      </c>
      <c r="G78" t="str">
        <f>IF(H78="","",①団体情報入力!$D$6)</f>
        <v/>
      </c>
      <c r="H78" t="str">
        <f>IF(②選手情報入力!C86="","",②選手情報入力!C86)</f>
        <v/>
      </c>
      <c r="I78" t="str">
        <f>IF(H78="","",IF(②選手情報入力!I86="","",IF(D78=1,VLOOKUP(②選手情報入力!I86,種目情報!$A$3:$B$17,2,FALSE),VLOOKUP(②選手情報入力!I86,種目情報!$E$3:$F$19,2,FALSE))))</f>
        <v/>
      </c>
      <c r="J78" t="str">
        <f>IF(②選手情報入力!J86="","",L78)</f>
        <v/>
      </c>
      <c r="K78" t="str">
        <f>"0000000000"&amp;②選手情報入力!J86</f>
        <v>0000000000</v>
      </c>
      <c r="L78" t="str">
        <f t="shared" si="3"/>
        <v>0000000</v>
      </c>
    </row>
    <row r="79" spans="1:12">
      <c r="A79" t="e">
        <f>IF(H79="","",RIGHT(①団体情報入力!$D$4,4))&amp;(D79&amp;"0000")+H79</f>
        <v>#VALUE!</v>
      </c>
      <c r="B79" t="str">
        <f>IF(H79="","",②選手情報入力!D87)</f>
        <v/>
      </c>
      <c r="C79" t="str">
        <f>IF(H79="","",②選手情報入力!E87)</f>
        <v/>
      </c>
      <c r="D79" t="str">
        <f>IF(H79="","",IF(②選手情報入力!G87="男",1,2))</f>
        <v/>
      </c>
      <c r="E79" t="str">
        <f t="shared" si="2"/>
        <v/>
      </c>
      <c r="F79" t="str">
        <f>IF(H79="","",①団体情報入力!$D$4)</f>
        <v/>
      </c>
      <c r="G79" t="str">
        <f>IF(H79="","",①団体情報入力!$D$6)</f>
        <v/>
      </c>
      <c r="H79" t="str">
        <f>IF(②選手情報入力!C87="","",②選手情報入力!C87)</f>
        <v/>
      </c>
      <c r="I79" t="str">
        <f>IF(H79="","",IF(②選手情報入力!I87="","",IF(D79=1,VLOOKUP(②選手情報入力!I87,種目情報!$A$3:$B$17,2,FALSE),VLOOKUP(②選手情報入力!I87,種目情報!$E$3:$F$19,2,FALSE))))</f>
        <v/>
      </c>
      <c r="J79" t="str">
        <f>IF(②選手情報入力!J87="","",L79)</f>
        <v/>
      </c>
      <c r="K79" t="str">
        <f>"0000000000"&amp;②選手情報入力!J87</f>
        <v>0000000000</v>
      </c>
      <c r="L79" t="str">
        <f t="shared" si="3"/>
        <v>0000000</v>
      </c>
    </row>
    <row r="80" spans="1:12">
      <c r="A80" t="e">
        <f>IF(H80="","",RIGHT(①団体情報入力!$D$4,4))&amp;(D80&amp;"0000")+H80</f>
        <v>#VALUE!</v>
      </c>
      <c r="B80" t="str">
        <f>IF(H80="","",②選手情報入力!D88)</f>
        <v/>
      </c>
      <c r="C80" t="str">
        <f>IF(H80="","",②選手情報入力!E88)</f>
        <v/>
      </c>
      <c r="D80" t="str">
        <f>IF(H80="","",IF(②選手情報入力!G88="男",1,2))</f>
        <v/>
      </c>
      <c r="E80" t="str">
        <f t="shared" si="2"/>
        <v/>
      </c>
      <c r="F80" t="str">
        <f>IF(H80="","",①団体情報入力!$D$4)</f>
        <v/>
      </c>
      <c r="G80" t="str">
        <f>IF(H80="","",①団体情報入力!$D$6)</f>
        <v/>
      </c>
      <c r="H80" t="str">
        <f>IF(②選手情報入力!C88="","",②選手情報入力!C88)</f>
        <v/>
      </c>
      <c r="I80" t="str">
        <f>IF(H80="","",IF(②選手情報入力!I88="","",IF(D80=1,VLOOKUP(②選手情報入力!I88,種目情報!$A$3:$B$17,2,FALSE),VLOOKUP(②選手情報入力!I88,種目情報!$E$3:$F$19,2,FALSE))))</f>
        <v/>
      </c>
      <c r="J80" t="str">
        <f>IF(②選手情報入力!J88="","",L80)</f>
        <v/>
      </c>
      <c r="K80" t="str">
        <f>"0000000000"&amp;②選手情報入力!J88</f>
        <v>0000000000</v>
      </c>
      <c r="L80" t="str">
        <f t="shared" si="3"/>
        <v>0000000</v>
      </c>
    </row>
    <row r="81" spans="1:12">
      <c r="A81" t="e">
        <f>IF(H81="","",RIGHT(①団体情報入力!$D$4,4))&amp;(D81&amp;"0000")+H81</f>
        <v>#VALUE!</v>
      </c>
      <c r="B81" t="str">
        <f>IF(H81="","",②選手情報入力!D89)</f>
        <v/>
      </c>
      <c r="C81" t="str">
        <f>IF(H81="","",②選手情報入力!E89)</f>
        <v/>
      </c>
      <c r="D81" t="str">
        <f>IF(H81="","",IF(②選手情報入力!G89="男",1,2))</f>
        <v/>
      </c>
      <c r="E81" t="str">
        <f t="shared" si="2"/>
        <v/>
      </c>
      <c r="F81" t="str">
        <f>IF(H81="","",①団体情報入力!$D$4)</f>
        <v/>
      </c>
      <c r="G81" t="str">
        <f>IF(H81="","",①団体情報入力!$D$6)</f>
        <v/>
      </c>
      <c r="H81" t="str">
        <f>IF(②選手情報入力!C89="","",②選手情報入力!C89)</f>
        <v/>
      </c>
      <c r="I81" t="str">
        <f>IF(H81="","",IF(②選手情報入力!I89="","",IF(D81=1,VLOOKUP(②選手情報入力!I89,種目情報!$A$3:$B$17,2,FALSE),VLOOKUP(②選手情報入力!I89,種目情報!$E$3:$F$19,2,FALSE))))</f>
        <v/>
      </c>
      <c r="J81" t="str">
        <f>IF(②選手情報入力!J89="","",L81)</f>
        <v/>
      </c>
      <c r="K81" t="str">
        <f>"0000000000"&amp;②選手情報入力!J89</f>
        <v>0000000000</v>
      </c>
      <c r="L81" t="str">
        <f t="shared" si="3"/>
        <v>0000000</v>
      </c>
    </row>
    <row r="82" spans="1:12">
      <c r="A82" t="e">
        <f>IF(H82="","",RIGHT(①団体情報入力!$D$4,4))&amp;(D82&amp;"0000")+H82</f>
        <v>#VALUE!</v>
      </c>
      <c r="B82" t="str">
        <f>IF(H82="","",②選手情報入力!D90)</f>
        <v/>
      </c>
      <c r="C82" t="str">
        <f>IF(H82="","",②選手情報入力!E90)</f>
        <v/>
      </c>
      <c r="D82" t="str">
        <f>IF(H82="","",IF(②選手情報入力!G90="男",1,2))</f>
        <v/>
      </c>
      <c r="E82" t="str">
        <f t="shared" si="2"/>
        <v/>
      </c>
      <c r="F82" t="str">
        <f>IF(H82="","",①団体情報入力!$D$4)</f>
        <v/>
      </c>
      <c r="G82" t="str">
        <f>IF(H82="","",①団体情報入力!$D$6)</f>
        <v/>
      </c>
      <c r="H82" t="str">
        <f>IF(②選手情報入力!C90="","",②選手情報入力!C90)</f>
        <v/>
      </c>
      <c r="I82" t="str">
        <f>IF(H82="","",IF(②選手情報入力!I90="","",IF(D82=1,VLOOKUP(②選手情報入力!I90,種目情報!$A$3:$B$17,2,FALSE),VLOOKUP(②選手情報入力!I90,種目情報!$E$3:$F$19,2,FALSE))))</f>
        <v/>
      </c>
      <c r="J82" t="str">
        <f>IF(②選手情報入力!J90="","",L82)</f>
        <v/>
      </c>
      <c r="K82" t="str">
        <f>"0000000000"&amp;②選手情報入力!J90</f>
        <v>0000000000</v>
      </c>
      <c r="L82" t="str">
        <f t="shared" si="3"/>
        <v>0000000</v>
      </c>
    </row>
    <row r="83" spans="1:12">
      <c r="A83" t="e">
        <f>IF(H83="","",RIGHT(①団体情報入力!$D$4,4))&amp;(D83&amp;"0000")+H83</f>
        <v>#VALUE!</v>
      </c>
      <c r="B83" t="str">
        <f>IF(H83="","",②選手情報入力!D91)</f>
        <v/>
      </c>
      <c r="C83" t="str">
        <f>IF(H83="","",②選手情報入力!E91)</f>
        <v/>
      </c>
      <c r="D83" t="str">
        <f>IF(H83="","",IF(②選手情報入力!G91="男",1,2))</f>
        <v/>
      </c>
      <c r="E83" t="str">
        <f t="shared" si="2"/>
        <v/>
      </c>
      <c r="F83" t="str">
        <f>IF(H83="","",①団体情報入力!$D$4)</f>
        <v/>
      </c>
      <c r="G83" t="str">
        <f>IF(H83="","",①団体情報入力!$D$6)</f>
        <v/>
      </c>
      <c r="H83" t="str">
        <f>IF(②選手情報入力!C91="","",②選手情報入力!C91)</f>
        <v/>
      </c>
      <c r="I83" t="str">
        <f>IF(H83="","",IF(②選手情報入力!I91="","",IF(D83=1,VLOOKUP(②選手情報入力!I91,種目情報!$A$3:$B$17,2,FALSE),VLOOKUP(②選手情報入力!I91,種目情報!$E$3:$F$19,2,FALSE))))</f>
        <v/>
      </c>
      <c r="J83" t="str">
        <f>IF(②選手情報入力!J91="","",L83)</f>
        <v/>
      </c>
      <c r="K83" t="str">
        <f>"0000000000"&amp;②選手情報入力!J91</f>
        <v>0000000000</v>
      </c>
      <c r="L83" t="str">
        <f t="shared" si="3"/>
        <v>0000000</v>
      </c>
    </row>
    <row r="84" spans="1:12">
      <c r="A84" t="e">
        <f>IF(H84="","",RIGHT(①団体情報入力!$D$4,4))&amp;(D84&amp;"0000")+H84</f>
        <v>#VALUE!</v>
      </c>
      <c r="B84" t="str">
        <f>IF(H84="","",②選手情報入力!D92)</f>
        <v/>
      </c>
      <c r="C84" t="str">
        <f>IF(H84="","",②選手情報入力!E92)</f>
        <v/>
      </c>
      <c r="D84" t="str">
        <f>IF(H84="","",IF(②選手情報入力!G92="男",1,2))</f>
        <v/>
      </c>
      <c r="E84" t="str">
        <f t="shared" si="2"/>
        <v/>
      </c>
      <c r="F84" t="str">
        <f>IF(H84="","",①団体情報入力!$D$4)</f>
        <v/>
      </c>
      <c r="G84" t="str">
        <f>IF(H84="","",①団体情報入力!$D$6)</f>
        <v/>
      </c>
      <c r="H84" t="str">
        <f>IF(②選手情報入力!C92="","",②選手情報入力!C92)</f>
        <v/>
      </c>
      <c r="I84" t="str">
        <f>IF(H84="","",IF(②選手情報入力!I92="","",IF(D84=1,VLOOKUP(②選手情報入力!I92,種目情報!$A$3:$B$17,2,FALSE),VLOOKUP(②選手情報入力!I92,種目情報!$E$3:$F$19,2,FALSE))))</f>
        <v/>
      </c>
      <c r="J84" t="str">
        <f>IF(②選手情報入力!J92="","",L84)</f>
        <v/>
      </c>
      <c r="K84" t="str">
        <f>"0000000000"&amp;②選手情報入力!J92</f>
        <v>0000000000</v>
      </c>
      <c r="L84" t="str">
        <f t="shared" si="3"/>
        <v>0000000</v>
      </c>
    </row>
    <row r="85" spans="1:12">
      <c r="A85" t="e">
        <f>IF(H85="","",RIGHT(①団体情報入力!$D$4,4))&amp;(D85&amp;"0000")+H85</f>
        <v>#VALUE!</v>
      </c>
      <c r="B85" t="str">
        <f>IF(H85="","",②選手情報入力!D93)</f>
        <v/>
      </c>
      <c r="C85" t="str">
        <f>IF(H85="","",②選手情報入力!E93)</f>
        <v/>
      </c>
      <c r="D85" t="str">
        <f>IF(H85="","",IF(②選手情報入力!G93="男",1,2))</f>
        <v/>
      </c>
      <c r="E85" t="str">
        <f t="shared" si="2"/>
        <v/>
      </c>
      <c r="F85" t="str">
        <f>IF(H85="","",①団体情報入力!$D$4)</f>
        <v/>
      </c>
      <c r="G85" t="str">
        <f>IF(H85="","",①団体情報入力!$D$6)</f>
        <v/>
      </c>
      <c r="H85" t="str">
        <f>IF(②選手情報入力!C93="","",②選手情報入力!C93)</f>
        <v/>
      </c>
      <c r="I85" t="str">
        <f>IF(H85="","",IF(②選手情報入力!I93="","",IF(D85=1,VLOOKUP(②選手情報入力!I93,種目情報!$A$3:$B$17,2,FALSE),VLOOKUP(②選手情報入力!I93,種目情報!$E$3:$F$19,2,FALSE))))</f>
        <v/>
      </c>
      <c r="J85" t="str">
        <f>IF(②選手情報入力!J93="","",L85)</f>
        <v/>
      </c>
      <c r="K85" t="str">
        <f>"0000000000"&amp;②選手情報入力!J93</f>
        <v>0000000000</v>
      </c>
      <c r="L85" t="str">
        <f t="shared" si="3"/>
        <v>0000000</v>
      </c>
    </row>
    <row r="86" spans="1:12">
      <c r="A86" t="e">
        <f>IF(H86="","",RIGHT(①団体情報入力!$D$4,4))&amp;(D86&amp;"0000")+H86</f>
        <v>#VALUE!</v>
      </c>
      <c r="B86" t="str">
        <f>IF(H86="","",②選手情報入力!D94)</f>
        <v/>
      </c>
      <c r="C86" t="str">
        <f>IF(H86="","",②選手情報入力!E94)</f>
        <v/>
      </c>
      <c r="D86" t="str">
        <f>IF(H86="","",IF(②選手情報入力!G94="男",1,2))</f>
        <v/>
      </c>
      <c r="E86" t="str">
        <f t="shared" si="2"/>
        <v/>
      </c>
      <c r="F86" t="str">
        <f>IF(H86="","",①団体情報入力!$D$4)</f>
        <v/>
      </c>
      <c r="G86" t="str">
        <f>IF(H86="","",①団体情報入力!$D$6)</f>
        <v/>
      </c>
      <c r="H86" t="str">
        <f>IF(②選手情報入力!C94="","",②選手情報入力!C94)</f>
        <v/>
      </c>
      <c r="I86" t="str">
        <f>IF(H86="","",IF(②選手情報入力!I94="","",IF(D86=1,VLOOKUP(②選手情報入力!I94,種目情報!$A$3:$B$17,2,FALSE),VLOOKUP(②選手情報入力!I94,種目情報!$E$3:$F$19,2,FALSE))))</f>
        <v/>
      </c>
      <c r="J86" t="str">
        <f>IF(②選手情報入力!J94="","",L86)</f>
        <v/>
      </c>
      <c r="K86" t="str">
        <f>"0000000000"&amp;②選手情報入力!J94</f>
        <v>0000000000</v>
      </c>
      <c r="L86" t="str">
        <f t="shared" si="3"/>
        <v>0000000</v>
      </c>
    </row>
    <row r="87" spans="1:12">
      <c r="A87" t="e">
        <f>IF(H87="","",RIGHT(①団体情報入力!$D$4,4))&amp;(D87&amp;"0000")+H87</f>
        <v>#VALUE!</v>
      </c>
      <c r="B87" t="str">
        <f>IF(H87="","",②選手情報入力!D95)</f>
        <v/>
      </c>
      <c r="C87" t="str">
        <f>IF(H87="","",②選手情報入力!E95)</f>
        <v/>
      </c>
      <c r="D87" t="str">
        <f>IF(H87="","",IF(②選手情報入力!G95="男",1,2))</f>
        <v/>
      </c>
      <c r="E87" t="str">
        <f t="shared" si="2"/>
        <v/>
      </c>
      <c r="F87" t="str">
        <f>IF(H87="","",①団体情報入力!$D$4)</f>
        <v/>
      </c>
      <c r="G87" t="str">
        <f>IF(H87="","",①団体情報入力!$D$6)</f>
        <v/>
      </c>
      <c r="H87" t="str">
        <f>IF(②選手情報入力!C95="","",②選手情報入力!C95)</f>
        <v/>
      </c>
      <c r="I87" t="str">
        <f>IF(H87="","",IF(②選手情報入力!I95="","",IF(D87=1,VLOOKUP(②選手情報入力!I95,種目情報!$A$3:$B$17,2,FALSE),VLOOKUP(②選手情報入力!I95,種目情報!$E$3:$F$19,2,FALSE))))</f>
        <v/>
      </c>
      <c r="J87" t="str">
        <f>IF(②選手情報入力!J95="","",L87)</f>
        <v/>
      </c>
      <c r="K87" t="str">
        <f>"0000000000"&amp;②選手情報入力!J95</f>
        <v>0000000000</v>
      </c>
      <c r="L87" t="str">
        <f t="shared" si="3"/>
        <v>0000000</v>
      </c>
    </row>
    <row r="88" spans="1:12">
      <c r="A88" t="e">
        <f>IF(H88="","",RIGHT(①団体情報入力!$D$4,4))&amp;(D88&amp;"0000")+H88</f>
        <v>#VALUE!</v>
      </c>
      <c r="B88" t="str">
        <f>IF(H88="","",②選手情報入力!D96)</f>
        <v/>
      </c>
      <c r="C88" t="str">
        <f>IF(H88="","",②選手情報入力!E96)</f>
        <v/>
      </c>
      <c r="D88" t="str">
        <f>IF(H88="","",IF(②選手情報入力!G96="男",1,2))</f>
        <v/>
      </c>
      <c r="E88" t="str">
        <f t="shared" si="2"/>
        <v/>
      </c>
      <c r="F88" t="str">
        <f>IF(H88="","",①団体情報入力!$D$4)</f>
        <v/>
      </c>
      <c r="G88" t="str">
        <f>IF(H88="","",①団体情報入力!$D$6)</f>
        <v/>
      </c>
      <c r="H88" t="str">
        <f>IF(②選手情報入力!C96="","",②選手情報入力!C96)</f>
        <v/>
      </c>
      <c r="I88" t="str">
        <f>IF(H88="","",IF(②選手情報入力!I96="","",IF(D88=1,VLOOKUP(②選手情報入力!I96,種目情報!$A$3:$B$17,2,FALSE),VLOOKUP(②選手情報入力!I96,種目情報!$E$3:$F$19,2,FALSE))))</f>
        <v/>
      </c>
      <c r="J88" t="str">
        <f>IF(②選手情報入力!J96="","",L88)</f>
        <v/>
      </c>
      <c r="K88" t="str">
        <f>"0000000000"&amp;②選手情報入力!J96</f>
        <v>0000000000</v>
      </c>
      <c r="L88" t="str">
        <f t="shared" si="3"/>
        <v>0000000</v>
      </c>
    </row>
    <row r="89" spans="1:12">
      <c r="A89" t="e">
        <f>IF(H89="","",RIGHT(①団体情報入力!$D$4,4))&amp;(D89&amp;"0000")+H89</f>
        <v>#VALUE!</v>
      </c>
      <c r="B89" t="str">
        <f>IF(H89="","",②選手情報入力!D97)</f>
        <v/>
      </c>
      <c r="C89" t="str">
        <f>IF(H89="","",②選手情報入力!E97)</f>
        <v/>
      </c>
      <c r="D89" t="str">
        <f>IF(H89="","",IF(②選手情報入力!G97="男",1,2))</f>
        <v/>
      </c>
      <c r="E89" t="str">
        <f t="shared" si="2"/>
        <v/>
      </c>
      <c r="F89" t="str">
        <f>IF(H89="","",①団体情報入力!$D$4)</f>
        <v/>
      </c>
      <c r="G89" t="str">
        <f>IF(H89="","",①団体情報入力!$D$6)</f>
        <v/>
      </c>
      <c r="H89" t="str">
        <f>IF(②選手情報入力!C97="","",②選手情報入力!C97)</f>
        <v/>
      </c>
      <c r="I89" t="str">
        <f>IF(H89="","",IF(②選手情報入力!I97="","",IF(D89=1,VLOOKUP(②選手情報入力!I97,種目情報!$A$3:$B$17,2,FALSE),VLOOKUP(②選手情報入力!I97,種目情報!$E$3:$F$19,2,FALSE))))</f>
        <v/>
      </c>
      <c r="J89" t="str">
        <f>IF(②選手情報入力!J97="","",L89)</f>
        <v/>
      </c>
      <c r="K89" t="str">
        <f>"0000000000"&amp;②選手情報入力!J97</f>
        <v>0000000000</v>
      </c>
      <c r="L89" t="str">
        <f t="shared" si="3"/>
        <v>0000000</v>
      </c>
    </row>
    <row r="90" spans="1:12">
      <c r="A90" t="e">
        <f>IF(H90="","",RIGHT(①団体情報入力!$D$4,4))&amp;(D90&amp;"0000")+H90</f>
        <v>#VALUE!</v>
      </c>
      <c r="B90" t="str">
        <f>IF(H90="","",②選手情報入力!D98)</f>
        <v/>
      </c>
      <c r="C90" t="str">
        <f>IF(H90="","",②選手情報入力!E98)</f>
        <v/>
      </c>
      <c r="D90" t="str">
        <f>IF(H90="","",IF(②選手情報入力!G98="男",1,2))</f>
        <v/>
      </c>
      <c r="E90" t="str">
        <f t="shared" si="2"/>
        <v/>
      </c>
      <c r="F90" t="str">
        <f>IF(H90="","",①団体情報入力!$D$4)</f>
        <v/>
      </c>
      <c r="G90" t="str">
        <f>IF(H90="","",①団体情報入力!$D$6)</f>
        <v/>
      </c>
      <c r="H90" t="str">
        <f>IF(②選手情報入力!C98="","",②選手情報入力!C98)</f>
        <v/>
      </c>
      <c r="I90" t="str">
        <f>IF(H90="","",IF(②選手情報入力!I98="","",IF(D90=1,VLOOKUP(②選手情報入力!I98,種目情報!$A$3:$B$17,2,FALSE),VLOOKUP(②選手情報入力!I98,種目情報!$E$3:$F$19,2,FALSE))))</f>
        <v/>
      </c>
      <c r="J90" t="str">
        <f>IF(②選手情報入力!J98="","",L90)</f>
        <v/>
      </c>
      <c r="K90" t="str">
        <f>"0000000000"&amp;②選手情報入力!J98</f>
        <v>0000000000</v>
      </c>
      <c r="L90" t="str">
        <f t="shared" si="3"/>
        <v>0000000</v>
      </c>
    </row>
    <row r="91" spans="1:12">
      <c r="A91" t="e">
        <f>IF(H91="","",RIGHT(①団体情報入力!$D$4,4))&amp;(D91&amp;"0000")+H91</f>
        <v>#VALUE!</v>
      </c>
      <c r="B91" t="str">
        <f>IF(H91="","",②選手情報入力!D99)</f>
        <v/>
      </c>
      <c r="C91" t="str">
        <f>IF(H91="","",②選手情報入力!E99)</f>
        <v/>
      </c>
      <c r="D91" t="str">
        <f>IF(H91="","",IF(②選手情報入力!G99="男",1,2))</f>
        <v/>
      </c>
      <c r="E91" t="str">
        <f t="shared" si="2"/>
        <v/>
      </c>
      <c r="F91" t="str">
        <f>IF(H91="","",①団体情報入力!$D$4)</f>
        <v/>
      </c>
      <c r="G91" t="str">
        <f>IF(H91="","",①団体情報入力!$D$6)</f>
        <v/>
      </c>
      <c r="H91" t="str">
        <f>IF(②選手情報入力!C99="","",②選手情報入力!C99)</f>
        <v/>
      </c>
      <c r="I91" t="str">
        <f>IF(H91="","",IF(②選手情報入力!I99="","",IF(D91=1,VLOOKUP(②選手情報入力!I99,種目情報!$A$3:$B$17,2,FALSE),VLOOKUP(②選手情報入力!I99,種目情報!$E$3:$F$19,2,FALSE))))</f>
        <v/>
      </c>
      <c r="J91" t="str">
        <f>IF(②選手情報入力!J99="","",L91)</f>
        <v/>
      </c>
      <c r="K91" t="str">
        <f>"0000000000"&amp;②選手情報入力!J99</f>
        <v>0000000000</v>
      </c>
      <c r="L91" t="str">
        <f t="shared" si="3"/>
        <v>0000000</v>
      </c>
    </row>
    <row r="92" spans="1:12">
      <c r="A92" s="23"/>
      <c r="B92" s="23"/>
      <c r="C92" s="23"/>
      <c r="D92" s="23"/>
      <c r="E92" s="23"/>
      <c r="F92" s="23"/>
      <c r="G92" s="23"/>
      <c r="H92" s="23"/>
      <c r="I92" s="23"/>
    </row>
  </sheetData>
  <phoneticPr fontId="8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161" workbookViewId="0">
      <selection activeCell="E206" sqref="E206"/>
    </sheetView>
  </sheetViews>
  <sheetFormatPr defaultColWidth="8.875" defaultRowHeight="13.5"/>
  <cols>
    <col min="1" max="1" width="8.875" style="221"/>
    <col min="2" max="2" width="16.125" style="221" bestFit="1" customWidth="1"/>
    <col min="3" max="3" width="8.875" style="221"/>
    <col min="4" max="4" width="16.125" style="221" bestFit="1" customWidth="1"/>
    <col min="5" max="5" width="49" style="221" bestFit="1" customWidth="1"/>
    <col min="6" max="16384" width="8.875" style="221"/>
  </cols>
  <sheetData>
    <row r="1" spans="1:6">
      <c r="A1" s="219" t="s">
        <v>283</v>
      </c>
      <c r="B1" s="219" t="s">
        <v>261</v>
      </c>
      <c r="C1" s="219" t="s">
        <v>284</v>
      </c>
      <c r="D1" s="219" t="s">
        <v>261</v>
      </c>
      <c r="E1" s="219" t="s">
        <v>262</v>
      </c>
      <c r="F1" s="220" t="s">
        <v>285</v>
      </c>
    </row>
    <row r="2" spans="1:6">
      <c r="A2" s="221">
        <v>1</v>
      </c>
      <c r="B2" s="221" t="s">
        <v>286</v>
      </c>
      <c r="C2" s="221">
        <v>230431</v>
      </c>
      <c r="D2" s="221" t="s">
        <v>286</v>
      </c>
      <c r="E2" s="221" t="s">
        <v>287</v>
      </c>
      <c r="F2" s="221">
        <v>1</v>
      </c>
    </row>
    <row r="3" spans="1:6">
      <c r="A3" s="221">
        <v>2</v>
      </c>
      <c r="B3" s="222" t="s">
        <v>288</v>
      </c>
      <c r="C3" s="221">
        <v>230165</v>
      </c>
      <c r="D3" s="222" t="s">
        <v>288</v>
      </c>
      <c r="E3" s="221" t="s">
        <v>289</v>
      </c>
      <c r="F3" s="221">
        <v>2</v>
      </c>
    </row>
    <row r="4" spans="1:6">
      <c r="A4" s="221">
        <v>3</v>
      </c>
      <c r="B4" s="221" t="s">
        <v>290</v>
      </c>
      <c r="C4" s="221">
        <v>230090</v>
      </c>
      <c r="D4" s="221" t="s">
        <v>290</v>
      </c>
      <c r="E4" s="221" t="s">
        <v>291</v>
      </c>
      <c r="F4" s="221">
        <v>3</v>
      </c>
    </row>
    <row r="5" spans="1:6">
      <c r="A5" s="221">
        <v>4</v>
      </c>
      <c r="B5" s="221" t="s">
        <v>292</v>
      </c>
      <c r="C5" s="221">
        <v>230091</v>
      </c>
      <c r="D5" s="221" t="s">
        <v>292</v>
      </c>
      <c r="E5" s="221" t="s">
        <v>293</v>
      </c>
      <c r="F5" s="221">
        <v>4</v>
      </c>
    </row>
    <row r="6" spans="1:6">
      <c r="A6" s="221">
        <v>5</v>
      </c>
      <c r="B6" s="221" t="s">
        <v>294</v>
      </c>
      <c r="C6" s="221">
        <v>230366</v>
      </c>
      <c r="D6" s="221" t="s">
        <v>294</v>
      </c>
      <c r="E6" s="221" t="s">
        <v>295</v>
      </c>
      <c r="F6" s="221">
        <v>5</v>
      </c>
    </row>
    <row r="7" spans="1:6">
      <c r="A7" s="221">
        <v>6</v>
      </c>
      <c r="B7" s="221" t="s">
        <v>296</v>
      </c>
      <c r="C7" s="221">
        <v>230124</v>
      </c>
      <c r="D7" s="221" t="s">
        <v>296</v>
      </c>
      <c r="E7" s="221" t="s">
        <v>297</v>
      </c>
      <c r="F7" s="221">
        <v>6</v>
      </c>
    </row>
    <row r="8" spans="1:6">
      <c r="A8" s="221">
        <v>7</v>
      </c>
      <c r="B8" s="221" t="s">
        <v>298</v>
      </c>
      <c r="C8" s="221">
        <v>230026</v>
      </c>
      <c r="D8" s="221" t="s">
        <v>298</v>
      </c>
      <c r="E8" s="221" t="s">
        <v>299</v>
      </c>
      <c r="F8" s="221">
        <v>7</v>
      </c>
    </row>
    <row r="9" spans="1:6">
      <c r="A9" s="221">
        <v>8</v>
      </c>
      <c r="B9" s="221" t="s">
        <v>300</v>
      </c>
      <c r="C9" s="221">
        <v>230036</v>
      </c>
      <c r="D9" s="221" t="s">
        <v>300</v>
      </c>
      <c r="E9" s="221" t="s">
        <v>301</v>
      </c>
      <c r="F9" s="221">
        <v>8</v>
      </c>
    </row>
    <row r="10" spans="1:6">
      <c r="A10" s="221">
        <v>9</v>
      </c>
      <c r="B10" s="221" t="s">
        <v>302</v>
      </c>
      <c r="C10" s="221">
        <v>230403</v>
      </c>
      <c r="D10" s="221" t="s">
        <v>302</v>
      </c>
      <c r="E10" s="221" t="s">
        <v>303</v>
      </c>
      <c r="F10" s="221">
        <v>9</v>
      </c>
    </row>
    <row r="11" spans="1:6">
      <c r="A11" s="221">
        <v>10</v>
      </c>
      <c r="B11" s="221" t="s">
        <v>304</v>
      </c>
      <c r="C11" s="221">
        <v>230095</v>
      </c>
      <c r="D11" s="221" t="s">
        <v>304</v>
      </c>
      <c r="E11" s="221" t="s">
        <v>305</v>
      </c>
      <c r="F11" s="221">
        <v>10</v>
      </c>
    </row>
    <row r="12" spans="1:6">
      <c r="A12" s="221">
        <v>11</v>
      </c>
      <c r="B12" s="221" t="s">
        <v>306</v>
      </c>
      <c r="C12" s="221">
        <v>230268</v>
      </c>
      <c r="D12" s="221" t="s">
        <v>306</v>
      </c>
      <c r="E12" s="221" t="s">
        <v>307</v>
      </c>
      <c r="F12" s="221">
        <v>11</v>
      </c>
    </row>
    <row r="13" spans="1:6">
      <c r="A13" s="221">
        <v>12</v>
      </c>
      <c r="B13" s="221" t="s">
        <v>308</v>
      </c>
      <c r="C13" s="221">
        <v>230238</v>
      </c>
      <c r="D13" s="221" t="s">
        <v>308</v>
      </c>
      <c r="E13" s="221" t="s">
        <v>309</v>
      </c>
      <c r="F13" s="221">
        <v>12</v>
      </c>
    </row>
    <row r="14" spans="1:6">
      <c r="A14" s="221">
        <v>13</v>
      </c>
      <c r="B14" s="221" t="s">
        <v>310</v>
      </c>
      <c r="C14" s="221">
        <v>230019</v>
      </c>
      <c r="D14" s="221" t="s">
        <v>310</v>
      </c>
      <c r="E14" s="221" t="s">
        <v>311</v>
      </c>
      <c r="F14" s="221">
        <v>13</v>
      </c>
    </row>
    <row r="15" spans="1:6">
      <c r="A15" s="221">
        <v>14</v>
      </c>
      <c r="B15" s="221" t="s">
        <v>312</v>
      </c>
      <c r="C15" s="221">
        <v>230029</v>
      </c>
      <c r="D15" s="221" t="s">
        <v>312</v>
      </c>
      <c r="E15" s="221" t="s">
        <v>313</v>
      </c>
      <c r="F15" s="221">
        <v>14</v>
      </c>
    </row>
    <row r="16" spans="1:6">
      <c r="A16" s="221">
        <v>15</v>
      </c>
      <c r="B16" s="221" t="s">
        <v>314</v>
      </c>
      <c r="C16" s="221">
        <v>230000</v>
      </c>
      <c r="D16" s="221" t="s">
        <v>314</v>
      </c>
      <c r="E16" s="221" t="s">
        <v>315</v>
      </c>
      <c r="F16" s="221">
        <v>15</v>
      </c>
    </row>
    <row r="17" spans="1:6">
      <c r="A17" s="221">
        <v>16</v>
      </c>
      <c r="B17" s="221" t="s">
        <v>316</v>
      </c>
      <c r="C17" s="221">
        <v>230442</v>
      </c>
      <c r="D17" s="221" t="s">
        <v>316</v>
      </c>
      <c r="E17" s="221" t="s">
        <v>317</v>
      </c>
      <c r="F17" s="221">
        <v>16</v>
      </c>
    </row>
    <row r="18" spans="1:6">
      <c r="A18" s="221">
        <v>17</v>
      </c>
      <c r="B18" s="221" t="s">
        <v>318</v>
      </c>
      <c r="C18" s="221">
        <v>230226</v>
      </c>
      <c r="D18" s="221" t="s">
        <v>318</v>
      </c>
      <c r="E18" s="221" t="s">
        <v>319</v>
      </c>
      <c r="F18" s="221">
        <v>17</v>
      </c>
    </row>
    <row r="19" spans="1:6">
      <c r="A19" s="221">
        <v>18</v>
      </c>
      <c r="B19" s="221" t="s">
        <v>320</v>
      </c>
      <c r="C19" s="221">
        <v>230355</v>
      </c>
      <c r="D19" s="221" t="s">
        <v>320</v>
      </c>
      <c r="E19" s="221" t="s">
        <v>321</v>
      </c>
      <c r="F19" s="221">
        <v>18</v>
      </c>
    </row>
    <row r="20" spans="1:6">
      <c r="A20" s="221">
        <v>19</v>
      </c>
      <c r="B20" s="221" t="s">
        <v>322</v>
      </c>
      <c r="C20" s="221">
        <v>230372</v>
      </c>
      <c r="D20" s="221" t="s">
        <v>322</v>
      </c>
      <c r="E20" s="221" t="s">
        <v>323</v>
      </c>
      <c r="F20" s="221">
        <v>19</v>
      </c>
    </row>
    <row r="21" spans="1:6">
      <c r="A21" s="221">
        <v>20</v>
      </c>
      <c r="B21" s="221" t="s">
        <v>324</v>
      </c>
      <c r="C21" s="221">
        <v>230424</v>
      </c>
      <c r="D21" s="221" t="s">
        <v>324</v>
      </c>
      <c r="E21" s="221" t="s">
        <v>325</v>
      </c>
      <c r="F21" s="221">
        <v>20</v>
      </c>
    </row>
    <row r="22" spans="1:6">
      <c r="A22" s="221">
        <v>21</v>
      </c>
      <c r="B22" s="221" t="s">
        <v>326</v>
      </c>
      <c r="C22" s="221">
        <v>230075</v>
      </c>
      <c r="D22" s="221" t="s">
        <v>326</v>
      </c>
      <c r="E22" s="221" t="s">
        <v>327</v>
      </c>
      <c r="F22" s="221">
        <v>21</v>
      </c>
    </row>
    <row r="23" spans="1:6">
      <c r="A23" s="221">
        <v>22</v>
      </c>
      <c r="B23" s="221" t="s">
        <v>328</v>
      </c>
      <c r="C23" s="221">
        <v>230394</v>
      </c>
      <c r="D23" s="221" t="s">
        <v>328</v>
      </c>
      <c r="E23" s="221" t="s">
        <v>329</v>
      </c>
      <c r="F23" s="221">
        <v>22</v>
      </c>
    </row>
    <row r="24" spans="1:6">
      <c r="A24" s="221">
        <v>23</v>
      </c>
      <c r="B24" s="221" t="s">
        <v>330</v>
      </c>
      <c r="C24" s="221">
        <v>230060</v>
      </c>
      <c r="D24" s="221" t="s">
        <v>330</v>
      </c>
      <c r="E24" s="221" t="s">
        <v>331</v>
      </c>
      <c r="F24" s="221">
        <v>23</v>
      </c>
    </row>
    <row r="25" spans="1:6">
      <c r="A25" s="221">
        <v>24</v>
      </c>
      <c r="B25" s="221" t="s">
        <v>332</v>
      </c>
      <c r="C25" s="221">
        <v>230440</v>
      </c>
      <c r="D25" s="221" t="s">
        <v>332</v>
      </c>
      <c r="E25" s="221" t="s">
        <v>333</v>
      </c>
      <c r="F25" s="221">
        <v>24</v>
      </c>
    </row>
    <row r="26" spans="1:6">
      <c r="A26" s="221">
        <v>25</v>
      </c>
      <c r="B26" s="221" t="s">
        <v>334</v>
      </c>
      <c r="C26" s="221">
        <v>230384</v>
      </c>
      <c r="D26" s="221" t="s">
        <v>334</v>
      </c>
      <c r="E26" s="221" t="s">
        <v>335</v>
      </c>
      <c r="F26" s="221">
        <v>25</v>
      </c>
    </row>
    <row r="27" spans="1:6">
      <c r="A27" s="221">
        <v>26</v>
      </c>
      <c r="B27" s="221" t="s">
        <v>336</v>
      </c>
      <c r="C27" s="221">
        <v>230093</v>
      </c>
      <c r="D27" s="221" t="s">
        <v>336</v>
      </c>
      <c r="E27" s="221" t="s">
        <v>337</v>
      </c>
      <c r="F27" s="221">
        <v>26</v>
      </c>
    </row>
    <row r="28" spans="1:6">
      <c r="A28" s="221">
        <v>27</v>
      </c>
      <c r="B28" s="221" t="s">
        <v>338</v>
      </c>
      <c r="C28" s="221">
        <v>230338</v>
      </c>
      <c r="D28" s="221" t="s">
        <v>338</v>
      </c>
      <c r="E28" s="221" t="s">
        <v>339</v>
      </c>
      <c r="F28" s="221">
        <v>27</v>
      </c>
    </row>
    <row r="29" spans="1:6">
      <c r="A29" s="221">
        <v>28</v>
      </c>
      <c r="B29" s="221" t="s">
        <v>340</v>
      </c>
      <c r="C29" s="221">
        <v>230414</v>
      </c>
      <c r="D29" s="221" t="s">
        <v>340</v>
      </c>
      <c r="E29" s="221" t="s">
        <v>341</v>
      </c>
      <c r="F29" s="221">
        <v>28</v>
      </c>
    </row>
    <row r="30" spans="1:6">
      <c r="A30" s="221">
        <v>29</v>
      </c>
      <c r="B30" s="221" t="s">
        <v>342</v>
      </c>
      <c r="C30" s="221">
        <v>230435</v>
      </c>
      <c r="D30" s="221" t="s">
        <v>342</v>
      </c>
      <c r="E30" s="221" t="s">
        <v>342</v>
      </c>
      <c r="F30" s="221">
        <v>29</v>
      </c>
    </row>
    <row r="31" spans="1:6">
      <c r="A31" s="221">
        <v>30</v>
      </c>
      <c r="B31" s="221" t="s">
        <v>343</v>
      </c>
      <c r="C31" s="221">
        <v>230198</v>
      </c>
      <c r="D31" s="221" t="s">
        <v>343</v>
      </c>
      <c r="E31" s="221" t="s">
        <v>344</v>
      </c>
      <c r="F31" s="221">
        <v>30</v>
      </c>
    </row>
    <row r="32" spans="1:6">
      <c r="A32" s="221">
        <v>31</v>
      </c>
      <c r="B32" s="221" t="s">
        <v>345</v>
      </c>
      <c r="C32" s="221">
        <v>230139</v>
      </c>
      <c r="D32" s="221" t="s">
        <v>345</v>
      </c>
      <c r="E32" s="221" t="s">
        <v>346</v>
      </c>
      <c r="F32" s="221">
        <v>31</v>
      </c>
    </row>
    <row r="33" spans="1:6">
      <c r="A33" s="221">
        <v>32</v>
      </c>
      <c r="B33" s="221" t="s">
        <v>347</v>
      </c>
      <c r="C33" s="221">
        <v>230437</v>
      </c>
      <c r="D33" s="221" t="s">
        <v>347</v>
      </c>
      <c r="E33" s="221" t="s">
        <v>348</v>
      </c>
      <c r="F33" s="221">
        <v>32</v>
      </c>
    </row>
    <row r="34" spans="1:6">
      <c r="A34" s="221">
        <v>33</v>
      </c>
      <c r="B34" s="221" t="s">
        <v>349</v>
      </c>
      <c r="C34" s="221">
        <v>230340</v>
      </c>
      <c r="D34" s="221" t="s">
        <v>349</v>
      </c>
      <c r="E34" s="221" t="s">
        <v>350</v>
      </c>
      <c r="F34" s="221">
        <v>33</v>
      </c>
    </row>
    <row r="35" spans="1:6">
      <c r="A35" s="221">
        <v>34</v>
      </c>
      <c r="B35" s="221" t="s">
        <v>351</v>
      </c>
      <c r="C35" s="221">
        <v>230169</v>
      </c>
      <c r="D35" s="221" t="s">
        <v>351</v>
      </c>
      <c r="E35" s="221" t="s">
        <v>352</v>
      </c>
      <c r="F35" s="221">
        <v>34</v>
      </c>
    </row>
    <row r="36" spans="1:6">
      <c r="A36" s="221">
        <v>35</v>
      </c>
      <c r="B36" s="221" t="s">
        <v>353</v>
      </c>
      <c r="C36" s="221">
        <v>230154</v>
      </c>
      <c r="D36" s="221" t="s">
        <v>353</v>
      </c>
      <c r="E36" s="221" t="s">
        <v>354</v>
      </c>
      <c r="F36" s="221">
        <v>35</v>
      </c>
    </row>
    <row r="37" spans="1:6">
      <c r="A37" s="221">
        <v>36</v>
      </c>
      <c r="B37" s="221" t="s">
        <v>355</v>
      </c>
      <c r="C37" s="221">
        <v>230416</v>
      </c>
      <c r="D37" s="221" t="s">
        <v>355</v>
      </c>
      <c r="E37" s="221" t="s">
        <v>356</v>
      </c>
      <c r="F37" s="221">
        <v>36</v>
      </c>
    </row>
    <row r="38" spans="1:6">
      <c r="A38" s="221">
        <v>37</v>
      </c>
      <c r="B38" s="221" t="s">
        <v>357</v>
      </c>
      <c r="C38" s="221">
        <v>230449</v>
      </c>
      <c r="D38" s="221" t="s">
        <v>357</v>
      </c>
      <c r="E38" s="221" t="s">
        <v>358</v>
      </c>
      <c r="F38" s="221">
        <v>37</v>
      </c>
    </row>
    <row r="39" spans="1:6">
      <c r="A39" s="221">
        <v>38</v>
      </c>
      <c r="B39" s="221" t="s">
        <v>359</v>
      </c>
      <c r="C39" s="221">
        <v>230099</v>
      </c>
      <c r="D39" s="221" t="s">
        <v>359</v>
      </c>
      <c r="E39" s="221" t="s">
        <v>360</v>
      </c>
      <c r="F39" s="221">
        <v>38</v>
      </c>
    </row>
    <row r="40" spans="1:6">
      <c r="A40" s="221">
        <v>39</v>
      </c>
      <c r="B40" s="221" t="s">
        <v>361</v>
      </c>
      <c r="C40" s="221">
        <v>230123</v>
      </c>
      <c r="D40" s="221" t="s">
        <v>361</v>
      </c>
      <c r="E40" s="221" t="s">
        <v>362</v>
      </c>
      <c r="F40" s="221">
        <v>39</v>
      </c>
    </row>
    <row r="41" spans="1:6">
      <c r="A41" s="221">
        <v>40</v>
      </c>
      <c r="B41" s="221" t="s">
        <v>363</v>
      </c>
      <c r="C41" s="221">
        <v>230438</v>
      </c>
      <c r="D41" s="221" t="s">
        <v>363</v>
      </c>
      <c r="E41" s="221" t="s">
        <v>364</v>
      </c>
      <c r="F41" s="221">
        <v>40</v>
      </c>
    </row>
    <row r="42" spans="1:6">
      <c r="A42" s="221">
        <v>41</v>
      </c>
      <c r="B42" s="221" t="s">
        <v>365</v>
      </c>
      <c r="C42" s="221">
        <v>230368</v>
      </c>
      <c r="D42" s="221" t="s">
        <v>365</v>
      </c>
      <c r="E42" s="221" t="s">
        <v>366</v>
      </c>
      <c r="F42" s="221">
        <v>41</v>
      </c>
    </row>
    <row r="43" spans="1:6">
      <c r="A43" s="221">
        <v>42</v>
      </c>
      <c r="B43" s="221" t="s">
        <v>367</v>
      </c>
      <c r="C43" s="221">
        <v>230083</v>
      </c>
      <c r="D43" s="221" t="s">
        <v>367</v>
      </c>
      <c r="E43" s="221" t="s">
        <v>368</v>
      </c>
      <c r="F43" s="221">
        <v>42</v>
      </c>
    </row>
    <row r="44" spans="1:6">
      <c r="A44" s="221">
        <v>43</v>
      </c>
      <c r="B44" s="221" t="s">
        <v>369</v>
      </c>
      <c r="C44" s="221">
        <v>230326</v>
      </c>
      <c r="D44" s="221" t="s">
        <v>369</v>
      </c>
      <c r="E44" s="221" t="s">
        <v>370</v>
      </c>
      <c r="F44" s="221">
        <v>43</v>
      </c>
    </row>
    <row r="45" spans="1:6">
      <c r="A45" s="221">
        <v>44</v>
      </c>
      <c r="B45" s="221" t="s">
        <v>371</v>
      </c>
      <c r="C45" s="221">
        <v>230035</v>
      </c>
      <c r="D45" s="221" t="s">
        <v>371</v>
      </c>
      <c r="E45" s="221" t="s">
        <v>372</v>
      </c>
      <c r="F45" s="221">
        <v>44</v>
      </c>
    </row>
    <row r="46" spans="1:6">
      <c r="A46" s="221">
        <v>45</v>
      </c>
      <c r="B46" s="221" t="s">
        <v>373</v>
      </c>
      <c r="C46" s="221">
        <v>230086</v>
      </c>
      <c r="D46" s="221" t="s">
        <v>373</v>
      </c>
      <c r="E46" s="221" t="s">
        <v>374</v>
      </c>
      <c r="F46" s="221">
        <v>45</v>
      </c>
    </row>
    <row r="47" spans="1:6">
      <c r="A47" s="221">
        <v>46</v>
      </c>
      <c r="B47" s="221" t="s">
        <v>375</v>
      </c>
      <c r="C47" s="221">
        <v>230354</v>
      </c>
      <c r="D47" s="221" t="s">
        <v>375</v>
      </c>
      <c r="E47" s="221" t="s">
        <v>376</v>
      </c>
      <c r="F47" s="221">
        <v>46</v>
      </c>
    </row>
    <row r="48" spans="1:6">
      <c r="A48" s="221">
        <v>47</v>
      </c>
      <c r="B48" s="221" t="s">
        <v>377</v>
      </c>
      <c r="C48" s="221">
        <v>230024</v>
      </c>
      <c r="D48" s="221" t="s">
        <v>377</v>
      </c>
      <c r="E48" s="221" t="s">
        <v>378</v>
      </c>
      <c r="F48" s="221">
        <v>47</v>
      </c>
    </row>
    <row r="49" spans="1:6">
      <c r="A49" s="221">
        <v>48</v>
      </c>
      <c r="B49" s="221" t="s">
        <v>379</v>
      </c>
      <c r="C49" s="221">
        <v>230329</v>
      </c>
      <c r="D49" s="221" t="s">
        <v>379</v>
      </c>
      <c r="E49" s="221" t="s">
        <v>380</v>
      </c>
      <c r="F49" s="221">
        <v>48</v>
      </c>
    </row>
    <row r="50" spans="1:6">
      <c r="A50" s="221">
        <v>49</v>
      </c>
      <c r="B50" s="221" t="s">
        <v>381</v>
      </c>
      <c r="C50" s="221">
        <v>230030</v>
      </c>
      <c r="D50" s="221" t="s">
        <v>381</v>
      </c>
      <c r="E50" s="221" t="s">
        <v>382</v>
      </c>
      <c r="F50" s="221">
        <v>49</v>
      </c>
    </row>
    <row r="51" spans="1:6">
      <c r="A51" s="221">
        <v>50</v>
      </c>
      <c r="B51" s="221" t="s">
        <v>383</v>
      </c>
      <c r="C51" s="221">
        <v>230455</v>
      </c>
      <c r="D51" s="221" t="s">
        <v>383</v>
      </c>
      <c r="E51" s="221" t="s">
        <v>384</v>
      </c>
      <c r="F51" s="221">
        <v>50</v>
      </c>
    </row>
    <row r="52" spans="1:6">
      <c r="A52" s="221">
        <v>51</v>
      </c>
      <c r="B52" s="221" t="s">
        <v>385</v>
      </c>
      <c r="C52" s="221">
        <v>230041</v>
      </c>
      <c r="D52" s="221" t="s">
        <v>385</v>
      </c>
      <c r="E52" s="221" t="s">
        <v>386</v>
      </c>
      <c r="F52" s="221">
        <v>51</v>
      </c>
    </row>
    <row r="53" spans="1:6">
      <c r="A53" s="221">
        <v>52</v>
      </c>
      <c r="B53" s="221" t="s">
        <v>387</v>
      </c>
      <c r="C53" s="221">
        <v>230067</v>
      </c>
      <c r="D53" s="221" t="s">
        <v>387</v>
      </c>
      <c r="E53" s="221" t="s">
        <v>388</v>
      </c>
      <c r="F53" s="221">
        <v>52</v>
      </c>
    </row>
    <row r="54" spans="1:6">
      <c r="A54" s="221">
        <v>53</v>
      </c>
      <c r="B54" s="221" t="s">
        <v>389</v>
      </c>
      <c r="C54" s="221">
        <v>230017</v>
      </c>
      <c r="D54" s="221" t="s">
        <v>389</v>
      </c>
      <c r="E54" s="221" t="s">
        <v>390</v>
      </c>
      <c r="F54" s="221">
        <v>53</v>
      </c>
    </row>
    <row r="55" spans="1:6">
      <c r="A55" s="221">
        <v>54</v>
      </c>
      <c r="B55" s="221" t="s">
        <v>391</v>
      </c>
      <c r="C55" s="221">
        <v>230272</v>
      </c>
      <c r="D55" s="221" t="s">
        <v>391</v>
      </c>
      <c r="E55" s="221" t="s">
        <v>392</v>
      </c>
      <c r="F55" s="221">
        <v>54</v>
      </c>
    </row>
    <row r="56" spans="1:6">
      <c r="A56" s="221">
        <v>55</v>
      </c>
      <c r="B56" s="221" t="s">
        <v>393</v>
      </c>
      <c r="C56" s="221">
        <v>230467</v>
      </c>
      <c r="D56" s="221" t="s">
        <v>393</v>
      </c>
      <c r="E56" s="221" t="s">
        <v>394</v>
      </c>
      <c r="F56" s="221">
        <v>55</v>
      </c>
    </row>
    <row r="57" spans="1:6">
      <c r="A57" s="221">
        <v>56</v>
      </c>
      <c r="B57" s="221" t="s">
        <v>395</v>
      </c>
      <c r="C57" s="221">
        <v>230346</v>
      </c>
      <c r="D57" s="221" t="s">
        <v>395</v>
      </c>
      <c r="E57" s="221" t="s">
        <v>396</v>
      </c>
      <c r="F57" s="221">
        <v>56</v>
      </c>
    </row>
    <row r="58" spans="1:6">
      <c r="A58" s="221">
        <v>57</v>
      </c>
      <c r="B58" s="221" t="s">
        <v>397</v>
      </c>
      <c r="C58" s="221">
        <v>230251</v>
      </c>
      <c r="D58" s="221" t="s">
        <v>397</v>
      </c>
      <c r="E58" s="221" t="s">
        <v>398</v>
      </c>
      <c r="F58" s="221">
        <v>57</v>
      </c>
    </row>
    <row r="59" spans="1:6">
      <c r="A59" s="221">
        <v>58</v>
      </c>
      <c r="B59" s="221" t="s">
        <v>399</v>
      </c>
      <c r="C59" s="221">
        <v>230180</v>
      </c>
      <c r="D59" s="221" t="s">
        <v>399</v>
      </c>
      <c r="E59" s="221" t="s">
        <v>400</v>
      </c>
      <c r="F59" s="221">
        <v>58</v>
      </c>
    </row>
    <row r="60" spans="1:6">
      <c r="A60" s="221">
        <v>59</v>
      </c>
      <c r="B60" s="221" t="s">
        <v>401</v>
      </c>
      <c r="C60" s="221">
        <v>230252</v>
      </c>
      <c r="D60" s="221" t="s">
        <v>401</v>
      </c>
      <c r="E60" s="221" t="s">
        <v>402</v>
      </c>
      <c r="F60" s="221">
        <v>59</v>
      </c>
    </row>
    <row r="61" spans="1:6">
      <c r="A61" s="221">
        <v>60</v>
      </c>
      <c r="B61" s="221" t="s">
        <v>403</v>
      </c>
      <c r="C61" s="221">
        <v>230077</v>
      </c>
      <c r="D61" s="221" t="s">
        <v>403</v>
      </c>
      <c r="E61" s="221" t="s">
        <v>404</v>
      </c>
      <c r="F61" s="221">
        <v>60</v>
      </c>
    </row>
    <row r="62" spans="1:6">
      <c r="A62" s="221">
        <v>61</v>
      </c>
      <c r="B62" s="221" t="s">
        <v>405</v>
      </c>
      <c r="C62" s="221">
        <v>230374</v>
      </c>
      <c r="D62" s="221" t="s">
        <v>405</v>
      </c>
      <c r="E62" s="221" t="s">
        <v>406</v>
      </c>
      <c r="F62" s="221">
        <v>61</v>
      </c>
    </row>
    <row r="63" spans="1:6">
      <c r="A63" s="221">
        <v>62</v>
      </c>
      <c r="B63" s="221" t="s">
        <v>407</v>
      </c>
      <c r="C63" s="221">
        <v>230406</v>
      </c>
      <c r="D63" s="221" t="s">
        <v>407</v>
      </c>
      <c r="E63" s="221" t="s">
        <v>408</v>
      </c>
      <c r="F63" s="221">
        <v>62</v>
      </c>
    </row>
    <row r="64" spans="1:6">
      <c r="A64" s="221">
        <v>63</v>
      </c>
      <c r="B64" s="221" t="s">
        <v>409</v>
      </c>
      <c r="C64" s="221">
        <v>230388</v>
      </c>
      <c r="D64" s="221" t="s">
        <v>409</v>
      </c>
      <c r="E64" s="221" t="s">
        <v>410</v>
      </c>
      <c r="F64" s="221">
        <v>63</v>
      </c>
    </row>
    <row r="65" spans="1:6">
      <c r="A65" s="221">
        <v>64</v>
      </c>
      <c r="B65" s="221" t="s">
        <v>411</v>
      </c>
      <c r="C65" s="221">
        <v>230044</v>
      </c>
      <c r="D65" s="221" t="s">
        <v>411</v>
      </c>
      <c r="E65" s="221" t="s">
        <v>412</v>
      </c>
      <c r="F65" s="221">
        <v>64</v>
      </c>
    </row>
    <row r="66" spans="1:6">
      <c r="A66" s="221">
        <v>65</v>
      </c>
      <c r="B66" s="221" t="s">
        <v>413</v>
      </c>
      <c r="C66" s="221">
        <v>230108</v>
      </c>
      <c r="D66" s="221" t="s">
        <v>413</v>
      </c>
      <c r="E66" s="221" t="s">
        <v>414</v>
      </c>
      <c r="F66" s="221">
        <v>65</v>
      </c>
    </row>
    <row r="67" spans="1:6">
      <c r="A67" s="221">
        <v>66</v>
      </c>
      <c r="B67" s="221" t="s">
        <v>415</v>
      </c>
      <c r="C67" s="221">
        <v>230142</v>
      </c>
      <c r="D67" s="221" t="s">
        <v>415</v>
      </c>
      <c r="E67" s="221" t="s">
        <v>416</v>
      </c>
      <c r="F67" s="221">
        <v>66</v>
      </c>
    </row>
    <row r="68" spans="1:6">
      <c r="A68" s="221">
        <v>67</v>
      </c>
      <c r="B68" s="221" t="s">
        <v>417</v>
      </c>
      <c r="C68" s="221">
        <v>230385</v>
      </c>
      <c r="D68" s="221" t="s">
        <v>417</v>
      </c>
      <c r="E68" s="221" t="s">
        <v>418</v>
      </c>
      <c r="F68" s="221">
        <v>67</v>
      </c>
    </row>
    <row r="69" spans="1:6">
      <c r="A69" s="221">
        <v>68</v>
      </c>
      <c r="B69" s="221" t="s">
        <v>419</v>
      </c>
      <c r="C69" s="221">
        <v>230045</v>
      </c>
      <c r="D69" s="221" t="s">
        <v>419</v>
      </c>
      <c r="E69" s="221" t="s">
        <v>420</v>
      </c>
      <c r="F69" s="221">
        <v>68</v>
      </c>
    </row>
    <row r="70" spans="1:6">
      <c r="A70" s="221">
        <v>69</v>
      </c>
      <c r="B70" s="221" t="s">
        <v>421</v>
      </c>
      <c r="C70" s="221">
        <v>230413</v>
      </c>
      <c r="D70" s="221" t="s">
        <v>421</v>
      </c>
      <c r="E70" s="221" t="s">
        <v>422</v>
      </c>
      <c r="F70" s="221">
        <v>69</v>
      </c>
    </row>
    <row r="71" spans="1:6">
      <c r="A71" s="221">
        <v>70</v>
      </c>
      <c r="B71" s="221" t="s">
        <v>423</v>
      </c>
      <c r="C71" s="221">
        <v>230054</v>
      </c>
      <c r="D71" s="221" t="s">
        <v>423</v>
      </c>
      <c r="E71" s="221" t="s">
        <v>424</v>
      </c>
      <c r="F71" s="221">
        <v>70</v>
      </c>
    </row>
    <row r="72" spans="1:6">
      <c r="A72" s="221">
        <v>71</v>
      </c>
      <c r="B72" s="221" t="s">
        <v>425</v>
      </c>
      <c r="C72" s="221">
        <v>230411</v>
      </c>
      <c r="D72" s="221" t="s">
        <v>425</v>
      </c>
      <c r="E72" s="221" t="s">
        <v>426</v>
      </c>
      <c r="F72" s="221">
        <v>71</v>
      </c>
    </row>
    <row r="73" spans="1:6">
      <c r="A73" s="221">
        <v>72</v>
      </c>
      <c r="B73" s="221" t="s">
        <v>427</v>
      </c>
      <c r="C73" s="221">
        <v>230278</v>
      </c>
      <c r="D73" s="221" t="s">
        <v>427</v>
      </c>
      <c r="E73" s="221" t="s">
        <v>428</v>
      </c>
      <c r="F73" s="221">
        <v>72</v>
      </c>
    </row>
    <row r="74" spans="1:6">
      <c r="A74" s="221">
        <v>73</v>
      </c>
      <c r="B74" s="221" t="s">
        <v>429</v>
      </c>
      <c r="C74" s="221">
        <v>230289</v>
      </c>
      <c r="D74" s="221" t="s">
        <v>429</v>
      </c>
      <c r="E74" s="221" t="s">
        <v>430</v>
      </c>
      <c r="F74" s="221">
        <v>73</v>
      </c>
    </row>
    <row r="75" spans="1:6">
      <c r="A75" s="221">
        <v>74</v>
      </c>
      <c r="B75" s="221" t="s">
        <v>431</v>
      </c>
      <c r="C75" s="221">
        <v>230466</v>
      </c>
      <c r="D75" s="221" t="s">
        <v>431</v>
      </c>
      <c r="E75" s="221" t="s">
        <v>432</v>
      </c>
      <c r="F75" s="221">
        <v>74</v>
      </c>
    </row>
    <row r="76" spans="1:6">
      <c r="A76" s="221">
        <v>75</v>
      </c>
      <c r="B76" s="221" t="s">
        <v>433</v>
      </c>
      <c r="C76" s="221">
        <v>230407</v>
      </c>
      <c r="D76" s="221" t="s">
        <v>433</v>
      </c>
      <c r="E76" s="221" t="s">
        <v>434</v>
      </c>
      <c r="F76" s="221">
        <v>75</v>
      </c>
    </row>
    <row r="77" spans="1:6">
      <c r="A77" s="221">
        <v>76</v>
      </c>
      <c r="B77" s="221" t="s">
        <v>435</v>
      </c>
      <c r="C77" s="221">
        <v>230010</v>
      </c>
      <c r="D77" s="221" t="s">
        <v>435</v>
      </c>
      <c r="E77" s="221" t="s">
        <v>436</v>
      </c>
      <c r="F77" s="221">
        <v>76</v>
      </c>
    </row>
    <row r="78" spans="1:6">
      <c r="A78" s="221">
        <v>77</v>
      </c>
      <c r="B78" s="221" t="s">
        <v>437</v>
      </c>
      <c r="C78" s="221">
        <v>230393</v>
      </c>
      <c r="D78" s="221" t="s">
        <v>437</v>
      </c>
      <c r="E78" s="221" t="s">
        <v>438</v>
      </c>
      <c r="F78" s="221">
        <v>77</v>
      </c>
    </row>
    <row r="79" spans="1:6">
      <c r="A79" s="221">
        <v>78</v>
      </c>
      <c r="B79" s="221" t="s">
        <v>439</v>
      </c>
      <c r="C79" s="221">
        <v>230398</v>
      </c>
      <c r="D79" s="221" t="s">
        <v>439</v>
      </c>
      <c r="E79" s="221" t="s">
        <v>440</v>
      </c>
      <c r="F79" s="221">
        <v>78</v>
      </c>
    </row>
    <row r="80" spans="1:6">
      <c r="A80" s="221">
        <v>79</v>
      </c>
      <c r="B80" s="221" t="s">
        <v>441</v>
      </c>
      <c r="C80" s="221">
        <v>230315</v>
      </c>
      <c r="D80" s="221" t="s">
        <v>441</v>
      </c>
      <c r="E80" s="221" t="s">
        <v>442</v>
      </c>
      <c r="F80" s="221">
        <v>79</v>
      </c>
    </row>
    <row r="81" spans="1:6">
      <c r="A81" s="221">
        <v>80</v>
      </c>
      <c r="B81" s="221" t="s">
        <v>443</v>
      </c>
      <c r="C81" s="221">
        <v>230200</v>
      </c>
      <c r="D81" s="221" t="s">
        <v>443</v>
      </c>
      <c r="E81" s="221" t="s">
        <v>444</v>
      </c>
      <c r="F81" s="221">
        <v>80</v>
      </c>
    </row>
    <row r="82" spans="1:6">
      <c r="A82" s="221">
        <v>81</v>
      </c>
      <c r="B82" s="221" t="s">
        <v>445</v>
      </c>
      <c r="C82" s="221">
        <v>230353</v>
      </c>
      <c r="D82" s="221" t="s">
        <v>445</v>
      </c>
      <c r="E82" s="221" t="s">
        <v>446</v>
      </c>
      <c r="F82" s="221">
        <v>81</v>
      </c>
    </row>
    <row r="83" spans="1:6">
      <c r="A83" s="221">
        <v>82</v>
      </c>
      <c r="B83" s="221" t="s">
        <v>447</v>
      </c>
      <c r="C83" s="221">
        <v>230033</v>
      </c>
      <c r="D83" s="221" t="s">
        <v>447</v>
      </c>
      <c r="E83" s="221" t="s">
        <v>448</v>
      </c>
      <c r="F83" s="221">
        <v>82</v>
      </c>
    </row>
    <row r="84" spans="1:6">
      <c r="A84" s="221">
        <v>83</v>
      </c>
      <c r="B84" s="221" t="s">
        <v>449</v>
      </c>
      <c r="C84" s="221">
        <v>230097</v>
      </c>
      <c r="D84" s="221" t="s">
        <v>449</v>
      </c>
      <c r="E84" s="221" t="s">
        <v>450</v>
      </c>
      <c r="F84" s="221">
        <v>83</v>
      </c>
    </row>
    <row r="85" spans="1:6">
      <c r="A85" s="221">
        <v>84</v>
      </c>
      <c r="B85" s="221" t="s">
        <v>451</v>
      </c>
      <c r="C85" s="221">
        <v>230397</v>
      </c>
      <c r="D85" s="221" t="s">
        <v>451</v>
      </c>
      <c r="E85" s="221" t="s">
        <v>452</v>
      </c>
      <c r="F85" s="221">
        <v>84</v>
      </c>
    </row>
    <row r="86" spans="1:6">
      <c r="A86" s="221">
        <v>85</v>
      </c>
      <c r="B86" s="221" t="s">
        <v>453</v>
      </c>
      <c r="C86" s="221">
        <v>230094</v>
      </c>
      <c r="D86" s="221" t="s">
        <v>453</v>
      </c>
      <c r="E86" s="221" t="s">
        <v>454</v>
      </c>
      <c r="F86" s="221">
        <v>85</v>
      </c>
    </row>
    <row r="87" spans="1:6">
      <c r="A87" s="221">
        <v>86</v>
      </c>
      <c r="B87" s="221" t="s">
        <v>455</v>
      </c>
      <c r="C87" s="221">
        <v>230453</v>
      </c>
      <c r="D87" s="221" t="s">
        <v>455</v>
      </c>
      <c r="E87" s="221" t="s">
        <v>456</v>
      </c>
      <c r="F87" s="221">
        <v>86</v>
      </c>
    </row>
    <row r="88" spans="1:6">
      <c r="A88" s="221">
        <v>87</v>
      </c>
      <c r="B88" s="221" t="s">
        <v>457</v>
      </c>
      <c r="C88" s="221">
        <v>230039</v>
      </c>
      <c r="D88" s="221" t="s">
        <v>457</v>
      </c>
      <c r="E88" s="221" t="s">
        <v>458</v>
      </c>
      <c r="F88" s="221">
        <v>87</v>
      </c>
    </row>
    <row r="89" spans="1:6">
      <c r="A89" s="221">
        <v>88</v>
      </c>
      <c r="B89" s="221" t="s">
        <v>459</v>
      </c>
      <c r="C89" s="221">
        <v>230365</v>
      </c>
      <c r="D89" s="221" t="s">
        <v>459</v>
      </c>
      <c r="E89" s="221" t="s">
        <v>460</v>
      </c>
      <c r="F89" s="221">
        <v>88</v>
      </c>
    </row>
    <row r="90" spans="1:6">
      <c r="A90" s="221">
        <v>89</v>
      </c>
      <c r="B90" s="221" t="s">
        <v>461</v>
      </c>
      <c r="C90" s="221">
        <v>230175</v>
      </c>
      <c r="D90" s="221" t="s">
        <v>461</v>
      </c>
      <c r="E90" s="221" t="s">
        <v>462</v>
      </c>
      <c r="F90" s="221">
        <v>89</v>
      </c>
    </row>
    <row r="91" spans="1:6">
      <c r="A91" s="221">
        <v>90</v>
      </c>
      <c r="B91" s="221" t="s">
        <v>463</v>
      </c>
      <c r="C91" s="221">
        <v>230356</v>
      </c>
      <c r="D91" s="221" t="s">
        <v>463</v>
      </c>
      <c r="E91" s="221" t="s">
        <v>464</v>
      </c>
      <c r="F91" s="221">
        <v>90</v>
      </c>
    </row>
    <row r="92" spans="1:6">
      <c r="A92" s="221">
        <v>91</v>
      </c>
      <c r="B92" s="221" t="s">
        <v>465</v>
      </c>
      <c r="C92" s="221">
        <v>230450</v>
      </c>
      <c r="D92" s="221" t="s">
        <v>465</v>
      </c>
      <c r="E92" s="221" t="s">
        <v>466</v>
      </c>
      <c r="F92" s="221">
        <v>91</v>
      </c>
    </row>
    <row r="93" spans="1:6">
      <c r="A93" s="221">
        <v>92</v>
      </c>
      <c r="B93" s="221" t="s">
        <v>467</v>
      </c>
      <c r="C93" s="221">
        <v>230399</v>
      </c>
      <c r="D93" s="221" t="s">
        <v>467</v>
      </c>
      <c r="E93" s="221" t="s">
        <v>468</v>
      </c>
      <c r="F93" s="221">
        <v>92</v>
      </c>
    </row>
    <row r="94" spans="1:6">
      <c r="A94" s="221">
        <v>93</v>
      </c>
      <c r="B94" s="221" t="s">
        <v>469</v>
      </c>
      <c r="C94" s="221">
        <v>230390</v>
      </c>
      <c r="D94" s="221" t="s">
        <v>469</v>
      </c>
      <c r="E94" s="221" t="s">
        <v>470</v>
      </c>
      <c r="F94" s="221">
        <v>93</v>
      </c>
    </row>
    <row r="95" spans="1:6">
      <c r="A95" s="221">
        <v>94</v>
      </c>
      <c r="B95" s="221" t="s">
        <v>471</v>
      </c>
      <c r="C95" s="221">
        <v>230448</v>
      </c>
      <c r="D95" s="221" t="s">
        <v>471</v>
      </c>
      <c r="E95" s="221" t="s">
        <v>472</v>
      </c>
      <c r="F95" s="221">
        <v>94</v>
      </c>
    </row>
    <row r="96" spans="1:6">
      <c r="A96" s="221">
        <v>95</v>
      </c>
      <c r="B96" s="221" t="s">
        <v>473</v>
      </c>
      <c r="C96" s="221">
        <v>230426</v>
      </c>
      <c r="D96" s="221" t="s">
        <v>473</v>
      </c>
      <c r="E96" s="221" t="s">
        <v>474</v>
      </c>
      <c r="F96" s="221">
        <v>95</v>
      </c>
    </row>
    <row r="97" spans="1:6">
      <c r="A97" s="221">
        <v>96</v>
      </c>
      <c r="B97" s="221" t="s">
        <v>475</v>
      </c>
      <c r="C97" s="221">
        <v>230463</v>
      </c>
      <c r="D97" s="221" t="s">
        <v>475</v>
      </c>
      <c r="E97" s="221" t="s">
        <v>475</v>
      </c>
      <c r="F97" s="221">
        <v>96</v>
      </c>
    </row>
    <row r="98" spans="1:6">
      <c r="A98" s="221">
        <v>97</v>
      </c>
      <c r="B98" s="221" t="s">
        <v>476</v>
      </c>
      <c r="C98" s="221">
        <v>230436</v>
      </c>
      <c r="D98" s="221" t="s">
        <v>476</v>
      </c>
      <c r="E98" s="221" t="s">
        <v>477</v>
      </c>
      <c r="F98" s="221">
        <v>97</v>
      </c>
    </row>
    <row r="99" spans="1:6">
      <c r="A99" s="221">
        <v>98</v>
      </c>
      <c r="B99" s="221" t="s">
        <v>478</v>
      </c>
      <c r="C99" s="221">
        <v>230464</v>
      </c>
      <c r="D99" s="221" t="s">
        <v>478</v>
      </c>
      <c r="E99" s="221" t="s">
        <v>478</v>
      </c>
      <c r="F99" s="221">
        <v>98</v>
      </c>
    </row>
    <row r="100" spans="1:6">
      <c r="A100" s="221">
        <v>99</v>
      </c>
      <c r="B100" s="373" t="s">
        <v>529</v>
      </c>
      <c r="C100" s="373">
        <v>490007</v>
      </c>
      <c r="D100" s="373" t="s">
        <v>529</v>
      </c>
      <c r="E100" s="373" t="s">
        <v>530</v>
      </c>
      <c r="F100" s="221">
        <v>99</v>
      </c>
    </row>
    <row r="101" spans="1:6">
      <c r="A101" s="221">
        <v>100</v>
      </c>
      <c r="B101" s="373" t="s">
        <v>531</v>
      </c>
      <c r="C101" s="373">
        <v>491001</v>
      </c>
      <c r="D101" s="373" t="s">
        <v>531</v>
      </c>
      <c r="E101" s="373" t="s">
        <v>532</v>
      </c>
      <c r="F101" s="221">
        <v>100</v>
      </c>
    </row>
    <row r="102" spans="1:6">
      <c r="A102" s="221">
        <v>101</v>
      </c>
      <c r="B102" s="373" t="s">
        <v>533</v>
      </c>
      <c r="C102" s="373">
        <v>490001</v>
      </c>
      <c r="D102" s="373" t="s">
        <v>533</v>
      </c>
      <c r="E102" s="373" t="s">
        <v>534</v>
      </c>
      <c r="F102" s="221">
        <v>101</v>
      </c>
    </row>
    <row r="103" spans="1:6">
      <c r="A103" s="221">
        <v>102</v>
      </c>
      <c r="B103" s="373" t="s">
        <v>535</v>
      </c>
      <c r="C103" s="373">
        <v>490010</v>
      </c>
      <c r="D103" s="373" t="s">
        <v>535</v>
      </c>
      <c r="E103" s="373" t="s">
        <v>536</v>
      </c>
      <c r="F103" s="221">
        <v>102</v>
      </c>
    </row>
    <row r="104" spans="1:6">
      <c r="A104" s="221">
        <v>103</v>
      </c>
      <c r="B104" s="373" t="s">
        <v>537</v>
      </c>
      <c r="C104" s="373">
        <v>490014</v>
      </c>
      <c r="D104" s="373" t="s">
        <v>537</v>
      </c>
      <c r="E104" s="373" t="s">
        <v>538</v>
      </c>
      <c r="F104" s="221">
        <v>103</v>
      </c>
    </row>
    <row r="105" spans="1:6">
      <c r="A105" s="221">
        <v>104</v>
      </c>
      <c r="B105" s="373" t="s">
        <v>539</v>
      </c>
      <c r="C105" s="373">
        <v>490016</v>
      </c>
      <c r="D105" s="373" t="s">
        <v>539</v>
      </c>
      <c r="E105" s="373" t="s">
        <v>540</v>
      </c>
      <c r="F105" s="221">
        <v>104</v>
      </c>
    </row>
    <row r="106" spans="1:6">
      <c r="A106" s="221">
        <v>105</v>
      </c>
      <c r="B106" s="373" t="s">
        <v>541</v>
      </c>
      <c r="C106" s="373">
        <v>491003</v>
      </c>
      <c r="D106" s="373" t="s">
        <v>541</v>
      </c>
      <c r="E106" s="373" t="s">
        <v>542</v>
      </c>
      <c r="F106" s="221">
        <v>105</v>
      </c>
    </row>
    <row r="107" spans="1:6">
      <c r="A107" s="221">
        <v>106</v>
      </c>
      <c r="B107" s="373" t="s">
        <v>543</v>
      </c>
      <c r="C107" s="373">
        <v>492037</v>
      </c>
      <c r="D107" s="373" t="s">
        <v>543</v>
      </c>
      <c r="E107" s="373" t="s">
        <v>544</v>
      </c>
      <c r="F107" s="221">
        <v>106</v>
      </c>
    </row>
    <row r="108" spans="1:6">
      <c r="A108" s="221">
        <v>107</v>
      </c>
      <c r="B108" s="373" t="s">
        <v>545</v>
      </c>
      <c r="C108" s="373">
        <v>492337</v>
      </c>
      <c r="D108" s="373" t="s">
        <v>545</v>
      </c>
      <c r="E108" s="373" t="s">
        <v>546</v>
      </c>
      <c r="F108" s="221">
        <v>107</v>
      </c>
    </row>
    <row r="109" spans="1:6">
      <c r="A109" s="221">
        <v>108</v>
      </c>
      <c r="B109" s="373" t="s">
        <v>547</v>
      </c>
      <c r="C109" s="373">
        <v>492087</v>
      </c>
      <c r="D109" s="373" t="s">
        <v>547</v>
      </c>
      <c r="E109" s="373" t="s">
        <v>548</v>
      </c>
      <c r="F109" s="221">
        <v>108</v>
      </c>
    </row>
    <row r="110" spans="1:6">
      <c r="A110" s="221">
        <v>109</v>
      </c>
      <c r="B110" s="373" t="s">
        <v>549</v>
      </c>
      <c r="C110" s="373">
        <v>492035</v>
      </c>
      <c r="D110" s="373" t="s">
        <v>549</v>
      </c>
      <c r="E110" s="373" t="s">
        <v>550</v>
      </c>
      <c r="F110" s="221">
        <v>109</v>
      </c>
    </row>
    <row r="111" spans="1:6">
      <c r="A111" s="221">
        <v>110</v>
      </c>
      <c r="B111" s="373" t="s">
        <v>551</v>
      </c>
      <c r="C111" s="373">
        <v>492114</v>
      </c>
      <c r="D111" s="373" t="s">
        <v>551</v>
      </c>
      <c r="E111" s="373" t="s">
        <v>552</v>
      </c>
      <c r="F111" s="221">
        <v>110</v>
      </c>
    </row>
    <row r="112" spans="1:6">
      <c r="A112" s="221">
        <v>111</v>
      </c>
      <c r="B112" s="373" t="s">
        <v>553</v>
      </c>
      <c r="C112" s="373">
        <v>492420</v>
      </c>
      <c r="D112" s="373" t="s">
        <v>553</v>
      </c>
      <c r="E112" s="373" t="s">
        <v>554</v>
      </c>
      <c r="F112" s="221">
        <v>111</v>
      </c>
    </row>
    <row r="113" spans="1:6">
      <c r="A113" s="221">
        <v>112</v>
      </c>
      <c r="B113" s="373" t="s">
        <v>555</v>
      </c>
      <c r="C113" s="373">
        <v>492140</v>
      </c>
      <c r="D113" s="373" t="s">
        <v>555</v>
      </c>
      <c r="E113" s="373" t="s">
        <v>556</v>
      </c>
      <c r="F113" s="221">
        <v>112</v>
      </c>
    </row>
    <row r="114" spans="1:6">
      <c r="A114" s="221">
        <v>113</v>
      </c>
      <c r="B114" s="373" t="s">
        <v>557</v>
      </c>
      <c r="C114" s="373">
        <v>492330</v>
      </c>
      <c r="D114" s="373" t="s">
        <v>557</v>
      </c>
      <c r="E114" s="373" t="s">
        <v>558</v>
      </c>
      <c r="F114" s="221">
        <v>113</v>
      </c>
    </row>
    <row r="115" spans="1:6">
      <c r="A115" s="221">
        <v>114</v>
      </c>
      <c r="B115" s="373" t="s">
        <v>559</v>
      </c>
      <c r="C115" s="373">
        <v>492070</v>
      </c>
      <c r="D115" s="373" t="s">
        <v>559</v>
      </c>
      <c r="E115" s="373" t="s">
        <v>560</v>
      </c>
      <c r="F115" s="221">
        <v>114</v>
      </c>
    </row>
    <row r="116" spans="1:6">
      <c r="A116" s="221">
        <v>115</v>
      </c>
      <c r="B116" s="373" t="s">
        <v>561</v>
      </c>
      <c r="C116" s="373">
        <v>490020</v>
      </c>
      <c r="D116" s="373" t="s">
        <v>561</v>
      </c>
      <c r="E116" s="373" t="s">
        <v>562</v>
      </c>
      <c r="F116" s="221">
        <v>115</v>
      </c>
    </row>
    <row r="117" spans="1:6">
      <c r="A117" s="221">
        <v>116</v>
      </c>
      <c r="B117" s="373" t="s">
        <v>563</v>
      </c>
      <c r="C117" s="373">
        <v>492047</v>
      </c>
      <c r="D117" s="373" t="s">
        <v>563</v>
      </c>
      <c r="E117" s="373" t="s">
        <v>564</v>
      </c>
      <c r="F117" s="221">
        <v>116</v>
      </c>
    </row>
    <row r="118" spans="1:6">
      <c r="A118" s="221">
        <v>117</v>
      </c>
      <c r="B118" s="373" t="s">
        <v>565</v>
      </c>
      <c r="C118" s="373">
        <v>492049</v>
      </c>
      <c r="D118" s="373" t="s">
        <v>565</v>
      </c>
      <c r="E118" s="373" t="s">
        <v>566</v>
      </c>
      <c r="F118" s="221">
        <v>117</v>
      </c>
    </row>
    <row r="119" spans="1:6">
      <c r="A119" s="221">
        <v>118</v>
      </c>
      <c r="B119" s="373" t="s">
        <v>567</v>
      </c>
      <c r="C119" s="373">
        <v>492051</v>
      </c>
      <c r="D119" s="373" t="s">
        <v>567</v>
      </c>
      <c r="E119" s="373" t="s">
        <v>568</v>
      </c>
      <c r="F119" s="221">
        <v>118</v>
      </c>
    </row>
    <row r="120" spans="1:6">
      <c r="A120" s="221">
        <v>119</v>
      </c>
      <c r="B120" s="373" t="s">
        <v>569</v>
      </c>
      <c r="C120" s="373">
        <v>492052</v>
      </c>
      <c r="D120" s="373" t="s">
        <v>569</v>
      </c>
      <c r="E120" s="373" t="s">
        <v>570</v>
      </c>
      <c r="F120" s="221">
        <v>119</v>
      </c>
    </row>
    <row r="121" spans="1:6">
      <c r="A121" s="221">
        <v>120</v>
      </c>
      <c r="B121" s="373" t="s">
        <v>571</v>
      </c>
      <c r="C121" s="373">
        <v>492055</v>
      </c>
      <c r="D121" s="373" t="s">
        <v>571</v>
      </c>
      <c r="E121" s="373" t="s">
        <v>572</v>
      </c>
      <c r="F121" s="221">
        <v>120</v>
      </c>
    </row>
    <row r="122" spans="1:6">
      <c r="A122" s="221">
        <v>121</v>
      </c>
      <c r="B122" s="373" t="s">
        <v>573</v>
      </c>
      <c r="C122" s="373">
        <v>490031</v>
      </c>
      <c r="D122" s="373" t="s">
        <v>573</v>
      </c>
      <c r="E122" s="373" t="s">
        <v>574</v>
      </c>
      <c r="F122" s="221">
        <v>121</v>
      </c>
    </row>
    <row r="123" spans="1:6">
      <c r="A123" s="221">
        <v>122</v>
      </c>
      <c r="B123" s="373" t="s">
        <v>575</v>
      </c>
      <c r="C123" s="373">
        <v>492064</v>
      </c>
      <c r="D123" s="373" t="s">
        <v>575</v>
      </c>
      <c r="E123" s="373" t="s">
        <v>576</v>
      </c>
      <c r="F123" s="221">
        <v>122</v>
      </c>
    </row>
    <row r="124" spans="1:6">
      <c r="A124" s="221">
        <v>123</v>
      </c>
      <c r="B124" s="373" t="s">
        <v>577</v>
      </c>
      <c r="C124" s="373">
        <v>492066</v>
      </c>
      <c r="D124" s="373" t="s">
        <v>577</v>
      </c>
      <c r="E124" s="373" t="s">
        <v>578</v>
      </c>
      <c r="F124" s="221">
        <v>123</v>
      </c>
    </row>
    <row r="125" spans="1:6">
      <c r="A125" s="221">
        <v>124</v>
      </c>
      <c r="B125" s="373" t="s">
        <v>579</v>
      </c>
      <c r="C125" s="373">
        <v>492067</v>
      </c>
      <c r="D125" s="373" t="s">
        <v>579</v>
      </c>
      <c r="E125" s="373" t="s">
        <v>580</v>
      </c>
      <c r="F125" s="221">
        <v>124</v>
      </c>
    </row>
    <row r="126" spans="1:6">
      <c r="A126" s="221">
        <v>125</v>
      </c>
      <c r="B126" s="373" t="s">
        <v>581</v>
      </c>
      <c r="C126" s="373">
        <v>491085</v>
      </c>
      <c r="D126" s="373" t="s">
        <v>581</v>
      </c>
      <c r="E126" s="373" t="s">
        <v>582</v>
      </c>
      <c r="F126" s="221">
        <v>125</v>
      </c>
    </row>
    <row r="127" spans="1:6">
      <c r="A127" s="221">
        <v>126</v>
      </c>
      <c r="B127" s="373" t="s">
        <v>583</v>
      </c>
      <c r="C127" s="373">
        <v>492071</v>
      </c>
      <c r="D127" s="373" t="s">
        <v>583</v>
      </c>
      <c r="E127" s="373" t="s">
        <v>584</v>
      </c>
      <c r="F127" s="221">
        <v>126</v>
      </c>
    </row>
    <row r="128" spans="1:6">
      <c r="A128" s="221">
        <v>127</v>
      </c>
      <c r="B128" s="373" t="s">
        <v>585</v>
      </c>
      <c r="C128" s="373">
        <v>492079</v>
      </c>
      <c r="D128" s="373" t="s">
        <v>585</v>
      </c>
      <c r="E128" s="373" t="s">
        <v>586</v>
      </c>
      <c r="F128" s="221">
        <v>127</v>
      </c>
    </row>
    <row r="129" spans="1:6">
      <c r="A129" s="221">
        <v>128</v>
      </c>
      <c r="B129" s="373" t="s">
        <v>587</v>
      </c>
      <c r="C129" s="373">
        <v>492085</v>
      </c>
      <c r="D129" s="373" t="s">
        <v>587</v>
      </c>
      <c r="E129" s="373" t="s">
        <v>588</v>
      </c>
      <c r="F129" s="221">
        <v>128</v>
      </c>
    </row>
    <row r="130" spans="1:6">
      <c r="A130" s="221">
        <v>129</v>
      </c>
      <c r="B130" s="373" t="s">
        <v>589</v>
      </c>
      <c r="C130" s="373">
        <v>492090</v>
      </c>
      <c r="D130" s="373" t="s">
        <v>589</v>
      </c>
      <c r="E130" s="373" t="s">
        <v>590</v>
      </c>
      <c r="F130" s="221">
        <v>129</v>
      </c>
    </row>
    <row r="131" spans="1:6">
      <c r="A131" s="221">
        <v>130</v>
      </c>
      <c r="B131" s="373" t="s">
        <v>591</v>
      </c>
      <c r="C131" s="373">
        <v>492092</v>
      </c>
      <c r="D131" s="373" t="s">
        <v>591</v>
      </c>
      <c r="E131" s="373" t="s">
        <v>592</v>
      </c>
      <c r="F131" s="221">
        <v>130</v>
      </c>
    </row>
    <row r="132" spans="1:6">
      <c r="A132" s="221">
        <v>131</v>
      </c>
      <c r="B132" s="373" t="s">
        <v>593</v>
      </c>
      <c r="C132" s="373">
        <v>492093</v>
      </c>
      <c r="D132" s="373" t="s">
        <v>593</v>
      </c>
      <c r="E132" s="373" t="s">
        <v>594</v>
      </c>
      <c r="F132" s="221">
        <v>131</v>
      </c>
    </row>
    <row r="133" spans="1:6">
      <c r="A133" s="221">
        <v>132</v>
      </c>
      <c r="B133" s="373" t="s">
        <v>595</v>
      </c>
      <c r="C133" s="373">
        <v>492094</v>
      </c>
      <c r="D133" s="373" t="s">
        <v>595</v>
      </c>
      <c r="E133" s="373" t="s">
        <v>596</v>
      </c>
      <c r="F133" s="221">
        <v>132</v>
      </c>
    </row>
    <row r="134" spans="1:6">
      <c r="A134" s="221">
        <v>133</v>
      </c>
      <c r="B134" s="373" t="s">
        <v>597</v>
      </c>
      <c r="C134" s="373">
        <v>490032</v>
      </c>
      <c r="D134" s="373" t="s">
        <v>597</v>
      </c>
      <c r="E134" s="373" t="s">
        <v>598</v>
      </c>
      <c r="F134" s="221">
        <v>133</v>
      </c>
    </row>
    <row r="135" spans="1:6">
      <c r="A135" s="221">
        <v>134</v>
      </c>
      <c r="B135" s="373" t="s">
        <v>599</v>
      </c>
      <c r="C135" s="373">
        <v>490023</v>
      </c>
      <c r="D135" s="373" t="s">
        <v>599</v>
      </c>
      <c r="E135" s="373" t="s">
        <v>600</v>
      </c>
      <c r="F135" s="221">
        <v>134</v>
      </c>
    </row>
    <row r="136" spans="1:6">
      <c r="A136" s="221">
        <v>135</v>
      </c>
      <c r="B136" s="373" t="s">
        <v>601</v>
      </c>
      <c r="C136" s="373">
        <v>490024</v>
      </c>
      <c r="D136" s="373" t="s">
        <v>601</v>
      </c>
      <c r="E136" s="373" t="s">
        <v>602</v>
      </c>
      <c r="F136" s="221">
        <v>135</v>
      </c>
    </row>
    <row r="137" spans="1:6">
      <c r="A137" s="221">
        <v>136</v>
      </c>
      <c r="B137" s="373" t="s">
        <v>603</v>
      </c>
      <c r="C137" s="373">
        <v>492100</v>
      </c>
      <c r="D137" s="373" t="s">
        <v>603</v>
      </c>
      <c r="E137" s="373" t="s">
        <v>604</v>
      </c>
      <c r="F137" s="221">
        <v>136</v>
      </c>
    </row>
    <row r="138" spans="1:6">
      <c r="A138" s="221">
        <v>137</v>
      </c>
      <c r="B138" s="373" t="s">
        <v>605</v>
      </c>
      <c r="C138" s="373">
        <v>490028</v>
      </c>
      <c r="D138" s="373" t="s">
        <v>605</v>
      </c>
      <c r="E138" s="373" t="s">
        <v>606</v>
      </c>
      <c r="F138" s="221">
        <v>137</v>
      </c>
    </row>
    <row r="139" spans="1:6">
      <c r="A139" s="221">
        <v>138</v>
      </c>
      <c r="B139" s="373" t="s">
        <v>607</v>
      </c>
      <c r="C139" s="373">
        <v>492105</v>
      </c>
      <c r="D139" s="373" t="s">
        <v>607</v>
      </c>
      <c r="E139" s="373" t="s">
        <v>608</v>
      </c>
      <c r="F139" s="221">
        <v>138</v>
      </c>
    </row>
    <row r="140" spans="1:6">
      <c r="A140" s="221">
        <v>139</v>
      </c>
      <c r="B140" s="373" t="s">
        <v>609</v>
      </c>
      <c r="C140" s="373">
        <v>490021</v>
      </c>
      <c r="D140" s="373" t="s">
        <v>609</v>
      </c>
      <c r="E140" s="373" t="s">
        <v>610</v>
      </c>
      <c r="F140" s="221">
        <v>139</v>
      </c>
    </row>
    <row r="141" spans="1:6">
      <c r="A141" s="221">
        <v>140</v>
      </c>
      <c r="B141" s="373" t="s">
        <v>611</v>
      </c>
      <c r="C141" s="373">
        <v>492129</v>
      </c>
      <c r="D141" s="373" t="s">
        <v>611</v>
      </c>
      <c r="E141" s="373" t="s">
        <v>612</v>
      </c>
      <c r="F141" s="221">
        <v>140</v>
      </c>
    </row>
    <row r="142" spans="1:6">
      <c r="A142" s="221">
        <v>141</v>
      </c>
      <c r="B142" s="373" t="s">
        <v>613</v>
      </c>
      <c r="C142" s="373">
        <v>492109</v>
      </c>
      <c r="D142" s="373" t="s">
        <v>613</v>
      </c>
      <c r="E142" s="373" t="s">
        <v>614</v>
      </c>
      <c r="F142" s="221">
        <v>141</v>
      </c>
    </row>
    <row r="143" spans="1:6">
      <c r="A143" s="221">
        <v>142</v>
      </c>
      <c r="B143" s="373" t="s">
        <v>615</v>
      </c>
      <c r="C143" s="373">
        <v>492111</v>
      </c>
      <c r="D143" s="373" t="s">
        <v>615</v>
      </c>
      <c r="E143" s="373" t="s">
        <v>616</v>
      </c>
      <c r="F143" s="221">
        <v>142</v>
      </c>
    </row>
    <row r="144" spans="1:6">
      <c r="A144" s="221">
        <v>143</v>
      </c>
      <c r="B144" s="373" t="s">
        <v>617</v>
      </c>
      <c r="C144" s="373">
        <v>492122</v>
      </c>
      <c r="D144" s="373" t="s">
        <v>617</v>
      </c>
      <c r="E144" s="373" t="s">
        <v>618</v>
      </c>
      <c r="F144" s="221">
        <v>143</v>
      </c>
    </row>
    <row r="145" spans="1:6">
      <c r="A145" s="221">
        <v>144</v>
      </c>
      <c r="B145" s="373" t="s">
        <v>619</v>
      </c>
      <c r="C145" s="373">
        <v>492116</v>
      </c>
      <c r="D145" s="373" t="s">
        <v>619</v>
      </c>
      <c r="E145" s="373" t="s">
        <v>620</v>
      </c>
      <c r="F145" s="221">
        <v>144</v>
      </c>
    </row>
    <row r="146" spans="1:6">
      <c r="A146" s="221">
        <v>145</v>
      </c>
      <c r="B146" s="373" t="s">
        <v>621</v>
      </c>
      <c r="C146" s="373">
        <v>490033</v>
      </c>
      <c r="D146" s="373" t="s">
        <v>621</v>
      </c>
      <c r="E146" s="373" t="s">
        <v>622</v>
      </c>
      <c r="F146" s="221">
        <v>145</v>
      </c>
    </row>
    <row r="147" spans="1:6">
      <c r="A147" s="221">
        <v>146</v>
      </c>
      <c r="B147" s="373" t="s">
        <v>623</v>
      </c>
      <c r="C147" s="373">
        <v>492126</v>
      </c>
      <c r="D147" s="373" t="s">
        <v>623</v>
      </c>
      <c r="E147" s="373" t="s">
        <v>624</v>
      </c>
      <c r="F147" s="221">
        <v>146</v>
      </c>
    </row>
    <row r="148" spans="1:6">
      <c r="A148" s="221">
        <v>147</v>
      </c>
      <c r="B148" s="373" t="s">
        <v>625</v>
      </c>
      <c r="C148" s="373">
        <v>492133</v>
      </c>
      <c r="D148" s="373" t="s">
        <v>625</v>
      </c>
      <c r="E148" s="373" t="s">
        <v>626</v>
      </c>
      <c r="F148" s="221">
        <v>147</v>
      </c>
    </row>
    <row r="149" spans="1:6">
      <c r="A149" s="221">
        <v>148</v>
      </c>
      <c r="B149" s="373" t="s">
        <v>627</v>
      </c>
      <c r="C149" s="373">
        <v>492142</v>
      </c>
      <c r="D149" s="373" t="s">
        <v>627</v>
      </c>
      <c r="E149" s="373" t="s">
        <v>628</v>
      </c>
      <c r="F149" s="221">
        <v>148</v>
      </c>
    </row>
    <row r="150" spans="1:6">
      <c r="A150" s="221">
        <v>149</v>
      </c>
      <c r="B150" s="373" t="s">
        <v>629</v>
      </c>
      <c r="C150" s="373">
        <v>492144</v>
      </c>
      <c r="D150" s="373" t="s">
        <v>629</v>
      </c>
      <c r="E150" s="373" t="s">
        <v>630</v>
      </c>
      <c r="F150" s="221">
        <v>149</v>
      </c>
    </row>
    <row r="151" spans="1:6">
      <c r="A151" s="221">
        <v>150</v>
      </c>
      <c r="B151" s="373" t="s">
        <v>631</v>
      </c>
      <c r="C151" s="373">
        <v>492062</v>
      </c>
      <c r="D151" s="373" t="s">
        <v>631</v>
      </c>
      <c r="E151" s="373" t="s">
        <v>632</v>
      </c>
      <c r="F151" s="221">
        <v>150</v>
      </c>
    </row>
    <row r="152" spans="1:6">
      <c r="A152" s="221">
        <v>151</v>
      </c>
      <c r="B152" s="373" t="s">
        <v>633</v>
      </c>
      <c r="C152" s="373">
        <v>492095</v>
      </c>
      <c r="D152" s="373" t="s">
        <v>633</v>
      </c>
      <c r="E152" s="373" t="s">
        <v>634</v>
      </c>
      <c r="F152" s="221">
        <v>151</v>
      </c>
    </row>
    <row r="153" spans="1:6">
      <c r="A153" s="221">
        <v>152</v>
      </c>
      <c r="B153" s="373" t="s">
        <v>635</v>
      </c>
      <c r="C153" s="373">
        <v>492123</v>
      </c>
      <c r="D153" s="373" t="s">
        <v>635</v>
      </c>
      <c r="E153" s="373" t="s">
        <v>636</v>
      </c>
      <c r="F153" s="221">
        <v>152</v>
      </c>
    </row>
    <row r="154" spans="1:6">
      <c r="A154" s="221">
        <v>153</v>
      </c>
      <c r="B154" s="373" t="s">
        <v>637</v>
      </c>
      <c r="C154" s="373">
        <v>491005</v>
      </c>
      <c r="D154" s="373" t="s">
        <v>637</v>
      </c>
      <c r="E154" s="373" t="s">
        <v>638</v>
      </c>
      <c r="F154" s="221">
        <v>153</v>
      </c>
    </row>
    <row r="155" spans="1:6">
      <c r="A155" s="221">
        <v>154</v>
      </c>
      <c r="B155" s="373" t="s">
        <v>639</v>
      </c>
      <c r="C155" s="373">
        <v>490034</v>
      </c>
      <c r="D155" s="373" t="s">
        <v>639</v>
      </c>
      <c r="E155" s="373" t="s">
        <v>640</v>
      </c>
      <c r="F155" s="221">
        <v>154</v>
      </c>
    </row>
    <row r="156" spans="1:6">
      <c r="A156" s="221">
        <v>155</v>
      </c>
      <c r="B156" s="373" t="s">
        <v>641</v>
      </c>
      <c r="C156" s="373">
        <v>490036</v>
      </c>
      <c r="D156" s="373" t="s">
        <v>641</v>
      </c>
      <c r="E156" s="373" t="s">
        <v>642</v>
      </c>
      <c r="F156" s="221">
        <v>155</v>
      </c>
    </row>
    <row r="157" spans="1:6">
      <c r="A157" s="221">
        <v>156</v>
      </c>
      <c r="B157" s="373" t="s">
        <v>643</v>
      </c>
      <c r="C157" s="373">
        <v>490038</v>
      </c>
      <c r="D157" s="373" t="s">
        <v>643</v>
      </c>
      <c r="E157" s="373" t="s">
        <v>644</v>
      </c>
      <c r="F157" s="221">
        <v>156</v>
      </c>
    </row>
    <row r="158" spans="1:6">
      <c r="A158" s="221">
        <v>157</v>
      </c>
      <c r="B158" s="373" t="s">
        <v>645</v>
      </c>
      <c r="C158" s="373">
        <v>491007</v>
      </c>
      <c r="D158" s="373" t="s">
        <v>645</v>
      </c>
      <c r="E158" s="373" t="s">
        <v>646</v>
      </c>
      <c r="F158" s="221">
        <v>157</v>
      </c>
    </row>
    <row r="159" spans="1:6">
      <c r="A159" s="221">
        <v>158</v>
      </c>
      <c r="B159" s="373" t="s">
        <v>647</v>
      </c>
      <c r="C159" s="373">
        <v>492158</v>
      </c>
      <c r="D159" s="373" t="s">
        <v>647</v>
      </c>
      <c r="E159" s="373" t="s">
        <v>648</v>
      </c>
      <c r="F159" s="221">
        <v>158</v>
      </c>
    </row>
    <row r="160" spans="1:6">
      <c r="A160" s="221">
        <v>159</v>
      </c>
      <c r="B160" s="373" t="s">
        <v>649</v>
      </c>
      <c r="C160" s="373">
        <v>492161</v>
      </c>
      <c r="D160" s="373" t="s">
        <v>649</v>
      </c>
      <c r="E160" s="373" t="s">
        <v>650</v>
      </c>
      <c r="F160" s="221">
        <v>159</v>
      </c>
    </row>
    <row r="161" spans="1:6">
      <c r="A161" s="221">
        <v>160</v>
      </c>
      <c r="B161" s="373" t="s">
        <v>651</v>
      </c>
      <c r="C161" s="373">
        <v>492164</v>
      </c>
      <c r="D161" s="373" t="s">
        <v>651</v>
      </c>
      <c r="E161" s="373" t="s">
        <v>652</v>
      </c>
      <c r="F161" s="221">
        <v>160</v>
      </c>
    </row>
    <row r="162" spans="1:6">
      <c r="A162" s="221">
        <v>161</v>
      </c>
      <c r="B162" s="373" t="s">
        <v>653</v>
      </c>
      <c r="C162" s="373">
        <v>492166</v>
      </c>
      <c r="D162" s="373" t="s">
        <v>653</v>
      </c>
      <c r="E162" s="373" t="s">
        <v>654</v>
      </c>
      <c r="F162" s="221">
        <v>161</v>
      </c>
    </row>
    <row r="163" spans="1:6">
      <c r="A163" s="221">
        <v>162</v>
      </c>
      <c r="B163" s="373" t="s">
        <v>655</v>
      </c>
      <c r="C163" s="373">
        <v>492167</v>
      </c>
      <c r="D163" s="373" t="s">
        <v>655</v>
      </c>
      <c r="E163" s="373" t="s">
        <v>656</v>
      </c>
      <c r="F163" s="221">
        <v>162</v>
      </c>
    </row>
    <row r="164" spans="1:6">
      <c r="A164" s="221">
        <v>163</v>
      </c>
      <c r="B164" s="373" t="s">
        <v>657</v>
      </c>
      <c r="C164" s="373">
        <v>490044</v>
      </c>
      <c r="D164" s="373" t="s">
        <v>657</v>
      </c>
      <c r="E164" s="373" t="s">
        <v>658</v>
      </c>
      <c r="F164" s="221">
        <v>163</v>
      </c>
    </row>
    <row r="165" spans="1:6">
      <c r="A165" s="221">
        <v>164</v>
      </c>
      <c r="B165" s="373" t="s">
        <v>659</v>
      </c>
      <c r="C165" s="373">
        <v>491011</v>
      </c>
      <c r="D165" s="373" t="s">
        <v>659</v>
      </c>
      <c r="E165" s="373" t="s">
        <v>660</v>
      </c>
      <c r="F165" s="221">
        <v>164</v>
      </c>
    </row>
    <row r="166" spans="1:6">
      <c r="A166" s="221">
        <v>165</v>
      </c>
      <c r="B166" s="373" t="s">
        <v>661</v>
      </c>
      <c r="C166" s="373">
        <v>492168</v>
      </c>
      <c r="D166" s="373" t="s">
        <v>661</v>
      </c>
      <c r="E166" s="373" t="s">
        <v>662</v>
      </c>
      <c r="F166" s="221">
        <v>165</v>
      </c>
    </row>
    <row r="167" spans="1:6">
      <c r="A167" s="221">
        <v>166</v>
      </c>
      <c r="B167" s="373" t="s">
        <v>663</v>
      </c>
      <c r="C167" s="373">
        <v>492301</v>
      </c>
      <c r="D167" s="373" t="s">
        <v>663</v>
      </c>
      <c r="E167" s="373" t="s">
        <v>664</v>
      </c>
      <c r="F167" s="221">
        <v>166</v>
      </c>
    </row>
    <row r="168" spans="1:6">
      <c r="A168" s="221">
        <v>167</v>
      </c>
      <c r="B168" s="373" t="s">
        <v>665</v>
      </c>
      <c r="C168" s="373">
        <v>492165</v>
      </c>
      <c r="D168" s="373" t="s">
        <v>665</v>
      </c>
      <c r="E168" s="373" t="s">
        <v>666</v>
      </c>
      <c r="F168" s="221">
        <v>167</v>
      </c>
    </row>
    <row r="169" spans="1:6">
      <c r="A169" s="221">
        <v>168</v>
      </c>
      <c r="B169" s="373" t="s">
        <v>667</v>
      </c>
      <c r="C169" s="373">
        <v>492491</v>
      </c>
      <c r="D169" s="373" t="s">
        <v>667</v>
      </c>
      <c r="E169" s="373" t="s">
        <v>668</v>
      </c>
      <c r="F169" s="221">
        <v>168</v>
      </c>
    </row>
    <row r="170" spans="1:6">
      <c r="A170" s="221">
        <v>169</v>
      </c>
      <c r="B170" s="373" t="s">
        <v>669</v>
      </c>
      <c r="C170" s="373">
        <v>492170</v>
      </c>
      <c r="D170" s="373" t="s">
        <v>669</v>
      </c>
      <c r="E170" s="373" t="s">
        <v>670</v>
      </c>
      <c r="F170" s="221">
        <v>169</v>
      </c>
    </row>
    <row r="171" spans="1:6">
      <c r="A171" s="221">
        <v>170</v>
      </c>
      <c r="B171" s="373" t="s">
        <v>671</v>
      </c>
      <c r="C171" s="373">
        <v>492174</v>
      </c>
      <c r="D171" s="373" t="s">
        <v>671</v>
      </c>
      <c r="E171" s="373" t="s">
        <v>672</v>
      </c>
      <c r="F171" s="221">
        <v>170</v>
      </c>
    </row>
    <row r="172" spans="1:6">
      <c r="A172" s="221">
        <v>171</v>
      </c>
      <c r="B172" s="373" t="s">
        <v>673</v>
      </c>
      <c r="C172" s="373">
        <v>492171</v>
      </c>
      <c r="D172" s="373" t="s">
        <v>673</v>
      </c>
      <c r="E172" s="373" t="s">
        <v>674</v>
      </c>
      <c r="F172" s="221">
        <v>171</v>
      </c>
    </row>
    <row r="173" spans="1:6">
      <c r="A173" s="221">
        <v>172</v>
      </c>
      <c r="B173" s="373" t="s">
        <v>675</v>
      </c>
      <c r="C173" s="373">
        <v>492172</v>
      </c>
      <c r="D173" s="373" t="s">
        <v>675</v>
      </c>
      <c r="E173" s="373" t="s">
        <v>676</v>
      </c>
      <c r="F173" s="221">
        <v>172</v>
      </c>
    </row>
    <row r="174" spans="1:6">
      <c r="A174" s="221">
        <v>173</v>
      </c>
      <c r="B174" s="373" t="s">
        <v>677</v>
      </c>
      <c r="C174" s="373">
        <v>492173</v>
      </c>
      <c r="D174" s="373" t="s">
        <v>677</v>
      </c>
      <c r="E174" s="373" t="s">
        <v>678</v>
      </c>
      <c r="F174" s="221">
        <v>173</v>
      </c>
    </row>
    <row r="175" spans="1:6">
      <c r="A175" s="221">
        <v>174</v>
      </c>
      <c r="B175" s="373" t="s">
        <v>679</v>
      </c>
      <c r="C175" s="373">
        <v>492175</v>
      </c>
      <c r="D175" s="373" t="s">
        <v>679</v>
      </c>
      <c r="E175" s="373" t="s">
        <v>680</v>
      </c>
      <c r="F175" s="221">
        <v>174</v>
      </c>
    </row>
    <row r="176" spans="1:6">
      <c r="A176" s="221">
        <v>175</v>
      </c>
      <c r="B176" s="373" t="s">
        <v>681</v>
      </c>
      <c r="C176" s="373">
        <v>492412</v>
      </c>
      <c r="D176" s="373" t="s">
        <v>681</v>
      </c>
      <c r="E176" s="373" t="s">
        <v>682</v>
      </c>
      <c r="F176" s="221">
        <v>175</v>
      </c>
    </row>
    <row r="177" spans="1:6">
      <c r="A177" s="221">
        <v>176</v>
      </c>
      <c r="B177" s="373" t="s">
        <v>683</v>
      </c>
      <c r="C177" s="373">
        <v>490085</v>
      </c>
      <c r="D177" s="373" t="s">
        <v>683</v>
      </c>
      <c r="E177" s="373" t="s">
        <v>684</v>
      </c>
      <c r="F177" s="221">
        <v>176</v>
      </c>
    </row>
    <row r="178" spans="1:6">
      <c r="A178" s="221">
        <v>177</v>
      </c>
      <c r="B178" s="373" t="s">
        <v>685</v>
      </c>
      <c r="C178" s="373">
        <v>492177</v>
      </c>
      <c r="D178" s="373" t="s">
        <v>685</v>
      </c>
      <c r="E178" s="373" t="s">
        <v>686</v>
      </c>
      <c r="F178" s="221">
        <v>177</v>
      </c>
    </row>
    <row r="179" spans="1:6">
      <c r="A179" s="221">
        <v>178</v>
      </c>
      <c r="B179" s="373" t="s">
        <v>687</v>
      </c>
      <c r="C179" s="373">
        <v>490045</v>
      </c>
      <c r="D179" s="373" t="s">
        <v>687</v>
      </c>
      <c r="E179" s="373" t="s">
        <v>688</v>
      </c>
      <c r="F179" s="221">
        <v>178</v>
      </c>
    </row>
    <row r="180" spans="1:6">
      <c r="A180" s="221">
        <v>179</v>
      </c>
      <c r="B180" s="373" t="s">
        <v>689</v>
      </c>
      <c r="C180" s="373">
        <v>491013</v>
      </c>
      <c r="D180" s="373" t="s">
        <v>689</v>
      </c>
      <c r="E180" s="373" t="s">
        <v>690</v>
      </c>
      <c r="F180" s="221">
        <v>179</v>
      </c>
    </row>
    <row r="181" spans="1:6">
      <c r="A181" s="221">
        <v>180</v>
      </c>
      <c r="B181" s="373" t="s">
        <v>691</v>
      </c>
      <c r="C181" s="373">
        <v>490043</v>
      </c>
      <c r="D181" s="373" t="s">
        <v>691</v>
      </c>
      <c r="E181" s="373" t="s">
        <v>692</v>
      </c>
      <c r="F181" s="221">
        <v>180</v>
      </c>
    </row>
    <row r="182" spans="1:6">
      <c r="A182" s="221">
        <v>181</v>
      </c>
      <c r="B182" s="373" t="s">
        <v>693</v>
      </c>
      <c r="C182" s="373">
        <v>492182</v>
      </c>
      <c r="D182" s="373" t="s">
        <v>693</v>
      </c>
      <c r="E182" s="373" t="s">
        <v>694</v>
      </c>
      <c r="F182" s="221">
        <v>181</v>
      </c>
    </row>
    <row r="183" spans="1:6">
      <c r="A183" s="221">
        <v>182</v>
      </c>
      <c r="B183" s="373" t="s">
        <v>695</v>
      </c>
      <c r="C183" s="373">
        <v>492183</v>
      </c>
      <c r="D183" s="373" t="s">
        <v>695</v>
      </c>
      <c r="E183" s="373" t="s">
        <v>696</v>
      </c>
      <c r="F183" s="221">
        <v>182</v>
      </c>
    </row>
    <row r="184" spans="1:6">
      <c r="A184" s="221">
        <v>183</v>
      </c>
      <c r="B184" s="373" t="s">
        <v>697</v>
      </c>
      <c r="C184" s="373">
        <v>492181</v>
      </c>
      <c r="D184" s="373" t="s">
        <v>697</v>
      </c>
      <c r="E184" s="373" t="s">
        <v>698</v>
      </c>
      <c r="F184" s="221">
        <v>183</v>
      </c>
    </row>
    <row r="185" spans="1:6">
      <c r="A185" s="221">
        <v>184</v>
      </c>
      <c r="B185" s="373" t="s">
        <v>699</v>
      </c>
      <c r="C185" s="373">
        <v>492184</v>
      </c>
      <c r="D185" s="373" t="s">
        <v>699</v>
      </c>
      <c r="E185" s="373" t="s">
        <v>700</v>
      </c>
      <c r="F185" s="221">
        <v>184</v>
      </c>
    </row>
    <row r="186" spans="1:6">
      <c r="A186" s="221">
        <v>185</v>
      </c>
      <c r="B186" s="373" t="s">
        <v>701</v>
      </c>
      <c r="C186" s="373">
        <v>492185</v>
      </c>
      <c r="D186" s="373" t="s">
        <v>701</v>
      </c>
      <c r="E186" s="373" t="s">
        <v>702</v>
      </c>
      <c r="F186" s="221">
        <v>185</v>
      </c>
    </row>
    <row r="187" spans="1:6">
      <c r="A187" s="221">
        <v>186</v>
      </c>
      <c r="B187" s="373" t="s">
        <v>703</v>
      </c>
      <c r="C187" s="373">
        <v>490046</v>
      </c>
      <c r="D187" s="373" t="s">
        <v>703</v>
      </c>
      <c r="E187" s="373" t="s">
        <v>704</v>
      </c>
      <c r="F187" s="221">
        <v>186</v>
      </c>
    </row>
    <row r="188" spans="1:6">
      <c r="A188" s="221">
        <v>187</v>
      </c>
      <c r="B188" s="373" t="s">
        <v>705</v>
      </c>
      <c r="C188" s="373">
        <v>492522</v>
      </c>
      <c r="D188" s="373" t="s">
        <v>705</v>
      </c>
      <c r="E188" s="373" t="s">
        <v>706</v>
      </c>
      <c r="F188" s="221">
        <v>187</v>
      </c>
    </row>
    <row r="189" spans="1:6">
      <c r="A189" s="221">
        <v>188</v>
      </c>
      <c r="B189" s="373" t="s">
        <v>707</v>
      </c>
      <c r="C189" s="373">
        <v>490049</v>
      </c>
      <c r="D189" s="373" t="s">
        <v>707</v>
      </c>
      <c r="E189" s="373" t="s">
        <v>708</v>
      </c>
      <c r="F189" s="221">
        <v>188</v>
      </c>
    </row>
    <row r="190" spans="1:6">
      <c r="A190" s="221">
        <v>189</v>
      </c>
      <c r="B190" s="373" t="s">
        <v>709</v>
      </c>
      <c r="C190" s="373">
        <v>492192</v>
      </c>
      <c r="D190" s="373" t="s">
        <v>709</v>
      </c>
      <c r="E190" s="373" t="s">
        <v>710</v>
      </c>
      <c r="F190" s="221">
        <v>189</v>
      </c>
    </row>
    <row r="191" spans="1:6">
      <c r="A191" s="221">
        <v>190</v>
      </c>
      <c r="B191" s="373" t="s">
        <v>711</v>
      </c>
      <c r="C191" s="373">
        <v>490048</v>
      </c>
      <c r="D191" s="373" t="s">
        <v>711</v>
      </c>
      <c r="E191" s="373" t="s">
        <v>712</v>
      </c>
      <c r="F191" s="221">
        <v>190</v>
      </c>
    </row>
    <row r="192" spans="1:6">
      <c r="A192" s="221">
        <v>191</v>
      </c>
      <c r="B192" s="373" t="s">
        <v>713</v>
      </c>
      <c r="C192" s="373">
        <v>492195</v>
      </c>
      <c r="D192" s="373" t="s">
        <v>713</v>
      </c>
      <c r="E192" s="373" t="s">
        <v>714</v>
      </c>
      <c r="F192" s="221">
        <v>191</v>
      </c>
    </row>
    <row r="193" spans="1:6">
      <c r="A193" s="221">
        <v>192</v>
      </c>
      <c r="B193" s="373" t="s">
        <v>715</v>
      </c>
      <c r="C193" s="373">
        <v>492200</v>
      </c>
      <c r="D193" s="373" t="s">
        <v>715</v>
      </c>
      <c r="E193" s="373" t="s">
        <v>716</v>
      </c>
      <c r="F193" s="221">
        <v>192</v>
      </c>
    </row>
    <row r="194" spans="1:6">
      <c r="A194" s="221">
        <v>193</v>
      </c>
      <c r="B194" s="373" t="s">
        <v>717</v>
      </c>
      <c r="C194" s="373">
        <v>492204</v>
      </c>
      <c r="D194" s="373" t="s">
        <v>717</v>
      </c>
      <c r="E194" s="373" t="s">
        <v>718</v>
      </c>
      <c r="F194" s="221">
        <v>193</v>
      </c>
    </row>
    <row r="195" spans="1:6">
      <c r="A195" s="221">
        <v>194</v>
      </c>
      <c r="B195" s="373" t="s">
        <v>719</v>
      </c>
      <c r="C195" s="373">
        <v>490053</v>
      </c>
      <c r="D195" s="373" t="s">
        <v>719</v>
      </c>
      <c r="E195" s="373" t="s">
        <v>720</v>
      </c>
      <c r="F195" s="221">
        <v>194</v>
      </c>
    </row>
    <row r="196" spans="1:6">
      <c r="A196" s="221">
        <v>195</v>
      </c>
      <c r="B196" s="373" t="s">
        <v>721</v>
      </c>
      <c r="C196" s="373">
        <v>492207</v>
      </c>
      <c r="D196" s="373" t="s">
        <v>721</v>
      </c>
      <c r="E196" s="373" t="s">
        <v>722</v>
      </c>
      <c r="F196" s="221">
        <v>195</v>
      </c>
    </row>
    <row r="197" spans="1:6">
      <c r="A197" s="221">
        <v>196</v>
      </c>
      <c r="B197" s="373" t="s">
        <v>723</v>
      </c>
      <c r="C197" s="373">
        <v>492209</v>
      </c>
      <c r="D197" s="373" t="s">
        <v>723</v>
      </c>
      <c r="E197" s="373" t="s">
        <v>724</v>
      </c>
      <c r="F197" s="221">
        <v>196</v>
      </c>
    </row>
    <row r="198" spans="1:6">
      <c r="A198" s="221">
        <v>197</v>
      </c>
      <c r="B198" s="373" t="s">
        <v>725</v>
      </c>
      <c r="C198" s="373">
        <v>492523</v>
      </c>
      <c r="D198" s="373" t="s">
        <v>725</v>
      </c>
      <c r="E198" s="373" t="s">
        <v>726</v>
      </c>
      <c r="F198" s="221">
        <v>197</v>
      </c>
    </row>
    <row r="199" spans="1:6">
      <c r="A199" s="221">
        <v>198</v>
      </c>
      <c r="B199" s="373" t="s">
        <v>727</v>
      </c>
      <c r="C199" s="373">
        <v>492213</v>
      </c>
      <c r="D199" s="373" t="s">
        <v>727</v>
      </c>
      <c r="E199" s="373" t="s">
        <v>728</v>
      </c>
      <c r="F199" s="221">
        <v>198</v>
      </c>
    </row>
    <row r="200" spans="1:6">
      <c r="A200" s="221">
        <v>199</v>
      </c>
      <c r="B200" s="373" t="s">
        <v>729</v>
      </c>
      <c r="C200" s="373">
        <v>490051</v>
      </c>
      <c r="D200" s="373" t="s">
        <v>729</v>
      </c>
      <c r="E200" s="373" t="s">
        <v>730</v>
      </c>
      <c r="F200" s="221">
        <v>199</v>
      </c>
    </row>
    <row r="201" spans="1:6">
      <c r="A201" s="221">
        <v>200</v>
      </c>
      <c r="B201" s="373" t="s">
        <v>731</v>
      </c>
      <c r="C201" s="373">
        <v>492220</v>
      </c>
      <c r="D201" s="373" t="s">
        <v>731</v>
      </c>
      <c r="E201" s="373" t="s">
        <v>732</v>
      </c>
      <c r="F201" s="221">
        <v>200</v>
      </c>
    </row>
    <row r="202" spans="1:6">
      <c r="A202" s="221">
        <v>201</v>
      </c>
      <c r="B202" s="373" t="s">
        <v>733</v>
      </c>
      <c r="C202" s="373">
        <v>492221</v>
      </c>
      <c r="D202" s="373" t="s">
        <v>733</v>
      </c>
      <c r="E202" s="373" t="s">
        <v>734</v>
      </c>
      <c r="F202" s="221">
        <v>201</v>
      </c>
    </row>
    <row r="203" spans="1:6">
      <c r="A203" s="221">
        <v>202</v>
      </c>
      <c r="B203" s="373" t="s">
        <v>735</v>
      </c>
      <c r="C203" s="373">
        <v>492232</v>
      </c>
      <c r="D203" s="373" t="s">
        <v>735</v>
      </c>
      <c r="E203" s="373" t="s">
        <v>736</v>
      </c>
      <c r="F203" s="221">
        <v>202</v>
      </c>
    </row>
    <row r="204" spans="1:6">
      <c r="A204" s="221">
        <v>203</v>
      </c>
      <c r="B204" s="373" t="s">
        <v>737</v>
      </c>
      <c r="C204" s="373">
        <v>492234</v>
      </c>
      <c r="D204" s="373" t="s">
        <v>737</v>
      </c>
      <c r="E204" s="373" t="s">
        <v>738</v>
      </c>
      <c r="F204" s="221">
        <v>203</v>
      </c>
    </row>
    <row r="205" spans="1:6">
      <c r="A205" s="221">
        <v>204</v>
      </c>
      <c r="B205" s="373" t="s">
        <v>739</v>
      </c>
      <c r="C205" s="373">
        <v>490054</v>
      </c>
      <c r="D205" s="373" t="s">
        <v>739</v>
      </c>
      <c r="E205" s="373" t="s">
        <v>740</v>
      </c>
      <c r="F205" s="221">
        <v>204</v>
      </c>
    </row>
    <row r="206" spans="1:6">
      <c r="A206" s="221">
        <v>205</v>
      </c>
      <c r="B206" s="373" t="s">
        <v>741</v>
      </c>
      <c r="C206" s="373">
        <v>490092</v>
      </c>
      <c r="D206" s="373" t="s">
        <v>741</v>
      </c>
      <c r="E206" s="373" t="s">
        <v>742</v>
      </c>
      <c r="F206" s="221">
        <v>205</v>
      </c>
    </row>
    <row r="207" spans="1:6">
      <c r="A207" s="221">
        <v>206</v>
      </c>
      <c r="B207" s="373" t="s">
        <v>743</v>
      </c>
      <c r="C207" s="373">
        <v>490061</v>
      </c>
      <c r="D207" s="373" t="s">
        <v>743</v>
      </c>
      <c r="E207" s="373" t="s">
        <v>744</v>
      </c>
      <c r="F207" s="221">
        <v>206</v>
      </c>
    </row>
    <row r="208" spans="1:6">
      <c r="A208" s="221">
        <v>207</v>
      </c>
      <c r="B208" s="373" t="s">
        <v>745</v>
      </c>
      <c r="C208" s="373">
        <v>490062</v>
      </c>
      <c r="D208" s="373" t="s">
        <v>745</v>
      </c>
      <c r="E208" s="373" t="s">
        <v>746</v>
      </c>
      <c r="F208" s="221">
        <v>207</v>
      </c>
    </row>
    <row r="209" spans="1:6">
      <c r="A209" s="221">
        <v>208</v>
      </c>
      <c r="B209" s="373" t="s">
        <v>747</v>
      </c>
      <c r="C209" s="373">
        <v>490069</v>
      </c>
      <c r="D209" s="373" t="s">
        <v>747</v>
      </c>
      <c r="E209" s="373" t="s">
        <v>748</v>
      </c>
      <c r="F209" s="221">
        <v>208</v>
      </c>
    </row>
    <row r="210" spans="1:6">
      <c r="A210" s="221">
        <v>209</v>
      </c>
      <c r="B210" s="373" t="s">
        <v>749</v>
      </c>
      <c r="C210" s="373">
        <v>492314</v>
      </c>
      <c r="D210" s="373" t="s">
        <v>749</v>
      </c>
      <c r="E210" s="373" t="s">
        <v>750</v>
      </c>
      <c r="F210" s="221">
        <v>209</v>
      </c>
    </row>
    <row r="211" spans="1:6">
      <c r="A211" s="221">
        <v>210</v>
      </c>
      <c r="B211" s="373" t="s">
        <v>751</v>
      </c>
      <c r="C211" s="373">
        <v>490096</v>
      </c>
      <c r="D211" s="373" t="s">
        <v>751</v>
      </c>
      <c r="E211" s="373" t="s">
        <v>752</v>
      </c>
      <c r="F211" s="221">
        <v>210</v>
      </c>
    </row>
  </sheetData>
  <phoneticPr fontId="8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showGridLines="0" workbookViewId="0">
      <selection activeCell="B8" sqref="B8:K8"/>
    </sheetView>
  </sheetViews>
  <sheetFormatPr defaultRowHeight="13.5"/>
  <cols>
    <col min="1" max="3" width="9" style="10"/>
    <col min="4" max="4" width="9" style="10" customWidth="1"/>
    <col min="5" max="7" width="9" style="10"/>
    <col min="8" max="8" width="9.125" style="10" customWidth="1"/>
    <col min="9" max="16384" width="9" style="10"/>
  </cols>
  <sheetData>
    <row r="1" spans="1:14" ht="16.5" customHeight="1">
      <c r="A1" s="265" t="s">
        <v>47</v>
      </c>
      <c r="B1" s="265"/>
      <c r="C1" s="265"/>
      <c r="D1" s="265"/>
      <c r="E1" s="265"/>
      <c r="F1" s="265"/>
      <c r="G1" s="265"/>
      <c r="H1" s="265"/>
      <c r="I1" s="265"/>
      <c r="J1" s="265"/>
      <c r="K1" s="265"/>
      <c r="L1" s="265"/>
      <c r="M1" s="265"/>
      <c r="N1" s="265"/>
    </row>
    <row r="2" spans="1:14" customFormat="1" ht="7.5" customHeight="1" thickBot="1">
      <c r="A2" s="375"/>
    </row>
    <row r="3" spans="1:14" ht="19.5" customHeight="1" thickTop="1">
      <c r="A3" s="43"/>
      <c r="B3" s="13" t="s">
        <v>21</v>
      </c>
      <c r="C3" s="286" t="s">
        <v>164</v>
      </c>
      <c r="D3" s="286"/>
      <c r="E3" s="286"/>
      <c r="F3" s="286"/>
      <c r="G3" s="286"/>
      <c r="H3" s="286"/>
      <c r="I3" s="287"/>
      <c r="J3" s="272" t="s">
        <v>481</v>
      </c>
      <c r="K3" s="273"/>
      <c r="L3" s="274"/>
    </row>
    <row r="4" spans="1:14" ht="18.75" customHeight="1">
      <c r="B4" s="14" t="s">
        <v>42</v>
      </c>
      <c r="C4" s="270">
        <v>43180</v>
      </c>
      <c r="D4" s="270"/>
      <c r="E4" s="270"/>
      <c r="F4" s="270"/>
      <c r="G4" s="270"/>
      <c r="H4" s="270"/>
      <c r="I4" s="58"/>
      <c r="J4" s="275"/>
      <c r="K4" s="276"/>
      <c r="L4" s="277"/>
    </row>
    <row r="5" spans="1:14" ht="19.5" customHeight="1" thickBot="1">
      <c r="B5" s="14" t="s">
        <v>43</v>
      </c>
      <c r="C5" s="271" t="s">
        <v>173</v>
      </c>
      <c r="D5" s="271"/>
      <c r="E5" s="271"/>
      <c r="F5" s="271"/>
      <c r="G5" s="271"/>
      <c r="H5" s="271"/>
      <c r="I5" s="58"/>
      <c r="J5" s="278"/>
      <c r="K5" s="279"/>
      <c r="L5" s="280"/>
    </row>
    <row r="6" spans="1:14" customFormat="1" ht="7.5" customHeight="1" thickTop="1" thickBot="1"/>
    <row r="7" spans="1:14" ht="19.5" customHeight="1" thickBot="1">
      <c r="B7" s="266" t="s">
        <v>111</v>
      </c>
      <c r="C7" s="267"/>
      <c r="D7" s="268">
        <v>43150</v>
      </c>
      <c r="E7" s="268"/>
      <c r="F7" s="268"/>
      <c r="G7" s="268"/>
      <c r="H7" s="269"/>
      <c r="I7" s="10" t="s">
        <v>753</v>
      </c>
      <c r="J7" s="91"/>
      <c r="K7" s="91"/>
      <c r="L7" s="91"/>
      <c r="M7" s="91"/>
      <c r="N7" s="3"/>
    </row>
    <row r="8" spans="1:14" ht="17.25">
      <c r="B8" s="288" t="s">
        <v>112</v>
      </c>
      <c r="C8" s="288"/>
      <c r="D8" s="288"/>
      <c r="E8" s="288"/>
      <c r="F8" s="288"/>
      <c r="G8" s="288"/>
      <c r="H8" s="288"/>
      <c r="I8" s="288"/>
      <c r="J8" s="288"/>
      <c r="K8" s="288"/>
    </row>
    <row r="9" spans="1:14" ht="14.25" thickBot="1">
      <c r="B9" s="91"/>
      <c r="C9" s="91"/>
      <c r="D9" s="91"/>
      <c r="E9" s="91"/>
      <c r="F9" s="91"/>
      <c r="G9" s="91"/>
      <c r="H9" s="91"/>
      <c r="I9" s="91"/>
      <c r="J9" s="91"/>
      <c r="K9" s="91"/>
    </row>
    <row r="10" spans="1:14" customFormat="1" ht="20.25" customHeight="1" thickBot="1">
      <c r="B10" s="266" t="s">
        <v>113</v>
      </c>
      <c r="C10" s="267"/>
      <c r="D10" s="282">
        <v>43152</v>
      </c>
      <c r="E10" s="283"/>
      <c r="F10" s="283"/>
      <c r="G10" s="283"/>
      <c r="H10" s="284"/>
    </row>
    <row r="11" spans="1:14" customFormat="1" ht="17.25">
      <c r="B11" s="285" t="s">
        <v>114</v>
      </c>
      <c r="C11" s="285"/>
      <c r="D11" s="285"/>
      <c r="E11" s="285"/>
      <c r="F11" s="285"/>
      <c r="G11" s="285"/>
      <c r="H11" s="285"/>
    </row>
    <row r="12" spans="1:14" ht="16.5" customHeight="1">
      <c r="A12" s="15" t="s">
        <v>61</v>
      </c>
    </row>
    <row r="13" spans="1:14" ht="16.5" customHeight="1">
      <c r="A13" s="15"/>
    </row>
    <row r="14" spans="1:14" ht="16.5" customHeight="1">
      <c r="A14" s="11" t="s">
        <v>40</v>
      </c>
      <c r="B14" s="10" t="s">
        <v>74</v>
      </c>
    </row>
    <row r="15" spans="1:14" ht="16.5" customHeight="1">
      <c r="A15" s="11" t="s">
        <v>514</v>
      </c>
      <c r="B15" s="10" t="s">
        <v>48</v>
      </c>
    </row>
    <row r="16" spans="1:14" ht="16.5" customHeight="1">
      <c r="A16" s="11" t="s">
        <v>41</v>
      </c>
      <c r="B16" s="10" t="s">
        <v>65</v>
      </c>
    </row>
    <row r="17" spans="1:15" ht="16.5" customHeight="1">
      <c r="A17" s="11" t="s">
        <v>115</v>
      </c>
      <c r="B17" s="77" t="s">
        <v>76</v>
      </c>
      <c r="C17" s="17"/>
      <c r="D17" s="17"/>
      <c r="E17" s="17"/>
      <c r="F17" s="17"/>
      <c r="G17" s="17"/>
      <c r="H17" s="17"/>
      <c r="I17" s="17"/>
      <c r="J17" s="17"/>
      <c r="K17" s="17"/>
      <c r="L17" s="17"/>
      <c r="M17" s="17"/>
      <c r="N17" s="17"/>
      <c r="O17" s="17"/>
    </row>
    <row r="18" spans="1:15" ht="16.5" customHeight="1">
      <c r="A18" s="11" t="s">
        <v>116</v>
      </c>
      <c r="B18" s="78" t="s">
        <v>109</v>
      </c>
      <c r="C18" s="17"/>
      <c r="D18" s="17"/>
      <c r="E18" s="17"/>
      <c r="F18" s="17"/>
      <c r="G18" s="17"/>
      <c r="H18" s="17"/>
      <c r="I18" s="17"/>
      <c r="J18" s="17"/>
      <c r="K18" s="17"/>
      <c r="L18" s="17"/>
      <c r="M18" s="17"/>
      <c r="N18" s="17"/>
      <c r="O18" s="17"/>
    </row>
    <row r="19" spans="1:15" ht="16.5" customHeight="1">
      <c r="A19" s="11" t="s">
        <v>515</v>
      </c>
      <c r="B19" s="10" t="s">
        <v>81</v>
      </c>
    </row>
    <row r="20" spans="1:15" ht="16.5" customHeight="1">
      <c r="A20" s="11" t="s">
        <v>516</v>
      </c>
      <c r="B20" s="10" t="s">
        <v>60</v>
      </c>
    </row>
    <row r="21" spans="1:15" ht="16.5" customHeight="1">
      <c r="A21" s="11" t="s">
        <v>517</v>
      </c>
      <c r="B21" s="182" t="s">
        <v>147</v>
      </c>
    </row>
    <row r="22" spans="1:15" ht="16.5" customHeight="1"/>
    <row r="23" spans="1:15" ht="16.5" customHeight="1">
      <c r="A23" s="10" t="s">
        <v>117</v>
      </c>
    </row>
    <row r="24" spans="1:15" ht="16.5" customHeight="1">
      <c r="A24" s="15" t="s">
        <v>118</v>
      </c>
    </row>
    <row r="25" spans="1:15" ht="16.5" customHeight="1">
      <c r="A25" s="12" t="s">
        <v>39</v>
      </c>
      <c r="B25" s="10" t="s">
        <v>75</v>
      </c>
      <c r="F25" s="10" t="s">
        <v>119</v>
      </c>
    </row>
    <row r="26" spans="1:15" ht="16.5" customHeight="1">
      <c r="A26" s="15" t="s">
        <v>44</v>
      </c>
    </row>
    <row r="27" spans="1:15" ht="16.5" customHeight="1">
      <c r="A27" s="12" t="s">
        <v>39</v>
      </c>
      <c r="B27" s="10" t="s">
        <v>55</v>
      </c>
    </row>
    <row r="28" spans="1:15" ht="16.5" customHeight="1">
      <c r="A28" s="12" t="s">
        <v>39</v>
      </c>
      <c r="B28" s="10" t="s">
        <v>54</v>
      </c>
    </row>
    <row r="29" spans="1:15" ht="16.5" customHeight="1">
      <c r="A29" s="12" t="s">
        <v>39</v>
      </c>
      <c r="B29" s="10" t="s">
        <v>120</v>
      </c>
    </row>
    <row r="30" spans="1:15" ht="16.5" customHeight="1">
      <c r="A30" s="12" t="s">
        <v>39</v>
      </c>
      <c r="B30" s="10" t="s">
        <v>121</v>
      </c>
    </row>
    <row r="31" spans="1:15" ht="16.5" customHeight="1">
      <c r="A31" s="12" t="s">
        <v>39</v>
      </c>
      <c r="B31" s="18" t="s">
        <v>57</v>
      </c>
      <c r="C31" s="18"/>
      <c r="D31" s="18"/>
      <c r="E31" s="18"/>
      <c r="F31" s="18"/>
      <c r="G31" s="17"/>
      <c r="H31" s="17"/>
      <c r="I31" s="17"/>
      <c r="J31" s="17"/>
      <c r="K31" s="17"/>
      <c r="L31" s="17"/>
    </row>
    <row r="32" spans="1:15" ht="16.5" customHeight="1">
      <c r="A32" s="12" t="s">
        <v>39</v>
      </c>
      <c r="B32" s="17"/>
      <c r="C32" s="17" t="s">
        <v>518</v>
      </c>
      <c r="D32" s="17"/>
      <c r="E32" s="17"/>
      <c r="F32" s="17"/>
      <c r="G32" s="17"/>
      <c r="H32" s="17"/>
      <c r="I32" s="17"/>
      <c r="J32" s="17"/>
      <c r="K32" s="17"/>
      <c r="L32" s="17"/>
    </row>
    <row r="33" spans="1:13" ht="16.5" customHeight="1">
      <c r="A33" s="12" t="s">
        <v>39</v>
      </c>
      <c r="B33" s="17"/>
      <c r="C33" s="42" t="s">
        <v>62</v>
      </c>
      <c r="D33" s="17"/>
      <c r="E33" s="19" t="s">
        <v>38</v>
      </c>
      <c r="F33" s="19" t="s">
        <v>519</v>
      </c>
      <c r="G33" s="226">
        <v>5423</v>
      </c>
      <c r="H33" s="17"/>
      <c r="I33" s="17"/>
      <c r="J33" s="17"/>
      <c r="K33" s="17"/>
      <c r="L33" s="17"/>
    </row>
    <row r="34" spans="1:13" ht="16.5" customHeight="1">
      <c r="A34" s="12" t="s">
        <v>39</v>
      </c>
      <c r="B34" s="17"/>
      <c r="C34" s="42" t="s">
        <v>63</v>
      </c>
      <c r="D34" s="17"/>
      <c r="E34" s="19" t="s">
        <v>58</v>
      </c>
      <c r="F34" s="19" t="s">
        <v>519</v>
      </c>
      <c r="G34" s="226">
        <v>40700</v>
      </c>
      <c r="H34" s="17"/>
      <c r="I34" s="17"/>
      <c r="J34" s="17"/>
      <c r="K34" s="17"/>
      <c r="L34" s="17"/>
    </row>
    <row r="35" spans="1:13" ht="16.5" customHeight="1">
      <c r="A35" s="12" t="s">
        <v>39</v>
      </c>
      <c r="B35" s="17"/>
      <c r="C35" s="17" t="s">
        <v>520</v>
      </c>
      <c r="D35" s="17"/>
      <c r="E35" s="17"/>
      <c r="F35" s="17"/>
      <c r="G35" s="17"/>
      <c r="H35" s="17"/>
      <c r="I35" s="17"/>
      <c r="J35" s="17"/>
      <c r="K35" s="17"/>
      <c r="L35" s="17"/>
    </row>
    <row r="36" spans="1:13" ht="16.5" customHeight="1">
      <c r="A36" s="12" t="s">
        <v>39</v>
      </c>
      <c r="B36" s="17"/>
      <c r="C36" s="42" t="s">
        <v>64</v>
      </c>
      <c r="D36" s="17"/>
      <c r="E36" s="19" t="s">
        <v>521</v>
      </c>
      <c r="F36" s="19" t="s">
        <v>519</v>
      </c>
      <c r="G36" s="226">
        <v>2000</v>
      </c>
      <c r="H36" s="17"/>
      <c r="I36" s="17"/>
      <c r="J36" s="17"/>
      <c r="K36" s="17"/>
      <c r="L36" s="17"/>
    </row>
    <row r="37" spans="1:13" ht="16.5" customHeight="1">
      <c r="A37" s="12" t="s">
        <v>39</v>
      </c>
      <c r="B37" s="17"/>
      <c r="C37" s="64" t="s">
        <v>53</v>
      </c>
      <c r="D37" s="17"/>
      <c r="E37" s="19"/>
      <c r="F37" s="19"/>
      <c r="G37" s="19"/>
      <c r="H37" s="17"/>
      <c r="I37" s="17"/>
      <c r="J37" s="17"/>
      <c r="K37" s="17"/>
      <c r="L37" s="17"/>
    </row>
    <row r="38" spans="1:13" ht="16.5" customHeight="1">
      <c r="A38" s="12" t="s">
        <v>39</v>
      </c>
      <c r="B38" s="10" t="s">
        <v>51</v>
      </c>
    </row>
    <row r="39" spans="1:13" ht="16.5" customHeight="1">
      <c r="A39" s="12" t="s">
        <v>39</v>
      </c>
      <c r="B39" s="225" t="s">
        <v>135</v>
      </c>
    </row>
    <row r="40" spans="1:13" ht="16.5" customHeight="1">
      <c r="A40" s="15" t="s">
        <v>234</v>
      </c>
    </row>
    <row r="41" spans="1:13" ht="16.5" customHeight="1">
      <c r="A41" s="12" t="s">
        <v>39</v>
      </c>
      <c r="B41" s="10" t="s">
        <v>522</v>
      </c>
    </row>
    <row r="42" spans="1:13" ht="16.5" customHeight="1">
      <c r="A42" s="12" t="s">
        <v>39</v>
      </c>
      <c r="B42" s="10" t="s">
        <v>523</v>
      </c>
    </row>
    <row r="43" spans="1:13" ht="16.5" customHeight="1">
      <c r="A43" s="15" t="s">
        <v>124</v>
      </c>
    </row>
    <row r="44" spans="1:13" ht="16.5" customHeight="1">
      <c r="A44" s="12" t="s">
        <v>39</v>
      </c>
      <c r="B44" s="10" t="s">
        <v>527</v>
      </c>
    </row>
    <row r="45" spans="1:13" ht="16.5" customHeight="1">
      <c r="A45" s="12" t="s">
        <v>39</v>
      </c>
      <c r="B45" s="10" t="s">
        <v>49</v>
      </c>
    </row>
    <row r="46" spans="1:13" ht="16.5" customHeight="1">
      <c r="A46" s="15" t="s">
        <v>125</v>
      </c>
    </row>
    <row r="47" spans="1:13" ht="22.9" customHeight="1">
      <c r="A47" s="12" t="s">
        <v>39</v>
      </c>
      <c r="G47" s="10" t="s">
        <v>524</v>
      </c>
      <c r="H47" s="174"/>
      <c r="I47" s="174"/>
      <c r="J47" s="174"/>
      <c r="K47" s="174"/>
      <c r="L47" s="174"/>
      <c r="M47" s="174"/>
    </row>
    <row r="48" spans="1:13" ht="16.5" customHeight="1">
      <c r="A48" s="12" t="s">
        <v>39</v>
      </c>
      <c r="B48" s="10" t="s">
        <v>122</v>
      </c>
    </row>
    <row r="49" spans="1:10" ht="16.5" customHeight="1">
      <c r="A49" s="12" t="s">
        <v>39</v>
      </c>
      <c r="B49" s="10" t="s">
        <v>123</v>
      </c>
    </row>
    <row r="50" spans="1:10" ht="16.5" customHeight="1">
      <c r="A50" s="12" t="s">
        <v>39</v>
      </c>
      <c r="B50" s="212" t="s">
        <v>270</v>
      </c>
    </row>
    <row r="51" spans="1:10" s="93" customFormat="1" ht="16.5" customHeight="1">
      <c r="A51" s="92" t="s">
        <v>126</v>
      </c>
    </row>
    <row r="52" spans="1:10" s="93" customFormat="1" ht="16.5" customHeight="1">
      <c r="A52" s="94" t="s">
        <v>39</v>
      </c>
      <c r="B52" s="93" t="s">
        <v>528</v>
      </c>
    </row>
    <row r="53" spans="1:10" ht="16.5" customHeight="1">
      <c r="A53" s="15" t="s">
        <v>127</v>
      </c>
    </row>
    <row r="54" spans="1:10" ht="16.5" customHeight="1">
      <c r="A54" s="12" t="s">
        <v>39</v>
      </c>
      <c r="B54" s="10" t="s">
        <v>281</v>
      </c>
    </row>
    <row r="55" spans="1:10" ht="16.5" customHeight="1">
      <c r="A55" s="12" t="s">
        <v>39</v>
      </c>
    </row>
    <row r="56" spans="1:10" ht="16.5" customHeight="1">
      <c r="A56" s="12" t="s">
        <v>39</v>
      </c>
      <c r="C56" s="76" t="s">
        <v>45</v>
      </c>
    </row>
    <row r="57" spans="1:10" ht="16.5" customHeight="1">
      <c r="A57" s="12" t="s">
        <v>39</v>
      </c>
      <c r="C57" s="75" t="s">
        <v>98</v>
      </c>
      <c r="D57" s="75"/>
      <c r="E57" s="75"/>
      <c r="F57" s="75"/>
      <c r="G57" s="75"/>
      <c r="H57" s="75"/>
    </row>
    <row r="58" spans="1:10" ht="16.5" customHeight="1">
      <c r="A58" s="15" t="s">
        <v>128</v>
      </c>
    </row>
    <row r="59" spans="1:10" ht="16.5" customHeight="1" thickBot="1"/>
    <row r="60" spans="1:10" ht="16.5" customHeight="1">
      <c r="B60" s="65" t="s">
        <v>46</v>
      </c>
      <c r="C60" s="66"/>
      <c r="D60" s="67"/>
      <c r="E60" s="66"/>
      <c r="F60" s="66"/>
      <c r="G60" s="66"/>
      <c r="H60" s="66"/>
      <c r="I60" s="66"/>
      <c r="J60" s="68"/>
    </row>
    <row r="61" spans="1:10" ht="16.5" customHeight="1">
      <c r="B61" s="69"/>
      <c r="D61" s="70"/>
      <c r="E61" s="70"/>
      <c r="F61" s="70"/>
      <c r="G61" s="70"/>
      <c r="H61" s="70"/>
      <c r="I61" s="70"/>
      <c r="J61" s="71"/>
    </row>
    <row r="62" spans="1:10" ht="30" customHeight="1">
      <c r="B62" s="69"/>
      <c r="C62" s="167" t="s">
        <v>525</v>
      </c>
      <c r="D62" s="281" t="s">
        <v>526</v>
      </c>
      <c r="E62" s="281"/>
      <c r="F62" s="281"/>
      <c r="G62" s="281"/>
      <c r="H62" s="70"/>
      <c r="I62" s="70"/>
      <c r="J62" s="71"/>
    </row>
    <row r="63" spans="1:10" ht="16.5" customHeight="1">
      <c r="B63" s="69"/>
      <c r="C63" s="144" t="s">
        <v>99</v>
      </c>
      <c r="D63" s="70"/>
      <c r="E63" s="70"/>
      <c r="F63" s="70"/>
      <c r="G63" s="70"/>
      <c r="H63" s="70"/>
      <c r="I63" s="70"/>
      <c r="J63" s="71"/>
    </row>
    <row r="64" spans="1:10" ht="16.5" customHeight="1" thickBot="1">
      <c r="B64" s="72"/>
      <c r="C64" s="73"/>
      <c r="D64" s="73"/>
      <c r="E64" s="73"/>
      <c r="F64" s="73"/>
      <c r="G64" s="73"/>
      <c r="H64" s="73"/>
      <c r="I64" s="73"/>
      <c r="J64" s="74"/>
    </row>
    <row r="65" ht="18" customHeight="1"/>
    <row r="66" ht="16.5" customHeight="1"/>
  </sheetData>
  <sheetProtection sheet="1" objects="1" scenarios="1" selectLockedCells="1" selectUnlockedCells="1"/>
  <mergeCells count="12">
    <mergeCell ref="D62:G62"/>
    <mergeCell ref="B10:C10"/>
    <mergeCell ref="D10:H10"/>
    <mergeCell ref="B11:H11"/>
    <mergeCell ref="C3:I3"/>
    <mergeCell ref="B8:K8"/>
    <mergeCell ref="A1:N1"/>
    <mergeCell ref="B7:C7"/>
    <mergeCell ref="D7:H7"/>
    <mergeCell ref="C4:H4"/>
    <mergeCell ref="C5:H5"/>
    <mergeCell ref="J3:L5"/>
  </mergeCells>
  <phoneticPr fontId="4"/>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9"/>
  <sheetViews>
    <sheetView tabSelected="1" zoomScaleNormal="100" workbookViewId="0">
      <pane ySplit="9" topLeftCell="A10" activePane="bottomLeft" state="frozen"/>
      <selection activeCell="A2" sqref="A2"/>
      <selection pane="bottomLeft" activeCell="D3" sqref="D3:F3"/>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2" width="9" style="2" customWidth="1"/>
    <col min="13" max="13" width="25.5" style="2" customWidth="1"/>
    <col min="14" max="16" width="9" style="2" hidden="1" customWidth="1"/>
    <col min="17" max="17" width="9" style="2" customWidth="1"/>
    <col min="18" max="246" width="9" style="2"/>
    <col min="247" max="247" width="5.75" style="2" customWidth="1"/>
    <col min="248" max="248" width="16.125" style="2" customWidth="1"/>
    <col min="249" max="249" width="5.75" style="2" customWidth="1"/>
    <col min="250" max="250" width="16.125" style="2" customWidth="1"/>
    <col min="251" max="251" width="5.75" style="2" customWidth="1"/>
    <col min="252" max="252" width="16.125" style="2" customWidth="1"/>
    <col min="253" max="253" width="5.75" style="2" customWidth="1"/>
    <col min="254" max="254" width="16.125" style="2" customWidth="1"/>
    <col min="255" max="255" width="4.5" style="2" customWidth="1"/>
    <col min="256" max="256" width="16.125" style="2" customWidth="1"/>
    <col min="257" max="257" width="9" style="2" customWidth="1"/>
    <col min="258" max="266" width="0" style="2" hidden="1" customWidth="1"/>
    <col min="267" max="502" width="9" style="2"/>
    <col min="503" max="503" width="5.75" style="2" customWidth="1"/>
    <col min="504" max="504" width="16.125" style="2" customWidth="1"/>
    <col min="505" max="505" width="5.75" style="2" customWidth="1"/>
    <col min="506" max="506" width="16.125" style="2" customWidth="1"/>
    <col min="507" max="507" width="5.75" style="2" customWidth="1"/>
    <col min="508" max="508" width="16.125" style="2" customWidth="1"/>
    <col min="509" max="509" width="5.75" style="2" customWidth="1"/>
    <col min="510" max="510" width="16.125" style="2" customWidth="1"/>
    <col min="511" max="511" width="4.5" style="2" customWidth="1"/>
    <col min="512" max="512" width="16.125" style="2" customWidth="1"/>
    <col min="513" max="513" width="9" style="2" customWidth="1"/>
    <col min="514" max="522" width="0" style="2" hidden="1" customWidth="1"/>
    <col min="523" max="758" width="9" style="2"/>
    <col min="759" max="759" width="5.75" style="2" customWidth="1"/>
    <col min="760" max="760" width="16.125" style="2" customWidth="1"/>
    <col min="761" max="761" width="5.75" style="2" customWidth="1"/>
    <col min="762" max="762" width="16.125" style="2" customWidth="1"/>
    <col min="763" max="763" width="5.75" style="2" customWidth="1"/>
    <col min="764" max="764" width="16.125" style="2" customWidth="1"/>
    <col min="765" max="765" width="5.75" style="2" customWidth="1"/>
    <col min="766" max="766" width="16.125" style="2" customWidth="1"/>
    <col min="767" max="767" width="4.5" style="2" customWidth="1"/>
    <col min="768" max="768" width="16.125" style="2" customWidth="1"/>
    <col min="769" max="769" width="9" style="2" customWidth="1"/>
    <col min="770" max="778" width="0" style="2" hidden="1" customWidth="1"/>
    <col min="779" max="1014" width="9" style="2"/>
    <col min="1015" max="1015" width="5.75" style="2" customWidth="1"/>
    <col min="1016" max="1016" width="16.125" style="2" customWidth="1"/>
    <col min="1017" max="1017" width="5.75" style="2" customWidth="1"/>
    <col min="1018" max="1018" width="16.125" style="2" customWidth="1"/>
    <col min="1019" max="1019" width="5.75" style="2" customWidth="1"/>
    <col min="1020" max="1020" width="16.125" style="2" customWidth="1"/>
    <col min="1021" max="1021" width="5.75" style="2" customWidth="1"/>
    <col min="1022" max="1022" width="16.125" style="2" customWidth="1"/>
    <col min="1023" max="1023" width="4.5" style="2" customWidth="1"/>
    <col min="1024" max="1024" width="16.125" style="2" customWidth="1"/>
    <col min="1025" max="1025" width="9" style="2" customWidth="1"/>
    <col min="1026" max="1034" width="0" style="2" hidden="1" customWidth="1"/>
    <col min="1035" max="1270" width="9" style="2"/>
    <col min="1271" max="1271" width="5.75" style="2" customWidth="1"/>
    <col min="1272" max="1272" width="16.125" style="2" customWidth="1"/>
    <col min="1273" max="1273" width="5.75" style="2" customWidth="1"/>
    <col min="1274" max="1274" width="16.125" style="2" customWidth="1"/>
    <col min="1275" max="1275" width="5.75" style="2" customWidth="1"/>
    <col min="1276" max="1276" width="16.125" style="2" customWidth="1"/>
    <col min="1277" max="1277" width="5.75" style="2" customWidth="1"/>
    <col min="1278" max="1278" width="16.125" style="2" customWidth="1"/>
    <col min="1279" max="1279" width="4.5" style="2" customWidth="1"/>
    <col min="1280" max="1280" width="16.125" style="2" customWidth="1"/>
    <col min="1281" max="1281" width="9" style="2" customWidth="1"/>
    <col min="1282" max="1290" width="0" style="2" hidden="1" customWidth="1"/>
    <col min="1291" max="1526" width="9" style="2"/>
    <col min="1527" max="1527" width="5.75" style="2" customWidth="1"/>
    <col min="1528" max="1528" width="16.125" style="2" customWidth="1"/>
    <col min="1529" max="1529" width="5.75" style="2" customWidth="1"/>
    <col min="1530" max="1530" width="16.125" style="2" customWidth="1"/>
    <col min="1531" max="1531" width="5.75" style="2" customWidth="1"/>
    <col min="1532" max="1532" width="16.125" style="2" customWidth="1"/>
    <col min="1533" max="1533" width="5.75" style="2" customWidth="1"/>
    <col min="1534" max="1534" width="16.125" style="2" customWidth="1"/>
    <col min="1535" max="1535" width="4.5" style="2" customWidth="1"/>
    <col min="1536" max="1536" width="16.125" style="2" customWidth="1"/>
    <col min="1537" max="1537" width="9" style="2" customWidth="1"/>
    <col min="1538" max="1546" width="0" style="2" hidden="1" customWidth="1"/>
    <col min="1547" max="1782" width="9" style="2"/>
    <col min="1783" max="1783" width="5.75" style="2" customWidth="1"/>
    <col min="1784" max="1784" width="16.125" style="2" customWidth="1"/>
    <col min="1785" max="1785" width="5.75" style="2" customWidth="1"/>
    <col min="1786" max="1786" width="16.125" style="2" customWidth="1"/>
    <col min="1787" max="1787" width="5.75" style="2" customWidth="1"/>
    <col min="1788" max="1788" width="16.125" style="2" customWidth="1"/>
    <col min="1789" max="1789" width="5.75" style="2" customWidth="1"/>
    <col min="1790" max="1790" width="16.125" style="2" customWidth="1"/>
    <col min="1791" max="1791" width="4.5" style="2" customWidth="1"/>
    <col min="1792" max="1792" width="16.125" style="2" customWidth="1"/>
    <col min="1793" max="1793" width="9" style="2" customWidth="1"/>
    <col min="1794" max="1802" width="0" style="2" hidden="1" customWidth="1"/>
    <col min="1803" max="2038" width="9" style="2"/>
    <col min="2039" max="2039" width="5.75" style="2" customWidth="1"/>
    <col min="2040" max="2040" width="16.125" style="2" customWidth="1"/>
    <col min="2041" max="2041" width="5.75" style="2" customWidth="1"/>
    <col min="2042" max="2042" width="16.125" style="2" customWidth="1"/>
    <col min="2043" max="2043" width="5.75" style="2" customWidth="1"/>
    <col min="2044" max="2044" width="16.125" style="2" customWidth="1"/>
    <col min="2045" max="2045" width="5.75" style="2" customWidth="1"/>
    <col min="2046" max="2046" width="16.125" style="2" customWidth="1"/>
    <col min="2047" max="2047" width="4.5" style="2" customWidth="1"/>
    <col min="2048" max="2048" width="16.125" style="2" customWidth="1"/>
    <col min="2049" max="2049" width="9" style="2" customWidth="1"/>
    <col min="2050" max="2058" width="0" style="2" hidden="1" customWidth="1"/>
    <col min="2059" max="2294" width="9" style="2"/>
    <col min="2295" max="2295" width="5.75" style="2" customWidth="1"/>
    <col min="2296" max="2296" width="16.125" style="2" customWidth="1"/>
    <col min="2297" max="2297" width="5.75" style="2" customWidth="1"/>
    <col min="2298" max="2298" width="16.125" style="2" customWidth="1"/>
    <col min="2299" max="2299" width="5.75" style="2" customWidth="1"/>
    <col min="2300" max="2300" width="16.125" style="2" customWidth="1"/>
    <col min="2301" max="2301" width="5.75" style="2" customWidth="1"/>
    <col min="2302" max="2302" width="16.125" style="2" customWidth="1"/>
    <col min="2303" max="2303" width="4.5" style="2" customWidth="1"/>
    <col min="2304" max="2304" width="16.125" style="2" customWidth="1"/>
    <col min="2305" max="2305" width="9" style="2" customWidth="1"/>
    <col min="2306" max="2314" width="0" style="2" hidden="1" customWidth="1"/>
    <col min="2315" max="2550" width="9" style="2"/>
    <col min="2551" max="2551" width="5.75" style="2" customWidth="1"/>
    <col min="2552" max="2552" width="16.125" style="2" customWidth="1"/>
    <col min="2553" max="2553" width="5.75" style="2" customWidth="1"/>
    <col min="2554" max="2554" width="16.125" style="2" customWidth="1"/>
    <col min="2555" max="2555" width="5.75" style="2" customWidth="1"/>
    <col min="2556" max="2556" width="16.125" style="2" customWidth="1"/>
    <col min="2557" max="2557" width="5.75" style="2" customWidth="1"/>
    <col min="2558" max="2558" width="16.125" style="2" customWidth="1"/>
    <col min="2559" max="2559" width="4.5" style="2" customWidth="1"/>
    <col min="2560" max="2560" width="16.125" style="2" customWidth="1"/>
    <col min="2561" max="2561" width="9" style="2" customWidth="1"/>
    <col min="2562" max="2570" width="0" style="2" hidden="1" customWidth="1"/>
    <col min="2571" max="2806" width="9" style="2"/>
    <col min="2807" max="2807" width="5.75" style="2" customWidth="1"/>
    <col min="2808" max="2808" width="16.125" style="2" customWidth="1"/>
    <col min="2809" max="2809" width="5.75" style="2" customWidth="1"/>
    <col min="2810" max="2810" width="16.125" style="2" customWidth="1"/>
    <col min="2811" max="2811" width="5.75" style="2" customWidth="1"/>
    <col min="2812" max="2812" width="16.125" style="2" customWidth="1"/>
    <col min="2813" max="2813" width="5.75" style="2" customWidth="1"/>
    <col min="2814" max="2814" width="16.125" style="2" customWidth="1"/>
    <col min="2815" max="2815" width="4.5" style="2" customWidth="1"/>
    <col min="2816" max="2816" width="16.125" style="2" customWidth="1"/>
    <col min="2817" max="2817" width="9" style="2" customWidth="1"/>
    <col min="2818" max="2826" width="0" style="2" hidden="1" customWidth="1"/>
    <col min="2827" max="3062" width="9" style="2"/>
    <col min="3063" max="3063" width="5.75" style="2" customWidth="1"/>
    <col min="3064" max="3064" width="16.125" style="2" customWidth="1"/>
    <col min="3065" max="3065" width="5.75" style="2" customWidth="1"/>
    <col min="3066" max="3066" width="16.125" style="2" customWidth="1"/>
    <col min="3067" max="3067" width="5.75" style="2" customWidth="1"/>
    <col min="3068" max="3068" width="16.125" style="2" customWidth="1"/>
    <col min="3069" max="3069" width="5.75" style="2" customWidth="1"/>
    <col min="3070" max="3070" width="16.125" style="2" customWidth="1"/>
    <col min="3071" max="3071" width="4.5" style="2" customWidth="1"/>
    <col min="3072" max="3072" width="16.125" style="2" customWidth="1"/>
    <col min="3073" max="3073" width="9" style="2" customWidth="1"/>
    <col min="3074" max="3082" width="0" style="2" hidden="1" customWidth="1"/>
    <col min="3083" max="3318" width="9" style="2"/>
    <col min="3319" max="3319" width="5.75" style="2" customWidth="1"/>
    <col min="3320" max="3320" width="16.125" style="2" customWidth="1"/>
    <col min="3321" max="3321" width="5.75" style="2" customWidth="1"/>
    <col min="3322" max="3322" width="16.125" style="2" customWidth="1"/>
    <col min="3323" max="3323" width="5.75" style="2" customWidth="1"/>
    <col min="3324" max="3324" width="16.125" style="2" customWidth="1"/>
    <col min="3325" max="3325" width="5.75" style="2" customWidth="1"/>
    <col min="3326" max="3326" width="16.125" style="2" customWidth="1"/>
    <col min="3327" max="3327" width="4.5" style="2" customWidth="1"/>
    <col min="3328" max="3328" width="16.125" style="2" customWidth="1"/>
    <col min="3329" max="3329" width="9" style="2" customWidth="1"/>
    <col min="3330" max="3338" width="0" style="2" hidden="1" customWidth="1"/>
    <col min="3339" max="3574" width="9" style="2"/>
    <col min="3575" max="3575" width="5.75" style="2" customWidth="1"/>
    <col min="3576" max="3576" width="16.125" style="2" customWidth="1"/>
    <col min="3577" max="3577" width="5.75" style="2" customWidth="1"/>
    <col min="3578" max="3578" width="16.125" style="2" customWidth="1"/>
    <col min="3579" max="3579" width="5.75" style="2" customWidth="1"/>
    <col min="3580" max="3580" width="16.125" style="2" customWidth="1"/>
    <col min="3581" max="3581" width="5.75" style="2" customWidth="1"/>
    <col min="3582" max="3582" width="16.125" style="2" customWidth="1"/>
    <col min="3583" max="3583" width="4.5" style="2" customWidth="1"/>
    <col min="3584" max="3584" width="16.125" style="2" customWidth="1"/>
    <col min="3585" max="3585" width="9" style="2" customWidth="1"/>
    <col min="3586" max="3594" width="0" style="2" hidden="1" customWidth="1"/>
    <col min="3595" max="3830" width="9" style="2"/>
    <col min="3831" max="3831" width="5.75" style="2" customWidth="1"/>
    <col min="3832" max="3832" width="16.125" style="2" customWidth="1"/>
    <col min="3833" max="3833" width="5.75" style="2" customWidth="1"/>
    <col min="3834" max="3834" width="16.125" style="2" customWidth="1"/>
    <col min="3835" max="3835" width="5.75" style="2" customWidth="1"/>
    <col min="3836" max="3836" width="16.125" style="2" customWidth="1"/>
    <col min="3837" max="3837" width="5.75" style="2" customWidth="1"/>
    <col min="3838" max="3838" width="16.125" style="2" customWidth="1"/>
    <col min="3839" max="3839" width="4.5" style="2" customWidth="1"/>
    <col min="3840" max="3840" width="16.125" style="2" customWidth="1"/>
    <col min="3841" max="3841" width="9" style="2" customWidth="1"/>
    <col min="3842" max="3850" width="0" style="2" hidden="1" customWidth="1"/>
    <col min="3851" max="4086" width="9" style="2"/>
    <col min="4087" max="4087" width="5.75" style="2" customWidth="1"/>
    <col min="4088" max="4088" width="16.125" style="2" customWidth="1"/>
    <col min="4089" max="4089" width="5.75" style="2" customWidth="1"/>
    <col min="4090" max="4090" width="16.125" style="2" customWidth="1"/>
    <col min="4091" max="4091" width="5.75" style="2" customWidth="1"/>
    <col min="4092" max="4092" width="16.125" style="2" customWidth="1"/>
    <col min="4093" max="4093" width="5.75" style="2" customWidth="1"/>
    <col min="4094" max="4094" width="16.125" style="2" customWidth="1"/>
    <col min="4095" max="4095" width="4.5" style="2" customWidth="1"/>
    <col min="4096" max="4096" width="16.125" style="2" customWidth="1"/>
    <col min="4097" max="4097" width="9" style="2" customWidth="1"/>
    <col min="4098" max="4106" width="0" style="2" hidden="1" customWidth="1"/>
    <col min="4107" max="4342" width="9" style="2"/>
    <col min="4343" max="4343" width="5.75" style="2" customWidth="1"/>
    <col min="4344" max="4344" width="16.125" style="2" customWidth="1"/>
    <col min="4345" max="4345" width="5.75" style="2" customWidth="1"/>
    <col min="4346" max="4346" width="16.125" style="2" customWidth="1"/>
    <col min="4347" max="4347" width="5.75" style="2" customWidth="1"/>
    <col min="4348" max="4348" width="16.125" style="2" customWidth="1"/>
    <col min="4349" max="4349" width="5.75" style="2" customWidth="1"/>
    <col min="4350" max="4350" width="16.125" style="2" customWidth="1"/>
    <col min="4351" max="4351" width="4.5" style="2" customWidth="1"/>
    <col min="4352" max="4352" width="16.125" style="2" customWidth="1"/>
    <col min="4353" max="4353" width="9" style="2" customWidth="1"/>
    <col min="4354" max="4362" width="0" style="2" hidden="1" customWidth="1"/>
    <col min="4363" max="4598" width="9" style="2"/>
    <col min="4599" max="4599" width="5.75" style="2" customWidth="1"/>
    <col min="4600" max="4600" width="16.125" style="2" customWidth="1"/>
    <col min="4601" max="4601" width="5.75" style="2" customWidth="1"/>
    <col min="4602" max="4602" width="16.125" style="2" customWidth="1"/>
    <col min="4603" max="4603" width="5.75" style="2" customWidth="1"/>
    <col min="4604" max="4604" width="16.125" style="2" customWidth="1"/>
    <col min="4605" max="4605" width="5.75" style="2" customWidth="1"/>
    <col min="4606" max="4606" width="16.125" style="2" customWidth="1"/>
    <col min="4607" max="4607" width="4.5" style="2" customWidth="1"/>
    <col min="4608" max="4608" width="16.125" style="2" customWidth="1"/>
    <col min="4609" max="4609" width="9" style="2" customWidth="1"/>
    <col min="4610" max="4618" width="0" style="2" hidden="1" customWidth="1"/>
    <col min="4619" max="4854" width="9" style="2"/>
    <col min="4855" max="4855" width="5.75" style="2" customWidth="1"/>
    <col min="4856" max="4856" width="16.125" style="2" customWidth="1"/>
    <col min="4857" max="4857" width="5.75" style="2" customWidth="1"/>
    <col min="4858" max="4858" width="16.125" style="2" customWidth="1"/>
    <col min="4859" max="4859" width="5.75" style="2" customWidth="1"/>
    <col min="4860" max="4860" width="16.125" style="2" customWidth="1"/>
    <col min="4861" max="4861" width="5.75" style="2" customWidth="1"/>
    <col min="4862" max="4862" width="16.125" style="2" customWidth="1"/>
    <col min="4863" max="4863" width="4.5" style="2" customWidth="1"/>
    <col min="4864" max="4864" width="16.125" style="2" customWidth="1"/>
    <col min="4865" max="4865" width="9" style="2" customWidth="1"/>
    <col min="4866" max="4874" width="0" style="2" hidden="1" customWidth="1"/>
    <col min="4875" max="5110" width="9" style="2"/>
    <col min="5111" max="5111" width="5.75" style="2" customWidth="1"/>
    <col min="5112" max="5112" width="16.125" style="2" customWidth="1"/>
    <col min="5113" max="5113" width="5.75" style="2" customWidth="1"/>
    <col min="5114" max="5114" width="16.125" style="2" customWidth="1"/>
    <col min="5115" max="5115" width="5.75" style="2" customWidth="1"/>
    <col min="5116" max="5116" width="16.125" style="2" customWidth="1"/>
    <col min="5117" max="5117" width="5.75" style="2" customWidth="1"/>
    <col min="5118" max="5118" width="16.125" style="2" customWidth="1"/>
    <col min="5119" max="5119" width="4.5" style="2" customWidth="1"/>
    <col min="5120" max="5120" width="16.125" style="2" customWidth="1"/>
    <col min="5121" max="5121" width="9" style="2" customWidth="1"/>
    <col min="5122" max="5130" width="0" style="2" hidden="1" customWidth="1"/>
    <col min="5131" max="5366" width="9" style="2"/>
    <col min="5367" max="5367" width="5.75" style="2" customWidth="1"/>
    <col min="5368" max="5368" width="16.125" style="2" customWidth="1"/>
    <col min="5369" max="5369" width="5.75" style="2" customWidth="1"/>
    <col min="5370" max="5370" width="16.125" style="2" customWidth="1"/>
    <col min="5371" max="5371" width="5.75" style="2" customWidth="1"/>
    <col min="5372" max="5372" width="16.125" style="2" customWidth="1"/>
    <col min="5373" max="5373" width="5.75" style="2" customWidth="1"/>
    <col min="5374" max="5374" width="16.125" style="2" customWidth="1"/>
    <col min="5375" max="5375" width="4.5" style="2" customWidth="1"/>
    <col min="5376" max="5376" width="16.125" style="2" customWidth="1"/>
    <col min="5377" max="5377" width="9" style="2" customWidth="1"/>
    <col min="5378" max="5386" width="0" style="2" hidden="1" customWidth="1"/>
    <col min="5387" max="5622" width="9" style="2"/>
    <col min="5623" max="5623" width="5.75" style="2" customWidth="1"/>
    <col min="5624" max="5624" width="16.125" style="2" customWidth="1"/>
    <col min="5625" max="5625" width="5.75" style="2" customWidth="1"/>
    <col min="5626" max="5626" width="16.125" style="2" customWidth="1"/>
    <col min="5627" max="5627" width="5.75" style="2" customWidth="1"/>
    <col min="5628" max="5628" width="16.125" style="2" customWidth="1"/>
    <col min="5629" max="5629" width="5.75" style="2" customWidth="1"/>
    <col min="5630" max="5630" width="16.125" style="2" customWidth="1"/>
    <col min="5631" max="5631" width="4.5" style="2" customWidth="1"/>
    <col min="5632" max="5632" width="16.125" style="2" customWidth="1"/>
    <col min="5633" max="5633" width="9" style="2" customWidth="1"/>
    <col min="5634" max="5642" width="0" style="2" hidden="1" customWidth="1"/>
    <col min="5643" max="5878" width="9" style="2"/>
    <col min="5879" max="5879" width="5.75" style="2" customWidth="1"/>
    <col min="5880" max="5880" width="16.125" style="2" customWidth="1"/>
    <col min="5881" max="5881" width="5.75" style="2" customWidth="1"/>
    <col min="5882" max="5882" width="16.125" style="2" customWidth="1"/>
    <col min="5883" max="5883" width="5.75" style="2" customWidth="1"/>
    <col min="5884" max="5884" width="16.125" style="2" customWidth="1"/>
    <col min="5885" max="5885" width="5.75" style="2" customWidth="1"/>
    <col min="5886" max="5886" width="16.125" style="2" customWidth="1"/>
    <col min="5887" max="5887" width="4.5" style="2" customWidth="1"/>
    <col min="5888" max="5888" width="16.125" style="2" customWidth="1"/>
    <col min="5889" max="5889" width="9" style="2" customWidth="1"/>
    <col min="5890" max="5898" width="0" style="2" hidden="1" customWidth="1"/>
    <col min="5899" max="6134" width="9" style="2"/>
    <col min="6135" max="6135" width="5.75" style="2" customWidth="1"/>
    <col min="6136" max="6136" width="16.125" style="2" customWidth="1"/>
    <col min="6137" max="6137" width="5.75" style="2" customWidth="1"/>
    <col min="6138" max="6138" width="16.125" style="2" customWidth="1"/>
    <col min="6139" max="6139" width="5.75" style="2" customWidth="1"/>
    <col min="6140" max="6140" width="16.125" style="2" customWidth="1"/>
    <col min="6141" max="6141" width="5.75" style="2" customWidth="1"/>
    <col min="6142" max="6142" width="16.125" style="2" customWidth="1"/>
    <col min="6143" max="6143" width="4.5" style="2" customWidth="1"/>
    <col min="6144" max="6144" width="16.125" style="2" customWidth="1"/>
    <col min="6145" max="6145" width="9" style="2" customWidth="1"/>
    <col min="6146" max="6154" width="0" style="2" hidden="1" customWidth="1"/>
    <col min="6155" max="6390" width="9" style="2"/>
    <col min="6391" max="6391" width="5.75" style="2" customWidth="1"/>
    <col min="6392" max="6392" width="16.125" style="2" customWidth="1"/>
    <col min="6393" max="6393" width="5.75" style="2" customWidth="1"/>
    <col min="6394" max="6394" width="16.125" style="2" customWidth="1"/>
    <col min="6395" max="6395" width="5.75" style="2" customWidth="1"/>
    <col min="6396" max="6396" width="16.125" style="2" customWidth="1"/>
    <col min="6397" max="6397" width="5.75" style="2" customWidth="1"/>
    <col min="6398" max="6398" width="16.125" style="2" customWidth="1"/>
    <col min="6399" max="6399" width="4.5" style="2" customWidth="1"/>
    <col min="6400" max="6400" width="16.125" style="2" customWidth="1"/>
    <col min="6401" max="6401" width="9" style="2" customWidth="1"/>
    <col min="6402" max="6410" width="0" style="2" hidden="1" customWidth="1"/>
    <col min="6411" max="6646" width="9" style="2"/>
    <col min="6647" max="6647" width="5.75" style="2" customWidth="1"/>
    <col min="6648" max="6648" width="16.125" style="2" customWidth="1"/>
    <col min="6649" max="6649" width="5.75" style="2" customWidth="1"/>
    <col min="6650" max="6650" width="16.125" style="2" customWidth="1"/>
    <col min="6651" max="6651" width="5.75" style="2" customWidth="1"/>
    <col min="6652" max="6652" width="16.125" style="2" customWidth="1"/>
    <col min="6653" max="6653" width="5.75" style="2" customWidth="1"/>
    <col min="6654" max="6654" width="16.125" style="2" customWidth="1"/>
    <col min="6655" max="6655" width="4.5" style="2" customWidth="1"/>
    <col min="6656" max="6656" width="16.125" style="2" customWidth="1"/>
    <col min="6657" max="6657" width="9" style="2" customWidth="1"/>
    <col min="6658" max="6666" width="0" style="2" hidden="1" customWidth="1"/>
    <col min="6667" max="6902" width="9" style="2"/>
    <col min="6903" max="6903" width="5.75" style="2" customWidth="1"/>
    <col min="6904" max="6904" width="16.125" style="2" customWidth="1"/>
    <col min="6905" max="6905" width="5.75" style="2" customWidth="1"/>
    <col min="6906" max="6906" width="16.125" style="2" customWidth="1"/>
    <col min="6907" max="6907" width="5.75" style="2" customWidth="1"/>
    <col min="6908" max="6908" width="16.125" style="2" customWidth="1"/>
    <col min="6909" max="6909" width="5.75" style="2" customWidth="1"/>
    <col min="6910" max="6910" width="16.125" style="2" customWidth="1"/>
    <col min="6911" max="6911" width="4.5" style="2" customWidth="1"/>
    <col min="6912" max="6912" width="16.125" style="2" customWidth="1"/>
    <col min="6913" max="6913" width="9" style="2" customWidth="1"/>
    <col min="6914" max="6922" width="0" style="2" hidden="1" customWidth="1"/>
    <col min="6923" max="7158" width="9" style="2"/>
    <col min="7159" max="7159" width="5.75" style="2" customWidth="1"/>
    <col min="7160" max="7160" width="16.125" style="2" customWidth="1"/>
    <col min="7161" max="7161" width="5.75" style="2" customWidth="1"/>
    <col min="7162" max="7162" width="16.125" style="2" customWidth="1"/>
    <col min="7163" max="7163" width="5.75" style="2" customWidth="1"/>
    <col min="7164" max="7164" width="16.125" style="2" customWidth="1"/>
    <col min="7165" max="7165" width="5.75" style="2" customWidth="1"/>
    <col min="7166" max="7166" width="16.125" style="2" customWidth="1"/>
    <col min="7167" max="7167" width="4.5" style="2" customWidth="1"/>
    <col min="7168" max="7168" width="16.125" style="2" customWidth="1"/>
    <col min="7169" max="7169" width="9" style="2" customWidth="1"/>
    <col min="7170" max="7178" width="0" style="2" hidden="1" customWidth="1"/>
    <col min="7179" max="7414" width="9" style="2"/>
    <col min="7415" max="7415" width="5.75" style="2" customWidth="1"/>
    <col min="7416" max="7416" width="16.125" style="2" customWidth="1"/>
    <col min="7417" max="7417" width="5.75" style="2" customWidth="1"/>
    <col min="7418" max="7418" width="16.125" style="2" customWidth="1"/>
    <col min="7419" max="7419" width="5.75" style="2" customWidth="1"/>
    <col min="7420" max="7420" width="16.125" style="2" customWidth="1"/>
    <col min="7421" max="7421" width="5.75" style="2" customWidth="1"/>
    <col min="7422" max="7422" width="16.125" style="2" customWidth="1"/>
    <col min="7423" max="7423" width="4.5" style="2" customWidth="1"/>
    <col min="7424" max="7424" width="16.125" style="2" customWidth="1"/>
    <col min="7425" max="7425" width="9" style="2" customWidth="1"/>
    <col min="7426" max="7434" width="0" style="2" hidden="1" customWidth="1"/>
    <col min="7435" max="7670" width="9" style="2"/>
    <col min="7671" max="7671" width="5.75" style="2" customWidth="1"/>
    <col min="7672" max="7672" width="16.125" style="2" customWidth="1"/>
    <col min="7673" max="7673" width="5.75" style="2" customWidth="1"/>
    <col min="7674" max="7674" width="16.125" style="2" customWidth="1"/>
    <col min="7675" max="7675" width="5.75" style="2" customWidth="1"/>
    <col min="7676" max="7676" width="16.125" style="2" customWidth="1"/>
    <col min="7677" max="7677" width="5.75" style="2" customWidth="1"/>
    <col min="7678" max="7678" width="16.125" style="2" customWidth="1"/>
    <col min="7679" max="7679" width="4.5" style="2" customWidth="1"/>
    <col min="7680" max="7680" width="16.125" style="2" customWidth="1"/>
    <col min="7681" max="7681" width="9" style="2" customWidth="1"/>
    <col min="7682" max="7690" width="0" style="2" hidden="1" customWidth="1"/>
    <col min="7691" max="7926" width="9" style="2"/>
    <col min="7927" max="7927" width="5.75" style="2" customWidth="1"/>
    <col min="7928" max="7928" width="16.125" style="2" customWidth="1"/>
    <col min="7929" max="7929" width="5.75" style="2" customWidth="1"/>
    <col min="7930" max="7930" width="16.125" style="2" customWidth="1"/>
    <col min="7931" max="7931" width="5.75" style="2" customWidth="1"/>
    <col min="7932" max="7932" width="16.125" style="2" customWidth="1"/>
    <col min="7933" max="7933" width="5.75" style="2" customWidth="1"/>
    <col min="7934" max="7934" width="16.125" style="2" customWidth="1"/>
    <col min="7935" max="7935" width="4.5" style="2" customWidth="1"/>
    <col min="7936" max="7936" width="16.125" style="2" customWidth="1"/>
    <col min="7937" max="7937" width="9" style="2" customWidth="1"/>
    <col min="7938" max="7946" width="0" style="2" hidden="1" customWidth="1"/>
    <col min="7947" max="8182" width="9" style="2"/>
    <col min="8183" max="8183" width="5.75" style="2" customWidth="1"/>
    <col min="8184" max="8184" width="16.125" style="2" customWidth="1"/>
    <col min="8185" max="8185" width="5.75" style="2" customWidth="1"/>
    <col min="8186" max="8186" width="16.125" style="2" customWidth="1"/>
    <col min="8187" max="8187" width="5.75" style="2" customWidth="1"/>
    <col min="8188" max="8188" width="16.125" style="2" customWidth="1"/>
    <col min="8189" max="8189" width="5.75" style="2" customWidth="1"/>
    <col min="8190" max="8190" width="16.125" style="2" customWidth="1"/>
    <col min="8191" max="8191" width="4.5" style="2" customWidth="1"/>
    <col min="8192" max="8192" width="16.125" style="2" customWidth="1"/>
    <col min="8193" max="8193" width="9" style="2" customWidth="1"/>
    <col min="8194" max="8202" width="0" style="2" hidden="1" customWidth="1"/>
    <col min="8203" max="8438" width="9" style="2"/>
    <col min="8439" max="8439" width="5.75" style="2" customWidth="1"/>
    <col min="8440" max="8440" width="16.125" style="2" customWidth="1"/>
    <col min="8441" max="8441" width="5.75" style="2" customWidth="1"/>
    <col min="8442" max="8442" width="16.125" style="2" customWidth="1"/>
    <col min="8443" max="8443" width="5.75" style="2" customWidth="1"/>
    <col min="8444" max="8444" width="16.125" style="2" customWidth="1"/>
    <col min="8445" max="8445" width="5.75" style="2" customWidth="1"/>
    <col min="8446" max="8446" width="16.125" style="2" customWidth="1"/>
    <col min="8447" max="8447" width="4.5" style="2" customWidth="1"/>
    <col min="8448" max="8448" width="16.125" style="2" customWidth="1"/>
    <col min="8449" max="8449" width="9" style="2" customWidth="1"/>
    <col min="8450" max="8458" width="0" style="2" hidden="1" customWidth="1"/>
    <col min="8459" max="8694" width="9" style="2"/>
    <col min="8695" max="8695" width="5.75" style="2" customWidth="1"/>
    <col min="8696" max="8696" width="16.125" style="2" customWidth="1"/>
    <col min="8697" max="8697" width="5.75" style="2" customWidth="1"/>
    <col min="8698" max="8698" width="16.125" style="2" customWidth="1"/>
    <col min="8699" max="8699" width="5.75" style="2" customWidth="1"/>
    <col min="8700" max="8700" width="16.125" style="2" customWidth="1"/>
    <col min="8701" max="8701" width="5.75" style="2" customWidth="1"/>
    <col min="8702" max="8702" width="16.125" style="2" customWidth="1"/>
    <col min="8703" max="8703" width="4.5" style="2" customWidth="1"/>
    <col min="8704" max="8704" width="16.125" style="2" customWidth="1"/>
    <col min="8705" max="8705" width="9" style="2" customWidth="1"/>
    <col min="8706" max="8714" width="0" style="2" hidden="1" customWidth="1"/>
    <col min="8715" max="8950" width="9" style="2"/>
    <col min="8951" max="8951" width="5.75" style="2" customWidth="1"/>
    <col min="8952" max="8952" width="16.125" style="2" customWidth="1"/>
    <col min="8953" max="8953" width="5.75" style="2" customWidth="1"/>
    <col min="8954" max="8954" width="16.125" style="2" customWidth="1"/>
    <col min="8955" max="8955" width="5.75" style="2" customWidth="1"/>
    <col min="8956" max="8956" width="16.125" style="2" customWidth="1"/>
    <col min="8957" max="8957" width="5.75" style="2" customWidth="1"/>
    <col min="8958" max="8958" width="16.125" style="2" customWidth="1"/>
    <col min="8959" max="8959" width="4.5" style="2" customWidth="1"/>
    <col min="8960" max="8960" width="16.125" style="2" customWidth="1"/>
    <col min="8961" max="8961" width="9" style="2" customWidth="1"/>
    <col min="8962" max="8970" width="0" style="2" hidden="1" customWidth="1"/>
    <col min="8971" max="9206" width="9" style="2"/>
    <col min="9207" max="9207" width="5.75" style="2" customWidth="1"/>
    <col min="9208" max="9208" width="16.125" style="2" customWidth="1"/>
    <col min="9209" max="9209" width="5.75" style="2" customWidth="1"/>
    <col min="9210" max="9210" width="16.125" style="2" customWidth="1"/>
    <col min="9211" max="9211" width="5.75" style="2" customWidth="1"/>
    <col min="9212" max="9212" width="16.125" style="2" customWidth="1"/>
    <col min="9213" max="9213" width="5.75" style="2" customWidth="1"/>
    <col min="9214" max="9214" width="16.125" style="2" customWidth="1"/>
    <col min="9215" max="9215" width="4.5" style="2" customWidth="1"/>
    <col min="9216" max="9216" width="16.125" style="2" customWidth="1"/>
    <col min="9217" max="9217" width="9" style="2" customWidth="1"/>
    <col min="9218" max="9226" width="0" style="2" hidden="1" customWidth="1"/>
    <col min="9227" max="9462" width="9" style="2"/>
    <col min="9463" max="9463" width="5.75" style="2" customWidth="1"/>
    <col min="9464" max="9464" width="16.125" style="2" customWidth="1"/>
    <col min="9465" max="9465" width="5.75" style="2" customWidth="1"/>
    <col min="9466" max="9466" width="16.125" style="2" customWidth="1"/>
    <col min="9467" max="9467" width="5.75" style="2" customWidth="1"/>
    <col min="9468" max="9468" width="16.125" style="2" customWidth="1"/>
    <col min="9469" max="9469" width="5.75" style="2" customWidth="1"/>
    <col min="9470" max="9470" width="16.125" style="2" customWidth="1"/>
    <col min="9471" max="9471" width="4.5" style="2" customWidth="1"/>
    <col min="9472" max="9472" width="16.125" style="2" customWidth="1"/>
    <col min="9473" max="9473" width="9" style="2" customWidth="1"/>
    <col min="9474" max="9482" width="0" style="2" hidden="1" customWidth="1"/>
    <col min="9483" max="9718" width="9" style="2"/>
    <col min="9719" max="9719" width="5.75" style="2" customWidth="1"/>
    <col min="9720" max="9720" width="16.125" style="2" customWidth="1"/>
    <col min="9721" max="9721" width="5.75" style="2" customWidth="1"/>
    <col min="9722" max="9722" width="16.125" style="2" customWidth="1"/>
    <col min="9723" max="9723" width="5.75" style="2" customWidth="1"/>
    <col min="9724" max="9724" width="16.125" style="2" customWidth="1"/>
    <col min="9725" max="9725" width="5.75" style="2" customWidth="1"/>
    <col min="9726" max="9726" width="16.125" style="2" customWidth="1"/>
    <col min="9727" max="9727" width="4.5" style="2" customWidth="1"/>
    <col min="9728" max="9728" width="16.125" style="2" customWidth="1"/>
    <col min="9729" max="9729" width="9" style="2" customWidth="1"/>
    <col min="9730" max="9738" width="0" style="2" hidden="1" customWidth="1"/>
    <col min="9739" max="9974" width="9" style="2"/>
    <col min="9975" max="9975" width="5.75" style="2" customWidth="1"/>
    <col min="9976" max="9976" width="16.125" style="2" customWidth="1"/>
    <col min="9977" max="9977" width="5.75" style="2" customWidth="1"/>
    <col min="9978" max="9978" width="16.125" style="2" customWidth="1"/>
    <col min="9979" max="9979" width="5.75" style="2" customWidth="1"/>
    <col min="9980" max="9980" width="16.125" style="2" customWidth="1"/>
    <col min="9981" max="9981" width="5.75" style="2" customWidth="1"/>
    <col min="9982" max="9982" width="16.125" style="2" customWidth="1"/>
    <col min="9983" max="9983" width="4.5" style="2" customWidth="1"/>
    <col min="9984" max="9984" width="16.125" style="2" customWidth="1"/>
    <col min="9985" max="9985" width="9" style="2" customWidth="1"/>
    <col min="9986" max="9994" width="0" style="2" hidden="1" customWidth="1"/>
    <col min="9995" max="10230" width="9" style="2"/>
    <col min="10231" max="10231" width="5.75" style="2" customWidth="1"/>
    <col min="10232" max="10232" width="16.125" style="2" customWidth="1"/>
    <col min="10233" max="10233" width="5.75" style="2" customWidth="1"/>
    <col min="10234" max="10234" width="16.125" style="2" customWidth="1"/>
    <col min="10235" max="10235" width="5.75" style="2" customWidth="1"/>
    <col min="10236" max="10236" width="16.125" style="2" customWidth="1"/>
    <col min="10237" max="10237" width="5.75" style="2" customWidth="1"/>
    <col min="10238" max="10238" width="16.125" style="2" customWidth="1"/>
    <col min="10239" max="10239" width="4.5" style="2" customWidth="1"/>
    <col min="10240" max="10240" width="16.125" style="2" customWidth="1"/>
    <col min="10241" max="10241" width="9" style="2" customWidth="1"/>
    <col min="10242" max="10250" width="0" style="2" hidden="1" customWidth="1"/>
    <col min="10251" max="10486" width="9" style="2"/>
    <col min="10487" max="10487" width="5.75" style="2" customWidth="1"/>
    <col min="10488" max="10488" width="16.125" style="2" customWidth="1"/>
    <col min="10489" max="10489" width="5.75" style="2" customWidth="1"/>
    <col min="10490" max="10490" width="16.125" style="2" customWidth="1"/>
    <col min="10491" max="10491" width="5.75" style="2" customWidth="1"/>
    <col min="10492" max="10492" width="16.125" style="2" customWidth="1"/>
    <col min="10493" max="10493" width="5.75" style="2" customWidth="1"/>
    <col min="10494" max="10494" width="16.125" style="2" customWidth="1"/>
    <col min="10495" max="10495" width="4.5" style="2" customWidth="1"/>
    <col min="10496" max="10496" width="16.125" style="2" customWidth="1"/>
    <col min="10497" max="10497" width="9" style="2" customWidth="1"/>
    <col min="10498" max="10506" width="0" style="2" hidden="1" customWidth="1"/>
    <col min="10507" max="10742" width="9" style="2"/>
    <col min="10743" max="10743" width="5.75" style="2" customWidth="1"/>
    <col min="10744" max="10744" width="16.125" style="2" customWidth="1"/>
    <col min="10745" max="10745" width="5.75" style="2" customWidth="1"/>
    <col min="10746" max="10746" width="16.125" style="2" customWidth="1"/>
    <col min="10747" max="10747" width="5.75" style="2" customWidth="1"/>
    <col min="10748" max="10748" width="16.125" style="2" customWidth="1"/>
    <col min="10749" max="10749" width="5.75" style="2" customWidth="1"/>
    <col min="10750" max="10750" width="16.125" style="2" customWidth="1"/>
    <col min="10751" max="10751" width="4.5" style="2" customWidth="1"/>
    <col min="10752" max="10752" width="16.125" style="2" customWidth="1"/>
    <col min="10753" max="10753" width="9" style="2" customWidth="1"/>
    <col min="10754" max="10762" width="0" style="2" hidden="1" customWidth="1"/>
    <col min="10763" max="10998" width="9" style="2"/>
    <col min="10999" max="10999" width="5.75" style="2" customWidth="1"/>
    <col min="11000" max="11000" width="16.125" style="2" customWidth="1"/>
    <col min="11001" max="11001" width="5.75" style="2" customWidth="1"/>
    <col min="11002" max="11002" width="16.125" style="2" customWidth="1"/>
    <col min="11003" max="11003" width="5.75" style="2" customWidth="1"/>
    <col min="11004" max="11004" width="16.125" style="2" customWidth="1"/>
    <col min="11005" max="11005" width="5.75" style="2" customWidth="1"/>
    <col min="11006" max="11006" width="16.125" style="2" customWidth="1"/>
    <col min="11007" max="11007" width="4.5" style="2" customWidth="1"/>
    <col min="11008" max="11008" width="16.125" style="2" customWidth="1"/>
    <col min="11009" max="11009" width="9" style="2" customWidth="1"/>
    <col min="11010" max="11018" width="0" style="2" hidden="1" customWidth="1"/>
    <col min="11019" max="11254" width="9" style="2"/>
    <col min="11255" max="11255" width="5.75" style="2" customWidth="1"/>
    <col min="11256" max="11256" width="16.125" style="2" customWidth="1"/>
    <col min="11257" max="11257" width="5.75" style="2" customWidth="1"/>
    <col min="11258" max="11258" width="16.125" style="2" customWidth="1"/>
    <col min="11259" max="11259" width="5.75" style="2" customWidth="1"/>
    <col min="11260" max="11260" width="16.125" style="2" customWidth="1"/>
    <col min="11261" max="11261" width="5.75" style="2" customWidth="1"/>
    <col min="11262" max="11262" width="16.125" style="2" customWidth="1"/>
    <col min="11263" max="11263" width="4.5" style="2" customWidth="1"/>
    <col min="11264" max="11264" width="16.125" style="2" customWidth="1"/>
    <col min="11265" max="11265" width="9" style="2" customWidth="1"/>
    <col min="11266" max="11274" width="0" style="2" hidden="1" customWidth="1"/>
    <col min="11275" max="11510" width="9" style="2"/>
    <col min="11511" max="11511" width="5.75" style="2" customWidth="1"/>
    <col min="11512" max="11512" width="16.125" style="2" customWidth="1"/>
    <col min="11513" max="11513" width="5.75" style="2" customWidth="1"/>
    <col min="11514" max="11514" width="16.125" style="2" customWidth="1"/>
    <col min="11515" max="11515" width="5.75" style="2" customWidth="1"/>
    <col min="11516" max="11516" width="16.125" style="2" customWidth="1"/>
    <col min="11517" max="11517" width="5.75" style="2" customWidth="1"/>
    <col min="11518" max="11518" width="16.125" style="2" customWidth="1"/>
    <col min="11519" max="11519" width="4.5" style="2" customWidth="1"/>
    <col min="11520" max="11520" width="16.125" style="2" customWidth="1"/>
    <col min="11521" max="11521" width="9" style="2" customWidth="1"/>
    <col min="11522" max="11530" width="0" style="2" hidden="1" customWidth="1"/>
    <col min="11531" max="11766" width="9" style="2"/>
    <col min="11767" max="11767" width="5.75" style="2" customWidth="1"/>
    <col min="11768" max="11768" width="16.125" style="2" customWidth="1"/>
    <col min="11769" max="11769" width="5.75" style="2" customWidth="1"/>
    <col min="11770" max="11770" width="16.125" style="2" customWidth="1"/>
    <col min="11771" max="11771" width="5.75" style="2" customWidth="1"/>
    <col min="11772" max="11772" width="16.125" style="2" customWidth="1"/>
    <col min="11773" max="11773" width="5.75" style="2" customWidth="1"/>
    <col min="11774" max="11774" width="16.125" style="2" customWidth="1"/>
    <col min="11775" max="11775" width="4.5" style="2" customWidth="1"/>
    <col min="11776" max="11776" width="16.125" style="2" customWidth="1"/>
    <col min="11777" max="11777" width="9" style="2" customWidth="1"/>
    <col min="11778" max="11786" width="0" style="2" hidden="1" customWidth="1"/>
    <col min="11787" max="12022" width="9" style="2"/>
    <col min="12023" max="12023" width="5.75" style="2" customWidth="1"/>
    <col min="12024" max="12024" width="16.125" style="2" customWidth="1"/>
    <col min="12025" max="12025" width="5.75" style="2" customWidth="1"/>
    <col min="12026" max="12026" width="16.125" style="2" customWidth="1"/>
    <col min="12027" max="12027" width="5.75" style="2" customWidth="1"/>
    <col min="12028" max="12028" width="16.125" style="2" customWidth="1"/>
    <col min="12029" max="12029" width="5.75" style="2" customWidth="1"/>
    <col min="12030" max="12030" width="16.125" style="2" customWidth="1"/>
    <col min="12031" max="12031" width="4.5" style="2" customWidth="1"/>
    <col min="12032" max="12032" width="16.125" style="2" customWidth="1"/>
    <col min="12033" max="12033" width="9" style="2" customWidth="1"/>
    <col min="12034" max="12042" width="0" style="2" hidden="1" customWidth="1"/>
    <col min="12043" max="12278" width="9" style="2"/>
    <col min="12279" max="12279" width="5.75" style="2" customWidth="1"/>
    <col min="12280" max="12280" width="16.125" style="2" customWidth="1"/>
    <col min="12281" max="12281" width="5.75" style="2" customWidth="1"/>
    <col min="12282" max="12282" width="16.125" style="2" customWidth="1"/>
    <col min="12283" max="12283" width="5.75" style="2" customWidth="1"/>
    <col min="12284" max="12284" width="16.125" style="2" customWidth="1"/>
    <col min="12285" max="12285" width="5.75" style="2" customWidth="1"/>
    <col min="12286" max="12286" width="16.125" style="2" customWidth="1"/>
    <col min="12287" max="12287" width="4.5" style="2" customWidth="1"/>
    <col min="12288" max="12288" width="16.125" style="2" customWidth="1"/>
    <col min="12289" max="12289" width="9" style="2" customWidth="1"/>
    <col min="12290" max="12298" width="0" style="2" hidden="1" customWidth="1"/>
    <col min="12299" max="12534" width="9" style="2"/>
    <col min="12535" max="12535" width="5.75" style="2" customWidth="1"/>
    <col min="12536" max="12536" width="16.125" style="2" customWidth="1"/>
    <col min="12537" max="12537" width="5.75" style="2" customWidth="1"/>
    <col min="12538" max="12538" width="16.125" style="2" customWidth="1"/>
    <col min="12539" max="12539" width="5.75" style="2" customWidth="1"/>
    <col min="12540" max="12540" width="16.125" style="2" customWidth="1"/>
    <col min="12541" max="12541" width="5.75" style="2" customWidth="1"/>
    <col min="12542" max="12542" width="16.125" style="2" customWidth="1"/>
    <col min="12543" max="12543" width="4.5" style="2" customWidth="1"/>
    <col min="12544" max="12544" width="16.125" style="2" customWidth="1"/>
    <col min="12545" max="12545" width="9" style="2" customWidth="1"/>
    <col min="12546" max="12554" width="0" style="2" hidden="1" customWidth="1"/>
    <col min="12555" max="12790" width="9" style="2"/>
    <col min="12791" max="12791" width="5.75" style="2" customWidth="1"/>
    <col min="12792" max="12792" width="16.125" style="2" customWidth="1"/>
    <col min="12793" max="12793" width="5.75" style="2" customWidth="1"/>
    <col min="12794" max="12794" width="16.125" style="2" customWidth="1"/>
    <col min="12795" max="12795" width="5.75" style="2" customWidth="1"/>
    <col min="12796" max="12796" width="16.125" style="2" customWidth="1"/>
    <col min="12797" max="12797" width="5.75" style="2" customWidth="1"/>
    <col min="12798" max="12798" width="16.125" style="2" customWidth="1"/>
    <col min="12799" max="12799" width="4.5" style="2" customWidth="1"/>
    <col min="12800" max="12800" width="16.125" style="2" customWidth="1"/>
    <col min="12801" max="12801" width="9" style="2" customWidth="1"/>
    <col min="12802" max="12810" width="0" style="2" hidden="1" customWidth="1"/>
    <col min="12811" max="13046" width="9" style="2"/>
    <col min="13047" max="13047" width="5.75" style="2" customWidth="1"/>
    <col min="13048" max="13048" width="16.125" style="2" customWidth="1"/>
    <col min="13049" max="13049" width="5.75" style="2" customWidth="1"/>
    <col min="13050" max="13050" width="16.125" style="2" customWidth="1"/>
    <col min="13051" max="13051" width="5.75" style="2" customWidth="1"/>
    <col min="13052" max="13052" width="16.125" style="2" customWidth="1"/>
    <col min="13053" max="13053" width="5.75" style="2" customWidth="1"/>
    <col min="13054" max="13054" width="16.125" style="2" customWidth="1"/>
    <col min="13055" max="13055" width="4.5" style="2" customWidth="1"/>
    <col min="13056" max="13056" width="16.125" style="2" customWidth="1"/>
    <col min="13057" max="13057" width="9" style="2" customWidth="1"/>
    <col min="13058" max="13066" width="0" style="2" hidden="1" customWidth="1"/>
    <col min="13067" max="13302" width="9" style="2"/>
    <col min="13303" max="13303" width="5.75" style="2" customWidth="1"/>
    <col min="13304" max="13304" width="16.125" style="2" customWidth="1"/>
    <col min="13305" max="13305" width="5.75" style="2" customWidth="1"/>
    <col min="13306" max="13306" width="16.125" style="2" customWidth="1"/>
    <col min="13307" max="13307" width="5.75" style="2" customWidth="1"/>
    <col min="13308" max="13308" width="16.125" style="2" customWidth="1"/>
    <col min="13309" max="13309" width="5.75" style="2" customWidth="1"/>
    <col min="13310" max="13310" width="16.125" style="2" customWidth="1"/>
    <col min="13311" max="13311" width="4.5" style="2" customWidth="1"/>
    <col min="13312" max="13312" width="16.125" style="2" customWidth="1"/>
    <col min="13313" max="13313" width="9" style="2" customWidth="1"/>
    <col min="13314" max="13322" width="0" style="2" hidden="1" customWidth="1"/>
    <col min="13323" max="13558" width="9" style="2"/>
    <col min="13559" max="13559" width="5.75" style="2" customWidth="1"/>
    <col min="13560" max="13560" width="16.125" style="2" customWidth="1"/>
    <col min="13561" max="13561" width="5.75" style="2" customWidth="1"/>
    <col min="13562" max="13562" width="16.125" style="2" customWidth="1"/>
    <col min="13563" max="13563" width="5.75" style="2" customWidth="1"/>
    <col min="13564" max="13564" width="16.125" style="2" customWidth="1"/>
    <col min="13565" max="13565" width="5.75" style="2" customWidth="1"/>
    <col min="13566" max="13566" width="16.125" style="2" customWidth="1"/>
    <col min="13567" max="13567" width="4.5" style="2" customWidth="1"/>
    <col min="13568" max="13568" width="16.125" style="2" customWidth="1"/>
    <col min="13569" max="13569" width="9" style="2" customWidth="1"/>
    <col min="13570" max="13578" width="0" style="2" hidden="1" customWidth="1"/>
    <col min="13579" max="13814" width="9" style="2"/>
    <col min="13815" max="13815" width="5.75" style="2" customWidth="1"/>
    <col min="13816" max="13816" width="16.125" style="2" customWidth="1"/>
    <col min="13817" max="13817" width="5.75" style="2" customWidth="1"/>
    <col min="13818" max="13818" width="16.125" style="2" customWidth="1"/>
    <col min="13819" max="13819" width="5.75" style="2" customWidth="1"/>
    <col min="13820" max="13820" width="16.125" style="2" customWidth="1"/>
    <col min="13821" max="13821" width="5.75" style="2" customWidth="1"/>
    <col min="13822" max="13822" width="16.125" style="2" customWidth="1"/>
    <col min="13823" max="13823" width="4.5" style="2" customWidth="1"/>
    <col min="13824" max="13824" width="16.125" style="2" customWidth="1"/>
    <col min="13825" max="13825" width="9" style="2" customWidth="1"/>
    <col min="13826" max="13834" width="0" style="2" hidden="1" customWidth="1"/>
    <col min="13835" max="14070" width="9" style="2"/>
    <col min="14071" max="14071" width="5.75" style="2" customWidth="1"/>
    <col min="14072" max="14072" width="16.125" style="2" customWidth="1"/>
    <col min="14073" max="14073" width="5.75" style="2" customWidth="1"/>
    <col min="14074" max="14074" width="16.125" style="2" customWidth="1"/>
    <col min="14075" max="14075" width="5.75" style="2" customWidth="1"/>
    <col min="14076" max="14076" width="16.125" style="2" customWidth="1"/>
    <col min="14077" max="14077" width="5.75" style="2" customWidth="1"/>
    <col min="14078" max="14078" width="16.125" style="2" customWidth="1"/>
    <col min="14079" max="14079" width="4.5" style="2" customWidth="1"/>
    <col min="14080" max="14080" width="16.125" style="2" customWidth="1"/>
    <col min="14081" max="14081" width="9" style="2" customWidth="1"/>
    <col min="14082" max="14090" width="0" style="2" hidden="1" customWidth="1"/>
    <col min="14091" max="14326" width="9" style="2"/>
    <col min="14327" max="14327" width="5.75" style="2" customWidth="1"/>
    <col min="14328" max="14328" width="16.125" style="2" customWidth="1"/>
    <col min="14329" max="14329" width="5.75" style="2" customWidth="1"/>
    <col min="14330" max="14330" width="16.125" style="2" customWidth="1"/>
    <col min="14331" max="14331" width="5.75" style="2" customWidth="1"/>
    <col min="14332" max="14332" width="16.125" style="2" customWidth="1"/>
    <col min="14333" max="14333" width="5.75" style="2" customWidth="1"/>
    <col min="14334" max="14334" width="16.125" style="2" customWidth="1"/>
    <col min="14335" max="14335" width="4.5" style="2" customWidth="1"/>
    <col min="14336" max="14336" width="16.125" style="2" customWidth="1"/>
    <col min="14337" max="14337" width="9" style="2" customWidth="1"/>
    <col min="14338" max="14346" width="0" style="2" hidden="1" customWidth="1"/>
    <col min="14347" max="14582" width="9" style="2"/>
    <col min="14583" max="14583" width="5.75" style="2" customWidth="1"/>
    <col min="14584" max="14584" width="16.125" style="2" customWidth="1"/>
    <col min="14585" max="14585" width="5.75" style="2" customWidth="1"/>
    <col min="14586" max="14586" width="16.125" style="2" customWidth="1"/>
    <col min="14587" max="14587" width="5.75" style="2" customWidth="1"/>
    <col min="14588" max="14588" width="16.125" style="2" customWidth="1"/>
    <col min="14589" max="14589" width="5.75" style="2" customWidth="1"/>
    <col min="14590" max="14590" width="16.125" style="2" customWidth="1"/>
    <col min="14591" max="14591" width="4.5" style="2" customWidth="1"/>
    <col min="14592" max="14592" width="16.125" style="2" customWidth="1"/>
    <col min="14593" max="14593" width="9" style="2" customWidth="1"/>
    <col min="14594" max="14602" width="0" style="2" hidden="1" customWidth="1"/>
    <col min="14603" max="14838" width="9" style="2"/>
    <col min="14839" max="14839" width="5.75" style="2" customWidth="1"/>
    <col min="14840" max="14840" width="16.125" style="2" customWidth="1"/>
    <col min="14841" max="14841" width="5.75" style="2" customWidth="1"/>
    <col min="14842" max="14842" width="16.125" style="2" customWidth="1"/>
    <col min="14843" max="14843" width="5.75" style="2" customWidth="1"/>
    <col min="14844" max="14844" width="16.125" style="2" customWidth="1"/>
    <col min="14845" max="14845" width="5.75" style="2" customWidth="1"/>
    <col min="14846" max="14846" width="16.125" style="2" customWidth="1"/>
    <col min="14847" max="14847" width="4.5" style="2" customWidth="1"/>
    <col min="14848" max="14848" width="16.125" style="2" customWidth="1"/>
    <col min="14849" max="14849" width="9" style="2" customWidth="1"/>
    <col min="14850" max="14858" width="0" style="2" hidden="1" customWidth="1"/>
    <col min="14859" max="15094" width="9" style="2"/>
    <col min="15095" max="15095" width="5.75" style="2" customWidth="1"/>
    <col min="15096" max="15096" width="16.125" style="2" customWidth="1"/>
    <col min="15097" max="15097" width="5.75" style="2" customWidth="1"/>
    <col min="15098" max="15098" width="16.125" style="2" customWidth="1"/>
    <col min="15099" max="15099" width="5.75" style="2" customWidth="1"/>
    <col min="15100" max="15100" width="16.125" style="2" customWidth="1"/>
    <col min="15101" max="15101" width="5.75" style="2" customWidth="1"/>
    <col min="15102" max="15102" width="16.125" style="2" customWidth="1"/>
    <col min="15103" max="15103" width="4.5" style="2" customWidth="1"/>
    <col min="15104" max="15104" width="16.125" style="2" customWidth="1"/>
    <col min="15105" max="15105" width="9" style="2" customWidth="1"/>
    <col min="15106" max="15114" width="0" style="2" hidden="1" customWidth="1"/>
    <col min="15115" max="15350" width="9" style="2"/>
    <col min="15351" max="15351" width="5.75" style="2" customWidth="1"/>
    <col min="15352" max="15352" width="16.125" style="2" customWidth="1"/>
    <col min="15353" max="15353" width="5.75" style="2" customWidth="1"/>
    <col min="15354" max="15354" width="16.125" style="2" customWidth="1"/>
    <col min="15355" max="15355" width="5.75" style="2" customWidth="1"/>
    <col min="15356" max="15356" width="16.125" style="2" customWidth="1"/>
    <col min="15357" max="15357" width="5.75" style="2" customWidth="1"/>
    <col min="15358" max="15358" width="16.125" style="2" customWidth="1"/>
    <col min="15359" max="15359" width="4.5" style="2" customWidth="1"/>
    <col min="15360" max="15360" width="16.125" style="2" customWidth="1"/>
    <col min="15361" max="15361" width="9" style="2" customWidth="1"/>
    <col min="15362" max="15370" width="0" style="2" hidden="1" customWidth="1"/>
    <col min="15371" max="15606" width="9" style="2"/>
    <col min="15607" max="15607" width="5.75" style="2" customWidth="1"/>
    <col min="15608" max="15608" width="16.125" style="2" customWidth="1"/>
    <col min="15609" max="15609" width="5.75" style="2" customWidth="1"/>
    <col min="15610" max="15610" width="16.125" style="2" customWidth="1"/>
    <col min="15611" max="15611" width="5.75" style="2" customWidth="1"/>
    <col min="15612" max="15612" width="16.125" style="2" customWidth="1"/>
    <col min="15613" max="15613" width="5.75" style="2" customWidth="1"/>
    <col min="15614" max="15614" width="16.125" style="2" customWidth="1"/>
    <col min="15615" max="15615" width="4.5" style="2" customWidth="1"/>
    <col min="15616" max="15616" width="16.125" style="2" customWidth="1"/>
    <col min="15617" max="15617" width="9" style="2" customWidth="1"/>
    <col min="15618" max="15626" width="0" style="2" hidden="1" customWidth="1"/>
    <col min="15627" max="15862" width="9" style="2"/>
    <col min="15863" max="15863" width="5.75" style="2" customWidth="1"/>
    <col min="15864" max="15864" width="16.125" style="2" customWidth="1"/>
    <col min="15865" max="15865" width="5.75" style="2" customWidth="1"/>
    <col min="15866" max="15866" width="16.125" style="2" customWidth="1"/>
    <col min="15867" max="15867" width="5.75" style="2" customWidth="1"/>
    <col min="15868" max="15868" width="16.125" style="2" customWidth="1"/>
    <col min="15869" max="15869" width="5.75" style="2" customWidth="1"/>
    <col min="15870" max="15870" width="16.125" style="2" customWidth="1"/>
    <col min="15871" max="15871" width="4.5" style="2" customWidth="1"/>
    <col min="15872" max="15872" width="16.125" style="2" customWidth="1"/>
    <col min="15873" max="15873" width="9" style="2" customWidth="1"/>
    <col min="15874" max="15882" width="0" style="2" hidden="1" customWidth="1"/>
    <col min="15883" max="16118" width="9" style="2"/>
    <col min="16119" max="16119" width="5.75" style="2" customWidth="1"/>
    <col min="16120" max="16120" width="16.125" style="2" customWidth="1"/>
    <col min="16121" max="16121" width="5.75" style="2" customWidth="1"/>
    <col min="16122" max="16122" width="16.125" style="2" customWidth="1"/>
    <col min="16123" max="16123" width="5.75" style="2" customWidth="1"/>
    <col min="16124" max="16124" width="16.125" style="2" customWidth="1"/>
    <col min="16125" max="16125" width="5.75" style="2" customWidth="1"/>
    <col min="16126" max="16126" width="16.125" style="2" customWidth="1"/>
    <col min="16127" max="16127" width="4.5" style="2" customWidth="1"/>
    <col min="16128" max="16128" width="16.125" style="2" customWidth="1"/>
    <col min="16129" max="16129" width="9" style="2" customWidth="1"/>
    <col min="16130" max="16138" width="0" style="2" hidden="1" customWidth="1"/>
    <col min="16139" max="16384" width="9" style="2"/>
  </cols>
  <sheetData>
    <row r="1" spans="1:16" ht="22.15" customHeight="1" thickBot="1">
      <c r="A1" s="6" t="s">
        <v>129</v>
      </c>
      <c r="C1" s="374"/>
      <c r="D1" s="6" t="s">
        <v>480</v>
      </c>
      <c r="E1" s="321" t="s">
        <v>263</v>
      </c>
      <c r="F1" s="321"/>
      <c r="G1" s="321"/>
      <c r="H1" s="321"/>
      <c r="I1" s="321"/>
      <c r="J1" s="321"/>
      <c r="K1" s="321"/>
      <c r="L1" s="321"/>
      <c r="M1" s="321"/>
    </row>
    <row r="2" spans="1:16" ht="24" customHeight="1" thickBot="1">
      <c r="B2" s="322" t="s">
        <v>264</v>
      </c>
      <c r="C2" s="323"/>
      <c r="D2" s="289"/>
      <c r="E2" s="290"/>
      <c r="F2" s="291"/>
      <c r="G2" s="324" t="s">
        <v>512</v>
      </c>
      <c r="H2" s="325"/>
      <c r="I2" s="325"/>
      <c r="J2" s="325"/>
      <c r="K2" s="325"/>
      <c r="L2" s="325"/>
      <c r="M2" s="325"/>
      <c r="O2" s="2">
        <f>D2</f>
        <v>0</v>
      </c>
    </row>
    <row r="3" spans="1:16" ht="24.6" customHeight="1" thickBot="1">
      <c r="A3" s="2">
        <v>1</v>
      </c>
      <c r="B3" s="326" t="s">
        <v>265</v>
      </c>
      <c r="C3" s="327"/>
      <c r="D3" s="318"/>
      <c r="E3" s="319"/>
      <c r="F3" s="320"/>
      <c r="G3" s="328" t="s">
        <v>513</v>
      </c>
      <c r="H3" s="329"/>
      <c r="I3" s="329"/>
      <c r="J3" s="329"/>
      <c r="K3" s="329"/>
      <c r="L3" s="329"/>
      <c r="M3" s="329"/>
      <c r="N3" s="2">
        <v>1</v>
      </c>
      <c r="O3" s="2" t="e">
        <f>VLOOKUP("*"&amp;$O$2&amp;"*",Sheet6!D2:F211,1,FALSE)</f>
        <v>#N/A</v>
      </c>
      <c r="P3" s="2" t="e">
        <f>VLOOKUP("*"&amp;O2&amp;"*",Sheet6!B2:F211,5,FALSE)</f>
        <v>#N/A</v>
      </c>
    </row>
    <row r="4" spans="1:16" ht="27" customHeight="1">
      <c r="A4" s="2">
        <v>2</v>
      </c>
      <c r="B4" s="292" t="s">
        <v>130</v>
      </c>
      <c r="C4" s="293"/>
      <c r="D4" s="309" t="str">
        <f>IF(D3="","",VLOOKUP(D3,Sheet6!B:C,2,0))</f>
        <v/>
      </c>
      <c r="E4" s="310"/>
      <c r="F4" s="311"/>
      <c r="G4" s="307" t="s">
        <v>266</v>
      </c>
      <c r="H4" s="308"/>
      <c r="I4" s="308"/>
      <c r="J4" s="308"/>
      <c r="K4" s="308"/>
      <c r="N4" s="2">
        <v>2</v>
      </c>
      <c r="O4" s="2" t="e">
        <f ca="1">VLOOKUP("*"&amp;$O$2&amp;"*",OFFSET(Sheet6!$B$2:$F$211,P3,0),1,FALSE)</f>
        <v>#N/A</v>
      </c>
      <c r="P4" s="2" t="e">
        <f ca="1">VLOOKUP("*"&amp;$O$2&amp;"*",OFFSET(Sheet6!$B$2:$F$211,P3,0),5,FALSE)</f>
        <v>#N/A</v>
      </c>
    </row>
    <row r="5" spans="1:16" ht="27" customHeight="1">
      <c r="A5" s="2">
        <v>3</v>
      </c>
      <c r="B5" s="292" t="s">
        <v>131</v>
      </c>
      <c r="C5" s="293"/>
      <c r="D5" s="312" t="str">
        <f>IF(D3="","",D3)</f>
        <v/>
      </c>
      <c r="E5" s="313"/>
      <c r="F5" s="314"/>
      <c r="G5" s="307"/>
      <c r="H5" s="308"/>
      <c r="I5" s="308"/>
      <c r="J5" s="308"/>
      <c r="K5" s="308"/>
      <c r="N5" s="2">
        <v>3</v>
      </c>
      <c r="O5" s="227" t="e">
        <f ca="1">VLOOKUP("*"&amp;$O$2&amp;"*",OFFSET(Sheet6!$B$2:$F$211,P4,0),1,FALSE)</f>
        <v>#N/A</v>
      </c>
      <c r="P5" s="227" t="e">
        <f ca="1">VLOOKUP("*"&amp;$O$2&amp;"*",OFFSET(Sheet6!$B$2:$F$211,P4,0),5,FALSE)</f>
        <v>#N/A</v>
      </c>
    </row>
    <row r="6" spans="1:16" ht="27" customHeight="1">
      <c r="A6" s="2">
        <v>4</v>
      </c>
      <c r="B6" s="292" t="s">
        <v>132</v>
      </c>
      <c r="C6" s="293"/>
      <c r="D6" s="294" t="str">
        <f>IF(D3="","",VLOOKUP(D3,Sheet6!B:E,4,0))</f>
        <v/>
      </c>
      <c r="E6" s="295"/>
      <c r="F6" s="296"/>
      <c r="G6" s="307"/>
      <c r="H6" s="308"/>
      <c r="I6" s="308"/>
      <c r="J6" s="308"/>
      <c r="K6" s="308"/>
      <c r="N6" s="2">
        <v>4</v>
      </c>
      <c r="O6" s="227" t="e">
        <f ca="1">VLOOKUP("*"&amp;$O$2&amp;"*",OFFSET(Sheet6!$B$2:$F$211,P5,0),1,FALSE)</f>
        <v>#N/A</v>
      </c>
      <c r="P6" s="227" t="e">
        <f ca="1">VLOOKUP("*"&amp;$O$2&amp;"*",OFFSET(Sheet6!$B$2:$F$211,P5,0),5,FALSE)</f>
        <v>#N/A</v>
      </c>
    </row>
    <row r="7" spans="1:16" ht="27" customHeight="1">
      <c r="B7" s="292" t="s">
        <v>133</v>
      </c>
      <c r="C7" s="293"/>
      <c r="D7" s="315"/>
      <c r="E7" s="316"/>
      <c r="F7" s="317"/>
      <c r="G7" s="4" t="s">
        <v>50</v>
      </c>
      <c r="N7" s="2">
        <v>5</v>
      </c>
      <c r="O7" s="227" t="e">
        <f ca="1">VLOOKUP("*"&amp;$O$2&amp;"*",OFFSET(Sheet6!$B$2:$F$211,P6,0),1,FALSE)</f>
        <v>#N/A</v>
      </c>
      <c r="P7" s="227" t="e">
        <f ca="1">VLOOKUP("*"&amp;$O$2&amp;"*",OFFSET(Sheet6!$B$2:$F$211,P6,0),5,FALSE)</f>
        <v>#N/A</v>
      </c>
    </row>
    <row r="8" spans="1:16" ht="27" customHeight="1" thickBot="1">
      <c r="B8" s="292" t="s">
        <v>5</v>
      </c>
      <c r="C8" s="293"/>
      <c r="D8" s="302"/>
      <c r="E8" s="303"/>
      <c r="F8" s="304"/>
      <c r="G8" s="4" t="s">
        <v>72</v>
      </c>
      <c r="I8" s="3"/>
      <c r="N8" s="2">
        <v>6</v>
      </c>
      <c r="O8" s="227" t="e">
        <f ca="1">VLOOKUP("*"&amp;$O$2&amp;"*",OFFSET(Sheet6!$B$2:$F$211,P7,0),1,FALSE)</f>
        <v>#N/A</v>
      </c>
      <c r="P8" s="227" t="e">
        <f ca="1">VLOOKUP("*"&amp;$O$2&amp;"*",OFFSET(Sheet6!$B$2:$F$211,P7,0),5,FALSE)</f>
        <v>#N/A</v>
      </c>
    </row>
    <row r="9" spans="1:16" ht="27" customHeight="1" thickBot="1">
      <c r="B9" s="305" t="s">
        <v>267</v>
      </c>
      <c r="C9" s="306"/>
      <c r="D9" s="302"/>
      <c r="E9" s="303"/>
      <c r="F9" s="304"/>
      <c r="G9" s="4" t="s">
        <v>268</v>
      </c>
      <c r="I9" s="3"/>
      <c r="N9" s="2">
        <v>7</v>
      </c>
      <c r="O9" s="227" t="e">
        <f ca="1">VLOOKUP("*"&amp;$O$2&amp;"*",OFFSET(Sheet6!$B$2:$F$211,P8,0),1,FALSE)</f>
        <v>#N/A</v>
      </c>
      <c r="P9" s="227" t="e">
        <f ca="1">VLOOKUP("*"&amp;$O$2&amp;"*",OFFSET(Sheet6!$B$2:$F$211,P8,0),5,FALSE)</f>
        <v>#N/A</v>
      </c>
    </row>
    <row r="10" spans="1:16" ht="30" customHeight="1" thickBot="1">
      <c r="A10" s="145"/>
      <c r="B10" s="297" t="s">
        <v>269</v>
      </c>
      <c r="C10" s="298"/>
      <c r="D10" s="175"/>
      <c r="E10" s="176" t="s">
        <v>146</v>
      </c>
      <c r="F10" s="52"/>
      <c r="G10" s="145"/>
      <c r="H10" s="52"/>
      <c r="M10"/>
      <c r="N10" s="2">
        <v>8</v>
      </c>
      <c r="O10" s="227" t="e">
        <f ca="1">VLOOKUP("*"&amp;$O$2&amp;"*",OFFSET(Sheet6!$B$2:$F$211,P9,0),1,FALSE)</f>
        <v>#N/A</v>
      </c>
      <c r="P10" s="227" t="e">
        <f ca="1">VLOOKUP("*"&amp;$O$2&amp;"*",OFFSET(Sheet6!$B$2:$F$211,P9,0),5,FALSE)</f>
        <v>#N/A</v>
      </c>
    </row>
    <row r="11" spans="1:16" ht="28.5" customHeight="1" thickBot="1">
      <c r="A11" s="145"/>
      <c r="B11" s="299" t="s">
        <v>134</v>
      </c>
      <c r="C11" s="300"/>
      <c r="D11" s="300"/>
      <c r="E11" s="300"/>
      <c r="F11" s="300"/>
      <c r="G11" s="300"/>
      <c r="H11" s="300"/>
      <c r="I11" s="301"/>
      <c r="M11"/>
      <c r="N11" s="2">
        <v>9</v>
      </c>
      <c r="O11" s="227" t="e">
        <f ca="1">VLOOKUP("*"&amp;$O$2&amp;"*",OFFSET(Sheet6!$B$2:$F$211,P10,0),1,FALSE)</f>
        <v>#N/A</v>
      </c>
      <c r="P11" s="227" t="e">
        <f ca="1">VLOOKUP("*"&amp;$O$2&amp;"*",OFFSET(Sheet6!$B$2:$F$211,P10,0),5,FALSE)</f>
        <v>#N/A</v>
      </c>
    </row>
    <row r="12" spans="1:16" ht="28.5" customHeight="1" thickBot="1">
      <c r="A12" s="145"/>
      <c r="B12" s="289"/>
      <c r="C12" s="290"/>
      <c r="D12" s="290"/>
      <c r="E12" s="291"/>
      <c r="F12" s="290"/>
      <c r="G12" s="290"/>
      <c r="H12" s="290"/>
      <c r="I12" s="291"/>
      <c r="M12"/>
      <c r="N12" s="2">
        <v>10</v>
      </c>
      <c r="O12" s="227" t="e">
        <f ca="1">VLOOKUP("*"&amp;$O$2&amp;"*",OFFSET(Sheet6!$B$2:$F$211,P11,0),1,FALSE)</f>
        <v>#N/A</v>
      </c>
      <c r="P12" s="227" t="e">
        <f ca="1">VLOOKUP("*"&amp;$O$2&amp;"*",OFFSET(Sheet6!$B$2:$F$211,P11,0),5,FALSE)</f>
        <v>#N/A</v>
      </c>
    </row>
    <row r="13" spans="1:16" ht="28.5" customHeight="1" thickBot="1">
      <c r="A13" s="145"/>
      <c r="B13" s="289"/>
      <c r="C13" s="290"/>
      <c r="D13" s="290"/>
      <c r="E13" s="291"/>
      <c r="F13" s="290"/>
      <c r="G13" s="290"/>
      <c r="H13" s="290"/>
      <c r="I13" s="291"/>
      <c r="M13"/>
      <c r="N13" s="2">
        <v>11</v>
      </c>
      <c r="O13" s="227" t="e">
        <f ca="1">VLOOKUP("*"&amp;$O$2&amp;"*",OFFSET(Sheet6!$B$2:$F$211,P12,0),1,FALSE)</f>
        <v>#N/A</v>
      </c>
      <c r="P13" s="227" t="e">
        <f ca="1">VLOOKUP("*"&amp;$O$2&amp;"*",OFFSET(Sheet6!$B$2:$F$211,P12,0),5,FALSE)</f>
        <v>#N/A</v>
      </c>
    </row>
    <row r="14" spans="1:16">
      <c r="A14" s="145"/>
      <c r="B14" s="52"/>
      <c r="C14" s="145"/>
      <c r="D14" s="52"/>
      <c r="E14" s="145"/>
      <c r="F14" s="52"/>
      <c r="G14" s="145"/>
      <c r="H14" s="52"/>
      <c r="M14"/>
      <c r="N14" s="2">
        <v>12</v>
      </c>
      <c r="O14" s="227" t="e">
        <f ca="1">VLOOKUP("*"&amp;$O$2&amp;"*",OFFSET(Sheet6!$B$2:$F$211,P13,0),1,FALSE)</f>
        <v>#N/A</v>
      </c>
      <c r="P14" s="227" t="e">
        <f ca="1">VLOOKUP("*"&amp;$O$2&amp;"*",OFFSET(Sheet6!$B$2:$F$211,P13,0),5,FALSE)</f>
        <v>#N/A</v>
      </c>
    </row>
    <row r="15" spans="1:16">
      <c r="A15" s="145"/>
      <c r="B15" s="52"/>
      <c r="C15" s="145"/>
      <c r="D15" s="52"/>
      <c r="E15" s="145"/>
      <c r="F15" s="52"/>
      <c r="G15" s="145"/>
      <c r="H15" s="52"/>
      <c r="M15"/>
      <c r="N15" s="2">
        <v>13</v>
      </c>
      <c r="O15" s="227" t="e">
        <f ca="1">VLOOKUP("*"&amp;$O$2&amp;"*",OFFSET(Sheet6!$B$2:$F$211,P14,0),1,FALSE)</f>
        <v>#N/A</v>
      </c>
      <c r="P15" s="227" t="e">
        <f ca="1">VLOOKUP("*"&amp;$O$2&amp;"*",OFFSET(Sheet6!$B$2:$F$211,P14,0),5,FALSE)</f>
        <v>#N/A</v>
      </c>
    </row>
    <row r="16" spans="1:16">
      <c r="A16" s="145"/>
      <c r="B16" s="52"/>
      <c r="C16" s="145"/>
      <c r="D16" s="52"/>
      <c r="E16" s="145"/>
      <c r="F16" s="52"/>
      <c r="G16" s="145"/>
      <c r="H16" s="52"/>
      <c r="M16"/>
      <c r="N16" s="2">
        <v>14</v>
      </c>
      <c r="O16" s="227" t="e">
        <f ca="1">VLOOKUP("*"&amp;$O$2&amp;"*",OFFSET(Sheet6!$B$2:$F$211,P15,0),1,FALSE)</f>
        <v>#N/A</v>
      </c>
      <c r="P16" s="227" t="e">
        <f ca="1">VLOOKUP("*"&amp;$O$2&amp;"*",OFFSET(Sheet6!$B$2:$F$211,P15,0),5,FALSE)</f>
        <v>#N/A</v>
      </c>
    </row>
    <row r="17" spans="1:16">
      <c r="A17" s="145"/>
      <c r="B17" s="52"/>
      <c r="C17" s="145"/>
      <c r="D17" s="52"/>
      <c r="E17" s="145"/>
      <c r="F17" s="52"/>
      <c r="G17" s="145"/>
      <c r="H17" s="52"/>
      <c r="M17"/>
      <c r="N17" s="2">
        <v>15</v>
      </c>
      <c r="O17" s="227" t="e">
        <f ca="1">VLOOKUP("*"&amp;$O$2&amp;"*",OFFSET(Sheet6!$B$2:$F$211,P16,0),1,FALSE)</f>
        <v>#N/A</v>
      </c>
      <c r="P17" s="227" t="e">
        <f ca="1">VLOOKUP("*"&amp;$O$2&amp;"*",OFFSET(Sheet6!$B$2:$F$211,P16,0),5,FALSE)</f>
        <v>#N/A</v>
      </c>
    </row>
    <row r="18" spans="1:16">
      <c r="A18" s="145"/>
      <c r="B18" s="52"/>
      <c r="C18" s="145"/>
      <c r="D18" s="52"/>
      <c r="E18" s="145"/>
      <c r="F18" s="52"/>
      <c r="G18" s="145"/>
      <c r="H18" s="52"/>
      <c r="M18"/>
      <c r="N18" s="2">
        <v>16</v>
      </c>
      <c r="O18" s="227" t="e">
        <f ca="1">VLOOKUP("*"&amp;$O$2&amp;"*",OFFSET(Sheet6!$B$2:$F$211,P17,0),1,FALSE)</f>
        <v>#N/A</v>
      </c>
      <c r="P18" s="227" t="e">
        <f ca="1">VLOOKUP("*"&amp;$O$2&amp;"*",OFFSET(Sheet6!$B$2:$F$211,P17,0),5,FALSE)</f>
        <v>#N/A</v>
      </c>
    </row>
    <row r="19" spans="1:16">
      <c r="A19" s="145"/>
      <c r="B19" s="52"/>
      <c r="C19" s="145"/>
      <c r="D19" s="52"/>
      <c r="E19" s="145"/>
      <c r="F19" s="52"/>
      <c r="G19" s="145"/>
      <c r="H19" s="52"/>
      <c r="M19"/>
      <c r="N19" s="2">
        <v>17</v>
      </c>
      <c r="O19" s="227" t="e">
        <f ca="1">VLOOKUP("*"&amp;$O$2&amp;"*",OFFSET(Sheet6!$B$2:$F$211,P18,0),1,FALSE)</f>
        <v>#N/A</v>
      </c>
      <c r="P19" s="227" t="e">
        <f ca="1">VLOOKUP("*"&amp;$O$2&amp;"*",OFFSET(Sheet6!$B$2:$F$211,P18,0),5,FALSE)</f>
        <v>#N/A</v>
      </c>
    </row>
    <row r="20" spans="1:16">
      <c r="A20" s="145"/>
      <c r="B20" s="52"/>
      <c r="C20" s="145"/>
      <c r="D20" s="52"/>
      <c r="E20" s="145"/>
      <c r="F20" s="52"/>
      <c r="G20" s="145"/>
      <c r="H20" s="52"/>
      <c r="M20"/>
      <c r="N20" s="227">
        <v>18</v>
      </c>
      <c r="O20" s="227" t="e">
        <f ca="1">VLOOKUP("*"&amp;$O$2&amp;"*",OFFSET(Sheet6!$B$2:$F$211,P19,0),1,FALSE)</f>
        <v>#N/A</v>
      </c>
      <c r="P20" s="227" t="e">
        <f ca="1">VLOOKUP("*"&amp;$O$2&amp;"*",OFFSET(Sheet6!$B$2:$F$211,P19,0),5,FALSE)</f>
        <v>#N/A</v>
      </c>
    </row>
    <row r="21" spans="1:16">
      <c r="A21" s="145"/>
      <c r="B21" s="52"/>
      <c r="C21" s="145"/>
      <c r="D21" s="52"/>
      <c r="E21" s="145"/>
      <c r="F21" s="52"/>
      <c r="G21" s="145"/>
      <c r="H21" s="52"/>
      <c r="M21"/>
      <c r="N21" s="227">
        <v>19</v>
      </c>
      <c r="O21" s="227" t="e">
        <f ca="1">VLOOKUP("*"&amp;$O$2&amp;"*",OFFSET(Sheet6!$B$2:$F$211,P20,0),1,FALSE)</f>
        <v>#N/A</v>
      </c>
      <c r="P21" s="227" t="e">
        <f ca="1">VLOOKUP("*"&amp;$O$2&amp;"*",OFFSET(Sheet6!$B$2:$F$211,P20,0),5,FALSE)</f>
        <v>#N/A</v>
      </c>
    </row>
    <row r="22" spans="1:16">
      <c r="A22" s="145"/>
      <c r="B22" s="52"/>
      <c r="C22" s="145"/>
      <c r="D22" s="52"/>
      <c r="E22" s="145"/>
      <c r="F22" s="52"/>
      <c r="G22" s="145"/>
      <c r="H22" s="52"/>
      <c r="M22"/>
      <c r="N22" s="227">
        <v>20</v>
      </c>
      <c r="O22" s="227" t="e">
        <f ca="1">VLOOKUP("*"&amp;$O$2&amp;"*",OFFSET(Sheet6!$B$2:$F$211,P21,0),1,FALSE)</f>
        <v>#N/A</v>
      </c>
      <c r="P22" s="227" t="e">
        <f ca="1">VLOOKUP("*"&amp;$O$2&amp;"*",OFFSET(Sheet6!$B$2:$F$211,P21,0),5,FALSE)</f>
        <v>#N/A</v>
      </c>
    </row>
    <row r="23" spans="1:16">
      <c r="A23" s="145"/>
      <c r="B23" s="52"/>
      <c r="C23" s="145"/>
      <c r="D23" s="52"/>
      <c r="E23" s="145"/>
      <c r="F23" s="52"/>
      <c r="G23" s="145"/>
      <c r="H23" s="52"/>
      <c r="M23"/>
      <c r="N23" s="227">
        <v>21</v>
      </c>
      <c r="O23" s="227" t="e">
        <f ca="1">VLOOKUP("*"&amp;$O$2&amp;"*",OFFSET(Sheet6!$B$2:$F$211,P22,0),1,FALSE)</f>
        <v>#N/A</v>
      </c>
      <c r="P23" s="227" t="e">
        <f ca="1">VLOOKUP("*"&amp;$O$2&amp;"*",OFFSET(Sheet6!$B$2:$F$211,P22,0),5,FALSE)</f>
        <v>#N/A</v>
      </c>
    </row>
    <row r="24" spans="1:16">
      <c r="A24" s="145"/>
      <c r="B24" s="52"/>
      <c r="C24" s="145"/>
      <c r="D24" s="52"/>
      <c r="E24" s="145"/>
      <c r="F24" s="52"/>
      <c r="G24" s="145"/>
      <c r="H24" s="52"/>
      <c r="M24"/>
      <c r="N24" s="227">
        <v>22</v>
      </c>
      <c r="O24" s="227" t="e">
        <f ca="1">VLOOKUP("*"&amp;$O$2&amp;"*",OFFSET(Sheet6!$B$2:$F$211,P23,0),1,FALSE)</f>
        <v>#N/A</v>
      </c>
      <c r="P24" s="227" t="e">
        <f ca="1">VLOOKUP("*"&amp;$O$2&amp;"*",OFFSET(Sheet6!$B$2:$F$211,P23,0),5,FALSE)</f>
        <v>#N/A</v>
      </c>
    </row>
    <row r="25" spans="1:16">
      <c r="A25" s="145"/>
      <c r="B25" s="52"/>
      <c r="C25" s="145"/>
      <c r="D25" s="52"/>
      <c r="E25" s="145"/>
      <c r="F25" s="52"/>
      <c r="G25" s="145"/>
      <c r="H25" s="52"/>
      <c r="M25"/>
      <c r="N25" s="227">
        <v>23</v>
      </c>
      <c r="O25" s="227" t="e">
        <f ca="1">VLOOKUP("*"&amp;$O$2&amp;"*",OFFSET(Sheet6!$B$2:$F$211,P24,0),1,FALSE)</f>
        <v>#N/A</v>
      </c>
      <c r="P25" s="227" t="e">
        <f ca="1">VLOOKUP("*"&amp;$O$2&amp;"*",OFFSET(Sheet6!$B$2:$F$211,P24,0),5,FALSE)</f>
        <v>#N/A</v>
      </c>
    </row>
    <row r="26" spans="1:16">
      <c r="A26" s="145"/>
      <c r="B26" s="52"/>
      <c r="C26" s="145"/>
      <c r="D26" s="52"/>
      <c r="E26" s="145"/>
      <c r="F26" s="52"/>
      <c r="G26" s="145"/>
      <c r="H26" s="52"/>
      <c r="M26"/>
      <c r="N26" s="227">
        <v>24</v>
      </c>
      <c r="O26" s="227" t="e">
        <f ca="1">VLOOKUP("*"&amp;$O$2&amp;"*",OFFSET(Sheet6!$B$2:$F$211,P25,0),1,FALSE)</f>
        <v>#N/A</v>
      </c>
      <c r="P26" s="227" t="e">
        <f ca="1">VLOOKUP("*"&amp;$O$2&amp;"*",OFFSET(Sheet6!$B$2:$F$211,P25,0),5,FALSE)</f>
        <v>#N/A</v>
      </c>
    </row>
    <row r="27" spans="1:16">
      <c r="A27" s="145"/>
      <c r="B27" s="52"/>
      <c r="C27" s="145"/>
      <c r="D27" s="52"/>
      <c r="E27" s="145"/>
      <c r="F27" s="52"/>
      <c r="G27" s="145"/>
      <c r="H27" s="52"/>
      <c r="M27"/>
      <c r="N27" s="227">
        <v>25</v>
      </c>
      <c r="O27" s="227" t="e">
        <f ca="1">VLOOKUP("*"&amp;$O$2&amp;"*",OFFSET(Sheet6!$B$2:$F$211,P26,0),1,FALSE)</f>
        <v>#N/A</v>
      </c>
      <c r="P27" s="227" t="e">
        <f ca="1">VLOOKUP("*"&amp;$O$2&amp;"*",OFFSET(Sheet6!$B$2:$F$211,P26,0),5,FALSE)</f>
        <v>#N/A</v>
      </c>
    </row>
    <row r="28" spans="1:16">
      <c r="A28" s="145"/>
      <c r="B28" s="52"/>
      <c r="C28" s="145"/>
      <c r="D28" s="52"/>
      <c r="E28" s="145"/>
      <c r="F28" s="52"/>
      <c r="G28" s="145"/>
      <c r="H28" s="52"/>
      <c r="M28"/>
      <c r="N28" s="227">
        <v>26</v>
      </c>
    </row>
    <row r="29" spans="1:16">
      <c r="A29" s="145"/>
      <c r="B29" s="52"/>
      <c r="C29" s="145"/>
      <c r="D29" s="52"/>
      <c r="E29" s="145"/>
      <c r="F29" s="52"/>
      <c r="G29" s="145"/>
      <c r="H29" s="52"/>
      <c r="M29"/>
      <c r="N29" s="227">
        <v>27</v>
      </c>
    </row>
    <row r="30" spans="1:16">
      <c r="A30" s="145"/>
      <c r="B30" s="52"/>
      <c r="C30" s="145"/>
      <c r="D30" s="52"/>
      <c r="E30" s="145"/>
      <c r="F30" s="52"/>
      <c r="G30" s="145"/>
      <c r="H30" s="52"/>
      <c r="M30"/>
      <c r="N30" s="227">
        <v>28</v>
      </c>
    </row>
    <row r="31" spans="1:16">
      <c r="A31" s="145"/>
      <c r="B31" s="52"/>
      <c r="C31" s="145"/>
      <c r="D31" s="52"/>
      <c r="E31" s="145"/>
      <c r="F31" s="52"/>
      <c r="G31" s="145"/>
      <c r="H31" s="52"/>
      <c r="M31"/>
      <c r="N31" s="227">
        <v>29</v>
      </c>
    </row>
    <row r="32" spans="1:16">
      <c r="A32" s="145"/>
      <c r="B32" s="52"/>
      <c r="C32" s="145"/>
      <c r="D32" s="52"/>
      <c r="E32" s="145"/>
      <c r="F32" s="52"/>
      <c r="G32" s="145"/>
      <c r="H32" s="52"/>
      <c r="M32"/>
      <c r="N32" s="227">
        <v>30</v>
      </c>
    </row>
    <row r="33" spans="1:14">
      <c r="A33" s="145"/>
      <c r="B33" s="52"/>
      <c r="C33" s="145"/>
      <c r="D33" s="52"/>
      <c r="E33" s="145"/>
      <c r="F33" s="52"/>
      <c r="G33" s="145"/>
      <c r="H33" s="52"/>
      <c r="M33"/>
      <c r="N33" s="227">
        <v>31</v>
      </c>
    </row>
    <row r="34" spans="1:14">
      <c r="A34" s="145"/>
      <c r="B34" s="52"/>
      <c r="C34" s="145"/>
      <c r="D34" s="52"/>
      <c r="E34" s="145"/>
      <c r="F34" s="52"/>
      <c r="G34" s="52"/>
      <c r="H34" s="52"/>
      <c r="M34"/>
      <c r="N34" s="227">
        <v>32</v>
      </c>
    </row>
    <row r="35" spans="1:14">
      <c r="A35" s="145"/>
      <c r="B35" s="52"/>
      <c r="C35" s="145"/>
      <c r="D35" s="52"/>
      <c r="E35" s="145"/>
      <c r="F35" s="52"/>
      <c r="G35" s="52"/>
      <c r="H35" s="52"/>
      <c r="M35"/>
      <c r="N35" s="227">
        <v>33</v>
      </c>
    </row>
    <row r="36" spans="1:14">
      <c r="A36" s="145"/>
      <c r="B36" s="52"/>
      <c r="C36" s="145"/>
      <c r="D36" s="52"/>
      <c r="E36" s="145"/>
      <c r="F36" s="52"/>
      <c r="G36" s="52"/>
      <c r="H36" s="52"/>
      <c r="M36"/>
      <c r="N36" s="227">
        <v>34</v>
      </c>
    </row>
    <row r="37" spans="1:14">
      <c r="A37" s="145"/>
      <c r="B37" s="52"/>
      <c r="C37" s="145"/>
      <c r="D37" s="52"/>
      <c r="E37" s="145"/>
      <c r="F37" s="52"/>
      <c r="G37" s="52"/>
      <c r="H37" s="52"/>
      <c r="M37"/>
      <c r="N37" s="227">
        <v>35</v>
      </c>
    </row>
    <row r="38" spans="1:14">
      <c r="A38" s="145"/>
      <c r="B38" s="52"/>
      <c r="C38" s="145"/>
      <c r="D38" s="52"/>
      <c r="E38" s="145"/>
      <c r="F38" s="52"/>
      <c r="G38" s="52"/>
      <c r="H38" s="52"/>
      <c r="M38"/>
      <c r="N38" s="227">
        <v>36</v>
      </c>
    </row>
    <row r="39" spans="1:14">
      <c r="A39" s="145"/>
      <c r="B39" s="52"/>
      <c r="C39" s="145"/>
      <c r="D39" s="52"/>
      <c r="E39" s="145"/>
      <c r="F39" s="52"/>
      <c r="G39" s="52"/>
      <c r="H39" s="52"/>
      <c r="M39"/>
      <c r="N39" s="227">
        <v>37</v>
      </c>
    </row>
    <row r="40" spans="1:14">
      <c r="A40" s="145"/>
      <c r="B40" s="52"/>
      <c r="C40" s="145"/>
      <c r="D40" s="52"/>
      <c r="E40" s="145"/>
      <c r="F40" s="52"/>
      <c r="G40" s="52"/>
      <c r="H40" s="52"/>
      <c r="M40"/>
      <c r="N40" s="227">
        <v>38</v>
      </c>
    </row>
    <row r="41" spans="1:14">
      <c r="A41" s="145"/>
      <c r="B41" s="52"/>
      <c r="C41" s="145"/>
      <c r="D41" s="52"/>
      <c r="E41" s="145"/>
      <c r="F41" s="52"/>
      <c r="G41" s="52"/>
      <c r="H41" s="52"/>
      <c r="M41"/>
      <c r="N41" s="227">
        <v>39</v>
      </c>
    </row>
    <row r="42" spans="1:14">
      <c r="A42" s="145"/>
      <c r="B42" s="52"/>
      <c r="C42" s="145"/>
      <c r="D42" s="52"/>
      <c r="E42" s="145"/>
      <c r="F42" s="52"/>
      <c r="G42" s="52"/>
      <c r="H42" s="52"/>
      <c r="M42"/>
      <c r="N42" s="227">
        <v>40</v>
      </c>
    </row>
    <row r="43" spans="1:14">
      <c r="A43" s="145"/>
      <c r="B43" s="52"/>
      <c r="C43" s="145"/>
      <c r="D43" s="52"/>
      <c r="E43" s="145"/>
      <c r="F43" s="52"/>
      <c r="G43" s="52"/>
      <c r="H43" s="52"/>
      <c r="M43"/>
      <c r="N43" s="227">
        <v>41</v>
      </c>
    </row>
    <row r="44" spans="1:14">
      <c r="A44" s="145"/>
      <c r="B44" s="52"/>
      <c r="C44" s="145"/>
      <c r="D44" s="52"/>
      <c r="E44" s="145"/>
      <c r="F44" s="52"/>
      <c r="M44"/>
    </row>
    <row r="45" spans="1:14">
      <c r="M45"/>
    </row>
    <row r="46" spans="1:14">
      <c r="M46"/>
    </row>
    <row r="47" spans="1:14">
      <c r="M47"/>
    </row>
    <row r="48" spans="1:14">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row r="59" spans="13:13">
      <c r="M59"/>
    </row>
  </sheetData>
  <sheetProtection sheet="1" objects="1" scenarios="1" selectLockedCells="1"/>
  <mergeCells count="26">
    <mergeCell ref="E1:M1"/>
    <mergeCell ref="B2:C2"/>
    <mergeCell ref="G2:M2"/>
    <mergeCell ref="B3:C3"/>
    <mergeCell ref="G3:M3"/>
    <mergeCell ref="B7:C7"/>
    <mergeCell ref="B8:C8"/>
    <mergeCell ref="B4:C4"/>
    <mergeCell ref="D2:F2"/>
    <mergeCell ref="D3:F3"/>
    <mergeCell ref="B13:E13"/>
    <mergeCell ref="F13:I13"/>
    <mergeCell ref="B5:C5"/>
    <mergeCell ref="D6:F6"/>
    <mergeCell ref="B10:C10"/>
    <mergeCell ref="B11:I11"/>
    <mergeCell ref="B12:E12"/>
    <mergeCell ref="F12:I12"/>
    <mergeCell ref="D9:F9"/>
    <mergeCell ref="B9:C9"/>
    <mergeCell ref="G4:K6"/>
    <mergeCell ref="D4:F4"/>
    <mergeCell ref="B6:C6"/>
    <mergeCell ref="D5:F5"/>
    <mergeCell ref="D7:F7"/>
    <mergeCell ref="D8:F8"/>
  </mergeCells>
  <phoneticPr fontId="4"/>
  <dataValidations count="5">
    <dataValidation imeMode="on"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C65540 IO65540 SK65540 ACG65540 AMC65540 AVY65540 BFU65540 BPQ65540 BZM65540 CJI65540 CTE65540 DDA65540 DMW65540 DWS65540 EGO65540 EQK65540 FAG65540 FKC65540 FTY65540 GDU65540 GNQ65540 GXM65540 HHI65540 HRE65540 IBA65540 IKW65540 IUS65540 JEO65540 JOK65540 JYG65540 KIC65540 KRY65540 LBU65540 LLQ65540 LVM65540 MFI65540 MPE65540 MZA65540 NIW65540 NSS65540 OCO65540 OMK65540 OWG65540 PGC65540 PPY65540 PZU65540 QJQ65540 QTM65540 RDI65540 RNE65540 RXA65540 SGW65540 SQS65540 TAO65540 TKK65540 TUG65540 UEC65540 UNY65540 UXU65540 VHQ65540 VRM65540 WBI65540 WLE65540 WVA65540 C131076 IO131076 SK131076 ACG131076 AMC131076 AVY131076 BFU131076 BPQ131076 BZM131076 CJI131076 CTE131076 DDA131076 DMW131076 DWS131076 EGO131076 EQK131076 FAG131076 FKC131076 FTY131076 GDU131076 GNQ131076 GXM131076 HHI131076 HRE131076 IBA131076 IKW131076 IUS131076 JEO131076 JOK131076 JYG131076 KIC131076 KRY131076 LBU131076 LLQ131076 LVM131076 MFI131076 MPE131076 MZA131076 NIW131076 NSS131076 OCO131076 OMK131076 OWG131076 PGC131076 PPY131076 PZU131076 QJQ131076 QTM131076 RDI131076 RNE131076 RXA131076 SGW131076 SQS131076 TAO131076 TKK131076 TUG131076 UEC131076 UNY131076 UXU131076 VHQ131076 VRM131076 WBI131076 WLE131076 WVA131076 C196612 IO196612 SK196612 ACG196612 AMC196612 AVY196612 BFU196612 BPQ196612 BZM196612 CJI196612 CTE196612 DDA196612 DMW196612 DWS196612 EGO196612 EQK196612 FAG196612 FKC196612 FTY196612 GDU196612 GNQ196612 GXM196612 HHI196612 HRE196612 IBA196612 IKW196612 IUS196612 JEO196612 JOK196612 JYG196612 KIC196612 KRY196612 LBU196612 LLQ196612 LVM196612 MFI196612 MPE196612 MZA196612 NIW196612 NSS196612 OCO196612 OMK196612 OWG196612 PGC196612 PPY196612 PZU196612 QJQ196612 QTM196612 RDI196612 RNE196612 RXA196612 SGW196612 SQS196612 TAO196612 TKK196612 TUG196612 UEC196612 UNY196612 UXU196612 VHQ196612 VRM196612 WBI196612 WLE196612 WVA196612 C262148 IO262148 SK262148 ACG262148 AMC262148 AVY262148 BFU262148 BPQ262148 BZM262148 CJI262148 CTE262148 DDA262148 DMW262148 DWS262148 EGO262148 EQK262148 FAG262148 FKC262148 FTY262148 GDU262148 GNQ262148 GXM262148 HHI262148 HRE262148 IBA262148 IKW262148 IUS262148 JEO262148 JOK262148 JYG262148 KIC262148 KRY262148 LBU262148 LLQ262148 LVM262148 MFI262148 MPE262148 MZA262148 NIW262148 NSS262148 OCO262148 OMK262148 OWG262148 PGC262148 PPY262148 PZU262148 QJQ262148 QTM262148 RDI262148 RNE262148 RXA262148 SGW262148 SQS262148 TAO262148 TKK262148 TUG262148 UEC262148 UNY262148 UXU262148 VHQ262148 VRM262148 WBI262148 WLE262148 WVA262148 C327684 IO327684 SK327684 ACG327684 AMC327684 AVY327684 BFU327684 BPQ327684 BZM327684 CJI327684 CTE327684 DDA327684 DMW327684 DWS327684 EGO327684 EQK327684 FAG327684 FKC327684 FTY327684 GDU327684 GNQ327684 GXM327684 HHI327684 HRE327684 IBA327684 IKW327684 IUS327684 JEO327684 JOK327684 JYG327684 KIC327684 KRY327684 LBU327684 LLQ327684 LVM327684 MFI327684 MPE327684 MZA327684 NIW327684 NSS327684 OCO327684 OMK327684 OWG327684 PGC327684 PPY327684 PZU327684 QJQ327684 QTM327684 RDI327684 RNE327684 RXA327684 SGW327684 SQS327684 TAO327684 TKK327684 TUG327684 UEC327684 UNY327684 UXU327684 VHQ327684 VRM327684 WBI327684 WLE327684 WVA327684 C393220 IO393220 SK393220 ACG393220 AMC393220 AVY393220 BFU393220 BPQ393220 BZM393220 CJI393220 CTE393220 DDA393220 DMW393220 DWS393220 EGO393220 EQK393220 FAG393220 FKC393220 FTY393220 GDU393220 GNQ393220 GXM393220 HHI393220 HRE393220 IBA393220 IKW393220 IUS393220 JEO393220 JOK393220 JYG393220 KIC393220 KRY393220 LBU393220 LLQ393220 LVM393220 MFI393220 MPE393220 MZA393220 NIW393220 NSS393220 OCO393220 OMK393220 OWG393220 PGC393220 PPY393220 PZU393220 QJQ393220 QTM393220 RDI393220 RNE393220 RXA393220 SGW393220 SQS393220 TAO393220 TKK393220 TUG393220 UEC393220 UNY393220 UXU393220 VHQ393220 VRM393220 WBI393220 WLE393220 WVA393220 C458756 IO458756 SK458756 ACG458756 AMC458756 AVY458756 BFU458756 BPQ458756 BZM458756 CJI458756 CTE458756 DDA458756 DMW458756 DWS458756 EGO458756 EQK458756 FAG458756 FKC458756 FTY458756 GDU458756 GNQ458756 GXM458756 HHI458756 HRE458756 IBA458756 IKW458756 IUS458756 JEO458756 JOK458756 JYG458756 KIC458756 KRY458756 LBU458756 LLQ458756 LVM458756 MFI458756 MPE458756 MZA458756 NIW458756 NSS458756 OCO458756 OMK458756 OWG458756 PGC458756 PPY458756 PZU458756 QJQ458756 QTM458756 RDI458756 RNE458756 RXA458756 SGW458756 SQS458756 TAO458756 TKK458756 TUG458756 UEC458756 UNY458756 UXU458756 VHQ458756 VRM458756 WBI458756 WLE458756 WVA458756 C524292 IO524292 SK524292 ACG524292 AMC524292 AVY524292 BFU524292 BPQ524292 BZM524292 CJI524292 CTE524292 DDA524292 DMW524292 DWS524292 EGO524292 EQK524292 FAG524292 FKC524292 FTY524292 GDU524292 GNQ524292 GXM524292 HHI524292 HRE524292 IBA524292 IKW524292 IUS524292 JEO524292 JOK524292 JYG524292 KIC524292 KRY524292 LBU524292 LLQ524292 LVM524292 MFI524292 MPE524292 MZA524292 NIW524292 NSS524292 OCO524292 OMK524292 OWG524292 PGC524292 PPY524292 PZU524292 QJQ524292 QTM524292 RDI524292 RNE524292 RXA524292 SGW524292 SQS524292 TAO524292 TKK524292 TUG524292 UEC524292 UNY524292 UXU524292 VHQ524292 VRM524292 WBI524292 WLE524292 WVA524292 C589828 IO589828 SK589828 ACG589828 AMC589828 AVY589828 BFU589828 BPQ589828 BZM589828 CJI589828 CTE589828 DDA589828 DMW589828 DWS589828 EGO589828 EQK589828 FAG589828 FKC589828 FTY589828 GDU589828 GNQ589828 GXM589828 HHI589828 HRE589828 IBA589828 IKW589828 IUS589828 JEO589828 JOK589828 JYG589828 KIC589828 KRY589828 LBU589828 LLQ589828 LVM589828 MFI589828 MPE589828 MZA589828 NIW589828 NSS589828 OCO589828 OMK589828 OWG589828 PGC589828 PPY589828 PZU589828 QJQ589828 QTM589828 RDI589828 RNE589828 RXA589828 SGW589828 SQS589828 TAO589828 TKK589828 TUG589828 UEC589828 UNY589828 UXU589828 VHQ589828 VRM589828 WBI589828 WLE589828 WVA589828 C655364 IO655364 SK655364 ACG655364 AMC655364 AVY655364 BFU655364 BPQ655364 BZM655364 CJI655364 CTE655364 DDA655364 DMW655364 DWS655364 EGO655364 EQK655364 FAG655364 FKC655364 FTY655364 GDU655364 GNQ655364 GXM655364 HHI655364 HRE655364 IBA655364 IKW655364 IUS655364 JEO655364 JOK655364 JYG655364 KIC655364 KRY655364 LBU655364 LLQ655364 LVM655364 MFI655364 MPE655364 MZA655364 NIW655364 NSS655364 OCO655364 OMK655364 OWG655364 PGC655364 PPY655364 PZU655364 QJQ655364 QTM655364 RDI655364 RNE655364 RXA655364 SGW655364 SQS655364 TAO655364 TKK655364 TUG655364 UEC655364 UNY655364 UXU655364 VHQ655364 VRM655364 WBI655364 WLE655364 WVA655364 C720900 IO720900 SK720900 ACG720900 AMC720900 AVY720900 BFU720900 BPQ720900 BZM720900 CJI720900 CTE720900 DDA720900 DMW720900 DWS720900 EGO720900 EQK720900 FAG720900 FKC720900 FTY720900 GDU720900 GNQ720900 GXM720900 HHI720900 HRE720900 IBA720900 IKW720900 IUS720900 JEO720900 JOK720900 JYG720900 KIC720900 KRY720900 LBU720900 LLQ720900 LVM720900 MFI720900 MPE720900 MZA720900 NIW720900 NSS720900 OCO720900 OMK720900 OWG720900 PGC720900 PPY720900 PZU720900 QJQ720900 QTM720900 RDI720900 RNE720900 RXA720900 SGW720900 SQS720900 TAO720900 TKK720900 TUG720900 UEC720900 UNY720900 UXU720900 VHQ720900 VRM720900 WBI720900 WLE720900 WVA720900 C786436 IO786436 SK786436 ACG786436 AMC786436 AVY786436 BFU786436 BPQ786436 BZM786436 CJI786436 CTE786436 DDA786436 DMW786436 DWS786436 EGO786436 EQK786436 FAG786436 FKC786436 FTY786436 GDU786436 GNQ786436 GXM786436 HHI786436 HRE786436 IBA786436 IKW786436 IUS786436 JEO786436 JOK786436 JYG786436 KIC786436 KRY786436 LBU786436 LLQ786436 LVM786436 MFI786436 MPE786436 MZA786436 NIW786436 NSS786436 OCO786436 OMK786436 OWG786436 PGC786436 PPY786436 PZU786436 QJQ786436 QTM786436 RDI786436 RNE786436 RXA786436 SGW786436 SQS786436 TAO786436 TKK786436 TUG786436 UEC786436 UNY786436 UXU786436 VHQ786436 VRM786436 WBI786436 WLE786436 WVA786436 C851972 IO851972 SK851972 ACG851972 AMC851972 AVY851972 BFU851972 BPQ851972 BZM851972 CJI851972 CTE851972 DDA851972 DMW851972 DWS851972 EGO851972 EQK851972 FAG851972 FKC851972 FTY851972 GDU851972 GNQ851972 GXM851972 HHI851972 HRE851972 IBA851972 IKW851972 IUS851972 JEO851972 JOK851972 JYG851972 KIC851972 KRY851972 LBU851972 LLQ851972 LVM851972 MFI851972 MPE851972 MZA851972 NIW851972 NSS851972 OCO851972 OMK851972 OWG851972 PGC851972 PPY851972 PZU851972 QJQ851972 QTM851972 RDI851972 RNE851972 RXA851972 SGW851972 SQS851972 TAO851972 TKK851972 TUG851972 UEC851972 UNY851972 UXU851972 VHQ851972 VRM851972 WBI851972 WLE851972 WVA851972 C917508 IO917508 SK917508 ACG917508 AMC917508 AVY917508 BFU917508 BPQ917508 BZM917508 CJI917508 CTE917508 DDA917508 DMW917508 DWS917508 EGO917508 EQK917508 FAG917508 FKC917508 FTY917508 GDU917508 GNQ917508 GXM917508 HHI917508 HRE917508 IBA917508 IKW917508 IUS917508 JEO917508 JOK917508 JYG917508 KIC917508 KRY917508 LBU917508 LLQ917508 LVM917508 MFI917508 MPE917508 MZA917508 NIW917508 NSS917508 OCO917508 OMK917508 OWG917508 PGC917508 PPY917508 PZU917508 QJQ917508 QTM917508 RDI917508 RNE917508 RXA917508 SGW917508 SQS917508 TAO917508 TKK917508 TUG917508 UEC917508 UNY917508 UXU917508 VHQ917508 VRM917508 WBI917508 WLE917508 WVA917508 C983044 IO983044 SK983044 ACG983044 AMC983044 AVY983044 BFU983044 BPQ983044 BZM983044 CJI983044 CTE983044 DDA983044 DMW983044 DWS983044 EGO983044 EQK983044 FAG983044 FKC983044 FTY983044 GDU983044 GNQ983044 GXM983044 HHI983044 HRE983044 IBA983044 IKW983044 IUS983044 JEO983044 JOK983044 JYG983044 KIC983044 KRY983044 LBU983044 LLQ983044 LVM983044 MFI983044 MPE983044 MZA983044 NIW983044 NSS983044 OCO983044 OMK983044 OWG983044 PGC983044 PPY983044 PZU983044 QJQ983044 QTM983044 RDI983044 RNE983044 RXA983044 SGW983044 SQS983044 TAO983044 TKK983044 TUG983044 UEC983044 UNY983044 UXU983044 VHQ983044 VRM983044 WBI983044 WLE983044 WVA983044 C4 IO6:IO9 SK6:SK9 ACG6:ACG9 AMC6:AMC9 AVY6:AVY9 BFU6:BFU9 BPQ6:BPQ9 BZM6:BZM9 CJI6:CJI9 CTE6:CTE9 DDA6:DDA9 DMW6:DMW9 DWS6:DWS9 EGO6:EGO9 EQK6:EQK9 FAG6:FAG9 FKC6:FKC9 FTY6:FTY9 GDU6:GDU9 GNQ6:GNQ9 GXM6:GXM9 HHI6:HHI9 HRE6:HRE9 IBA6:IBA9 IKW6:IKW9 IUS6:IUS9 JEO6:JEO9 JOK6:JOK9 JYG6:JYG9 KIC6:KIC9 KRY6:KRY9 LBU6:LBU9 LLQ6:LLQ9 LVM6:LVM9 MFI6:MFI9 MPE6:MPE9 MZA6:MZA9 NIW6:NIW9 NSS6:NSS9 OCO6:OCO9 OMK6:OMK9 OWG6:OWG9 PGC6:PGC9 PPY6:PPY9 PZU6:PZU9 QJQ6:QJQ9 QTM6:QTM9 RDI6:RDI9 RNE6:RNE9 RXA6:RXA9 SGW6:SGW9 SQS6:SQS9 TAO6:TAO9 TKK6:TKK9 TUG6:TUG9 UEC6:UEC9 UNY6:UNY9 UXU6:UXU9 VHQ6:VHQ9 VRM6:VRM9 WBI6:WBI9 WLE6:WLE9 WVA6:WVA9 C65543:C65545 IO65543:IO65545 SK65543:SK65545 ACG65543:ACG65545 AMC65543:AMC65545 AVY65543:AVY65545 BFU65543:BFU65545 BPQ65543:BPQ65545 BZM65543:BZM65545 CJI65543:CJI65545 CTE65543:CTE65545 DDA65543:DDA65545 DMW65543:DMW65545 DWS65543:DWS65545 EGO65543:EGO65545 EQK65543:EQK65545 FAG65543:FAG65545 FKC65543:FKC65545 FTY65543:FTY65545 GDU65543:GDU65545 GNQ65543:GNQ65545 GXM65543:GXM65545 HHI65543:HHI65545 HRE65543:HRE65545 IBA65543:IBA65545 IKW65543:IKW65545 IUS65543:IUS65545 JEO65543:JEO65545 JOK65543:JOK65545 JYG65543:JYG65545 KIC65543:KIC65545 KRY65543:KRY65545 LBU65543:LBU65545 LLQ65543:LLQ65545 LVM65543:LVM65545 MFI65543:MFI65545 MPE65543:MPE65545 MZA65543:MZA65545 NIW65543:NIW65545 NSS65543:NSS65545 OCO65543:OCO65545 OMK65543:OMK65545 OWG65543:OWG65545 PGC65543:PGC65545 PPY65543:PPY65545 PZU65543:PZU65545 QJQ65543:QJQ65545 QTM65543:QTM65545 RDI65543:RDI65545 RNE65543:RNE65545 RXA65543:RXA65545 SGW65543:SGW65545 SQS65543:SQS65545 TAO65543:TAO65545 TKK65543:TKK65545 TUG65543:TUG65545 UEC65543:UEC65545 UNY65543:UNY65545 UXU65543:UXU65545 VHQ65543:VHQ65545 VRM65543:VRM65545 WBI65543:WBI65545 WLE65543:WLE65545 WVA65543:WVA65545 C131079:C131081 IO131079:IO131081 SK131079:SK131081 ACG131079:ACG131081 AMC131079:AMC131081 AVY131079:AVY131081 BFU131079:BFU131081 BPQ131079:BPQ131081 BZM131079:BZM131081 CJI131079:CJI131081 CTE131079:CTE131081 DDA131079:DDA131081 DMW131079:DMW131081 DWS131079:DWS131081 EGO131079:EGO131081 EQK131079:EQK131081 FAG131079:FAG131081 FKC131079:FKC131081 FTY131079:FTY131081 GDU131079:GDU131081 GNQ131079:GNQ131081 GXM131079:GXM131081 HHI131079:HHI131081 HRE131079:HRE131081 IBA131079:IBA131081 IKW131079:IKW131081 IUS131079:IUS131081 JEO131079:JEO131081 JOK131079:JOK131081 JYG131079:JYG131081 KIC131079:KIC131081 KRY131079:KRY131081 LBU131079:LBU131081 LLQ131079:LLQ131081 LVM131079:LVM131081 MFI131079:MFI131081 MPE131079:MPE131081 MZA131079:MZA131081 NIW131079:NIW131081 NSS131079:NSS131081 OCO131079:OCO131081 OMK131079:OMK131081 OWG131079:OWG131081 PGC131079:PGC131081 PPY131079:PPY131081 PZU131079:PZU131081 QJQ131079:QJQ131081 QTM131079:QTM131081 RDI131079:RDI131081 RNE131079:RNE131081 RXA131079:RXA131081 SGW131079:SGW131081 SQS131079:SQS131081 TAO131079:TAO131081 TKK131079:TKK131081 TUG131079:TUG131081 UEC131079:UEC131081 UNY131079:UNY131081 UXU131079:UXU131081 VHQ131079:VHQ131081 VRM131079:VRM131081 WBI131079:WBI131081 WLE131079:WLE131081 WVA131079:WVA131081 C196615:C196617 IO196615:IO196617 SK196615:SK196617 ACG196615:ACG196617 AMC196615:AMC196617 AVY196615:AVY196617 BFU196615:BFU196617 BPQ196615:BPQ196617 BZM196615:BZM196617 CJI196615:CJI196617 CTE196615:CTE196617 DDA196615:DDA196617 DMW196615:DMW196617 DWS196615:DWS196617 EGO196615:EGO196617 EQK196615:EQK196617 FAG196615:FAG196617 FKC196615:FKC196617 FTY196615:FTY196617 GDU196615:GDU196617 GNQ196615:GNQ196617 GXM196615:GXM196617 HHI196615:HHI196617 HRE196615:HRE196617 IBA196615:IBA196617 IKW196615:IKW196617 IUS196615:IUS196617 JEO196615:JEO196617 JOK196615:JOK196617 JYG196615:JYG196617 KIC196615:KIC196617 KRY196615:KRY196617 LBU196615:LBU196617 LLQ196615:LLQ196617 LVM196615:LVM196617 MFI196615:MFI196617 MPE196615:MPE196617 MZA196615:MZA196617 NIW196615:NIW196617 NSS196615:NSS196617 OCO196615:OCO196617 OMK196615:OMK196617 OWG196615:OWG196617 PGC196615:PGC196617 PPY196615:PPY196617 PZU196615:PZU196617 QJQ196615:QJQ196617 QTM196615:QTM196617 RDI196615:RDI196617 RNE196615:RNE196617 RXA196615:RXA196617 SGW196615:SGW196617 SQS196615:SQS196617 TAO196615:TAO196617 TKK196615:TKK196617 TUG196615:TUG196617 UEC196615:UEC196617 UNY196615:UNY196617 UXU196615:UXU196617 VHQ196615:VHQ196617 VRM196615:VRM196617 WBI196615:WBI196617 WLE196615:WLE196617 WVA196615:WVA196617 C262151:C262153 IO262151:IO262153 SK262151:SK262153 ACG262151:ACG262153 AMC262151:AMC262153 AVY262151:AVY262153 BFU262151:BFU262153 BPQ262151:BPQ262153 BZM262151:BZM262153 CJI262151:CJI262153 CTE262151:CTE262153 DDA262151:DDA262153 DMW262151:DMW262153 DWS262151:DWS262153 EGO262151:EGO262153 EQK262151:EQK262153 FAG262151:FAG262153 FKC262151:FKC262153 FTY262151:FTY262153 GDU262151:GDU262153 GNQ262151:GNQ262153 GXM262151:GXM262153 HHI262151:HHI262153 HRE262151:HRE262153 IBA262151:IBA262153 IKW262151:IKW262153 IUS262151:IUS262153 JEO262151:JEO262153 JOK262151:JOK262153 JYG262151:JYG262153 KIC262151:KIC262153 KRY262151:KRY262153 LBU262151:LBU262153 LLQ262151:LLQ262153 LVM262151:LVM262153 MFI262151:MFI262153 MPE262151:MPE262153 MZA262151:MZA262153 NIW262151:NIW262153 NSS262151:NSS262153 OCO262151:OCO262153 OMK262151:OMK262153 OWG262151:OWG262153 PGC262151:PGC262153 PPY262151:PPY262153 PZU262151:PZU262153 QJQ262151:QJQ262153 QTM262151:QTM262153 RDI262151:RDI262153 RNE262151:RNE262153 RXA262151:RXA262153 SGW262151:SGW262153 SQS262151:SQS262153 TAO262151:TAO262153 TKK262151:TKK262153 TUG262151:TUG262153 UEC262151:UEC262153 UNY262151:UNY262153 UXU262151:UXU262153 VHQ262151:VHQ262153 VRM262151:VRM262153 WBI262151:WBI262153 WLE262151:WLE262153 WVA262151:WVA262153 C327687:C327689 IO327687:IO327689 SK327687:SK327689 ACG327687:ACG327689 AMC327687:AMC327689 AVY327687:AVY327689 BFU327687:BFU327689 BPQ327687:BPQ327689 BZM327687:BZM327689 CJI327687:CJI327689 CTE327687:CTE327689 DDA327687:DDA327689 DMW327687:DMW327689 DWS327687:DWS327689 EGO327687:EGO327689 EQK327687:EQK327689 FAG327687:FAG327689 FKC327687:FKC327689 FTY327687:FTY327689 GDU327687:GDU327689 GNQ327687:GNQ327689 GXM327687:GXM327689 HHI327687:HHI327689 HRE327687:HRE327689 IBA327687:IBA327689 IKW327687:IKW327689 IUS327687:IUS327689 JEO327687:JEO327689 JOK327687:JOK327689 JYG327687:JYG327689 KIC327687:KIC327689 KRY327687:KRY327689 LBU327687:LBU327689 LLQ327687:LLQ327689 LVM327687:LVM327689 MFI327687:MFI327689 MPE327687:MPE327689 MZA327687:MZA327689 NIW327687:NIW327689 NSS327687:NSS327689 OCO327687:OCO327689 OMK327687:OMK327689 OWG327687:OWG327689 PGC327687:PGC327689 PPY327687:PPY327689 PZU327687:PZU327689 QJQ327687:QJQ327689 QTM327687:QTM327689 RDI327687:RDI327689 RNE327687:RNE327689 RXA327687:RXA327689 SGW327687:SGW327689 SQS327687:SQS327689 TAO327687:TAO327689 TKK327687:TKK327689 TUG327687:TUG327689 UEC327687:UEC327689 UNY327687:UNY327689 UXU327687:UXU327689 VHQ327687:VHQ327689 VRM327687:VRM327689 WBI327687:WBI327689 WLE327687:WLE327689 WVA327687:WVA327689 C393223:C393225 IO393223:IO393225 SK393223:SK393225 ACG393223:ACG393225 AMC393223:AMC393225 AVY393223:AVY393225 BFU393223:BFU393225 BPQ393223:BPQ393225 BZM393223:BZM393225 CJI393223:CJI393225 CTE393223:CTE393225 DDA393223:DDA393225 DMW393223:DMW393225 DWS393223:DWS393225 EGO393223:EGO393225 EQK393223:EQK393225 FAG393223:FAG393225 FKC393223:FKC393225 FTY393223:FTY393225 GDU393223:GDU393225 GNQ393223:GNQ393225 GXM393223:GXM393225 HHI393223:HHI393225 HRE393223:HRE393225 IBA393223:IBA393225 IKW393223:IKW393225 IUS393223:IUS393225 JEO393223:JEO393225 JOK393223:JOK393225 JYG393223:JYG393225 KIC393223:KIC393225 KRY393223:KRY393225 LBU393223:LBU393225 LLQ393223:LLQ393225 LVM393223:LVM393225 MFI393223:MFI393225 MPE393223:MPE393225 MZA393223:MZA393225 NIW393223:NIW393225 NSS393223:NSS393225 OCO393223:OCO393225 OMK393223:OMK393225 OWG393223:OWG393225 PGC393223:PGC393225 PPY393223:PPY393225 PZU393223:PZU393225 QJQ393223:QJQ393225 QTM393223:QTM393225 RDI393223:RDI393225 RNE393223:RNE393225 RXA393223:RXA393225 SGW393223:SGW393225 SQS393223:SQS393225 TAO393223:TAO393225 TKK393223:TKK393225 TUG393223:TUG393225 UEC393223:UEC393225 UNY393223:UNY393225 UXU393223:UXU393225 VHQ393223:VHQ393225 VRM393223:VRM393225 WBI393223:WBI393225 WLE393223:WLE393225 WVA393223:WVA393225 C458759:C458761 IO458759:IO458761 SK458759:SK458761 ACG458759:ACG458761 AMC458759:AMC458761 AVY458759:AVY458761 BFU458759:BFU458761 BPQ458759:BPQ458761 BZM458759:BZM458761 CJI458759:CJI458761 CTE458759:CTE458761 DDA458759:DDA458761 DMW458759:DMW458761 DWS458759:DWS458761 EGO458759:EGO458761 EQK458759:EQK458761 FAG458759:FAG458761 FKC458759:FKC458761 FTY458759:FTY458761 GDU458759:GDU458761 GNQ458759:GNQ458761 GXM458759:GXM458761 HHI458759:HHI458761 HRE458759:HRE458761 IBA458759:IBA458761 IKW458759:IKW458761 IUS458759:IUS458761 JEO458759:JEO458761 JOK458759:JOK458761 JYG458759:JYG458761 KIC458759:KIC458761 KRY458759:KRY458761 LBU458759:LBU458761 LLQ458759:LLQ458761 LVM458759:LVM458761 MFI458759:MFI458761 MPE458759:MPE458761 MZA458759:MZA458761 NIW458759:NIW458761 NSS458759:NSS458761 OCO458759:OCO458761 OMK458759:OMK458761 OWG458759:OWG458761 PGC458759:PGC458761 PPY458759:PPY458761 PZU458759:PZU458761 QJQ458759:QJQ458761 QTM458759:QTM458761 RDI458759:RDI458761 RNE458759:RNE458761 RXA458759:RXA458761 SGW458759:SGW458761 SQS458759:SQS458761 TAO458759:TAO458761 TKK458759:TKK458761 TUG458759:TUG458761 UEC458759:UEC458761 UNY458759:UNY458761 UXU458759:UXU458761 VHQ458759:VHQ458761 VRM458759:VRM458761 WBI458759:WBI458761 WLE458759:WLE458761 WVA458759:WVA458761 C524295:C524297 IO524295:IO524297 SK524295:SK524297 ACG524295:ACG524297 AMC524295:AMC524297 AVY524295:AVY524297 BFU524295:BFU524297 BPQ524295:BPQ524297 BZM524295:BZM524297 CJI524295:CJI524297 CTE524295:CTE524297 DDA524295:DDA524297 DMW524295:DMW524297 DWS524295:DWS524297 EGO524295:EGO524297 EQK524295:EQK524297 FAG524295:FAG524297 FKC524295:FKC524297 FTY524295:FTY524297 GDU524295:GDU524297 GNQ524295:GNQ524297 GXM524295:GXM524297 HHI524295:HHI524297 HRE524295:HRE524297 IBA524295:IBA524297 IKW524295:IKW524297 IUS524295:IUS524297 JEO524295:JEO524297 JOK524295:JOK524297 JYG524295:JYG524297 KIC524295:KIC524297 KRY524295:KRY524297 LBU524295:LBU524297 LLQ524295:LLQ524297 LVM524295:LVM524297 MFI524295:MFI524297 MPE524295:MPE524297 MZA524295:MZA524297 NIW524295:NIW524297 NSS524295:NSS524297 OCO524295:OCO524297 OMK524295:OMK524297 OWG524295:OWG524297 PGC524295:PGC524297 PPY524295:PPY524297 PZU524295:PZU524297 QJQ524295:QJQ524297 QTM524295:QTM524297 RDI524295:RDI524297 RNE524295:RNE524297 RXA524295:RXA524297 SGW524295:SGW524297 SQS524295:SQS524297 TAO524295:TAO524297 TKK524295:TKK524297 TUG524295:TUG524297 UEC524295:UEC524297 UNY524295:UNY524297 UXU524295:UXU524297 VHQ524295:VHQ524297 VRM524295:VRM524297 WBI524295:WBI524297 WLE524295:WLE524297 WVA524295:WVA524297 C589831:C589833 IO589831:IO589833 SK589831:SK589833 ACG589831:ACG589833 AMC589831:AMC589833 AVY589831:AVY589833 BFU589831:BFU589833 BPQ589831:BPQ589833 BZM589831:BZM589833 CJI589831:CJI589833 CTE589831:CTE589833 DDA589831:DDA589833 DMW589831:DMW589833 DWS589831:DWS589833 EGO589831:EGO589833 EQK589831:EQK589833 FAG589831:FAG589833 FKC589831:FKC589833 FTY589831:FTY589833 GDU589831:GDU589833 GNQ589831:GNQ589833 GXM589831:GXM589833 HHI589831:HHI589833 HRE589831:HRE589833 IBA589831:IBA589833 IKW589831:IKW589833 IUS589831:IUS589833 JEO589831:JEO589833 JOK589831:JOK589833 JYG589831:JYG589833 KIC589831:KIC589833 KRY589831:KRY589833 LBU589831:LBU589833 LLQ589831:LLQ589833 LVM589831:LVM589833 MFI589831:MFI589833 MPE589831:MPE589833 MZA589831:MZA589833 NIW589831:NIW589833 NSS589831:NSS589833 OCO589831:OCO589833 OMK589831:OMK589833 OWG589831:OWG589833 PGC589831:PGC589833 PPY589831:PPY589833 PZU589831:PZU589833 QJQ589831:QJQ589833 QTM589831:QTM589833 RDI589831:RDI589833 RNE589831:RNE589833 RXA589831:RXA589833 SGW589831:SGW589833 SQS589831:SQS589833 TAO589831:TAO589833 TKK589831:TKK589833 TUG589831:TUG589833 UEC589831:UEC589833 UNY589831:UNY589833 UXU589831:UXU589833 VHQ589831:VHQ589833 VRM589831:VRM589833 WBI589831:WBI589833 WLE589831:WLE589833 WVA589831:WVA589833 C655367:C655369 IO655367:IO655369 SK655367:SK655369 ACG655367:ACG655369 AMC655367:AMC655369 AVY655367:AVY655369 BFU655367:BFU655369 BPQ655367:BPQ655369 BZM655367:BZM655369 CJI655367:CJI655369 CTE655367:CTE655369 DDA655367:DDA655369 DMW655367:DMW655369 DWS655367:DWS655369 EGO655367:EGO655369 EQK655367:EQK655369 FAG655367:FAG655369 FKC655367:FKC655369 FTY655367:FTY655369 GDU655367:GDU655369 GNQ655367:GNQ655369 GXM655367:GXM655369 HHI655367:HHI655369 HRE655367:HRE655369 IBA655367:IBA655369 IKW655367:IKW655369 IUS655367:IUS655369 JEO655367:JEO655369 JOK655367:JOK655369 JYG655367:JYG655369 KIC655367:KIC655369 KRY655367:KRY655369 LBU655367:LBU655369 LLQ655367:LLQ655369 LVM655367:LVM655369 MFI655367:MFI655369 MPE655367:MPE655369 MZA655367:MZA655369 NIW655367:NIW655369 NSS655367:NSS655369 OCO655367:OCO655369 OMK655367:OMK655369 OWG655367:OWG655369 PGC655367:PGC655369 PPY655367:PPY655369 PZU655367:PZU655369 QJQ655367:QJQ655369 QTM655367:QTM655369 RDI655367:RDI655369 RNE655367:RNE655369 RXA655367:RXA655369 SGW655367:SGW655369 SQS655367:SQS655369 TAO655367:TAO655369 TKK655367:TKK655369 TUG655367:TUG655369 UEC655367:UEC655369 UNY655367:UNY655369 UXU655367:UXU655369 VHQ655367:VHQ655369 VRM655367:VRM655369 WBI655367:WBI655369 WLE655367:WLE655369 WVA655367:WVA655369 C720903:C720905 IO720903:IO720905 SK720903:SK720905 ACG720903:ACG720905 AMC720903:AMC720905 AVY720903:AVY720905 BFU720903:BFU720905 BPQ720903:BPQ720905 BZM720903:BZM720905 CJI720903:CJI720905 CTE720903:CTE720905 DDA720903:DDA720905 DMW720903:DMW720905 DWS720903:DWS720905 EGO720903:EGO720905 EQK720903:EQK720905 FAG720903:FAG720905 FKC720903:FKC720905 FTY720903:FTY720905 GDU720903:GDU720905 GNQ720903:GNQ720905 GXM720903:GXM720905 HHI720903:HHI720905 HRE720903:HRE720905 IBA720903:IBA720905 IKW720903:IKW720905 IUS720903:IUS720905 JEO720903:JEO720905 JOK720903:JOK720905 JYG720903:JYG720905 KIC720903:KIC720905 KRY720903:KRY720905 LBU720903:LBU720905 LLQ720903:LLQ720905 LVM720903:LVM720905 MFI720903:MFI720905 MPE720903:MPE720905 MZA720903:MZA720905 NIW720903:NIW720905 NSS720903:NSS720905 OCO720903:OCO720905 OMK720903:OMK720905 OWG720903:OWG720905 PGC720903:PGC720905 PPY720903:PPY720905 PZU720903:PZU720905 QJQ720903:QJQ720905 QTM720903:QTM720905 RDI720903:RDI720905 RNE720903:RNE720905 RXA720903:RXA720905 SGW720903:SGW720905 SQS720903:SQS720905 TAO720903:TAO720905 TKK720903:TKK720905 TUG720903:TUG720905 UEC720903:UEC720905 UNY720903:UNY720905 UXU720903:UXU720905 VHQ720903:VHQ720905 VRM720903:VRM720905 WBI720903:WBI720905 WLE720903:WLE720905 WVA720903:WVA720905 C786439:C786441 IO786439:IO786441 SK786439:SK786441 ACG786439:ACG786441 AMC786439:AMC786441 AVY786439:AVY786441 BFU786439:BFU786441 BPQ786439:BPQ786441 BZM786439:BZM786441 CJI786439:CJI786441 CTE786439:CTE786441 DDA786439:DDA786441 DMW786439:DMW786441 DWS786439:DWS786441 EGO786439:EGO786441 EQK786439:EQK786441 FAG786439:FAG786441 FKC786439:FKC786441 FTY786439:FTY786441 GDU786439:GDU786441 GNQ786439:GNQ786441 GXM786439:GXM786441 HHI786439:HHI786441 HRE786439:HRE786441 IBA786439:IBA786441 IKW786439:IKW786441 IUS786439:IUS786441 JEO786439:JEO786441 JOK786439:JOK786441 JYG786439:JYG786441 KIC786439:KIC786441 KRY786439:KRY786441 LBU786439:LBU786441 LLQ786439:LLQ786441 LVM786439:LVM786441 MFI786439:MFI786441 MPE786439:MPE786441 MZA786439:MZA786441 NIW786439:NIW786441 NSS786439:NSS786441 OCO786439:OCO786441 OMK786439:OMK786441 OWG786439:OWG786441 PGC786439:PGC786441 PPY786439:PPY786441 PZU786439:PZU786441 QJQ786439:QJQ786441 QTM786439:QTM786441 RDI786439:RDI786441 RNE786439:RNE786441 RXA786439:RXA786441 SGW786439:SGW786441 SQS786439:SQS786441 TAO786439:TAO786441 TKK786439:TKK786441 TUG786439:TUG786441 UEC786439:UEC786441 UNY786439:UNY786441 UXU786439:UXU786441 VHQ786439:VHQ786441 VRM786439:VRM786441 WBI786439:WBI786441 WLE786439:WLE786441 WVA786439:WVA786441 C851975:C851977 IO851975:IO851977 SK851975:SK851977 ACG851975:ACG851977 AMC851975:AMC851977 AVY851975:AVY851977 BFU851975:BFU851977 BPQ851975:BPQ851977 BZM851975:BZM851977 CJI851975:CJI851977 CTE851975:CTE851977 DDA851975:DDA851977 DMW851975:DMW851977 DWS851975:DWS851977 EGO851975:EGO851977 EQK851975:EQK851977 FAG851975:FAG851977 FKC851975:FKC851977 FTY851975:FTY851977 GDU851975:GDU851977 GNQ851975:GNQ851977 GXM851975:GXM851977 HHI851975:HHI851977 HRE851975:HRE851977 IBA851975:IBA851977 IKW851975:IKW851977 IUS851975:IUS851977 JEO851975:JEO851977 JOK851975:JOK851977 JYG851975:JYG851977 KIC851975:KIC851977 KRY851975:KRY851977 LBU851975:LBU851977 LLQ851975:LLQ851977 LVM851975:LVM851977 MFI851975:MFI851977 MPE851975:MPE851977 MZA851975:MZA851977 NIW851975:NIW851977 NSS851975:NSS851977 OCO851975:OCO851977 OMK851975:OMK851977 OWG851975:OWG851977 PGC851975:PGC851977 PPY851975:PPY851977 PZU851975:PZU851977 QJQ851975:QJQ851977 QTM851975:QTM851977 RDI851975:RDI851977 RNE851975:RNE851977 RXA851975:RXA851977 SGW851975:SGW851977 SQS851975:SQS851977 TAO851975:TAO851977 TKK851975:TKK851977 TUG851975:TUG851977 UEC851975:UEC851977 UNY851975:UNY851977 UXU851975:UXU851977 VHQ851975:VHQ851977 VRM851975:VRM851977 WBI851975:WBI851977 WLE851975:WLE851977 WVA851975:WVA851977 C917511:C917513 IO917511:IO917513 SK917511:SK917513 ACG917511:ACG917513 AMC917511:AMC917513 AVY917511:AVY917513 BFU917511:BFU917513 BPQ917511:BPQ917513 BZM917511:BZM917513 CJI917511:CJI917513 CTE917511:CTE917513 DDA917511:DDA917513 DMW917511:DMW917513 DWS917511:DWS917513 EGO917511:EGO917513 EQK917511:EQK917513 FAG917511:FAG917513 FKC917511:FKC917513 FTY917511:FTY917513 GDU917511:GDU917513 GNQ917511:GNQ917513 GXM917511:GXM917513 HHI917511:HHI917513 HRE917511:HRE917513 IBA917511:IBA917513 IKW917511:IKW917513 IUS917511:IUS917513 JEO917511:JEO917513 JOK917511:JOK917513 JYG917511:JYG917513 KIC917511:KIC917513 KRY917511:KRY917513 LBU917511:LBU917513 LLQ917511:LLQ917513 LVM917511:LVM917513 MFI917511:MFI917513 MPE917511:MPE917513 MZA917511:MZA917513 NIW917511:NIW917513 NSS917511:NSS917513 OCO917511:OCO917513 OMK917511:OMK917513 OWG917511:OWG917513 PGC917511:PGC917513 PPY917511:PPY917513 PZU917511:PZU917513 QJQ917511:QJQ917513 QTM917511:QTM917513 RDI917511:RDI917513 RNE917511:RNE917513 RXA917511:RXA917513 SGW917511:SGW917513 SQS917511:SQS917513 TAO917511:TAO917513 TKK917511:TKK917513 TUG917511:TUG917513 UEC917511:UEC917513 UNY917511:UNY917513 UXU917511:UXU917513 VHQ917511:VHQ917513 VRM917511:VRM917513 WBI917511:WBI917513 WLE917511:WLE917513 WVA917511:WVA917513 C983047:C983049 IO983047:IO983049 SK983047:SK983049 ACG983047:ACG983049 AMC983047:AMC983049 AVY983047:AVY983049 BFU983047:BFU983049 BPQ983047:BPQ983049 BZM983047:BZM983049 CJI983047:CJI983049 CTE983047:CTE983049 DDA983047:DDA983049 DMW983047:DMW983049 DWS983047:DWS983049 EGO983047:EGO983049 EQK983047:EQK983049 FAG983047:FAG983049 FKC983047:FKC983049 FTY983047:FTY983049 GDU983047:GDU983049 GNQ983047:GNQ983049 GXM983047:GXM983049 HHI983047:HHI983049 HRE983047:HRE983049 IBA983047:IBA983049 IKW983047:IKW983049 IUS983047:IUS983049 JEO983047:JEO983049 JOK983047:JOK983049 JYG983047:JYG983049 KIC983047:KIC983049 KRY983047:KRY983049 LBU983047:LBU983049 LLQ983047:LLQ983049 LVM983047:LVM983049 MFI983047:MFI983049 MPE983047:MPE983049 MZA983047:MZA983049 NIW983047:NIW983049 NSS983047:NSS983049 OCO983047:OCO983049 OMK983047:OMK983049 OWG983047:OWG983049 PGC983047:PGC983049 PPY983047:PPY983049 PZU983047:PZU983049 QJQ983047:QJQ983049 QTM983047:QTM983049 RDI983047:RDI983049 RNE983047:RNE983049 RXA983047:RXA983049 SGW983047:SGW983049 SQS983047:SQS983049 TAO983047:TAO983049 TKK983047:TKK983049 TUG983047:TUG983049 UEC983047:UEC983049 UNY983047:UNY983049 UXU983047:UXU983049 VHQ983047:VHQ983049 VRM983047:VRM983049 WBI983047:WBI983049 WLE983047:WLE983049 WVA983047:WVA983049 C6:C9"/>
    <dataValidation imeMode="off" allowBlank="1" showInputMessage="1" showErrorMessage="1" sqref="WVB983049:WVD983049 IP8:IR9 SL8:SN9 ACH8:ACJ9 AMD8:AMF9 AVZ8:AWB9 BFV8:BFX9 BPR8:BPT9 BZN8:BZP9 CJJ8:CJL9 CTF8:CTH9 DDB8:DDD9 DMX8:DMZ9 DWT8:DWV9 EGP8:EGR9 EQL8:EQN9 FAH8:FAJ9 FKD8:FKF9 FTZ8:FUB9 GDV8:GDX9 GNR8:GNT9 GXN8:GXP9 HHJ8:HHL9 HRF8:HRH9 IBB8:IBD9 IKX8:IKZ9 IUT8:IUV9 JEP8:JER9 JOL8:JON9 JYH8:JYJ9 KID8:KIF9 KRZ8:KSB9 LBV8:LBX9 LLR8:LLT9 LVN8:LVP9 MFJ8:MFL9 MPF8:MPH9 MZB8:MZD9 NIX8:NIZ9 NST8:NSV9 OCP8:OCR9 OML8:OMN9 OWH8:OWJ9 PGD8:PGF9 PPZ8:PQB9 PZV8:PZX9 QJR8:QJT9 QTN8:QTP9 RDJ8:RDL9 RNF8:RNH9 RXB8:RXD9 SGX8:SGZ9 SQT8:SQV9 TAP8:TAR9 TKL8:TKN9 TUH8:TUJ9 UED8:UEF9 UNZ8:UOB9 UXV8:UXX9 VHR8:VHT9 VRN8:VRP9 WBJ8:WBL9 WLF8:WLH9 WVB8:WVD9 D65545:F65545 IP65545:IR65545 SL65545:SN65545 ACH65545:ACJ65545 AMD65545:AMF65545 AVZ65545:AWB65545 BFV65545:BFX65545 BPR65545:BPT65545 BZN65545:BZP65545 CJJ65545:CJL65545 CTF65545:CTH65545 DDB65545:DDD65545 DMX65545:DMZ65545 DWT65545:DWV65545 EGP65545:EGR65545 EQL65545:EQN65545 FAH65545:FAJ65545 FKD65545:FKF65545 FTZ65545:FUB65545 GDV65545:GDX65545 GNR65545:GNT65545 GXN65545:GXP65545 HHJ65545:HHL65545 HRF65545:HRH65545 IBB65545:IBD65545 IKX65545:IKZ65545 IUT65545:IUV65545 JEP65545:JER65545 JOL65545:JON65545 JYH65545:JYJ65545 KID65545:KIF65545 KRZ65545:KSB65545 LBV65545:LBX65545 LLR65545:LLT65545 LVN65545:LVP65545 MFJ65545:MFL65545 MPF65545:MPH65545 MZB65545:MZD65545 NIX65545:NIZ65545 NST65545:NSV65545 OCP65545:OCR65545 OML65545:OMN65545 OWH65545:OWJ65545 PGD65545:PGF65545 PPZ65545:PQB65545 PZV65545:PZX65545 QJR65545:QJT65545 QTN65545:QTP65545 RDJ65545:RDL65545 RNF65545:RNH65545 RXB65545:RXD65545 SGX65545:SGZ65545 SQT65545:SQV65545 TAP65545:TAR65545 TKL65545:TKN65545 TUH65545:TUJ65545 UED65545:UEF65545 UNZ65545:UOB65545 UXV65545:UXX65545 VHR65545:VHT65545 VRN65545:VRP65545 WBJ65545:WBL65545 WLF65545:WLH65545 WVB65545:WVD65545 D131081:F131081 IP131081:IR131081 SL131081:SN131081 ACH131081:ACJ131081 AMD131081:AMF131081 AVZ131081:AWB131081 BFV131081:BFX131081 BPR131081:BPT131081 BZN131081:BZP131081 CJJ131081:CJL131081 CTF131081:CTH131081 DDB131081:DDD131081 DMX131081:DMZ131081 DWT131081:DWV131081 EGP131081:EGR131081 EQL131081:EQN131081 FAH131081:FAJ131081 FKD131081:FKF131081 FTZ131081:FUB131081 GDV131081:GDX131081 GNR131081:GNT131081 GXN131081:GXP131081 HHJ131081:HHL131081 HRF131081:HRH131081 IBB131081:IBD131081 IKX131081:IKZ131081 IUT131081:IUV131081 JEP131081:JER131081 JOL131081:JON131081 JYH131081:JYJ131081 KID131081:KIF131081 KRZ131081:KSB131081 LBV131081:LBX131081 LLR131081:LLT131081 LVN131081:LVP131081 MFJ131081:MFL131081 MPF131081:MPH131081 MZB131081:MZD131081 NIX131081:NIZ131081 NST131081:NSV131081 OCP131081:OCR131081 OML131081:OMN131081 OWH131081:OWJ131081 PGD131081:PGF131081 PPZ131081:PQB131081 PZV131081:PZX131081 QJR131081:QJT131081 QTN131081:QTP131081 RDJ131081:RDL131081 RNF131081:RNH131081 RXB131081:RXD131081 SGX131081:SGZ131081 SQT131081:SQV131081 TAP131081:TAR131081 TKL131081:TKN131081 TUH131081:TUJ131081 UED131081:UEF131081 UNZ131081:UOB131081 UXV131081:UXX131081 VHR131081:VHT131081 VRN131081:VRP131081 WBJ131081:WBL131081 WLF131081:WLH131081 WVB131081:WVD131081 D196617:F196617 IP196617:IR196617 SL196617:SN196617 ACH196617:ACJ196617 AMD196617:AMF196617 AVZ196617:AWB196617 BFV196617:BFX196617 BPR196617:BPT196617 BZN196617:BZP196617 CJJ196617:CJL196617 CTF196617:CTH196617 DDB196617:DDD196617 DMX196617:DMZ196617 DWT196617:DWV196617 EGP196617:EGR196617 EQL196617:EQN196617 FAH196617:FAJ196617 FKD196617:FKF196617 FTZ196617:FUB196617 GDV196617:GDX196617 GNR196617:GNT196617 GXN196617:GXP196617 HHJ196617:HHL196617 HRF196617:HRH196617 IBB196617:IBD196617 IKX196617:IKZ196617 IUT196617:IUV196617 JEP196617:JER196617 JOL196617:JON196617 JYH196617:JYJ196617 KID196617:KIF196617 KRZ196617:KSB196617 LBV196617:LBX196617 LLR196617:LLT196617 LVN196617:LVP196617 MFJ196617:MFL196617 MPF196617:MPH196617 MZB196617:MZD196617 NIX196617:NIZ196617 NST196617:NSV196617 OCP196617:OCR196617 OML196617:OMN196617 OWH196617:OWJ196617 PGD196617:PGF196617 PPZ196617:PQB196617 PZV196617:PZX196617 QJR196617:QJT196617 QTN196617:QTP196617 RDJ196617:RDL196617 RNF196617:RNH196617 RXB196617:RXD196617 SGX196617:SGZ196617 SQT196617:SQV196617 TAP196617:TAR196617 TKL196617:TKN196617 TUH196617:TUJ196617 UED196617:UEF196617 UNZ196617:UOB196617 UXV196617:UXX196617 VHR196617:VHT196617 VRN196617:VRP196617 WBJ196617:WBL196617 WLF196617:WLH196617 WVB196617:WVD196617 D262153:F262153 IP262153:IR262153 SL262153:SN262153 ACH262153:ACJ262153 AMD262153:AMF262153 AVZ262153:AWB262153 BFV262153:BFX262153 BPR262153:BPT262153 BZN262153:BZP262153 CJJ262153:CJL262153 CTF262153:CTH262153 DDB262153:DDD262153 DMX262153:DMZ262153 DWT262153:DWV262153 EGP262153:EGR262153 EQL262153:EQN262153 FAH262153:FAJ262153 FKD262153:FKF262153 FTZ262153:FUB262153 GDV262153:GDX262153 GNR262153:GNT262153 GXN262153:GXP262153 HHJ262153:HHL262153 HRF262153:HRH262153 IBB262153:IBD262153 IKX262153:IKZ262153 IUT262153:IUV262153 JEP262153:JER262153 JOL262153:JON262153 JYH262153:JYJ262153 KID262153:KIF262153 KRZ262153:KSB262153 LBV262153:LBX262153 LLR262153:LLT262153 LVN262153:LVP262153 MFJ262153:MFL262153 MPF262153:MPH262153 MZB262153:MZD262153 NIX262153:NIZ262153 NST262153:NSV262153 OCP262153:OCR262153 OML262153:OMN262153 OWH262153:OWJ262153 PGD262153:PGF262153 PPZ262153:PQB262153 PZV262153:PZX262153 QJR262153:QJT262153 QTN262153:QTP262153 RDJ262153:RDL262153 RNF262153:RNH262153 RXB262153:RXD262153 SGX262153:SGZ262153 SQT262153:SQV262153 TAP262153:TAR262153 TKL262153:TKN262153 TUH262153:TUJ262153 UED262153:UEF262153 UNZ262153:UOB262153 UXV262153:UXX262153 VHR262153:VHT262153 VRN262153:VRP262153 WBJ262153:WBL262153 WLF262153:WLH262153 WVB262153:WVD262153 D327689:F327689 IP327689:IR327689 SL327689:SN327689 ACH327689:ACJ327689 AMD327689:AMF327689 AVZ327689:AWB327689 BFV327689:BFX327689 BPR327689:BPT327689 BZN327689:BZP327689 CJJ327689:CJL327689 CTF327689:CTH327689 DDB327689:DDD327689 DMX327689:DMZ327689 DWT327689:DWV327689 EGP327689:EGR327689 EQL327689:EQN327689 FAH327689:FAJ327689 FKD327689:FKF327689 FTZ327689:FUB327689 GDV327689:GDX327689 GNR327689:GNT327689 GXN327689:GXP327689 HHJ327689:HHL327689 HRF327689:HRH327689 IBB327689:IBD327689 IKX327689:IKZ327689 IUT327689:IUV327689 JEP327689:JER327689 JOL327689:JON327689 JYH327689:JYJ327689 KID327689:KIF327689 KRZ327689:KSB327689 LBV327689:LBX327689 LLR327689:LLT327689 LVN327689:LVP327689 MFJ327689:MFL327689 MPF327689:MPH327689 MZB327689:MZD327689 NIX327689:NIZ327689 NST327689:NSV327689 OCP327689:OCR327689 OML327689:OMN327689 OWH327689:OWJ327689 PGD327689:PGF327689 PPZ327689:PQB327689 PZV327689:PZX327689 QJR327689:QJT327689 QTN327689:QTP327689 RDJ327689:RDL327689 RNF327689:RNH327689 RXB327689:RXD327689 SGX327689:SGZ327689 SQT327689:SQV327689 TAP327689:TAR327689 TKL327689:TKN327689 TUH327689:TUJ327689 UED327689:UEF327689 UNZ327689:UOB327689 UXV327689:UXX327689 VHR327689:VHT327689 VRN327689:VRP327689 WBJ327689:WBL327689 WLF327689:WLH327689 WVB327689:WVD327689 D393225:F393225 IP393225:IR393225 SL393225:SN393225 ACH393225:ACJ393225 AMD393225:AMF393225 AVZ393225:AWB393225 BFV393225:BFX393225 BPR393225:BPT393225 BZN393225:BZP393225 CJJ393225:CJL393225 CTF393225:CTH393225 DDB393225:DDD393225 DMX393225:DMZ393225 DWT393225:DWV393225 EGP393225:EGR393225 EQL393225:EQN393225 FAH393225:FAJ393225 FKD393225:FKF393225 FTZ393225:FUB393225 GDV393225:GDX393225 GNR393225:GNT393225 GXN393225:GXP393225 HHJ393225:HHL393225 HRF393225:HRH393225 IBB393225:IBD393225 IKX393225:IKZ393225 IUT393225:IUV393225 JEP393225:JER393225 JOL393225:JON393225 JYH393225:JYJ393225 KID393225:KIF393225 KRZ393225:KSB393225 LBV393225:LBX393225 LLR393225:LLT393225 LVN393225:LVP393225 MFJ393225:MFL393225 MPF393225:MPH393225 MZB393225:MZD393225 NIX393225:NIZ393225 NST393225:NSV393225 OCP393225:OCR393225 OML393225:OMN393225 OWH393225:OWJ393225 PGD393225:PGF393225 PPZ393225:PQB393225 PZV393225:PZX393225 QJR393225:QJT393225 QTN393225:QTP393225 RDJ393225:RDL393225 RNF393225:RNH393225 RXB393225:RXD393225 SGX393225:SGZ393225 SQT393225:SQV393225 TAP393225:TAR393225 TKL393225:TKN393225 TUH393225:TUJ393225 UED393225:UEF393225 UNZ393225:UOB393225 UXV393225:UXX393225 VHR393225:VHT393225 VRN393225:VRP393225 WBJ393225:WBL393225 WLF393225:WLH393225 WVB393225:WVD393225 D458761:F458761 IP458761:IR458761 SL458761:SN458761 ACH458761:ACJ458761 AMD458761:AMF458761 AVZ458761:AWB458761 BFV458761:BFX458761 BPR458761:BPT458761 BZN458761:BZP458761 CJJ458761:CJL458761 CTF458761:CTH458761 DDB458761:DDD458761 DMX458761:DMZ458761 DWT458761:DWV458761 EGP458761:EGR458761 EQL458761:EQN458761 FAH458761:FAJ458761 FKD458761:FKF458761 FTZ458761:FUB458761 GDV458761:GDX458761 GNR458761:GNT458761 GXN458761:GXP458761 HHJ458761:HHL458761 HRF458761:HRH458761 IBB458761:IBD458761 IKX458761:IKZ458761 IUT458761:IUV458761 JEP458761:JER458761 JOL458761:JON458761 JYH458761:JYJ458761 KID458761:KIF458761 KRZ458761:KSB458761 LBV458761:LBX458761 LLR458761:LLT458761 LVN458761:LVP458761 MFJ458761:MFL458761 MPF458761:MPH458761 MZB458761:MZD458761 NIX458761:NIZ458761 NST458761:NSV458761 OCP458761:OCR458761 OML458761:OMN458761 OWH458761:OWJ458761 PGD458761:PGF458761 PPZ458761:PQB458761 PZV458761:PZX458761 QJR458761:QJT458761 QTN458761:QTP458761 RDJ458761:RDL458761 RNF458761:RNH458761 RXB458761:RXD458761 SGX458761:SGZ458761 SQT458761:SQV458761 TAP458761:TAR458761 TKL458761:TKN458761 TUH458761:TUJ458761 UED458761:UEF458761 UNZ458761:UOB458761 UXV458761:UXX458761 VHR458761:VHT458761 VRN458761:VRP458761 WBJ458761:WBL458761 WLF458761:WLH458761 WVB458761:WVD458761 D524297:F524297 IP524297:IR524297 SL524297:SN524297 ACH524297:ACJ524297 AMD524297:AMF524297 AVZ524297:AWB524297 BFV524297:BFX524297 BPR524297:BPT524297 BZN524297:BZP524297 CJJ524297:CJL524297 CTF524297:CTH524297 DDB524297:DDD524297 DMX524297:DMZ524297 DWT524297:DWV524297 EGP524297:EGR524297 EQL524297:EQN524297 FAH524297:FAJ524297 FKD524297:FKF524297 FTZ524297:FUB524297 GDV524297:GDX524297 GNR524297:GNT524297 GXN524297:GXP524297 HHJ524297:HHL524297 HRF524297:HRH524297 IBB524297:IBD524297 IKX524297:IKZ524297 IUT524297:IUV524297 JEP524297:JER524297 JOL524297:JON524297 JYH524297:JYJ524297 KID524297:KIF524297 KRZ524297:KSB524297 LBV524297:LBX524297 LLR524297:LLT524297 LVN524297:LVP524297 MFJ524297:MFL524297 MPF524297:MPH524297 MZB524297:MZD524297 NIX524297:NIZ524297 NST524297:NSV524297 OCP524297:OCR524297 OML524297:OMN524297 OWH524297:OWJ524297 PGD524297:PGF524297 PPZ524297:PQB524297 PZV524297:PZX524297 QJR524297:QJT524297 QTN524297:QTP524297 RDJ524297:RDL524297 RNF524297:RNH524297 RXB524297:RXD524297 SGX524297:SGZ524297 SQT524297:SQV524297 TAP524297:TAR524297 TKL524297:TKN524297 TUH524297:TUJ524297 UED524297:UEF524297 UNZ524297:UOB524297 UXV524297:UXX524297 VHR524297:VHT524297 VRN524297:VRP524297 WBJ524297:WBL524297 WLF524297:WLH524297 WVB524297:WVD524297 D589833:F589833 IP589833:IR589833 SL589833:SN589833 ACH589833:ACJ589833 AMD589833:AMF589833 AVZ589833:AWB589833 BFV589833:BFX589833 BPR589833:BPT589833 BZN589833:BZP589833 CJJ589833:CJL589833 CTF589833:CTH589833 DDB589833:DDD589833 DMX589833:DMZ589833 DWT589833:DWV589833 EGP589833:EGR589833 EQL589833:EQN589833 FAH589833:FAJ589833 FKD589833:FKF589833 FTZ589833:FUB589833 GDV589833:GDX589833 GNR589833:GNT589833 GXN589833:GXP589833 HHJ589833:HHL589833 HRF589833:HRH589833 IBB589833:IBD589833 IKX589833:IKZ589833 IUT589833:IUV589833 JEP589833:JER589833 JOL589833:JON589833 JYH589833:JYJ589833 KID589833:KIF589833 KRZ589833:KSB589833 LBV589833:LBX589833 LLR589833:LLT589833 LVN589833:LVP589833 MFJ589833:MFL589833 MPF589833:MPH589833 MZB589833:MZD589833 NIX589833:NIZ589833 NST589833:NSV589833 OCP589833:OCR589833 OML589833:OMN589833 OWH589833:OWJ589833 PGD589833:PGF589833 PPZ589833:PQB589833 PZV589833:PZX589833 QJR589833:QJT589833 QTN589833:QTP589833 RDJ589833:RDL589833 RNF589833:RNH589833 RXB589833:RXD589833 SGX589833:SGZ589833 SQT589833:SQV589833 TAP589833:TAR589833 TKL589833:TKN589833 TUH589833:TUJ589833 UED589833:UEF589833 UNZ589833:UOB589833 UXV589833:UXX589833 VHR589833:VHT589833 VRN589833:VRP589833 WBJ589833:WBL589833 WLF589833:WLH589833 WVB589833:WVD589833 D655369:F655369 IP655369:IR655369 SL655369:SN655369 ACH655369:ACJ655369 AMD655369:AMF655369 AVZ655369:AWB655369 BFV655369:BFX655369 BPR655369:BPT655369 BZN655369:BZP655369 CJJ655369:CJL655369 CTF655369:CTH655369 DDB655369:DDD655369 DMX655369:DMZ655369 DWT655369:DWV655369 EGP655369:EGR655369 EQL655369:EQN655369 FAH655369:FAJ655369 FKD655369:FKF655369 FTZ655369:FUB655369 GDV655369:GDX655369 GNR655369:GNT655369 GXN655369:GXP655369 HHJ655369:HHL655369 HRF655369:HRH655369 IBB655369:IBD655369 IKX655369:IKZ655369 IUT655369:IUV655369 JEP655369:JER655369 JOL655369:JON655369 JYH655369:JYJ655369 KID655369:KIF655369 KRZ655369:KSB655369 LBV655369:LBX655369 LLR655369:LLT655369 LVN655369:LVP655369 MFJ655369:MFL655369 MPF655369:MPH655369 MZB655369:MZD655369 NIX655369:NIZ655369 NST655369:NSV655369 OCP655369:OCR655369 OML655369:OMN655369 OWH655369:OWJ655369 PGD655369:PGF655369 PPZ655369:PQB655369 PZV655369:PZX655369 QJR655369:QJT655369 QTN655369:QTP655369 RDJ655369:RDL655369 RNF655369:RNH655369 RXB655369:RXD655369 SGX655369:SGZ655369 SQT655369:SQV655369 TAP655369:TAR655369 TKL655369:TKN655369 TUH655369:TUJ655369 UED655369:UEF655369 UNZ655369:UOB655369 UXV655369:UXX655369 VHR655369:VHT655369 VRN655369:VRP655369 WBJ655369:WBL655369 WLF655369:WLH655369 WVB655369:WVD655369 D720905:F720905 IP720905:IR720905 SL720905:SN720905 ACH720905:ACJ720905 AMD720905:AMF720905 AVZ720905:AWB720905 BFV720905:BFX720905 BPR720905:BPT720905 BZN720905:BZP720905 CJJ720905:CJL720905 CTF720905:CTH720905 DDB720905:DDD720905 DMX720905:DMZ720905 DWT720905:DWV720905 EGP720905:EGR720905 EQL720905:EQN720905 FAH720905:FAJ720905 FKD720905:FKF720905 FTZ720905:FUB720905 GDV720905:GDX720905 GNR720905:GNT720905 GXN720905:GXP720905 HHJ720905:HHL720905 HRF720905:HRH720905 IBB720905:IBD720905 IKX720905:IKZ720905 IUT720905:IUV720905 JEP720905:JER720905 JOL720905:JON720905 JYH720905:JYJ720905 KID720905:KIF720905 KRZ720905:KSB720905 LBV720905:LBX720905 LLR720905:LLT720905 LVN720905:LVP720905 MFJ720905:MFL720905 MPF720905:MPH720905 MZB720905:MZD720905 NIX720905:NIZ720905 NST720905:NSV720905 OCP720905:OCR720905 OML720905:OMN720905 OWH720905:OWJ720905 PGD720905:PGF720905 PPZ720905:PQB720905 PZV720905:PZX720905 QJR720905:QJT720905 QTN720905:QTP720905 RDJ720905:RDL720905 RNF720905:RNH720905 RXB720905:RXD720905 SGX720905:SGZ720905 SQT720905:SQV720905 TAP720905:TAR720905 TKL720905:TKN720905 TUH720905:TUJ720905 UED720905:UEF720905 UNZ720905:UOB720905 UXV720905:UXX720905 VHR720905:VHT720905 VRN720905:VRP720905 WBJ720905:WBL720905 WLF720905:WLH720905 WVB720905:WVD720905 D786441:F786441 IP786441:IR786441 SL786441:SN786441 ACH786441:ACJ786441 AMD786441:AMF786441 AVZ786441:AWB786441 BFV786441:BFX786441 BPR786441:BPT786441 BZN786441:BZP786441 CJJ786441:CJL786441 CTF786441:CTH786441 DDB786441:DDD786441 DMX786441:DMZ786441 DWT786441:DWV786441 EGP786441:EGR786441 EQL786441:EQN786441 FAH786441:FAJ786441 FKD786441:FKF786441 FTZ786441:FUB786441 GDV786441:GDX786441 GNR786441:GNT786441 GXN786441:GXP786441 HHJ786441:HHL786441 HRF786441:HRH786441 IBB786441:IBD786441 IKX786441:IKZ786441 IUT786441:IUV786441 JEP786441:JER786441 JOL786441:JON786441 JYH786441:JYJ786441 KID786441:KIF786441 KRZ786441:KSB786441 LBV786441:LBX786441 LLR786441:LLT786441 LVN786441:LVP786441 MFJ786441:MFL786441 MPF786441:MPH786441 MZB786441:MZD786441 NIX786441:NIZ786441 NST786441:NSV786441 OCP786441:OCR786441 OML786441:OMN786441 OWH786441:OWJ786441 PGD786441:PGF786441 PPZ786441:PQB786441 PZV786441:PZX786441 QJR786441:QJT786441 QTN786441:QTP786441 RDJ786441:RDL786441 RNF786441:RNH786441 RXB786441:RXD786441 SGX786441:SGZ786441 SQT786441:SQV786441 TAP786441:TAR786441 TKL786441:TKN786441 TUH786441:TUJ786441 UED786441:UEF786441 UNZ786441:UOB786441 UXV786441:UXX786441 VHR786441:VHT786441 VRN786441:VRP786441 WBJ786441:WBL786441 WLF786441:WLH786441 WVB786441:WVD786441 D851977:F851977 IP851977:IR851977 SL851977:SN851977 ACH851977:ACJ851977 AMD851977:AMF851977 AVZ851977:AWB851977 BFV851977:BFX851977 BPR851977:BPT851977 BZN851977:BZP851977 CJJ851977:CJL851977 CTF851977:CTH851977 DDB851977:DDD851977 DMX851977:DMZ851977 DWT851977:DWV851977 EGP851977:EGR851977 EQL851977:EQN851977 FAH851977:FAJ851977 FKD851977:FKF851977 FTZ851977:FUB851977 GDV851977:GDX851977 GNR851977:GNT851977 GXN851977:GXP851977 HHJ851977:HHL851977 HRF851977:HRH851977 IBB851977:IBD851977 IKX851977:IKZ851977 IUT851977:IUV851977 JEP851977:JER851977 JOL851977:JON851977 JYH851977:JYJ851977 KID851977:KIF851977 KRZ851977:KSB851977 LBV851977:LBX851977 LLR851977:LLT851977 LVN851977:LVP851977 MFJ851977:MFL851977 MPF851977:MPH851977 MZB851977:MZD851977 NIX851977:NIZ851977 NST851977:NSV851977 OCP851977:OCR851977 OML851977:OMN851977 OWH851977:OWJ851977 PGD851977:PGF851977 PPZ851977:PQB851977 PZV851977:PZX851977 QJR851977:QJT851977 QTN851977:QTP851977 RDJ851977:RDL851977 RNF851977:RNH851977 RXB851977:RXD851977 SGX851977:SGZ851977 SQT851977:SQV851977 TAP851977:TAR851977 TKL851977:TKN851977 TUH851977:TUJ851977 UED851977:UEF851977 UNZ851977:UOB851977 UXV851977:UXX851977 VHR851977:VHT851977 VRN851977:VRP851977 WBJ851977:WBL851977 WLF851977:WLH851977 WVB851977:WVD851977 D917513:F917513 IP917513:IR917513 SL917513:SN917513 ACH917513:ACJ917513 AMD917513:AMF917513 AVZ917513:AWB917513 BFV917513:BFX917513 BPR917513:BPT917513 BZN917513:BZP917513 CJJ917513:CJL917513 CTF917513:CTH917513 DDB917513:DDD917513 DMX917513:DMZ917513 DWT917513:DWV917513 EGP917513:EGR917513 EQL917513:EQN917513 FAH917513:FAJ917513 FKD917513:FKF917513 FTZ917513:FUB917513 GDV917513:GDX917513 GNR917513:GNT917513 GXN917513:GXP917513 HHJ917513:HHL917513 HRF917513:HRH917513 IBB917513:IBD917513 IKX917513:IKZ917513 IUT917513:IUV917513 JEP917513:JER917513 JOL917513:JON917513 JYH917513:JYJ917513 KID917513:KIF917513 KRZ917513:KSB917513 LBV917513:LBX917513 LLR917513:LLT917513 LVN917513:LVP917513 MFJ917513:MFL917513 MPF917513:MPH917513 MZB917513:MZD917513 NIX917513:NIZ917513 NST917513:NSV917513 OCP917513:OCR917513 OML917513:OMN917513 OWH917513:OWJ917513 PGD917513:PGF917513 PPZ917513:PQB917513 PZV917513:PZX917513 QJR917513:QJT917513 QTN917513:QTP917513 RDJ917513:RDL917513 RNF917513:RNH917513 RXB917513:RXD917513 SGX917513:SGZ917513 SQT917513:SQV917513 TAP917513:TAR917513 TKL917513:TKN917513 TUH917513:TUJ917513 UED917513:UEF917513 UNZ917513:UOB917513 UXV917513:UXX917513 VHR917513:VHT917513 VRN917513:VRP917513 WBJ917513:WBL917513 WLF917513:WLH917513 WVB917513:WVD917513 D983049:F983049 IP983049:IR983049 SL983049:SN983049 ACH983049:ACJ983049 AMD983049:AMF983049 AVZ983049:AWB983049 BFV983049:BFX983049 BPR983049:BPT983049 BZN983049:BZP983049 CJJ983049:CJL983049 CTF983049:CTH983049 DDB983049:DDD983049 DMX983049:DMZ983049 DWT983049:DWV983049 EGP983049:EGR983049 EQL983049:EQN983049 FAH983049:FAJ983049 FKD983049:FKF983049 FTZ983049:FUB983049 GDV983049:GDX983049 GNR983049:GNT983049 GXN983049:GXP983049 HHJ983049:HHL983049 HRF983049:HRH983049 IBB983049:IBD983049 IKX983049:IKZ983049 IUT983049:IUV983049 JEP983049:JER983049 JOL983049:JON983049 JYH983049:JYJ983049 KID983049:KIF983049 KRZ983049:KSB983049 LBV983049:LBX983049 LLR983049:LLT983049 LVN983049:LVP983049 MFJ983049:MFL983049 MPF983049:MPH983049 MZB983049:MZD983049 NIX983049:NIZ983049 NST983049:NSV983049 OCP983049:OCR983049 OML983049:OMN983049 OWH983049:OWJ983049 PGD983049:PGF983049 PPZ983049:PQB983049 PZV983049:PZX983049 QJR983049:QJT983049 QTN983049:QTP983049 RDJ983049:RDL983049 RNF983049:RNH983049 RXB983049:RXD983049 SGX983049:SGZ983049 SQT983049:SQV983049 TAP983049:TAR983049 TKL983049:TKN983049 TUH983049:TUJ983049 UED983049:UEF983049 UNZ983049:UOB983049 UXV983049:UXX983049 VHR983049:VHT983049 VRN983049:VRP983049 WBJ983049:WBL983049 WLF983049:WLH983049 D8:F9"/>
    <dataValidation imeMode="hiragana" allowBlank="1" showInputMessage="1" showErrorMessage="1" sqref="D7:F7 IP7:IR7 SL7:SN7 ACH7:ACJ7 AMD7:AMF7 AVZ7:AWB7 BFV7:BFX7 BPR7:BPT7 BZN7:BZP7 CJJ7:CJL7 CTF7:CTH7 DDB7:DDD7 DMX7:DMZ7 DWT7:DWV7 EGP7:EGR7 EQL7:EQN7 FAH7:FAJ7 FKD7:FKF7 FTZ7:FUB7 GDV7:GDX7 GNR7:GNT7 GXN7:GXP7 HHJ7:HHL7 HRF7:HRH7 IBB7:IBD7 IKX7:IKZ7 IUT7:IUV7 JEP7:JER7 JOL7:JON7 JYH7:JYJ7 KID7:KIF7 KRZ7:KSB7 LBV7:LBX7 LLR7:LLT7 LVN7:LVP7 MFJ7:MFL7 MPF7:MPH7 MZB7:MZD7 NIX7:NIZ7 NST7:NSV7 OCP7:OCR7 OML7:OMN7 OWH7:OWJ7 PGD7:PGF7 PPZ7:PQB7 PZV7:PZX7 QJR7:QJT7 QTN7:QTP7 RDJ7:RDL7 RNF7:RNH7 RXB7:RXD7 SGX7:SGZ7 SQT7:SQV7 TAP7:TAR7 TKL7:TKN7 TUH7:TUJ7 UED7:UEF7 UNZ7:UOB7 UXV7:UXX7 VHR7:VHT7 VRN7:VRP7 WBJ7:WBL7 WLF7:WLH7 WVB7:WVD7 D65544:F65544 IP65544:IR65544 SL65544:SN65544 ACH65544:ACJ65544 AMD65544:AMF65544 AVZ65544:AWB65544 BFV65544:BFX65544 BPR65544:BPT65544 BZN65544:BZP65544 CJJ65544:CJL65544 CTF65544:CTH65544 DDB65544:DDD65544 DMX65544:DMZ65544 DWT65544:DWV65544 EGP65544:EGR65544 EQL65544:EQN65544 FAH65544:FAJ65544 FKD65544:FKF65544 FTZ65544:FUB65544 GDV65544:GDX65544 GNR65544:GNT65544 GXN65544:GXP65544 HHJ65544:HHL65544 HRF65544:HRH65544 IBB65544:IBD65544 IKX65544:IKZ65544 IUT65544:IUV65544 JEP65544:JER65544 JOL65544:JON65544 JYH65544:JYJ65544 KID65544:KIF65544 KRZ65544:KSB65544 LBV65544:LBX65544 LLR65544:LLT65544 LVN65544:LVP65544 MFJ65544:MFL65544 MPF65544:MPH65544 MZB65544:MZD65544 NIX65544:NIZ65544 NST65544:NSV65544 OCP65544:OCR65544 OML65544:OMN65544 OWH65544:OWJ65544 PGD65544:PGF65544 PPZ65544:PQB65544 PZV65544:PZX65544 QJR65544:QJT65544 QTN65544:QTP65544 RDJ65544:RDL65544 RNF65544:RNH65544 RXB65544:RXD65544 SGX65544:SGZ65544 SQT65544:SQV65544 TAP65544:TAR65544 TKL65544:TKN65544 TUH65544:TUJ65544 UED65544:UEF65544 UNZ65544:UOB65544 UXV65544:UXX65544 VHR65544:VHT65544 VRN65544:VRP65544 WBJ65544:WBL65544 WLF65544:WLH65544 WVB65544:WVD65544 D131080:F131080 IP131080:IR131080 SL131080:SN131080 ACH131080:ACJ131080 AMD131080:AMF131080 AVZ131080:AWB131080 BFV131080:BFX131080 BPR131080:BPT131080 BZN131080:BZP131080 CJJ131080:CJL131080 CTF131080:CTH131080 DDB131080:DDD131080 DMX131080:DMZ131080 DWT131080:DWV131080 EGP131080:EGR131080 EQL131080:EQN131080 FAH131080:FAJ131080 FKD131080:FKF131080 FTZ131080:FUB131080 GDV131080:GDX131080 GNR131080:GNT131080 GXN131080:GXP131080 HHJ131080:HHL131080 HRF131080:HRH131080 IBB131080:IBD131080 IKX131080:IKZ131080 IUT131080:IUV131080 JEP131080:JER131080 JOL131080:JON131080 JYH131080:JYJ131080 KID131080:KIF131080 KRZ131080:KSB131080 LBV131080:LBX131080 LLR131080:LLT131080 LVN131080:LVP131080 MFJ131080:MFL131080 MPF131080:MPH131080 MZB131080:MZD131080 NIX131080:NIZ131080 NST131080:NSV131080 OCP131080:OCR131080 OML131080:OMN131080 OWH131080:OWJ131080 PGD131080:PGF131080 PPZ131080:PQB131080 PZV131080:PZX131080 QJR131080:QJT131080 QTN131080:QTP131080 RDJ131080:RDL131080 RNF131080:RNH131080 RXB131080:RXD131080 SGX131080:SGZ131080 SQT131080:SQV131080 TAP131080:TAR131080 TKL131080:TKN131080 TUH131080:TUJ131080 UED131080:UEF131080 UNZ131080:UOB131080 UXV131080:UXX131080 VHR131080:VHT131080 VRN131080:VRP131080 WBJ131080:WBL131080 WLF131080:WLH131080 WVB131080:WVD131080 D196616:F196616 IP196616:IR196616 SL196616:SN196616 ACH196616:ACJ196616 AMD196616:AMF196616 AVZ196616:AWB196616 BFV196616:BFX196616 BPR196616:BPT196616 BZN196616:BZP196616 CJJ196616:CJL196616 CTF196616:CTH196616 DDB196616:DDD196616 DMX196616:DMZ196616 DWT196616:DWV196616 EGP196616:EGR196616 EQL196616:EQN196616 FAH196616:FAJ196616 FKD196616:FKF196616 FTZ196616:FUB196616 GDV196616:GDX196616 GNR196616:GNT196616 GXN196616:GXP196616 HHJ196616:HHL196616 HRF196616:HRH196616 IBB196616:IBD196616 IKX196616:IKZ196616 IUT196616:IUV196616 JEP196616:JER196616 JOL196616:JON196616 JYH196616:JYJ196616 KID196616:KIF196616 KRZ196616:KSB196616 LBV196616:LBX196616 LLR196616:LLT196616 LVN196616:LVP196616 MFJ196616:MFL196616 MPF196616:MPH196616 MZB196616:MZD196616 NIX196616:NIZ196616 NST196616:NSV196616 OCP196616:OCR196616 OML196616:OMN196616 OWH196616:OWJ196616 PGD196616:PGF196616 PPZ196616:PQB196616 PZV196616:PZX196616 QJR196616:QJT196616 QTN196616:QTP196616 RDJ196616:RDL196616 RNF196616:RNH196616 RXB196616:RXD196616 SGX196616:SGZ196616 SQT196616:SQV196616 TAP196616:TAR196616 TKL196616:TKN196616 TUH196616:TUJ196616 UED196616:UEF196616 UNZ196616:UOB196616 UXV196616:UXX196616 VHR196616:VHT196616 VRN196616:VRP196616 WBJ196616:WBL196616 WLF196616:WLH196616 WVB196616:WVD196616 D262152:F262152 IP262152:IR262152 SL262152:SN262152 ACH262152:ACJ262152 AMD262152:AMF262152 AVZ262152:AWB262152 BFV262152:BFX262152 BPR262152:BPT262152 BZN262152:BZP262152 CJJ262152:CJL262152 CTF262152:CTH262152 DDB262152:DDD262152 DMX262152:DMZ262152 DWT262152:DWV262152 EGP262152:EGR262152 EQL262152:EQN262152 FAH262152:FAJ262152 FKD262152:FKF262152 FTZ262152:FUB262152 GDV262152:GDX262152 GNR262152:GNT262152 GXN262152:GXP262152 HHJ262152:HHL262152 HRF262152:HRH262152 IBB262152:IBD262152 IKX262152:IKZ262152 IUT262152:IUV262152 JEP262152:JER262152 JOL262152:JON262152 JYH262152:JYJ262152 KID262152:KIF262152 KRZ262152:KSB262152 LBV262152:LBX262152 LLR262152:LLT262152 LVN262152:LVP262152 MFJ262152:MFL262152 MPF262152:MPH262152 MZB262152:MZD262152 NIX262152:NIZ262152 NST262152:NSV262152 OCP262152:OCR262152 OML262152:OMN262152 OWH262152:OWJ262152 PGD262152:PGF262152 PPZ262152:PQB262152 PZV262152:PZX262152 QJR262152:QJT262152 QTN262152:QTP262152 RDJ262152:RDL262152 RNF262152:RNH262152 RXB262152:RXD262152 SGX262152:SGZ262152 SQT262152:SQV262152 TAP262152:TAR262152 TKL262152:TKN262152 TUH262152:TUJ262152 UED262152:UEF262152 UNZ262152:UOB262152 UXV262152:UXX262152 VHR262152:VHT262152 VRN262152:VRP262152 WBJ262152:WBL262152 WLF262152:WLH262152 WVB262152:WVD262152 D327688:F327688 IP327688:IR327688 SL327688:SN327688 ACH327688:ACJ327688 AMD327688:AMF327688 AVZ327688:AWB327688 BFV327688:BFX327688 BPR327688:BPT327688 BZN327688:BZP327688 CJJ327688:CJL327688 CTF327688:CTH327688 DDB327688:DDD327688 DMX327688:DMZ327688 DWT327688:DWV327688 EGP327688:EGR327688 EQL327688:EQN327688 FAH327688:FAJ327688 FKD327688:FKF327688 FTZ327688:FUB327688 GDV327688:GDX327688 GNR327688:GNT327688 GXN327688:GXP327688 HHJ327688:HHL327688 HRF327688:HRH327688 IBB327688:IBD327688 IKX327688:IKZ327688 IUT327688:IUV327688 JEP327688:JER327688 JOL327688:JON327688 JYH327688:JYJ327688 KID327688:KIF327688 KRZ327688:KSB327688 LBV327688:LBX327688 LLR327688:LLT327688 LVN327688:LVP327688 MFJ327688:MFL327688 MPF327688:MPH327688 MZB327688:MZD327688 NIX327688:NIZ327688 NST327688:NSV327688 OCP327688:OCR327688 OML327688:OMN327688 OWH327688:OWJ327688 PGD327688:PGF327688 PPZ327688:PQB327688 PZV327688:PZX327688 QJR327688:QJT327688 QTN327688:QTP327688 RDJ327688:RDL327688 RNF327688:RNH327688 RXB327688:RXD327688 SGX327688:SGZ327688 SQT327688:SQV327688 TAP327688:TAR327688 TKL327688:TKN327688 TUH327688:TUJ327688 UED327688:UEF327688 UNZ327688:UOB327688 UXV327688:UXX327688 VHR327688:VHT327688 VRN327688:VRP327688 WBJ327688:WBL327688 WLF327688:WLH327688 WVB327688:WVD327688 D393224:F393224 IP393224:IR393224 SL393224:SN393224 ACH393224:ACJ393224 AMD393224:AMF393224 AVZ393224:AWB393224 BFV393224:BFX393224 BPR393224:BPT393224 BZN393224:BZP393224 CJJ393224:CJL393224 CTF393224:CTH393224 DDB393224:DDD393224 DMX393224:DMZ393224 DWT393224:DWV393224 EGP393224:EGR393224 EQL393224:EQN393224 FAH393224:FAJ393224 FKD393224:FKF393224 FTZ393224:FUB393224 GDV393224:GDX393224 GNR393224:GNT393224 GXN393224:GXP393224 HHJ393224:HHL393224 HRF393224:HRH393224 IBB393224:IBD393224 IKX393224:IKZ393224 IUT393224:IUV393224 JEP393224:JER393224 JOL393224:JON393224 JYH393224:JYJ393224 KID393224:KIF393224 KRZ393224:KSB393224 LBV393224:LBX393224 LLR393224:LLT393224 LVN393224:LVP393224 MFJ393224:MFL393224 MPF393224:MPH393224 MZB393224:MZD393224 NIX393224:NIZ393224 NST393224:NSV393224 OCP393224:OCR393224 OML393224:OMN393224 OWH393224:OWJ393224 PGD393224:PGF393224 PPZ393224:PQB393224 PZV393224:PZX393224 QJR393224:QJT393224 QTN393224:QTP393224 RDJ393224:RDL393224 RNF393224:RNH393224 RXB393224:RXD393224 SGX393224:SGZ393224 SQT393224:SQV393224 TAP393224:TAR393224 TKL393224:TKN393224 TUH393224:TUJ393224 UED393224:UEF393224 UNZ393224:UOB393224 UXV393224:UXX393224 VHR393224:VHT393224 VRN393224:VRP393224 WBJ393224:WBL393224 WLF393224:WLH393224 WVB393224:WVD393224 D458760:F458760 IP458760:IR458760 SL458760:SN458760 ACH458760:ACJ458760 AMD458760:AMF458760 AVZ458760:AWB458760 BFV458760:BFX458760 BPR458760:BPT458760 BZN458760:BZP458760 CJJ458760:CJL458760 CTF458760:CTH458760 DDB458760:DDD458760 DMX458760:DMZ458760 DWT458760:DWV458760 EGP458760:EGR458760 EQL458760:EQN458760 FAH458760:FAJ458760 FKD458760:FKF458760 FTZ458760:FUB458760 GDV458760:GDX458760 GNR458760:GNT458760 GXN458760:GXP458760 HHJ458760:HHL458760 HRF458760:HRH458760 IBB458760:IBD458760 IKX458760:IKZ458760 IUT458760:IUV458760 JEP458760:JER458760 JOL458760:JON458760 JYH458760:JYJ458760 KID458760:KIF458760 KRZ458760:KSB458760 LBV458760:LBX458760 LLR458760:LLT458760 LVN458760:LVP458760 MFJ458760:MFL458760 MPF458760:MPH458760 MZB458760:MZD458760 NIX458760:NIZ458760 NST458760:NSV458760 OCP458760:OCR458760 OML458760:OMN458760 OWH458760:OWJ458760 PGD458760:PGF458760 PPZ458760:PQB458760 PZV458760:PZX458760 QJR458760:QJT458760 QTN458760:QTP458760 RDJ458760:RDL458760 RNF458760:RNH458760 RXB458760:RXD458760 SGX458760:SGZ458760 SQT458760:SQV458760 TAP458760:TAR458760 TKL458760:TKN458760 TUH458760:TUJ458760 UED458760:UEF458760 UNZ458760:UOB458760 UXV458760:UXX458760 VHR458760:VHT458760 VRN458760:VRP458760 WBJ458760:WBL458760 WLF458760:WLH458760 WVB458760:WVD458760 D524296:F524296 IP524296:IR524296 SL524296:SN524296 ACH524296:ACJ524296 AMD524296:AMF524296 AVZ524296:AWB524296 BFV524296:BFX524296 BPR524296:BPT524296 BZN524296:BZP524296 CJJ524296:CJL524296 CTF524296:CTH524296 DDB524296:DDD524296 DMX524296:DMZ524296 DWT524296:DWV524296 EGP524296:EGR524296 EQL524296:EQN524296 FAH524296:FAJ524296 FKD524296:FKF524296 FTZ524296:FUB524296 GDV524296:GDX524296 GNR524296:GNT524296 GXN524296:GXP524296 HHJ524296:HHL524296 HRF524296:HRH524296 IBB524296:IBD524296 IKX524296:IKZ524296 IUT524296:IUV524296 JEP524296:JER524296 JOL524296:JON524296 JYH524296:JYJ524296 KID524296:KIF524296 KRZ524296:KSB524296 LBV524296:LBX524296 LLR524296:LLT524296 LVN524296:LVP524296 MFJ524296:MFL524296 MPF524296:MPH524296 MZB524296:MZD524296 NIX524296:NIZ524296 NST524296:NSV524296 OCP524296:OCR524296 OML524296:OMN524296 OWH524296:OWJ524296 PGD524296:PGF524296 PPZ524296:PQB524296 PZV524296:PZX524296 QJR524296:QJT524296 QTN524296:QTP524296 RDJ524296:RDL524296 RNF524296:RNH524296 RXB524296:RXD524296 SGX524296:SGZ524296 SQT524296:SQV524296 TAP524296:TAR524296 TKL524296:TKN524296 TUH524296:TUJ524296 UED524296:UEF524296 UNZ524296:UOB524296 UXV524296:UXX524296 VHR524296:VHT524296 VRN524296:VRP524296 WBJ524296:WBL524296 WLF524296:WLH524296 WVB524296:WVD524296 D589832:F589832 IP589832:IR589832 SL589832:SN589832 ACH589832:ACJ589832 AMD589832:AMF589832 AVZ589832:AWB589832 BFV589832:BFX589832 BPR589832:BPT589832 BZN589832:BZP589832 CJJ589832:CJL589832 CTF589832:CTH589832 DDB589832:DDD589832 DMX589832:DMZ589832 DWT589832:DWV589832 EGP589832:EGR589832 EQL589832:EQN589832 FAH589832:FAJ589832 FKD589832:FKF589832 FTZ589832:FUB589832 GDV589832:GDX589832 GNR589832:GNT589832 GXN589832:GXP589832 HHJ589832:HHL589832 HRF589832:HRH589832 IBB589832:IBD589832 IKX589832:IKZ589832 IUT589832:IUV589832 JEP589832:JER589832 JOL589832:JON589832 JYH589832:JYJ589832 KID589832:KIF589832 KRZ589832:KSB589832 LBV589832:LBX589832 LLR589832:LLT589832 LVN589832:LVP589832 MFJ589832:MFL589832 MPF589832:MPH589832 MZB589832:MZD589832 NIX589832:NIZ589832 NST589832:NSV589832 OCP589832:OCR589832 OML589832:OMN589832 OWH589832:OWJ589832 PGD589832:PGF589832 PPZ589832:PQB589832 PZV589832:PZX589832 QJR589832:QJT589832 QTN589832:QTP589832 RDJ589832:RDL589832 RNF589832:RNH589832 RXB589832:RXD589832 SGX589832:SGZ589832 SQT589832:SQV589832 TAP589832:TAR589832 TKL589832:TKN589832 TUH589832:TUJ589832 UED589832:UEF589832 UNZ589832:UOB589832 UXV589832:UXX589832 VHR589832:VHT589832 VRN589832:VRP589832 WBJ589832:WBL589832 WLF589832:WLH589832 WVB589832:WVD589832 D655368:F655368 IP655368:IR655368 SL655368:SN655368 ACH655368:ACJ655368 AMD655368:AMF655368 AVZ655368:AWB655368 BFV655368:BFX655368 BPR655368:BPT655368 BZN655368:BZP655368 CJJ655368:CJL655368 CTF655368:CTH655368 DDB655368:DDD655368 DMX655368:DMZ655368 DWT655368:DWV655368 EGP655368:EGR655368 EQL655368:EQN655368 FAH655368:FAJ655368 FKD655368:FKF655368 FTZ655368:FUB655368 GDV655368:GDX655368 GNR655368:GNT655368 GXN655368:GXP655368 HHJ655368:HHL655368 HRF655368:HRH655368 IBB655368:IBD655368 IKX655368:IKZ655368 IUT655368:IUV655368 JEP655368:JER655368 JOL655368:JON655368 JYH655368:JYJ655368 KID655368:KIF655368 KRZ655368:KSB655368 LBV655368:LBX655368 LLR655368:LLT655368 LVN655368:LVP655368 MFJ655368:MFL655368 MPF655368:MPH655368 MZB655368:MZD655368 NIX655368:NIZ655368 NST655368:NSV655368 OCP655368:OCR655368 OML655368:OMN655368 OWH655368:OWJ655368 PGD655368:PGF655368 PPZ655368:PQB655368 PZV655368:PZX655368 QJR655368:QJT655368 QTN655368:QTP655368 RDJ655368:RDL655368 RNF655368:RNH655368 RXB655368:RXD655368 SGX655368:SGZ655368 SQT655368:SQV655368 TAP655368:TAR655368 TKL655368:TKN655368 TUH655368:TUJ655368 UED655368:UEF655368 UNZ655368:UOB655368 UXV655368:UXX655368 VHR655368:VHT655368 VRN655368:VRP655368 WBJ655368:WBL655368 WLF655368:WLH655368 WVB655368:WVD655368 D720904:F720904 IP720904:IR720904 SL720904:SN720904 ACH720904:ACJ720904 AMD720904:AMF720904 AVZ720904:AWB720904 BFV720904:BFX720904 BPR720904:BPT720904 BZN720904:BZP720904 CJJ720904:CJL720904 CTF720904:CTH720904 DDB720904:DDD720904 DMX720904:DMZ720904 DWT720904:DWV720904 EGP720904:EGR720904 EQL720904:EQN720904 FAH720904:FAJ720904 FKD720904:FKF720904 FTZ720904:FUB720904 GDV720904:GDX720904 GNR720904:GNT720904 GXN720904:GXP720904 HHJ720904:HHL720904 HRF720904:HRH720904 IBB720904:IBD720904 IKX720904:IKZ720904 IUT720904:IUV720904 JEP720904:JER720904 JOL720904:JON720904 JYH720904:JYJ720904 KID720904:KIF720904 KRZ720904:KSB720904 LBV720904:LBX720904 LLR720904:LLT720904 LVN720904:LVP720904 MFJ720904:MFL720904 MPF720904:MPH720904 MZB720904:MZD720904 NIX720904:NIZ720904 NST720904:NSV720904 OCP720904:OCR720904 OML720904:OMN720904 OWH720904:OWJ720904 PGD720904:PGF720904 PPZ720904:PQB720904 PZV720904:PZX720904 QJR720904:QJT720904 QTN720904:QTP720904 RDJ720904:RDL720904 RNF720904:RNH720904 RXB720904:RXD720904 SGX720904:SGZ720904 SQT720904:SQV720904 TAP720904:TAR720904 TKL720904:TKN720904 TUH720904:TUJ720904 UED720904:UEF720904 UNZ720904:UOB720904 UXV720904:UXX720904 VHR720904:VHT720904 VRN720904:VRP720904 WBJ720904:WBL720904 WLF720904:WLH720904 WVB720904:WVD720904 D786440:F786440 IP786440:IR786440 SL786440:SN786440 ACH786440:ACJ786440 AMD786440:AMF786440 AVZ786440:AWB786440 BFV786440:BFX786440 BPR786440:BPT786440 BZN786440:BZP786440 CJJ786440:CJL786440 CTF786440:CTH786440 DDB786440:DDD786440 DMX786440:DMZ786440 DWT786440:DWV786440 EGP786440:EGR786440 EQL786440:EQN786440 FAH786440:FAJ786440 FKD786440:FKF786440 FTZ786440:FUB786440 GDV786440:GDX786440 GNR786440:GNT786440 GXN786440:GXP786440 HHJ786440:HHL786440 HRF786440:HRH786440 IBB786440:IBD786440 IKX786440:IKZ786440 IUT786440:IUV786440 JEP786440:JER786440 JOL786440:JON786440 JYH786440:JYJ786440 KID786440:KIF786440 KRZ786440:KSB786440 LBV786440:LBX786440 LLR786440:LLT786440 LVN786440:LVP786440 MFJ786440:MFL786440 MPF786440:MPH786440 MZB786440:MZD786440 NIX786440:NIZ786440 NST786440:NSV786440 OCP786440:OCR786440 OML786440:OMN786440 OWH786440:OWJ786440 PGD786440:PGF786440 PPZ786440:PQB786440 PZV786440:PZX786440 QJR786440:QJT786440 QTN786440:QTP786440 RDJ786440:RDL786440 RNF786440:RNH786440 RXB786440:RXD786440 SGX786440:SGZ786440 SQT786440:SQV786440 TAP786440:TAR786440 TKL786440:TKN786440 TUH786440:TUJ786440 UED786440:UEF786440 UNZ786440:UOB786440 UXV786440:UXX786440 VHR786440:VHT786440 VRN786440:VRP786440 WBJ786440:WBL786440 WLF786440:WLH786440 WVB786440:WVD786440 D851976:F851976 IP851976:IR851976 SL851976:SN851976 ACH851976:ACJ851976 AMD851976:AMF851976 AVZ851976:AWB851976 BFV851976:BFX851976 BPR851976:BPT851976 BZN851976:BZP851976 CJJ851976:CJL851976 CTF851976:CTH851976 DDB851976:DDD851976 DMX851976:DMZ851976 DWT851976:DWV851976 EGP851976:EGR851976 EQL851976:EQN851976 FAH851976:FAJ851976 FKD851976:FKF851976 FTZ851976:FUB851976 GDV851976:GDX851976 GNR851976:GNT851976 GXN851976:GXP851976 HHJ851976:HHL851976 HRF851976:HRH851976 IBB851976:IBD851976 IKX851976:IKZ851976 IUT851976:IUV851976 JEP851976:JER851976 JOL851976:JON851976 JYH851976:JYJ851976 KID851976:KIF851976 KRZ851976:KSB851976 LBV851976:LBX851976 LLR851976:LLT851976 LVN851976:LVP851976 MFJ851976:MFL851976 MPF851976:MPH851976 MZB851976:MZD851976 NIX851976:NIZ851976 NST851976:NSV851976 OCP851976:OCR851976 OML851976:OMN851976 OWH851976:OWJ851976 PGD851976:PGF851976 PPZ851976:PQB851976 PZV851976:PZX851976 QJR851976:QJT851976 QTN851976:QTP851976 RDJ851976:RDL851976 RNF851976:RNH851976 RXB851976:RXD851976 SGX851976:SGZ851976 SQT851976:SQV851976 TAP851976:TAR851976 TKL851976:TKN851976 TUH851976:TUJ851976 UED851976:UEF851976 UNZ851976:UOB851976 UXV851976:UXX851976 VHR851976:VHT851976 VRN851976:VRP851976 WBJ851976:WBL851976 WLF851976:WLH851976 WVB851976:WVD851976 D917512:F917512 IP917512:IR917512 SL917512:SN917512 ACH917512:ACJ917512 AMD917512:AMF917512 AVZ917512:AWB917512 BFV917512:BFX917512 BPR917512:BPT917512 BZN917512:BZP917512 CJJ917512:CJL917512 CTF917512:CTH917512 DDB917512:DDD917512 DMX917512:DMZ917512 DWT917512:DWV917512 EGP917512:EGR917512 EQL917512:EQN917512 FAH917512:FAJ917512 FKD917512:FKF917512 FTZ917512:FUB917512 GDV917512:GDX917512 GNR917512:GNT917512 GXN917512:GXP917512 HHJ917512:HHL917512 HRF917512:HRH917512 IBB917512:IBD917512 IKX917512:IKZ917512 IUT917512:IUV917512 JEP917512:JER917512 JOL917512:JON917512 JYH917512:JYJ917512 KID917512:KIF917512 KRZ917512:KSB917512 LBV917512:LBX917512 LLR917512:LLT917512 LVN917512:LVP917512 MFJ917512:MFL917512 MPF917512:MPH917512 MZB917512:MZD917512 NIX917512:NIZ917512 NST917512:NSV917512 OCP917512:OCR917512 OML917512:OMN917512 OWH917512:OWJ917512 PGD917512:PGF917512 PPZ917512:PQB917512 PZV917512:PZX917512 QJR917512:QJT917512 QTN917512:QTP917512 RDJ917512:RDL917512 RNF917512:RNH917512 RXB917512:RXD917512 SGX917512:SGZ917512 SQT917512:SQV917512 TAP917512:TAR917512 TKL917512:TKN917512 TUH917512:TUJ917512 UED917512:UEF917512 UNZ917512:UOB917512 UXV917512:UXX917512 VHR917512:VHT917512 VRN917512:VRP917512 WBJ917512:WBL917512 WLF917512:WLH917512 WVB917512:WVD917512 D983048:F983048 IP983048:IR983048 SL983048:SN983048 ACH983048:ACJ983048 AMD983048:AMF983048 AVZ983048:AWB983048 BFV983048:BFX983048 BPR983048:BPT983048 BZN983048:BZP983048 CJJ983048:CJL983048 CTF983048:CTH983048 DDB983048:DDD983048 DMX983048:DMZ983048 DWT983048:DWV983048 EGP983048:EGR983048 EQL983048:EQN983048 FAH983048:FAJ983048 FKD983048:FKF983048 FTZ983048:FUB983048 GDV983048:GDX983048 GNR983048:GNT983048 GXN983048:GXP983048 HHJ983048:HHL983048 HRF983048:HRH983048 IBB983048:IBD983048 IKX983048:IKZ983048 IUT983048:IUV983048 JEP983048:JER983048 JOL983048:JON983048 JYH983048:JYJ983048 KID983048:KIF983048 KRZ983048:KSB983048 LBV983048:LBX983048 LLR983048:LLT983048 LVN983048:LVP983048 MFJ983048:MFL983048 MPF983048:MPH983048 MZB983048:MZD983048 NIX983048:NIZ983048 NST983048:NSV983048 OCP983048:OCR983048 OML983048:OMN983048 OWH983048:OWJ983048 PGD983048:PGF983048 PPZ983048:PQB983048 PZV983048:PZX983048 QJR983048:QJT983048 QTN983048:QTP983048 RDJ983048:RDL983048 RNF983048:RNH983048 RXB983048:RXD983048 SGX983048:SGZ983048 SQT983048:SQV983048 TAP983048:TAR983048 TKL983048:TKN983048 TUH983048:TUJ983048 UED983048:UEF983048 UNZ983048:UOB983048 UXV983048:UXX983048 VHR983048:VHT983048 VRN983048:VRP983048 WBJ983048:WBL983048 WLF983048:WLH983048 WVB983048:WVD983048 D2:F2"/>
    <dataValidation imeMode="halfKatakana" allowBlank="1" showInputMessage="1" showErrorMessage="1" sqref="D6:F6 IP6:IR6 SL6:SN6 ACH6:ACJ6 AMD6:AMF6 AVZ6:AWB6 BFV6:BFX6 BPR6:BPT6 BZN6:BZP6 CJJ6:CJL6 CTF6:CTH6 DDB6:DDD6 DMX6:DMZ6 DWT6:DWV6 EGP6:EGR6 EQL6:EQN6 FAH6:FAJ6 FKD6:FKF6 FTZ6:FUB6 GDV6:GDX6 GNR6:GNT6 GXN6:GXP6 HHJ6:HHL6 HRF6:HRH6 IBB6:IBD6 IKX6:IKZ6 IUT6:IUV6 JEP6:JER6 JOL6:JON6 JYH6:JYJ6 KID6:KIF6 KRZ6:KSB6 LBV6:LBX6 LLR6:LLT6 LVN6:LVP6 MFJ6:MFL6 MPF6:MPH6 MZB6:MZD6 NIX6:NIZ6 NST6:NSV6 OCP6:OCR6 OML6:OMN6 OWH6:OWJ6 PGD6:PGF6 PPZ6:PQB6 PZV6:PZX6 QJR6:QJT6 QTN6:QTP6 RDJ6:RDL6 RNF6:RNH6 RXB6:RXD6 SGX6:SGZ6 SQT6:SQV6 TAP6:TAR6 TKL6:TKN6 TUH6:TUJ6 UED6:UEF6 UNZ6:UOB6 UXV6:UXX6 VHR6:VHT6 VRN6:VRP6 WBJ6:WBL6 WLF6:WLH6 WVB6:WVD6 D65543:F65543 IP65543:IR65543 SL65543:SN65543 ACH65543:ACJ65543 AMD65543:AMF65543 AVZ65543:AWB65543 BFV65543:BFX65543 BPR65543:BPT65543 BZN65543:BZP65543 CJJ65543:CJL65543 CTF65543:CTH65543 DDB65543:DDD65543 DMX65543:DMZ65543 DWT65543:DWV65543 EGP65543:EGR65543 EQL65543:EQN65543 FAH65543:FAJ65543 FKD65543:FKF65543 FTZ65543:FUB65543 GDV65543:GDX65543 GNR65543:GNT65543 GXN65543:GXP65543 HHJ65543:HHL65543 HRF65543:HRH65543 IBB65543:IBD65543 IKX65543:IKZ65543 IUT65543:IUV65543 JEP65543:JER65543 JOL65543:JON65543 JYH65543:JYJ65543 KID65543:KIF65543 KRZ65543:KSB65543 LBV65543:LBX65543 LLR65543:LLT65543 LVN65543:LVP65543 MFJ65543:MFL65543 MPF65543:MPH65543 MZB65543:MZD65543 NIX65543:NIZ65543 NST65543:NSV65543 OCP65543:OCR65543 OML65543:OMN65543 OWH65543:OWJ65543 PGD65543:PGF65543 PPZ65543:PQB65543 PZV65543:PZX65543 QJR65543:QJT65543 QTN65543:QTP65543 RDJ65543:RDL65543 RNF65543:RNH65543 RXB65543:RXD65543 SGX65543:SGZ65543 SQT65543:SQV65543 TAP65543:TAR65543 TKL65543:TKN65543 TUH65543:TUJ65543 UED65543:UEF65543 UNZ65543:UOB65543 UXV65543:UXX65543 VHR65543:VHT65543 VRN65543:VRP65543 WBJ65543:WBL65543 WLF65543:WLH65543 WVB65543:WVD65543 D131079:F131079 IP131079:IR131079 SL131079:SN131079 ACH131079:ACJ131079 AMD131079:AMF131079 AVZ131079:AWB131079 BFV131079:BFX131079 BPR131079:BPT131079 BZN131079:BZP131079 CJJ131079:CJL131079 CTF131079:CTH131079 DDB131079:DDD131079 DMX131079:DMZ131079 DWT131079:DWV131079 EGP131079:EGR131079 EQL131079:EQN131079 FAH131079:FAJ131079 FKD131079:FKF131079 FTZ131079:FUB131079 GDV131079:GDX131079 GNR131079:GNT131079 GXN131079:GXP131079 HHJ131079:HHL131079 HRF131079:HRH131079 IBB131079:IBD131079 IKX131079:IKZ131079 IUT131079:IUV131079 JEP131079:JER131079 JOL131079:JON131079 JYH131079:JYJ131079 KID131079:KIF131079 KRZ131079:KSB131079 LBV131079:LBX131079 LLR131079:LLT131079 LVN131079:LVP131079 MFJ131079:MFL131079 MPF131079:MPH131079 MZB131079:MZD131079 NIX131079:NIZ131079 NST131079:NSV131079 OCP131079:OCR131079 OML131079:OMN131079 OWH131079:OWJ131079 PGD131079:PGF131079 PPZ131079:PQB131079 PZV131079:PZX131079 QJR131079:QJT131079 QTN131079:QTP131079 RDJ131079:RDL131079 RNF131079:RNH131079 RXB131079:RXD131079 SGX131079:SGZ131079 SQT131079:SQV131079 TAP131079:TAR131079 TKL131079:TKN131079 TUH131079:TUJ131079 UED131079:UEF131079 UNZ131079:UOB131079 UXV131079:UXX131079 VHR131079:VHT131079 VRN131079:VRP131079 WBJ131079:WBL131079 WLF131079:WLH131079 WVB131079:WVD131079 D196615:F196615 IP196615:IR196615 SL196615:SN196615 ACH196615:ACJ196615 AMD196615:AMF196615 AVZ196615:AWB196615 BFV196615:BFX196615 BPR196615:BPT196615 BZN196615:BZP196615 CJJ196615:CJL196615 CTF196615:CTH196615 DDB196615:DDD196615 DMX196615:DMZ196615 DWT196615:DWV196615 EGP196615:EGR196615 EQL196615:EQN196615 FAH196615:FAJ196615 FKD196615:FKF196615 FTZ196615:FUB196615 GDV196615:GDX196615 GNR196615:GNT196615 GXN196615:GXP196615 HHJ196615:HHL196615 HRF196615:HRH196615 IBB196615:IBD196615 IKX196615:IKZ196615 IUT196615:IUV196615 JEP196615:JER196615 JOL196615:JON196615 JYH196615:JYJ196615 KID196615:KIF196615 KRZ196615:KSB196615 LBV196615:LBX196615 LLR196615:LLT196615 LVN196615:LVP196615 MFJ196615:MFL196615 MPF196615:MPH196615 MZB196615:MZD196615 NIX196615:NIZ196615 NST196615:NSV196615 OCP196615:OCR196615 OML196615:OMN196615 OWH196615:OWJ196615 PGD196615:PGF196615 PPZ196615:PQB196615 PZV196615:PZX196615 QJR196615:QJT196615 QTN196615:QTP196615 RDJ196615:RDL196615 RNF196615:RNH196615 RXB196615:RXD196615 SGX196615:SGZ196615 SQT196615:SQV196615 TAP196615:TAR196615 TKL196615:TKN196615 TUH196615:TUJ196615 UED196615:UEF196615 UNZ196615:UOB196615 UXV196615:UXX196615 VHR196615:VHT196615 VRN196615:VRP196615 WBJ196615:WBL196615 WLF196615:WLH196615 WVB196615:WVD196615 D262151:F262151 IP262151:IR262151 SL262151:SN262151 ACH262151:ACJ262151 AMD262151:AMF262151 AVZ262151:AWB262151 BFV262151:BFX262151 BPR262151:BPT262151 BZN262151:BZP262151 CJJ262151:CJL262151 CTF262151:CTH262151 DDB262151:DDD262151 DMX262151:DMZ262151 DWT262151:DWV262151 EGP262151:EGR262151 EQL262151:EQN262151 FAH262151:FAJ262151 FKD262151:FKF262151 FTZ262151:FUB262151 GDV262151:GDX262151 GNR262151:GNT262151 GXN262151:GXP262151 HHJ262151:HHL262151 HRF262151:HRH262151 IBB262151:IBD262151 IKX262151:IKZ262151 IUT262151:IUV262151 JEP262151:JER262151 JOL262151:JON262151 JYH262151:JYJ262151 KID262151:KIF262151 KRZ262151:KSB262151 LBV262151:LBX262151 LLR262151:LLT262151 LVN262151:LVP262151 MFJ262151:MFL262151 MPF262151:MPH262151 MZB262151:MZD262151 NIX262151:NIZ262151 NST262151:NSV262151 OCP262151:OCR262151 OML262151:OMN262151 OWH262151:OWJ262151 PGD262151:PGF262151 PPZ262151:PQB262151 PZV262151:PZX262151 QJR262151:QJT262151 QTN262151:QTP262151 RDJ262151:RDL262151 RNF262151:RNH262151 RXB262151:RXD262151 SGX262151:SGZ262151 SQT262151:SQV262151 TAP262151:TAR262151 TKL262151:TKN262151 TUH262151:TUJ262151 UED262151:UEF262151 UNZ262151:UOB262151 UXV262151:UXX262151 VHR262151:VHT262151 VRN262151:VRP262151 WBJ262151:WBL262151 WLF262151:WLH262151 WVB262151:WVD262151 D327687:F327687 IP327687:IR327687 SL327687:SN327687 ACH327687:ACJ327687 AMD327687:AMF327687 AVZ327687:AWB327687 BFV327687:BFX327687 BPR327687:BPT327687 BZN327687:BZP327687 CJJ327687:CJL327687 CTF327687:CTH327687 DDB327687:DDD327687 DMX327687:DMZ327687 DWT327687:DWV327687 EGP327687:EGR327687 EQL327687:EQN327687 FAH327687:FAJ327687 FKD327687:FKF327687 FTZ327687:FUB327687 GDV327687:GDX327687 GNR327687:GNT327687 GXN327687:GXP327687 HHJ327687:HHL327687 HRF327687:HRH327687 IBB327687:IBD327687 IKX327687:IKZ327687 IUT327687:IUV327687 JEP327687:JER327687 JOL327687:JON327687 JYH327687:JYJ327687 KID327687:KIF327687 KRZ327687:KSB327687 LBV327687:LBX327687 LLR327687:LLT327687 LVN327687:LVP327687 MFJ327687:MFL327687 MPF327687:MPH327687 MZB327687:MZD327687 NIX327687:NIZ327687 NST327687:NSV327687 OCP327687:OCR327687 OML327687:OMN327687 OWH327687:OWJ327687 PGD327687:PGF327687 PPZ327687:PQB327687 PZV327687:PZX327687 QJR327687:QJT327687 QTN327687:QTP327687 RDJ327687:RDL327687 RNF327687:RNH327687 RXB327687:RXD327687 SGX327687:SGZ327687 SQT327687:SQV327687 TAP327687:TAR327687 TKL327687:TKN327687 TUH327687:TUJ327687 UED327687:UEF327687 UNZ327687:UOB327687 UXV327687:UXX327687 VHR327687:VHT327687 VRN327687:VRP327687 WBJ327687:WBL327687 WLF327687:WLH327687 WVB327687:WVD327687 D393223:F393223 IP393223:IR393223 SL393223:SN393223 ACH393223:ACJ393223 AMD393223:AMF393223 AVZ393223:AWB393223 BFV393223:BFX393223 BPR393223:BPT393223 BZN393223:BZP393223 CJJ393223:CJL393223 CTF393223:CTH393223 DDB393223:DDD393223 DMX393223:DMZ393223 DWT393223:DWV393223 EGP393223:EGR393223 EQL393223:EQN393223 FAH393223:FAJ393223 FKD393223:FKF393223 FTZ393223:FUB393223 GDV393223:GDX393223 GNR393223:GNT393223 GXN393223:GXP393223 HHJ393223:HHL393223 HRF393223:HRH393223 IBB393223:IBD393223 IKX393223:IKZ393223 IUT393223:IUV393223 JEP393223:JER393223 JOL393223:JON393223 JYH393223:JYJ393223 KID393223:KIF393223 KRZ393223:KSB393223 LBV393223:LBX393223 LLR393223:LLT393223 LVN393223:LVP393223 MFJ393223:MFL393223 MPF393223:MPH393223 MZB393223:MZD393223 NIX393223:NIZ393223 NST393223:NSV393223 OCP393223:OCR393223 OML393223:OMN393223 OWH393223:OWJ393223 PGD393223:PGF393223 PPZ393223:PQB393223 PZV393223:PZX393223 QJR393223:QJT393223 QTN393223:QTP393223 RDJ393223:RDL393223 RNF393223:RNH393223 RXB393223:RXD393223 SGX393223:SGZ393223 SQT393223:SQV393223 TAP393223:TAR393223 TKL393223:TKN393223 TUH393223:TUJ393223 UED393223:UEF393223 UNZ393223:UOB393223 UXV393223:UXX393223 VHR393223:VHT393223 VRN393223:VRP393223 WBJ393223:WBL393223 WLF393223:WLH393223 WVB393223:WVD393223 D458759:F458759 IP458759:IR458759 SL458759:SN458759 ACH458759:ACJ458759 AMD458759:AMF458759 AVZ458759:AWB458759 BFV458759:BFX458759 BPR458759:BPT458759 BZN458759:BZP458759 CJJ458759:CJL458759 CTF458759:CTH458759 DDB458759:DDD458759 DMX458759:DMZ458759 DWT458759:DWV458759 EGP458759:EGR458759 EQL458759:EQN458759 FAH458759:FAJ458759 FKD458759:FKF458759 FTZ458759:FUB458759 GDV458759:GDX458759 GNR458759:GNT458759 GXN458759:GXP458759 HHJ458759:HHL458759 HRF458759:HRH458759 IBB458759:IBD458759 IKX458759:IKZ458759 IUT458759:IUV458759 JEP458759:JER458759 JOL458759:JON458759 JYH458759:JYJ458759 KID458759:KIF458759 KRZ458759:KSB458759 LBV458759:LBX458759 LLR458759:LLT458759 LVN458759:LVP458759 MFJ458759:MFL458759 MPF458759:MPH458759 MZB458759:MZD458759 NIX458759:NIZ458759 NST458759:NSV458759 OCP458759:OCR458759 OML458759:OMN458759 OWH458759:OWJ458759 PGD458759:PGF458759 PPZ458759:PQB458759 PZV458759:PZX458759 QJR458759:QJT458759 QTN458759:QTP458759 RDJ458759:RDL458759 RNF458759:RNH458759 RXB458759:RXD458759 SGX458759:SGZ458759 SQT458759:SQV458759 TAP458759:TAR458759 TKL458759:TKN458759 TUH458759:TUJ458759 UED458759:UEF458759 UNZ458759:UOB458759 UXV458759:UXX458759 VHR458759:VHT458759 VRN458759:VRP458759 WBJ458759:WBL458759 WLF458759:WLH458759 WVB458759:WVD458759 D524295:F524295 IP524295:IR524295 SL524295:SN524295 ACH524295:ACJ524295 AMD524295:AMF524295 AVZ524295:AWB524295 BFV524295:BFX524295 BPR524295:BPT524295 BZN524295:BZP524295 CJJ524295:CJL524295 CTF524295:CTH524295 DDB524295:DDD524295 DMX524295:DMZ524295 DWT524295:DWV524295 EGP524295:EGR524295 EQL524295:EQN524295 FAH524295:FAJ524295 FKD524295:FKF524295 FTZ524295:FUB524295 GDV524295:GDX524295 GNR524295:GNT524295 GXN524295:GXP524295 HHJ524295:HHL524295 HRF524295:HRH524295 IBB524295:IBD524295 IKX524295:IKZ524295 IUT524295:IUV524295 JEP524295:JER524295 JOL524295:JON524295 JYH524295:JYJ524295 KID524295:KIF524295 KRZ524295:KSB524295 LBV524295:LBX524295 LLR524295:LLT524295 LVN524295:LVP524295 MFJ524295:MFL524295 MPF524295:MPH524295 MZB524295:MZD524295 NIX524295:NIZ524295 NST524295:NSV524295 OCP524295:OCR524295 OML524295:OMN524295 OWH524295:OWJ524295 PGD524295:PGF524295 PPZ524295:PQB524295 PZV524295:PZX524295 QJR524295:QJT524295 QTN524295:QTP524295 RDJ524295:RDL524295 RNF524295:RNH524295 RXB524295:RXD524295 SGX524295:SGZ524295 SQT524295:SQV524295 TAP524295:TAR524295 TKL524295:TKN524295 TUH524295:TUJ524295 UED524295:UEF524295 UNZ524295:UOB524295 UXV524295:UXX524295 VHR524295:VHT524295 VRN524295:VRP524295 WBJ524295:WBL524295 WLF524295:WLH524295 WVB524295:WVD524295 D589831:F589831 IP589831:IR589831 SL589831:SN589831 ACH589831:ACJ589831 AMD589831:AMF589831 AVZ589831:AWB589831 BFV589831:BFX589831 BPR589831:BPT589831 BZN589831:BZP589831 CJJ589831:CJL589831 CTF589831:CTH589831 DDB589831:DDD589831 DMX589831:DMZ589831 DWT589831:DWV589831 EGP589831:EGR589831 EQL589831:EQN589831 FAH589831:FAJ589831 FKD589831:FKF589831 FTZ589831:FUB589831 GDV589831:GDX589831 GNR589831:GNT589831 GXN589831:GXP589831 HHJ589831:HHL589831 HRF589831:HRH589831 IBB589831:IBD589831 IKX589831:IKZ589831 IUT589831:IUV589831 JEP589831:JER589831 JOL589831:JON589831 JYH589831:JYJ589831 KID589831:KIF589831 KRZ589831:KSB589831 LBV589831:LBX589831 LLR589831:LLT589831 LVN589831:LVP589831 MFJ589831:MFL589831 MPF589831:MPH589831 MZB589831:MZD589831 NIX589831:NIZ589831 NST589831:NSV589831 OCP589831:OCR589831 OML589831:OMN589831 OWH589831:OWJ589831 PGD589831:PGF589831 PPZ589831:PQB589831 PZV589831:PZX589831 QJR589831:QJT589831 QTN589831:QTP589831 RDJ589831:RDL589831 RNF589831:RNH589831 RXB589831:RXD589831 SGX589831:SGZ589831 SQT589831:SQV589831 TAP589831:TAR589831 TKL589831:TKN589831 TUH589831:TUJ589831 UED589831:UEF589831 UNZ589831:UOB589831 UXV589831:UXX589831 VHR589831:VHT589831 VRN589831:VRP589831 WBJ589831:WBL589831 WLF589831:WLH589831 WVB589831:WVD589831 D655367:F655367 IP655367:IR655367 SL655367:SN655367 ACH655367:ACJ655367 AMD655367:AMF655367 AVZ655367:AWB655367 BFV655367:BFX655367 BPR655367:BPT655367 BZN655367:BZP655367 CJJ655367:CJL655367 CTF655367:CTH655367 DDB655367:DDD655367 DMX655367:DMZ655367 DWT655367:DWV655367 EGP655367:EGR655367 EQL655367:EQN655367 FAH655367:FAJ655367 FKD655367:FKF655367 FTZ655367:FUB655367 GDV655367:GDX655367 GNR655367:GNT655367 GXN655367:GXP655367 HHJ655367:HHL655367 HRF655367:HRH655367 IBB655367:IBD655367 IKX655367:IKZ655367 IUT655367:IUV655367 JEP655367:JER655367 JOL655367:JON655367 JYH655367:JYJ655367 KID655367:KIF655367 KRZ655367:KSB655367 LBV655367:LBX655367 LLR655367:LLT655367 LVN655367:LVP655367 MFJ655367:MFL655367 MPF655367:MPH655367 MZB655367:MZD655367 NIX655367:NIZ655367 NST655367:NSV655367 OCP655367:OCR655367 OML655367:OMN655367 OWH655367:OWJ655367 PGD655367:PGF655367 PPZ655367:PQB655367 PZV655367:PZX655367 QJR655367:QJT655367 QTN655367:QTP655367 RDJ655367:RDL655367 RNF655367:RNH655367 RXB655367:RXD655367 SGX655367:SGZ655367 SQT655367:SQV655367 TAP655367:TAR655367 TKL655367:TKN655367 TUH655367:TUJ655367 UED655367:UEF655367 UNZ655367:UOB655367 UXV655367:UXX655367 VHR655367:VHT655367 VRN655367:VRP655367 WBJ655367:WBL655367 WLF655367:WLH655367 WVB655367:WVD655367 D720903:F720903 IP720903:IR720903 SL720903:SN720903 ACH720903:ACJ720903 AMD720903:AMF720903 AVZ720903:AWB720903 BFV720903:BFX720903 BPR720903:BPT720903 BZN720903:BZP720903 CJJ720903:CJL720903 CTF720903:CTH720903 DDB720903:DDD720903 DMX720903:DMZ720903 DWT720903:DWV720903 EGP720903:EGR720903 EQL720903:EQN720903 FAH720903:FAJ720903 FKD720903:FKF720903 FTZ720903:FUB720903 GDV720903:GDX720903 GNR720903:GNT720903 GXN720903:GXP720903 HHJ720903:HHL720903 HRF720903:HRH720903 IBB720903:IBD720903 IKX720903:IKZ720903 IUT720903:IUV720903 JEP720903:JER720903 JOL720903:JON720903 JYH720903:JYJ720903 KID720903:KIF720903 KRZ720903:KSB720903 LBV720903:LBX720903 LLR720903:LLT720903 LVN720903:LVP720903 MFJ720903:MFL720903 MPF720903:MPH720903 MZB720903:MZD720903 NIX720903:NIZ720903 NST720903:NSV720903 OCP720903:OCR720903 OML720903:OMN720903 OWH720903:OWJ720903 PGD720903:PGF720903 PPZ720903:PQB720903 PZV720903:PZX720903 QJR720903:QJT720903 QTN720903:QTP720903 RDJ720903:RDL720903 RNF720903:RNH720903 RXB720903:RXD720903 SGX720903:SGZ720903 SQT720903:SQV720903 TAP720903:TAR720903 TKL720903:TKN720903 TUH720903:TUJ720903 UED720903:UEF720903 UNZ720903:UOB720903 UXV720903:UXX720903 VHR720903:VHT720903 VRN720903:VRP720903 WBJ720903:WBL720903 WLF720903:WLH720903 WVB720903:WVD720903 D786439:F786439 IP786439:IR786439 SL786439:SN786439 ACH786439:ACJ786439 AMD786439:AMF786439 AVZ786439:AWB786439 BFV786439:BFX786439 BPR786439:BPT786439 BZN786439:BZP786439 CJJ786439:CJL786439 CTF786439:CTH786439 DDB786439:DDD786439 DMX786439:DMZ786439 DWT786439:DWV786439 EGP786439:EGR786439 EQL786439:EQN786439 FAH786439:FAJ786439 FKD786439:FKF786439 FTZ786439:FUB786439 GDV786439:GDX786439 GNR786439:GNT786439 GXN786439:GXP786439 HHJ786439:HHL786439 HRF786439:HRH786439 IBB786439:IBD786439 IKX786439:IKZ786439 IUT786439:IUV786439 JEP786439:JER786439 JOL786439:JON786439 JYH786439:JYJ786439 KID786439:KIF786439 KRZ786439:KSB786439 LBV786439:LBX786439 LLR786439:LLT786439 LVN786439:LVP786439 MFJ786439:MFL786439 MPF786439:MPH786439 MZB786439:MZD786439 NIX786439:NIZ786439 NST786439:NSV786439 OCP786439:OCR786439 OML786439:OMN786439 OWH786439:OWJ786439 PGD786439:PGF786439 PPZ786439:PQB786439 PZV786439:PZX786439 QJR786439:QJT786439 QTN786439:QTP786439 RDJ786439:RDL786439 RNF786439:RNH786439 RXB786439:RXD786439 SGX786439:SGZ786439 SQT786439:SQV786439 TAP786439:TAR786439 TKL786439:TKN786439 TUH786439:TUJ786439 UED786439:UEF786439 UNZ786439:UOB786439 UXV786439:UXX786439 VHR786439:VHT786439 VRN786439:VRP786439 WBJ786439:WBL786439 WLF786439:WLH786439 WVB786439:WVD786439 D851975:F851975 IP851975:IR851975 SL851975:SN851975 ACH851975:ACJ851975 AMD851975:AMF851975 AVZ851975:AWB851975 BFV851975:BFX851975 BPR851975:BPT851975 BZN851975:BZP851975 CJJ851975:CJL851975 CTF851975:CTH851975 DDB851975:DDD851975 DMX851975:DMZ851975 DWT851975:DWV851975 EGP851975:EGR851975 EQL851975:EQN851975 FAH851975:FAJ851975 FKD851975:FKF851975 FTZ851975:FUB851975 GDV851975:GDX851975 GNR851975:GNT851975 GXN851975:GXP851975 HHJ851975:HHL851975 HRF851975:HRH851975 IBB851975:IBD851975 IKX851975:IKZ851975 IUT851975:IUV851975 JEP851975:JER851975 JOL851975:JON851975 JYH851975:JYJ851975 KID851975:KIF851975 KRZ851975:KSB851975 LBV851975:LBX851975 LLR851975:LLT851975 LVN851975:LVP851975 MFJ851975:MFL851975 MPF851975:MPH851975 MZB851975:MZD851975 NIX851975:NIZ851975 NST851975:NSV851975 OCP851975:OCR851975 OML851975:OMN851975 OWH851975:OWJ851975 PGD851975:PGF851975 PPZ851975:PQB851975 PZV851975:PZX851975 QJR851975:QJT851975 QTN851975:QTP851975 RDJ851975:RDL851975 RNF851975:RNH851975 RXB851975:RXD851975 SGX851975:SGZ851975 SQT851975:SQV851975 TAP851975:TAR851975 TKL851975:TKN851975 TUH851975:TUJ851975 UED851975:UEF851975 UNZ851975:UOB851975 UXV851975:UXX851975 VHR851975:VHT851975 VRN851975:VRP851975 WBJ851975:WBL851975 WLF851975:WLH851975 WVB851975:WVD851975 D917511:F917511 IP917511:IR917511 SL917511:SN917511 ACH917511:ACJ917511 AMD917511:AMF917511 AVZ917511:AWB917511 BFV917511:BFX917511 BPR917511:BPT917511 BZN917511:BZP917511 CJJ917511:CJL917511 CTF917511:CTH917511 DDB917511:DDD917511 DMX917511:DMZ917511 DWT917511:DWV917511 EGP917511:EGR917511 EQL917511:EQN917511 FAH917511:FAJ917511 FKD917511:FKF917511 FTZ917511:FUB917511 GDV917511:GDX917511 GNR917511:GNT917511 GXN917511:GXP917511 HHJ917511:HHL917511 HRF917511:HRH917511 IBB917511:IBD917511 IKX917511:IKZ917511 IUT917511:IUV917511 JEP917511:JER917511 JOL917511:JON917511 JYH917511:JYJ917511 KID917511:KIF917511 KRZ917511:KSB917511 LBV917511:LBX917511 LLR917511:LLT917511 LVN917511:LVP917511 MFJ917511:MFL917511 MPF917511:MPH917511 MZB917511:MZD917511 NIX917511:NIZ917511 NST917511:NSV917511 OCP917511:OCR917511 OML917511:OMN917511 OWH917511:OWJ917511 PGD917511:PGF917511 PPZ917511:PQB917511 PZV917511:PZX917511 QJR917511:QJT917511 QTN917511:QTP917511 RDJ917511:RDL917511 RNF917511:RNH917511 RXB917511:RXD917511 SGX917511:SGZ917511 SQT917511:SQV917511 TAP917511:TAR917511 TKL917511:TKN917511 TUH917511:TUJ917511 UED917511:UEF917511 UNZ917511:UOB917511 UXV917511:UXX917511 VHR917511:VHT917511 VRN917511:VRP917511 WBJ917511:WBL917511 WLF917511:WLH917511 WVB917511:WVD917511 D983047:F983047 IP983047:IR983047 SL983047:SN983047 ACH983047:ACJ983047 AMD983047:AMF983047 AVZ983047:AWB983047 BFV983047:BFX983047 BPR983047:BPT983047 BZN983047:BZP983047 CJJ983047:CJL983047 CTF983047:CTH983047 DDB983047:DDD983047 DMX983047:DMZ983047 DWT983047:DWV983047 EGP983047:EGR983047 EQL983047:EQN983047 FAH983047:FAJ983047 FKD983047:FKF983047 FTZ983047:FUB983047 GDV983047:GDX983047 GNR983047:GNT983047 GXN983047:GXP983047 HHJ983047:HHL983047 HRF983047:HRH983047 IBB983047:IBD983047 IKX983047:IKZ983047 IUT983047:IUV983047 JEP983047:JER983047 JOL983047:JON983047 JYH983047:JYJ983047 KID983047:KIF983047 KRZ983047:KSB983047 LBV983047:LBX983047 LLR983047:LLT983047 LVN983047:LVP983047 MFJ983047:MFL983047 MPF983047:MPH983047 MZB983047:MZD983047 NIX983047:NIZ983047 NST983047:NSV983047 OCP983047:OCR983047 OML983047:OMN983047 OWH983047:OWJ983047 PGD983047:PGF983047 PPZ983047:PQB983047 PZV983047:PZX983047 QJR983047:QJT983047 QTN983047:QTP983047 RDJ983047:RDL983047 RNF983047:RNH983047 RXB983047:RXD983047 SGX983047:SGZ983047 SQT983047:SQV983047 TAP983047:TAR983047 TKL983047:TKN983047 TUH983047:TUJ983047 UED983047:UEF983047 UNZ983047:UOB983047 UXV983047:UXX983047 VHR983047:VHT983047 VRN983047:VRP983047 WBJ983047:WBL983047 WLF983047:WLH983047 WVB983047:WVD983047"/>
    <dataValidation type="list" imeMode="hiragana" allowBlank="1" showInputMessage="1" showErrorMessage="1" sqref="D3:F3">
      <formula1>$O$3:$O$19</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104"/>
  <sheetViews>
    <sheetView zoomScaleNormal="100" workbookViewId="0">
      <pane ySplit="9" topLeftCell="A10" activePane="bottomLeft" state="frozen"/>
      <selection activeCell="A2" sqref="A2"/>
      <selection pane="bottomLeft" activeCell="A2" sqref="A2"/>
    </sheetView>
  </sheetViews>
  <sheetFormatPr defaultRowHeight="13.5"/>
  <cols>
    <col min="1" max="1" width="4.5" style="1" bestFit="1" customWidth="1"/>
    <col min="2" max="2" width="4.5" style="1" customWidth="1"/>
    <col min="3" max="3" width="9" style="1"/>
    <col min="4" max="5" width="17.5" style="1" customWidth="1"/>
    <col min="6" max="6" width="12.5" style="1" customWidth="1"/>
    <col min="7" max="8" width="5.5" style="1" bestFit="1" customWidth="1"/>
    <col min="9" max="9" width="22.5" style="1" customWidth="1"/>
    <col min="10" max="10" width="22.5" style="213" customWidth="1"/>
    <col min="11" max="12" width="12.375" style="1" hidden="1" customWidth="1"/>
    <col min="13" max="13" width="3.625" style="1" hidden="1" customWidth="1"/>
    <col min="14" max="14" width="5.5" style="1" bestFit="1" customWidth="1"/>
    <col min="15" max="15" width="10.5" style="1" customWidth="1"/>
    <col min="16" max="16" width="8.875" style="1" hidden="1" customWidth="1"/>
    <col min="17" max="17" width="9" style="1"/>
    <col min="18" max="18" width="9" style="1" customWidth="1"/>
    <col min="19" max="19" width="9" style="1" hidden="1" customWidth="1"/>
    <col min="20" max="20" width="13.875" style="2" hidden="1" customWidth="1"/>
    <col min="21" max="21" width="13.875" style="1" hidden="1" customWidth="1"/>
    <col min="22" max="22" width="9" style="1" hidden="1" customWidth="1"/>
    <col min="23" max="23" width="6.5" style="1" hidden="1" customWidth="1"/>
    <col min="24" max="25" width="16.125" style="1" hidden="1" customWidth="1"/>
    <col min="26" max="27" width="5.5" style="1" hidden="1" customWidth="1"/>
    <col min="28" max="28" width="9.5" style="5" hidden="1" customWidth="1"/>
    <col min="29" max="29" width="6.5" style="1" hidden="1" customWidth="1"/>
    <col min="30" max="31" width="16.125" style="1" hidden="1" customWidth="1"/>
    <col min="32" max="33" width="5.5" style="1" hidden="1" customWidth="1"/>
    <col min="34" max="34" width="9.5" style="1" hidden="1" customWidth="1"/>
    <col min="35" max="42" width="9" style="1" hidden="1" customWidth="1"/>
    <col min="43" max="59" width="9" style="1" customWidth="1"/>
    <col min="60" max="16384" width="9" style="1"/>
  </cols>
  <sheetData>
    <row r="1" spans="1:42" ht="17.25">
      <c r="A1" s="6" t="s">
        <v>35</v>
      </c>
      <c r="B1" s="6"/>
    </row>
    <row r="2" spans="1:42">
      <c r="A2" s="3"/>
      <c r="B2" s="3"/>
    </row>
    <row r="3" spans="1:42" ht="14.25" thickBot="1">
      <c r="A3" s="3"/>
      <c r="B3" s="3"/>
      <c r="C3" s="95" t="s">
        <v>93</v>
      </c>
      <c r="D3" s="19"/>
      <c r="E3" s="19"/>
      <c r="F3" s="19"/>
      <c r="G3" s="19"/>
      <c r="H3" s="19"/>
      <c r="I3" s="19"/>
      <c r="J3" s="214"/>
      <c r="K3" s="19"/>
      <c r="L3" s="19"/>
      <c r="N3" s="330" t="s">
        <v>85</v>
      </c>
      <c r="O3" s="330"/>
      <c r="P3" s="330"/>
    </row>
    <row r="4" spans="1:42" ht="14.25" thickBot="1">
      <c r="A4" s="3"/>
      <c r="B4" s="3"/>
      <c r="C4" s="95" t="s">
        <v>94</v>
      </c>
      <c r="D4" s="19"/>
      <c r="E4" s="19"/>
      <c r="F4" s="19"/>
      <c r="G4" s="19"/>
      <c r="H4" s="19"/>
      <c r="I4" s="19"/>
      <c r="J4" s="214"/>
      <c r="K4" s="19"/>
      <c r="L4" s="19"/>
      <c r="M4" s="79"/>
      <c r="N4" s="97"/>
      <c r="O4" s="97" t="s">
        <v>86</v>
      </c>
      <c r="P4" s="183" t="s">
        <v>87</v>
      </c>
    </row>
    <row r="5" spans="1:42">
      <c r="A5" s="3"/>
      <c r="B5" s="3"/>
      <c r="C5" s="40" t="s">
        <v>77</v>
      </c>
      <c r="D5" s="19"/>
      <c r="E5" s="19"/>
      <c r="F5" s="19"/>
      <c r="G5" s="19"/>
      <c r="H5" s="19"/>
      <c r="I5" s="19"/>
      <c r="J5" s="214"/>
      <c r="K5" s="19"/>
      <c r="L5" s="19"/>
      <c r="N5" s="98" t="s">
        <v>88</v>
      </c>
      <c r="O5" s="223">
        <v>4100</v>
      </c>
      <c r="P5" s="184"/>
    </row>
    <row r="6" spans="1:42" ht="14.25" thickBot="1">
      <c r="A6" s="3"/>
      <c r="B6" s="3"/>
      <c r="C6" s="40" t="s">
        <v>82</v>
      </c>
      <c r="D6" s="19"/>
      <c r="E6" s="19"/>
      <c r="F6" s="19"/>
      <c r="G6" s="19"/>
      <c r="H6" s="19"/>
      <c r="I6" s="19"/>
      <c r="J6" s="214"/>
      <c r="K6" s="19"/>
      <c r="L6" s="19"/>
      <c r="N6" s="99" t="s">
        <v>89</v>
      </c>
      <c r="O6" s="224">
        <v>4500</v>
      </c>
      <c r="P6" s="185"/>
    </row>
    <row r="7" spans="1:42" ht="14.25" thickBot="1"/>
    <row r="8" spans="1:42" ht="36.75" customHeight="1">
      <c r="A8" s="21"/>
      <c r="B8" s="201" t="s">
        <v>232</v>
      </c>
      <c r="C8" s="30" t="s">
        <v>233</v>
      </c>
      <c r="D8" s="30" t="s">
        <v>70</v>
      </c>
      <c r="E8" s="30" t="s">
        <v>71</v>
      </c>
      <c r="F8" s="153"/>
      <c r="G8" s="22" t="s">
        <v>6</v>
      </c>
      <c r="H8" s="24" t="s">
        <v>7</v>
      </c>
      <c r="I8" s="21" t="s">
        <v>9</v>
      </c>
      <c r="J8" s="215" t="s">
        <v>10</v>
      </c>
      <c r="K8" s="21" t="s">
        <v>136</v>
      </c>
      <c r="L8" s="24" t="s">
        <v>137</v>
      </c>
      <c r="M8" s="27"/>
      <c r="N8" s="169"/>
      <c r="O8" s="28" t="s">
        <v>13</v>
      </c>
      <c r="P8" s="28" t="s">
        <v>14</v>
      </c>
    </row>
    <row r="9" spans="1:42" ht="14.25" thickBot="1">
      <c r="A9" s="31" t="s">
        <v>11</v>
      </c>
      <c r="B9" s="200" t="s">
        <v>231</v>
      </c>
      <c r="C9" s="16">
        <v>1001</v>
      </c>
      <c r="D9" s="16" t="s">
        <v>12</v>
      </c>
      <c r="E9" s="16" t="s">
        <v>66</v>
      </c>
      <c r="F9" s="154"/>
      <c r="G9" s="16" t="s">
        <v>2</v>
      </c>
      <c r="H9" s="26">
        <v>2</v>
      </c>
      <c r="I9" s="25" t="s">
        <v>218</v>
      </c>
      <c r="J9" s="216">
        <v>1200</v>
      </c>
      <c r="K9" s="25" t="s">
        <v>154</v>
      </c>
      <c r="L9" s="26" t="s">
        <v>155</v>
      </c>
      <c r="M9" s="25"/>
      <c r="N9" s="170"/>
      <c r="O9" s="29" t="s">
        <v>20</v>
      </c>
      <c r="P9" s="29" t="s">
        <v>52</v>
      </c>
      <c r="W9" s="5" t="s">
        <v>33</v>
      </c>
      <c r="X9" s="5" t="s">
        <v>15</v>
      </c>
      <c r="Y9" s="5" t="s">
        <v>67</v>
      </c>
      <c r="Z9" s="5" t="s">
        <v>6</v>
      </c>
      <c r="AA9" s="5" t="s">
        <v>1</v>
      </c>
      <c r="AB9" s="7" t="s">
        <v>83</v>
      </c>
      <c r="AC9" s="5" t="s">
        <v>33</v>
      </c>
      <c r="AD9" s="5" t="s">
        <v>15</v>
      </c>
      <c r="AE9" s="5" t="s">
        <v>67</v>
      </c>
      <c r="AF9" s="5" t="s">
        <v>6</v>
      </c>
      <c r="AG9" s="5" t="s">
        <v>1</v>
      </c>
      <c r="AH9" s="5" t="s">
        <v>83</v>
      </c>
      <c r="AI9" s="1" t="s">
        <v>84</v>
      </c>
      <c r="AJ9" s="1">
        <f>COUNT(AJ10:AJ99)</f>
        <v>0</v>
      </c>
      <c r="AK9" s="1" t="s">
        <v>90</v>
      </c>
      <c r="AL9" s="1">
        <f>COUNT(AL10:AL99)</f>
        <v>0</v>
      </c>
      <c r="AM9" s="1" t="s">
        <v>91</v>
      </c>
      <c r="AN9" s="1">
        <f>COUNT(AN10:AN99)</f>
        <v>0</v>
      </c>
      <c r="AO9" s="1" t="s">
        <v>92</v>
      </c>
      <c r="AP9" s="1">
        <f>COUNT(AP10:AP99)</f>
        <v>0</v>
      </c>
    </row>
    <row r="10" spans="1:42">
      <c r="A10" s="32">
        <v>1</v>
      </c>
      <c r="B10" s="202"/>
      <c r="C10" s="44"/>
      <c r="D10" s="44"/>
      <c r="E10" s="44"/>
      <c r="F10" s="155"/>
      <c r="G10" s="44"/>
      <c r="H10" s="45"/>
      <c r="I10" s="46"/>
      <c r="J10" s="217"/>
      <c r="K10" s="46"/>
      <c r="L10" s="141"/>
      <c r="M10" s="46"/>
      <c r="N10" s="171"/>
      <c r="O10" s="47"/>
      <c r="P10" s="47"/>
      <c r="T10" s="54"/>
      <c r="U10" s="55"/>
      <c r="W10" s="5" t="str">
        <f t="shared" ref="W10:W41" si="0">IF(G10="男",C10,"")</f>
        <v/>
      </c>
      <c r="X10" s="5" t="str">
        <f t="shared" ref="X10:X41" si="1">IF(G10="男",D10,"")</f>
        <v/>
      </c>
      <c r="Y10" s="5" t="str">
        <f t="shared" ref="Y10:Y41" si="2">IF(G10="男",E10,"")</f>
        <v/>
      </c>
      <c r="Z10" s="5" t="str">
        <f t="shared" ref="Z10:Z41" si="3">IF(G10="男",G10,"")</f>
        <v/>
      </c>
      <c r="AA10" s="5" t="str">
        <f t="shared" ref="AA10:AA41" si="4">IF(G10="男",IF(H10="","",H10),"")</f>
        <v/>
      </c>
      <c r="AB10" s="7" t="str">
        <f>IF(G10="男",data_kyogisha!A2,"")</f>
        <v/>
      </c>
      <c r="AC10" s="5" t="str">
        <f t="shared" ref="AC10:AC41" si="5">IF(G10="女",C10,"")</f>
        <v/>
      </c>
      <c r="AD10" s="5" t="str">
        <f t="shared" ref="AD10:AD41" si="6">IF(G10="女",D10,"")</f>
        <v/>
      </c>
      <c r="AE10" s="5" t="str">
        <f t="shared" ref="AE10:AE41" si="7">IF(G10="女",E10,"")</f>
        <v/>
      </c>
      <c r="AF10" s="5" t="str">
        <f t="shared" ref="AF10:AF41" si="8">IF(G10="女",G10,"")</f>
        <v/>
      </c>
      <c r="AG10" s="5" t="str">
        <f t="shared" ref="AG10:AG41" si="9">IF(G10="女",IF(H10="","",H10),"")</f>
        <v/>
      </c>
      <c r="AH10" s="1" t="str">
        <f>IF(G10="女",data_kyogisha!A2,"")</f>
        <v/>
      </c>
      <c r="AI10" s="1">
        <f>IF(AND(G10="男",O10="○"),1,0)</f>
        <v>0</v>
      </c>
      <c r="AJ10" s="1" t="str">
        <f>IF(AND(G10="男",O10="○"),C10,"")</f>
        <v/>
      </c>
      <c r="AK10" s="1">
        <f>IF(AND(G10="男",P10="○"),1,0)</f>
        <v>0</v>
      </c>
      <c r="AL10" s="1" t="str">
        <f>IF(AND(G10="男",P10="○"),C10,"")</f>
        <v/>
      </c>
      <c r="AM10" s="1">
        <f>IF(AND(G10="女",O10="○"),1,0)</f>
        <v>0</v>
      </c>
      <c r="AN10" s="1" t="str">
        <f>IF(AND(G10="女",O10="○"),C10,"")</f>
        <v/>
      </c>
      <c r="AO10" s="1">
        <f>IF(AND(G10="女",P10="○"),1,0)</f>
        <v>0</v>
      </c>
      <c r="AP10" s="1" t="str">
        <f>IF(AND(G10="女",P10="○"),C10,"")</f>
        <v/>
      </c>
    </row>
    <row r="11" spans="1:42">
      <c r="A11" s="32">
        <v>2</v>
      </c>
      <c r="B11" s="202"/>
      <c r="C11" s="44"/>
      <c r="D11" s="44"/>
      <c r="E11" s="44"/>
      <c r="F11" s="155"/>
      <c r="G11" s="44"/>
      <c r="H11" s="45"/>
      <c r="I11" s="46"/>
      <c r="J11" s="217"/>
      <c r="K11" s="46"/>
      <c r="L11" s="141"/>
      <c r="M11" s="46"/>
      <c r="N11" s="171"/>
      <c r="O11" s="47"/>
      <c r="P11" s="47"/>
      <c r="S11" s="1" t="s">
        <v>19</v>
      </c>
      <c r="T11" s="56" t="str">
        <f>IF(種目情報!A3="","",種目情報!A3)</f>
        <v>男60m</v>
      </c>
      <c r="U11" s="57" t="str">
        <f>IF(種目情報!E3="","",種目情報!E3)</f>
        <v>女60m</v>
      </c>
      <c r="V11" s="1" t="s">
        <v>20</v>
      </c>
      <c r="W11" s="5" t="str">
        <f t="shared" si="0"/>
        <v/>
      </c>
      <c r="X11" s="5" t="str">
        <f t="shared" si="1"/>
        <v/>
      </c>
      <c r="Y11" s="5" t="str">
        <f t="shared" si="2"/>
        <v/>
      </c>
      <c r="Z11" s="5" t="str">
        <f t="shared" si="3"/>
        <v/>
      </c>
      <c r="AA11" s="5" t="str">
        <f t="shared" si="4"/>
        <v/>
      </c>
      <c r="AB11" s="7" t="str">
        <f>IF(G11="男",data_kyogisha!A3,"")</f>
        <v/>
      </c>
      <c r="AC11" s="5" t="str">
        <f t="shared" si="5"/>
        <v/>
      </c>
      <c r="AD11" s="5" t="str">
        <f t="shared" si="6"/>
        <v/>
      </c>
      <c r="AE11" s="5" t="str">
        <f t="shared" si="7"/>
        <v/>
      </c>
      <c r="AF11" s="5" t="str">
        <f t="shared" si="8"/>
        <v/>
      </c>
      <c r="AG11" s="5" t="str">
        <f t="shared" si="9"/>
        <v/>
      </c>
      <c r="AH11" s="5" t="str">
        <f>IF(G11="女",data_kyogisha!A3,"")</f>
        <v/>
      </c>
      <c r="AI11" s="1">
        <f>IF(AND(G11="男",O11="○"),AI10+1,AI10)</f>
        <v>0</v>
      </c>
      <c r="AJ11" s="1" t="str">
        <f t="shared" ref="AJ11:AJ73" si="10">IF(AND(G11="男",O11="○"),C11,"")</f>
        <v/>
      </c>
      <c r="AK11" s="1">
        <f>IF(AND(G11="男",P11="○"),AK10+1,AK10)</f>
        <v>0</v>
      </c>
      <c r="AL11" s="1" t="str">
        <f>IF(AND(G11="男",P11="○"),C11,"")</f>
        <v/>
      </c>
      <c r="AM11" s="1">
        <f>IF(AND(G11="女",O11="○"),AM10+1,AM10)</f>
        <v>0</v>
      </c>
      <c r="AN11" s="1" t="str">
        <f>IF(AND(G11="女",O11="○"),C11,"")</f>
        <v/>
      </c>
      <c r="AO11" s="1">
        <f>IF(AND(G11="女",P11="○"),AO10+1,AO10)</f>
        <v>0</v>
      </c>
      <c r="AP11" s="1" t="str">
        <f>IF(AND(G11="女",P11="○"),C11,"")</f>
        <v/>
      </c>
    </row>
    <row r="12" spans="1:42">
      <c r="A12" s="32">
        <v>3</v>
      </c>
      <c r="B12" s="202"/>
      <c r="C12" s="44"/>
      <c r="D12" s="44"/>
      <c r="E12" s="44"/>
      <c r="F12" s="155"/>
      <c r="G12" s="44"/>
      <c r="H12" s="45"/>
      <c r="I12" s="46"/>
      <c r="J12" s="217"/>
      <c r="K12" s="46"/>
      <c r="L12" s="141"/>
      <c r="M12" s="46"/>
      <c r="N12" s="171"/>
      <c r="O12" s="47"/>
      <c r="P12" s="47"/>
      <c r="S12" s="1" t="s">
        <v>18</v>
      </c>
      <c r="T12" s="56" t="str">
        <f>IF(種目情報!A4="","",種目情報!A4)</f>
        <v>男300m</v>
      </c>
      <c r="U12" s="57" t="str">
        <f>IF(種目情報!E4="","",種目情報!E4)</f>
        <v>女300m</v>
      </c>
      <c r="W12" s="5" t="str">
        <f t="shared" si="0"/>
        <v/>
      </c>
      <c r="X12" s="5" t="str">
        <f t="shared" si="1"/>
        <v/>
      </c>
      <c r="Y12" s="5" t="str">
        <f t="shared" si="2"/>
        <v/>
      </c>
      <c r="Z12" s="5" t="str">
        <f t="shared" si="3"/>
        <v/>
      </c>
      <c r="AA12" s="5" t="str">
        <f t="shared" si="4"/>
        <v/>
      </c>
      <c r="AB12" s="7" t="str">
        <f>IF(G12="男",data_kyogisha!A4,"")</f>
        <v/>
      </c>
      <c r="AC12" s="5" t="str">
        <f t="shared" si="5"/>
        <v/>
      </c>
      <c r="AD12" s="5" t="str">
        <f t="shared" si="6"/>
        <v/>
      </c>
      <c r="AE12" s="5" t="str">
        <f t="shared" si="7"/>
        <v/>
      </c>
      <c r="AF12" s="5" t="str">
        <f t="shared" si="8"/>
        <v/>
      </c>
      <c r="AG12" s="5" t="str">
        <f t="shared" si="9"/>
        <v/>
      </c>
      <c r="AH12" s="5" t="str">
        <f>IF(G12="女",data_kyogisha!A4,"")</f>
        <v/>
      </c>
      <c r="AI12" s="1">
        <f t="shared" ref="AI12:AI74" si="11">IF(AND(G12="男",O12="○"),AI11+1,AI11)</f>
        <v>0</v>
      </c>
      <c r="AJ12" s="1" t="str">
        <f t="shared" si="10"/>
        <v/>
      </c>
      <c r="AK12" s="1">
        <f t="shared" ref="AK12:AK75" si="12">IF(AND(G12="男",P12="○"),AK11+1,AK11)</f>
        <v>0</v>
      </c>
      <c r="AL12" s="1" t="str">
        <f t="shared" ref="AL12:AL74" si="13">IF(AND(G12="男",P12="○"),C12,"")</f>
        <v/>
      </c>
      <c r="AM12" s="1">
        <f t="shared" ref="AM12:AM19" si="14">IF(AND(G12="女",O12="○"),AM11+1,AM11)</f>
        <v>0</v>
      </c>
      <c r="AN12" s="1" t="str">
        <f t="shared" ref="AN12:AN19" si="15">IF(AND(G12="女",O12="○"),C12,"")</f>
        <v/>
      </c>
      <c r="AO12" s="1">
        <f t="shared" ref="AO12:AO75" si="16">IF(AND(G12="女",P12="○"),AO11+1,AO11)</f>
        <v>0</v>
      </c>
      <c r="AP12" s="1" t="str">
        <f t="shared" ref="AP12:AP75" si="17">IF(AND(G12="女",P12="○"),C12,"")</f>
        <v/>
      </c>
    </row>
    <row r="13" spans="1:42">
      <c r="A13" s="32">
        <v>4</v>
      </c>
      <c r="B13" s="202"/>
      <c r="C13" s="44"/>
      <c r="D13" s="44"/>
      <c r="E13" s="44"/>
      <c r="F13" s="155"/>
      <c r="G13" s="44"/>
      <c r="H13" s="45"/>
      <c r="I13" s="46"/>
      <c r="J13" s="217"/>
      <c r="K13" s="46"/>
      <c r="L13" s="141"/>
      <c r="M13" s="46"/>
      <c r="N13" s="171"/>
      <c r="O13" s="47"/>
      <c r="P13" s="47"/>
      <c r="T13" s="56" t="str">
        <f>IF(種目情報!A5="","",種目情報!A5)</f>
        <v>男1000m</v>
      </c>
      <c r="U13" s="57" t="str">
        <f>IF(種目情報!E5="","",種目情報!E5)</f>
        <v>女1000m</v>
      </c>
      <c r="W13" s="5" t="str">
        <f t="shared" si="0"/>
        <v/>
      </c>
      <c r="X13" s="5" t="str">
        <f t="shared" si="1"/>
        <v/>
      </c>
      <c r="Y13" s="5" t="str">
        <f t="shared" si="2"/>
        <v/>
      </c>
      <c r="Z13" s="5" t="str">
        <f t="shared" si="3"/>
        <v/>
      </c>
      <c r="AA13" s="5" t="str">
        <f t="shared" si="4"/>
        <v/>
      </c>
      <c r="AB13" s="7" t="str">
        <f>IF(G13="男",data_kyogisha!A5,"")</f>
        <v/>
      </c>
      <c r="AC13" s="5" t="str">
        <f t="shared" si="5"/>
        <v/>
      </c>
      <c r="AD13" s="5" t="str">
        <f t="shared" si="6"/>
        <v/>
      </c>
      <c r="AE13" s="5" t="str">
        <f t="shared" si="7"/>
        <v/>
      </c>
      <c r="AF13" s="5" t="str">
        <f t="shared" si="8"/>
        <v/>
      </c>
      <c r="AG13" s="5" t="str">
        <f t="shared" si="9"/>
        <v/>
      </c>
      <c r="AH13" s="5" t="str">
        <f>IF(G13="女",data_kyogisha!A5,"")</f>
        <v/>
      </c>
      <c r="AI13" s="1">
        <f t="shared" si="11"/>
        <v>0</v>
      </c>
      <c r="AJ13" s="1" t="str">
        <f t="shared" si="10"/>
        <v/>
      </c>
      <c r="AK13" s="1">
        <f t="shared" si="12"/>
        <v>0</v>
      </c>
      <c r="AL13" s="1" t="str">
        <f t="shared" si="13"/>
        <v/>
      </c>
      <c r="AM13" s="1">
        <f t="shared" si="14"/>
        <v>0</v>
      </c>
      <c r="AN13" s="1" t="str">
        <f t="shared" si="15"/>
        <v/>
      </c>
      <c r="AO13" s="1">
        <f t="shared" si="16"/>
        <v>0</v>
      </c>
      <c r="AP13" s="1" t="str">
        <f t="shared" si="17"/>
        <v/>
      </c>
    </row>
    <row r="14" spans="1:42">
      <c r="A14" s="32">
        <v>5</v>
      </c>
      <c r="B14" s="202"/>
      <c r="C14" s="44"/>
      <c r="D14" s="44"/>
      <c r="E14" s="44"/>
      <c r="F14" s="155"/>
      <c r="G14" s="44"/>
      <c r="H14" s="45"/>
      <c r="I14" s="46"/>
      <c r="J14" s="217"/>
      <c r="K14" s="46"/>
      <c r="L14" s="141"/>
      <c r="M14" s="46"/>
      <c r="N14" s="171"/>
      <c r="O14" s="47"/>
      <c r="P14" s="47"/>
      <c r="T14" s="56" t="str">
        <f>IF(種目情報!A6="","",種目情報!A6)</f>
        <v>男走高跳A</v>
      </c>
      <c r="U14" s="57" t="str">
        <f>IF(種目情報!E6="","",種目情報!E6)</f>
        <v>女走高跳A</v>
      </c>
      <c r="W14" s="5" t="str">
        <f t="shared" si="0"/>
        <v/>
      </c>
      <c r="X14" s="5" t="str">
        <f t="shared" si="1"/>
        <v/>
      </c>
      <c r="Y14" s="5" t="str">
        <f t="shared" si="2"/>
        <v/>
      </c>
      <c r="Z14" s="5" t="str">
        <f t="shared" si="3"/>
        <v/>
      </c>
      <c r="AA14" s="5" t="str">
        <f t="shared" si="4"/>
        <v/>
      </c>
      <c r="AB14" s="7" t="str">
        <f>IF(G14="男",data_kyogisha!A6,"")</f>
        <v/>
      </c>
      <c r="AC14" s="5" t="str">
        <f t="shared" si="5"/>
        <v/>
      </c>
      <c r="AD14" s="5" t="str">
        <f t="shared" si="6"/>
        <v/>
      </c>
      <c r="AE14" s="5" t="str">
        <f t="shared" si="7"/>
        <v/>
      </c>
      <c r="AF14" s="5" t="str">
        <f t="shared" si="8"/>
        <v/>
      </c>
      <c r="AG14" s="5" t="str">
        <f t="shared" si="9"/>
        <v/>
      </c>
      <c r="AH14" s="5" t="str">
        <f>IF(G14="女",data_kyogisha!A6,"")</f>
        <v/>
      </c>
      <c r="AI14" s="1">
        <f t="shared" si="11"/>
        <v>0</v>
      </c>
      <c r="AJ14" s="1" t="str">
        <f t="shared" si="10"/>
        <v/>
      </c>
      <c r="AK14" s="1">
        <f t="shared" si="12"/>
        <v>0</v>
      </c>
      <c r="AL14" s="1" t="str">
        <f t="shared" si="13"/>
        <v/>
      </c>
      <c r="AM14" s="1">
        <f t="shared" si="14"/>
        <v>0</v>
      </c>
      <c r="AN14" s="1" t="str">
        <f t="shared" si="15"/>
        <v/>
      </c>
      <c r="AO14" s="1">
        <f t="shared" si="16"/>
        <v>0</v>
      </c>
      <c r="AP14" s="1" t="str">
        <f t="shared" si="17"/>
        <v/>
      </c>
    </row>
    <row r="15" spans="1:42">
      <c r="A15" s="32">
        <v>6</v>
      </c>
      <c r="B15" s="202"/>
      <c r="C15" s="44"/>
      <c r="D15" s="44"/>
      <c r="E15" s="44"/>
      <c r="F15" s="155"/>
      <c r="G15" s="44"/>
      <c r="H15" s="45"/>
      <c r="I15" s="46"/>
      <c r="J15" s="217"/>
      <c r="K15" s="46"/>
      <c r="L15" s="141"/>
      <c r="M15" s="46"/>
      <c r="N15" s="171"/>
      <c r="O15" s="47"/>
      <c r="P15" s="47"/>
      <c r="T15" s="56" t="str">
        <f>IF(種目情報!A7="","",種目情報!A7)</f>
        <v>男走高跳B</v>
      </c>
      <c r="U15" s="57" t="str">
        <f>IF(種目情報!E7="","",種目情報!E7)</f>
        <v>女走高跳B</v>
      </c>
      <c r="W15" s="5" t="str">
        <f t="shared" si="0"/>
        <v/>
      </c>
      <c r="X15" s="5" t="str">
        <f t="shared" si="1"/>
        <v/>
      </c>
      <c r="Y15" s="5" t="str">
        <f t="shared" si="2"/>
        <v/>
      </c>
      <c r="Z15" s="5" t="str">
        <f t="shared" si="3"/>
        <v/>
      </c>
      <c r="AA15" s="5" t="str">
        <f t="shared" si="4"/>
        <v/>
      </c>
      <c r="AB15" s="7" t="str">
        <f>IF(G15="男",data_kyogisha!A7,"")</f>
        <v/>
      </c>
      <c r="AC15" s="5" t="str">
        <f t="shared" si="5"/>
        <v/>
      </c>
      <c r="AD15" s="5" t="str">
        <f t="shared" si="6"/>
        <v/>
      </c>
      <c r="AE15" s="5" t="str">
        <f t="shared" si="7"/>
        <v/>
      </c>
      <c r="AF15" s="5" t="str">
        <f t="shared" si="8"/>
        <v/>
      </c>
      <c r="AG15" s="5" t="str">
        <f t="shared" si="9"/>
        <v/>
      </c>
      <c r="AH15" s="5" t="str">
        <f>IF(G15="女",data_kyogisha!A7,"")</f>
        <v/>
      </c>
      <c r="AI15" s="1">
        <f t="shared" si="11"/>
        <v>0</v>
      </c>
      <c r="AJ15" s="1" t="str">
        <f t="shared" si="10"/>
        <v/>
      </c>
      <c r="AK15" s="1">
        <f t="shared" si="12"/>
        <v>0</v>
      </c>
      <c r="AL15" s="1" t="str">
        <f t="shared" si="13"/>
        <v/>
      </c>
      <c r="AM15" s="1">
        <f t="shared" si="14"/>
        <v>0</v>
      </c>
      <c r="AN15" s="1" t="str">
        <f t="shared" si="15"/>
        <v/>
      </c>
      <c r="AO15" s="1">
        <f t="shared" si="16"/>
        <v>0</v>
      </c>
      <c r="AP15" s="1" t="str">
        <f t="shared" si="17"/>
        <v/>
      </c>
    </row>
    <row r="16" spans="1:42">
      <c r="A16" s="32">
        <v>7</v>
      </c>
      <c r="B16" s="202"/>
      <c r="C16" s="44"/>
      <c r="D16" s="44"/>
      <c r="E16" s="44"/>
      <c r="F16" s="155"/>
      <c r="G16" s="44"/>
      <c r="H16" s="45"/>
      <c r="I16" s="46"/>
      <c r="J16" s="217"/>
      <c r="K16" s="46"/>
      <c r="L16" s="141"/>
      <c r="M16" s="46"/>
      <c r="N16" s="171"/>
      <c r="O16" s="47"/>
      <c r="P16" s="47"/>
      <c r="T16" s="56" t="str">
        <f>IF(種目情報!A8="","",種目情報!A8)</f>
        <v>男走幅跳</v>
      </c>
      <c r="U16" s="57" t="str">
        <f>IF(種目情報!E8="","",種目情報!E8)</f>
        <v>女走幅跳</v>
      </c>
      <c r="W16" s="5" t="str">
        <f t="shared" si="0"/>
        <v/>
      </c>
      <c r="X16" s="5" t="str">
        <f t="shared" si="1"/>
        <v/>
      </c>
      <c r="Y16" s="5" t="str">
        <f t="shared" si="2"/>
        <v/>
      </c>
      <c r="Z16" s="5" t="str">
        <f t="shared" si="3"/>
        <v/>
      </c>
      <c r="AA16" s="5" t="str">
        <f t="shared" si="4"/>
        <v/>
      </c>
      <c r="AB16" s="7" t="str">
        <f>IF(G16="男",data_kyogisha!A8,"")</f>
        <v/>
      </c>
      <c r="AC16" s="5" t="str">
        <f t="shared" si="5"/>
        <v/>
      </c>
      <c r="AD16" s="5" t="str">
        <f t="shared" si="6"/>
        <v/>
      </c>
      <c r="AE16" s="5" t="str">
        <f t="shared" si="7"/>
        <v/>
      </c>
      <c r="AF16" s="5" t="str">
        <f t="shared" si="8"/>
        <v/>
      </c>
      <c r="AG16" s="5" t="str">
        <f t="shared" si="9"/>
        <v/>
      </c>
      <c r="AH16" s="5" t="str">
        <f>IF(G16="女",data_kyogisha!A8,"")</f>
        <v/>
      </c>
      <c r="AI16" s="1">
        <f t="shared" si="11"/>
        <v>0</v>
      </c>
      <c r="AJ16" s="1" t="str">
        <f t="shared" si="10"/>
        <v/>
      </c>
      <c r="AK16" s="1">
        <f t="shared" si="12"/>
        <v>0</v>
      </c>
      <c r="AL16" s="1" t="str">
        <f t="shared" si="13"/>
        <v/>
      </c>
      <c r="AM16" s="1">
        <f t="shared" si="14"/>
        <v>0</v>
      </c>
      <c r="AN16" s="1" t="str">
        <f t="shared" si="15"/>
        <v/>
      </c>
      <c r="AO16" s="1">
        <f t="shared" si="16"/>
        <v>0</v>
      </c>
      <c r="AP16" s="1" t="str">
        <f t="shared" si="17"/>
        <v/>
      </c>
    </row>
    <row r="17" spans="1:42">
      <c r="A17" s="32">
        <v>8</v>
      </c>
      <c r="B17" s="202"/>
      <c r="C17" s="44"/>
      <c r="D17" s="44"/>
      <c r="E17" s="44"/>
      <c r="F17" s="155"/>
      <c r="G17" s="44"/>
      <c r="H17" s="45"/>
      <c r="I17" s="46"/>
      <c r="J17" s="217"/>
      <c r="K17" s="46"/>
      <c r="L17" s="141"/>
      <c r="M17" s="46"/>
      <c r="N17" s="171"/>
      <c r="O17" s="47"/>
      <c r="P17" s="47"/>
      <c r="T17" s="56" t="str">
        <f>IF(種目情報!A9="","",種目情報!A9)</f>
        <v>男砲丸投</v>
      </c>
      <c r="U17" s="57" t="str">
        <f>IF(種目情報!E9="","",種目情報!E9)</f>
        <v>女砲丸投</v>
      </c>
      <c r="W17" s="5" t="str">
        <f t="shared" si="0"/>
        <v/>
      </c>
      <c r="X17" s="5" t="str">
        <f t="shared" si="1"/>
        <v/>
      </c>
      <c r="Y17" s="5" t="str">
        <f t="shared" si="2"/>
        <v/>
      </c>
      <c r="Z17" s="5" t="str">
        <f t="shared" si="3"/>
        <v/>
      </c>
      <c r="AA17" s="5" t="str">
        <f t="shared" si="4"/>
        <v/>
      </c>
      <c r="AB17" s="7" t="str">
        <f>IF(G17="男",data_kyogisha!A9,"")</f>
        <v/>
      </c>
      <c r="AC17" s="5" t="str">
        <f t="shared" si="5"/>
        <v/>
      </c>
      <c r="AD17" s="5" t="str">
        <f t="shared" si="6"/>
        <v/>
      </c>
      <c r="AE17" s="5" t="str">
        <f t="shared" si="7"/>
        <v/>
      </c>
      <c r="AF17" s="5" t="str">
        <f t="shared" si="8"/>
        <v/>
      </c>
      <c r="AG17" s="5" t="str">
        <f t="shared" si="9"/>
        <v/>
      </c>
      <c r="AH17" s="5" t="str">
        <f>IF(G17="女",data_kyogisha!A9,"")</f>
        <v/>
      </c>
      <c r="AI17" s="1">
        <f t="shared" si="11"/>
        <v>0</v>
      </c>
      <c r="AJ17" s="1" t="str">
        <f t="shared" si="10"/>
        <v/>
      </c>
      <c r="AK17" s="1">
        <f t="shared" si="12"/>
        <v>0</v>
      </c>
      <c r="AL17" s="1" t="str">
        <f t="shared" si="13"/>
        <v/>
      </c>
      <c r="AM17" s="1">
        <f t="shared" si="14"/>
        <v>0</v>
      </c>
      <c r="AN17" s="1" t="str">
        <f t="shared" si="15"/>
        <v/>
      </c>
      <c r="AO17" s="1">
        <f t="shared" si="16"/>
        <v>0</v>
      </c>
      <c r="AP17" s="1" t="str">
        <f t="shared" si="17"/>
        <v/>
      </c>
    </row>
    <row r="18" spans="1:42">
      <c r="A18" s="32">
        <v>9</v>
      </c>
      <c r="B18" s="202"/>
      <c r="C18" s="44"/>
      <c r="D18" s="44"/>
      <c r="E18" s="44"/>
      <c r="F18" s="155"/>
      <c r="G18" s="44"/>
      <c r="H18" s="45"/>
      <c r="I18" s="46"/>
      <c r="J18" s="217"/>
      <c r="K18" s="46"/>
      <c r="L18" s="141"/>
      <c r="M18" s="46"/>
      <c r="N18" s="171"/>
      <c r="O18" s="47"/>
      <c r="P18" s="47"/>
      <c r="T18" s="56" t="str">
        <f>IF(種目情報!A10="","",種目情報!A10)</f>
        <v>男円盤投</v>
      </c>
      <c r="U18" s="57" t="str">
        <f>IF(種目情報!E10="","",種目情報!E10)</f>
        <v>女円盤投</v>
      </c>
      <c r="W18" s="5" t="str">
        <f t="shared" si="0"/>
        <v/>
      </c>
      <c r="X18" s="5" t="str">
        <f t="shared" si="1"/>
        <v/>
      </c>
      <c r="Y18" s="5" t="str">
        <f t="shared" si="2"/>
        <v/>
      </c>
      <c r="Z18" s="5" t="str">
        <f t="shared" si="3"/>
        <v/>
      </c>
      <c r="AA18" s="5" t="str">
        <f t="shared" si="4"/>
        <v/>
      </c>
      <c r="AB18" s="7" t="str">
        <f>IF(G18="男",data_kyogisha!A10,"")</f>
        <v/>
      </c>
      <c r="AC18" s="5" t="str">
        <f t="shared" si="5"/>
        <v/>
      </c>
      <c r="AD18" s="5" t="str">
        <f t="shared" si="6"/>
        <v/>
      </c>
      <c r="AE18" s="5" t="str">
        <f t="shared" si="7"/>
        <v/>
      </c>
      <c r="AF18" s="5" t="str">
        <f t="shared" si="8"/>
        <v/>
      </c>
      <c r="AG18" s="5" t="str">
        <f t="shared" si="9"/>
        <v/>
      </c>
      <c r="AH18" s="5" t="str">
        <f>IF(G18="女",data_kyogisha!A10,"")</f>
        <v/>
      </c>
      <c r="AI18" s="1">
        <f t="shared" si="11"/>
        <v>0</v>
      </c>
      <c r="AJ18" s="1" t="str">
        <f t="shared" si="10"/>
        <v/>
      </c>
      <c r="AK18" s="1">
        <f t="shared" si="12"/>
        <v>0</v>
      </c>
      <c r="AL18" s="1" t="str">
        <f t="shared" si="13"/>
        <v/>
      </c>
      <c r="AM18" s="1">
        <f t="shared" si="14"/>
        <v>0</v>
      </c>
      <c r="AN18" s="1" t="str">
        <f t="shared" si="15"/>
        <v/>
      </c>
      <c r="AO18" s="1">
        <f t="shared" si="16"/>
        <v>0</v>
      </c>
      <c r="AP18" s="1" t="str">
        <f t="shared" si="17"/>
        <v/>
      </c>
    </row>
    <row r="19" spans="1:42">
      <c r="A19" s="32">
        <v>10</v>
      </c>
      <c r="B19" s="202"/>
      <c r="C19" s="44"/>
      <c r="D19" s="44"/>
      <c r="E19" s="44"/>
      <c r="F19" s="155"/>
      <c r="G19" s="44"/>
      <c r="H19" s="45"/>
      <c r="I19" s="46"/>
      <c r="J19" s="217"/>
      <c r="K19" s="46"/>
      <c r="L19" s="141"/>
      <c r="M19" s="46"/>
      <c r="N19" s="171"/>
      <c r="O19" s="47"/>
      <c r="P19" s="47"/>
      <c r="T19" s="56"/>
      <c r="U19" s="57"/>
      <c r="W19" s="5" t="str">
        <f t="shared" si="0"/>
        <v/>
      </c>
      <c r="X19" s="5" t="str">
        <f t="shared" si="1"/>
        <v/>
      </c>
      <c r="Y19" s="5" t="str">
        <f t="shared" si="2"/>
        <v/>
      </c>
      <c r="Z19" s="5" t="str">
        <f t="shared" si="3"/>
        <v/>
      </c>
      <c r="AA19" s="5" t="str">
        <f t="shared" si="4"/>
        <v/>
      </c>
      <c r="AB19" s="7" t="str">
        <f>IF(G19="男",data_kyogisha!A11,"")</f>
        <v/>
      </c>
      <c r="AC19" s="5" t="str">
        <f t="shared" si="5"/>
        <v/>
      </c>
      <c r="AD19" s="5" t="str">
        <f t="shared" si="6"/>
        <v/>
      </c>
      <c r="AE19" s="5" t="str">
        <f t="shared" si="7"/>
        <v/>
      </c>
      <c r="AF19" s="5" t="str">
        <f t="shared" si="8"/>
        <v/>
      </c>
      <c r="AG19" s="5" t="str">
        <f t="shared" si="9"/>
        <v/>
      </c>
      <c r="AH19" s="5" t="str">
        <f>IF(G19="女",data_kyogisha!A11,"")</f>
        <v/>
      </c>
      <c r="AI19" s="1">
        <f t="shared" si="11"/>
        <v>0</v>
      </c>
      <c r="AJ19" s="1" t="str">
        <f t="shared" si="10"/>
        <v/>
      </c>
      <c r="AK19" s="1">
        <f t="shared" si="12"/>
        <v>0</v>
      </c>
      <c r="AL19" s="1" t="str">
        <f t="shared" si="13"/>
        <v/>
      </c>
      <c r="AM19" s="1">
        <f t="shared" si="14"/>
        <v>0</v>
      </c>
      <c r="AN19" s="1" t="str">
        <f t="shared" si="15"/>
        <v/>
      </c>
      <c r="AO19" s="1">
        <f t="shared" si="16"/>
        <v>0</v>
      </c>
      <c r="AP19" s="1" t="str">
        <f t="shared" si="17"/>
        <v/>
      </c>
    </row>
    <row r="20" spans="1:42">
      <c r="A20" s="32">
        <v>11</v>
      </c>
      <c r="B20" s="202"/>
      <c r="C20" s="44"/>
      <c r="D20" s="44"/>
      <c r="E20" s="44"/>
      <c r="F20" s="155"/>
      <c r="G20" s="44"/>
      <c r="H20" s="45"/>
      <c r="I20" s="46"/>
      <c r="J20" s="217"/>
      <c r="K20" s="46"/>
      <c r="L20" s="141"/>
      <c r="M20" s="46"/>
      <c r="N20" s="171"/>
      <c r="O20" s="47"/>
      <c r="P20" s="47"/>
      <c r="T20" s="56"/>
      <c r="U20" s="57"/>
      <c r="W20" s="5" t="str">
        <f t="shared" si="0"/>
        <v/>
      </c>
      <c r="X20" s="5" t="str">
        <f t="shared" si="1"/>
        <v/>
      </c>
      <c r="Y20" s="5" t="str">
        <f t="shared" si="2"/>
        <v/>
      </c>
      <c r="Z20" s="5" t="str">
        <f t="shared" si="3"/>
        <v/>
      </c>
      <c r="AA20" s="5" t="str">
        <f t="shared" si="4"/>
        <v/>
      </c>
      <c r="AB20" s="7" t="str">
        <f>IF(G20="男",data_kyogisha!A12,"")</f>
        <v/>
      </c>
      <c r="AC20" s="5" t="str">
        <f t="shared" si="5"/>
        <v/>
      </c>
      <c r="AD20" s="5" t="str">
        <f t="shared" si="6"/>
        <v/>
      </c>
      <c r="AE20" s="5" t="str">
        <f t="shared" si="7"/>
        <v/>
      </c>
      <c r="AF20" s="5" t="str">
        <f t="shared" si="8"/>
        <v/>
      </c>
      <c r="AG20" s="5" t="str">
        <f t="shared" si="9"/>
        <v/>
      </c>
      <c r="AH20" s="5" t="str">
        <f>IF(G20="女",data_kyogisha!A12,"")</f>
        <v/>
      </c>
      <c r="AI20" s="1">
        <f t="shared" si="11"/>
        <v>0</v>
      </c>
      <c r="AJ20" s="1" t="str">
        <f t="shared" si="10"/>
        <v/>
      </c>
      <c r="AK20" s="1">
        <f t="shared" si="12"/>
        <v>0</v>
      </c>
      <c r="AL20" s="1" t="str">
        <f t="shared" si="13"/>
        <v/>
      </c>
      <c r="AM20" s="1">
        <f t="shared" ref="AM20:AM83" si="18">IF(AND(G20="女",O20="○"),AM19+1,AM19)</f>
        <v>0</v>
      </c>
      <c r="AN20" s="1" t="str">
        <f t="shared" ref="AN20:AN83" si="19">IF(AND(G20="女",O20="○"),C20,"")</f>
        <v/>
      </c>
      <c r="AO20" s="1">
        <f t="shared" si="16"/>
        <v>0</v>
      </c>
      <c r="AP20" s="1" t="str">
        <f t="shared" si="17"/>
        <v/>
      </c>
    </row>
    <row r="21" spans="1:42">
      <c r="A21" s="32">
        <v>12</v>
      </c>
      <c r="B21" s="202"/>
      <c r="C21" s="44"/>
      <c r="D21" s="44"/>
      <c r="E21" s="44"/>
      <c r="F21" s="155"/>
      <c r="G21" s="44"/>
      <c r="H21" s="45"/>
      <c r="I21" s="46"/>
      <c r="J21" s="217"/>
      <c r="K21" s="46"/>
      <c r="L21" s="141"/>
      <c r="M21" s="46"/>
      <c r="N21" s="171"/>
      <c r="O21" s="47"/>
      <c r="P21" s="47"/>
      <c r="T21" s="56"/>
      <c r="U21" s="57"/>
      <c r="W21" s="5" t="str">
        <f t="shared" si="0"/>
        <v/>
      </c>
      <c r="X21" s="5" t="str">
        <f t="shared" si="1"/>
        <v/>
      </c>
      <c r="Y21" s="5" t="str">
        <f t="shared" si="2"/>
        <v/>
      </c>
      <c r="Z21" s="5" t="str">
        <f t="shared" si="3"/>
        <v/>
      </c>
      <c r="AA21" s="5" t="str">
        <f t="shared" si="4"/>
        <v/>
      </c>
      <c r="AB21" s="7" t="str">
        <f>IF(G21="男",data_kyogisha!A13,"")</f>
        <v/>
      </c>
      <c r="AC21" s="5" t="str">
        <f t="shared" si="5"/>
        <v/>
      </c>
      <c r="AD21" s="5" t="str">
        <f t="shared" si="6"/>
        <v/>
      </c>
      <c r="AE21" s="5" t="str">
        <f t="shared" si="7"/>
        <v/>
      </c>
      <c r="AF21" s="5" t="str">
        <f t="shared" si="8"/>
        <v/>
      </c>
      <c r="AG21" s="5" t="str">
        <f t="shared" si="9"/>
        <v/>
      </c>
      <c r="AH21" s="5" t="str">
        <f>IF(G21="女",data_kyogisha!A13,"")</f>
        <v/>
      </c>
      <c r="AI21" s="1">
        <f t="shared" si="11"/>
        <v>0</v>
      </c>
      <c r="AJ21" s="1" t="str">
        <f t="shared" si="10"/>
        <v/>
      </c>
      <c r="AK21" s="1">
        <f t="shared" si="12"/>
        <v>0</v>
      </c>
      <c r="AL21" s="1" t="str">
        <f t="shared" si="13"/>
        <v/>
      </c>
      <c r="AM21" s="1">
        <f t="shared" si="18"/>
        <v>0</v>
      </c>
      <c r="AN21" s="1" t="str">
        <f t="shared" si="19"/>
        <v/>
      </c>
      <c r="AO21" s="1">
        <f t="shared" si="16"/>
        <v>0</v>
      </c>
      <c r="AP21" s="1" t="str">
        <f t="shared" si="17"/>
        <v/>
      </c>
    </row>
    <row r="22" spans="1:42">
      <c r="A22" s="32">
        <v>13</v>
      </c>
      <c r="B22" s="202"/>
      <c r="C22" s="44"/>
      <c r="D22" s="44"/>
      <c r="E22" s="44"/>
      <c r="F22" s="155"/>
      <c r="G22" s="44"/>
      <c r="H22" s="45"/>
      <c r="I22" s="46"/>
      <c r="J22" s="217"/>
      <c r="K22" s="46"/>
      <c r="L22" s="141"/>
      <c r="M22" s="46"/>
      <c r="N22" s="171"/>
      <c r="O22" s="47"/>
      <c r="P22" s="47"/>
      <c r="T22" s="56"/>
      <c r="U22" s="57"/>
      <c r="W22" s="5" t="str">
        <f t="shared" si="0"/>
        <v/>
      </c>
      <c r="X22" s="5" t="str">
        <f t="shared" si="1"/>
        <v/>
      </c>
      <c r="Y22" s="5" t="str">
        <f t="shared" si="2"/>
        <v/>
      </c>
      <c r="Z22" s="5" t="str">
        <f t="shared" si="3"/>
        <v/>
      </c>
      <c r="AA22" s="5" t="str">
        <f t="shared" si="4"/>
        <v/>
      </c>
      <c r="AB22" s="7" t="str">
        <f>IF(G22="男",data_kyogisha!A14,"")</f>
        <v/>
      </c>
      <c r="AC22" s="5" t="str">
        <f t="shared" si="5"/>
        <v/>
      </c>
      <c r="AD22" s="5" t="str">
        <f t="shared" si="6"/>
        <v/>
      </c>
      <c r="AE22" s="5" t="str">
        <f t="shared" si="7"/>
        <v/>
      </c>
      <c r="AF22" s="5" t="str">
        <f t="shared" si="8"/>
        <v/>
      </c>
      <c r="AG22" s="5" t="str">
        <f t="shared" si="9"/>
        <v/>
      </c>
      <c r="AH22" s="5" t="str">
        <f>IF(G22="女",data_kyogisha!A14,"")</f>
        <v/>
      </c>
      <c r="AI22" s="1">
        <f t="shared" si="11"/>
        <v>0</v>
      </c>
      <c r="AJ22" s="1" t="str">
        <f t="shared" si="10"/>
        <v/>
      </c>
      <c r="AK22" s="1">
        <f t="shared" si="12"/>
        <v>0</v>
      </c>
      <c r="AL22" s="1" t="str">
        <f t="shared" si="13"/>
        <v/>
      </c>
      <c r="AM22" s="1">
        <f t="shared" si="18"/>
        <v>0</v>
      </c>
      <c r="AN22" s="1" t="str">
        <f t="shared" si="19"/>
        <v/>
      </c>
      <c r="AO22" s="1">
        <f t="shared" si="16"/>
        <v>0</v>
      </c>
      <c r="AP22" s="1" t="str">
        <f t="shared" si="17"/>
        <v/>
      </c>
    </row>
    <row r="23" spans="1:42">
      <c r="A23" s="32">
        <v>14</v>
      </c>
      <c r="B23" s="202"/>
      <c r="C23" s="44"/>
      <c r="D23" s="44"/>
      <c r="E23" s="44"/>
      <c r="F23" s="155"/>
      <c r="G23" s="44"/>
      <c r="H23" s="45"/>
      <c r="I23" s="46"/>
      <c r="J23" s="217"/>
      <c r="K23" s="46"/>
      <c r="L23" s="141"/>
      <c r="M23" s="46"/>
      <c r="N23" s="171"/>
      <c r="O23" s="47"/>
      <c r="P23" s="47"/>
      <c r="T23" s="56"/>
      <c r="U23" s="57"/>
      <c r="W23" s="5" t="str">
        <f t="shared" si="0"/>
        <v/>
      </c>
      <c r="X23" s="5" t="str">
        <f t="shared" si="1"/>
        <v/>
      </c>
      <c r="Y23" s="5" t="str">
        <f t="shared" si="2"/>
        <v/>
      </c>
      <c r="Z23" s="5" t="str">
        <f t="shared" si="3"/>
        <v/>
      </c>
      <c r="AA23" s="5" t="str">
        <f t="shared" si="4"/>
        <v/>
      </c>
      <c r="AB23" s="7" t="str">
        <f>IF(G23="男",data_kyogisha!A15,"")</f>
        <v/>
      </c>
      <c r="AC23" s="5" t="str">
        <f t="shared" si="5"/>
        <v/>
      </c>
      <c r="AD23" s="5" t="str">
        <f t="shared" si="6"/>
        <v/>
      </c>
      <c r="AE23" s="5" t="str">
        <f t="shared" si="7"/>
        <v/>
      </c>
      <c r="AF23" s="5" t="str">
        <f t="shared" si="8"/>
        <v/>
      </c>
      <c r="AG23" s="5" t="str">
        <f t="shared" si="9"/>
        <v/>
      </c>
      <c r="AH23" s="5" t="str">
        <f>IF(G23="女",data_kyogisha!A15,"")</f>
        <v/>
      </c>
      <c r="AI23" s="1">
        <f t="shared" si="11"/>
        <v>0</v>
      </c>
      <c r="AJ23" s="1" t="str">
        <f t="shared" si="10"/>
        <v/>
      </c>
      <c r="AK23" s="1">
        <f t="shared" si="12"/>
        <v>0</v>
      </c>
      <c r="AL23" s="1" t="str">
        <f t="shared" si="13"/>
        <v/>
      </c>
      <c r="AM23" s="1">
        <f t="shared" si="18"/>
        <v>0</v>
      </c>
      <c r="AN23" s="1" t="str">
        <f t="shared" si="19"/>
        <v/>
      </c>
      <c r="AO23" s="1">
        <f t="shared" si="16"/>
        <v>0</v>
      </c>
      <c r="AP23" s="1" t="str">
        <f t="shared" si="17"/>
        <v/>
      </c>
    </row>
    <row r="24" spans="1:42">
      <c r="A24" s="32">
        <v>15</v>
      </c>
      <c r="B24" s="202"/>
      <c r="C24" s="44"/>
      <c r="D24" s="44"/>
      <c r="E24" s="44"/>
      <c r="F24" s="155"/>
      <c r="G24" s="44"/>
      <c r="H24" s="45"/>
      <c r="I24" s="46"/>
      <c r="J24" s="217"/>
      <c r="K24" s="46"/>
      <c r="L24" s="141"/>
      <c r="M24" s="46"/>
      <c r="N24" s="171"/>
      <c r="O24" s="47"/>
      <c r="P24" s="47"/>
      <c r="T24" s="56"/>
      <c r="U24" s="57"/>
      <c r="W24" s="5" t="str">
        <f t="shared" si="0"/>
        <v/>
      </c>
      <c r="X24" s="5" t="str">
        <f t="shared" si="1"/>
        <v/>
      </c>
      <c r="Y24" s="5" t="str">
        <f t="shared" si="2"/>
        <v/>
      </c>
      <c r="Z24" s="5" t="str">
        <f t="shared" si="3"/>
        <v/>
      </c>
      <c r="AA24" s="5" t="str">
        <f t="shared" si="4"/>
        <v/>
      </c>
      <c r="AB24" s="7" t="str">
        <f>IF(G24="男",data_kyogisha!A16,"")</f>
        <v/>
      </c>
      <c r="AC24" s="5" t="str">
        <f t="shared" si="5"/>
        <v/>
      </c>
      <c r="AD24" s="5" t="str">
        <f t="shared" si="6"/>
        <v/>
      </c>
      <c r="AE24" s="5" t="str">
        <f t="shared" si="7"/>
        <v/>
      </c>
      <c r="AF24" s="5" t="str">
        <f t="shared" si="8"/>
        <v/>
      </c>
      <c r="AG24" s="5" t="str">
        <f t="shared" si="9"/>
        <v/>
      </c>
      <c r="AH24" s="5" t="str">
        <f>IF(G24="女",data_kyogisha!A16,"")</f>
        <v/>
      </c>
      <c r="AI24" s="1">
        <f t="shared" si="11"/>
        <v>0</v>
      </c>
      <c r="AJ24" s="1" t="str">
        <f t="shared" si="10"/>
        <v/>
      </c>
      <c r="AK24" s="1">
        <f t="shared" si="12"/>
        <v>0</v>
      </c>
      <c r="AL24" s="1" t="str">
        <f t="shared" si="13"/>
        <v/>
      </c>
      <c r="AM24" s="1">
        <f t="shared" si="18"/>
        <v>0</v>
      </c>
      <c r="AN24" s="1" t="str">
        <f t="shared" si="19"/>
        <v/>
      </c>
      <c r="AO24" s="1">
        <f t="shared" si="16"/>
        <v>0</v>
      </c>
      <c r="AP24" s="1" t="str">
        <f t="shared" si="17"/>
        <v/>
      </c>
    </row>
    <row r="25" spans="1:42">
      <c r="A25" s="32">
        <v>16</v>
      </c>
      <c r="B25" s="202"/>
      <c r="C25" s="44"/>
      <c r="D25" s="44"/>
      <c r="E25" s="44"/>
      <c r="F25" s="155"/>
      <c r="G25" s="44"/>
      <c r="H25" s="45"/>
      <c r="I25" s="46"/>
      <c r="J25" s="217"/>
      <c r="K25" s="46"/>
      <c r="L25" s="141"/>
      <c r="M25" s="46"/>
      <c r="N25" s="171"/>
      <c r="O25" s="47"/>
      <c r="P25" s="47"/>
      <c r="T25" s="56"/>
      <c r="U25" s="57"/>
      <c r="W25" s="5" t="str">
        <f t="shared" si="0"/>
        <v/>
      </c>
      <c r="X25" s="5" t="str">
        <f t="shared" si="1"/>
        <v/>
      </c>
      <c r="Y25" s="5" t="str">
        <f t="shared" si="2"/>
        <v/>
      </c>
      <c r="Z25" s="5" t="str">
        <f t="shared" si="3"/>
        <v/>
      </c>
      <c r="AA25" s="5" t="str">
        <f t="shared" si="4"/>
        <v/>
      </c>
      <c r="AB25" s="7" t="str">
        <f>IF(G25="男",data_kyogisha!A17,"")</f>
        <v/>
      </c>
      <c r="AC25" s="5" t="str">
        <f t="shared" si="5"/>
        <v/>
      </c>
      <c r="AD25" s="5" t="str">
        <f t="shared" si="6"/>
        <v/>
      </c>
      <c r="AE25" s="5" t="str">
        <f t="shared" si="7"/>
        <v/>
      </c>
      <c r="AF25" s="5" t="str">
        <f t="shared" si="8"/>
        <v/>
      </c>
      <c r="AG25" s="5" t="str">
        <f t="shared" si="9"/>
        <v/>
      </c>
      <c r="AH25" s="5" t="str">
        <f>IF(G25="女",data_kyogisha!A17,"")</f>
        <v/>
      </c>
      <c r="AI25" s="1">
        <f t="shared" si="11"/>
        <v>0</v>
      </c>
      <c r="AJ25" s="1" t="str">
        <f t="shared" si="10"/>
        <v/>
      </c>
      <c r="AK25" s="1">
        <f t="shared" si="12"/>
        <v>0</v>
      </c>
      <c r="AL25" s="1" t="str">
        <f t="shared" si="13"/>
        <v/>
      </c>
      <c r="AM25" s="1">
        <f t="shared" si="18"/>
        <v>0</v>
      </c>
      <c r="AN25" s="1" t="str">
        <f t="shared" si="19"/>
        <v/>
      </c>
      <c r="AO25" s="1">
        <f t="shared" si="16"/>
        <v>0</v>
      </c>
      <c r="AP25" s="1" t="str">
        <f t="shared" si="17"/>
        <v/>
      </c>
    </row>
    <row r="26" spans="1:42">
      <c r="A26" s="32">
        <v>17</v>
      </c>
      <c r="B26" s="202"/>
      <c r="C26" s="44"/>
      <c r="D26" s="44"/>
      <c r="E26" s="44"/>
      <c r="F26" s="155"/>
      <c r="G26" s="44"/>
      <c r="H26" s="45"/>
      <c r="I26" s="46"/>
      <c r="J26" s="217"/>
      <c r="K26" s="46"/>
      <c r="L26" s="141"/>
      <c r="M26" s="46"/>
      <c r="N26" s="171"/>
      <c r="O26" s="47"/>
      <c r="P26" s="47"/>
      <c r="T26" s="56"/>
      <c r="U26" s="57"/>
      <c r="W26" s="5" t="str">
        <f t="shared" si="0"/>
        <v/>
      </c>
      <c r="X26" s="5" t="str">
        <f t="shared" si="1"/>
        <v/>
      </c>
      <c r="Y26" s="5" t="str">
        <f t="shared" si="2"/>
        <v/>
      </c>
      <c r="Z26" s="5" t="str">
        <f t="shared" si="3"/>
        <v/>
      </c>
      <c r="AA26" s="5" t="str">
        <f t="shared" si="4"/>
        <v/>
      </c>
      <c r="AB26" s="7" t="str">
        <f>IF(G26="男",data_kyogisha!A18,"")</f>
        <v/>
      </c>
      <c r="AC26" s="5" t="str">
        <f t="shared" si="5"/>
        <v/>
      </c>
      <c r="AD26" s="5" t="str">
        <f t="shared" si="6"/>
        <v/>
      </c>
      <c r="AE26" s="5" t="str">
        <f t="shared" si="7"/>
        <v/>
      </c>
      <c r="AF26" s="5" t="str">
        <f t="shared" si="8"/>
        <v/>
      </c>
      <c r="AG26" s="5" t="str">
        <f t="shared" si="9"/>
        <v/>
      </c>
      <c r="AH26" s="5" t="str">
        <f>IF(G26="女",data_kyogisha!A18,"")</f>
        <v/>
      </c>
      <c r="AI26" s="1">
        <f t="shared" si="11"/>
        <v>0</v>
      </c>
      <c r="AJ26" s="1" t="str">
        <f t="shared" si="10"/>
        <v/>
      </c>
      <c r="AK26" s="1">
        <f t="shared" si="12"/>
        <v>0</v>
      </c>
      <c r="AL26" s="1" t="str">
        <f t="shared" si="13"/>
        <v/>
      </c>
      <c r="AM26" s="1">
        <f t="shared" si="18"/>
        <v>0</v>
      </c>
      <c r="AN26" s="1" t="str">
        <f t="shared" si="19"/>
        <v/>
      </c>
      <c r="AO26" s="1">
        <f t="shared" si="16"/>
        <v>0</v>
      </c>
      <c r="AP26" s="1" t="str">
        <f t="shared" si="17"/>
        <v/>
      </c>
    </row>
    <row r="27" spans="1:42">
      <c r="A27" s="32">
        <v>18</v>
      </c>
      <c r="B27" s="202"/>
      <c r="C27" s="44"/>
      <c r="D27" s="44"/>
      <c r="E27" s="44"/>
      <c r="F27" s="155"/>
      <c r="G27" s="44"/>
      <c r="H27" s="45"/>
      <c r="I27" s="46"/>
      <c r="J27" s="217"/>
      <c r="K27" s="46"/>
      <c r="L27" s="141"/>
      <c r="M27" s="46"/>
      <c r="N27" s="171"/>
      <c r="O27" s="47"/>
      <c r="P27" s="47"/>
      <c r="T27" s="56"/>
      <c r="U27" s="57"/>
      <c r="W27" s="5" t="str">
        <f t="shared" si="0"/>
        <v/>
      </c>
      <c r="X27" s="5" t="str">
        <f t="shared" si="1"/>
        <v/>
      </c>
      <c r="Y27" s="5" t="str">
        <f t="shared" si="2"/>
        <v/>
      </c>
      <c r="Z27" s="5" t="str">
        <f t="shared" si="3"/>
        <v/>
      </c>
      <c r="AA27" s="5" t="str">
        <f t="shared" si="4"/>
        <v/>
      </c>
      <c r="AB27" s="7" t="str">
        <f>IF(G27="男",data_kyogisha!A19,"")</f>
        <v/>
      </c>
      <c r="AC27" s="5" t="str">
        <f t="shared" si="5"/>
        <v/>
      </c>
      <c r="AD27" s="5" t="str">
        <f t="shared" si="6"/>
        <v/>
      </c>
      <c r="AE27" s="5" t="str">
        <f t="shared" si="7"/>
        <v/>
      </c>
      <c r="AF27" s="5" t="str">
        <f t="shared" si="8"/>
        <v/>
      </c>
      <c r="AG27" s="5" t="str">
        <f t="shared" si="9"/>
        <v/>
      </c>
      <c r="AH27" s="5" t="str">
        <f>IF(G27="女",data_kyogisha!A19,"")</f>
        <v/>
      </c>
      <c r="AI27" s="1">
        <f t="shared" si="11"/>
        <v>0</v>
      </c>
      <c r="AJ27" s="1" t="str">
        <f t="shared" si="10"/>
        <v/>
      </c>
      <c r="AK27" s="1">
        <f t="shared" si="12"/>
        <v>0</v>
      </c>
      <c r="AL27" s="1" t="str">
        <f t="shared" si="13"/>
        <v/>
      </c>
      <c r="AM27" s="1">
        <f t="shared" si="18"/>
        <v>0</v>
      </c>
      <c r="AN27" s="1" t="str">
        <f t="shared" si="19"/>
        <v/>
      </c>
      <c r="AO27" s="1">
        <f t="shared" si="16"/>
        <v>0</v>
      </c>
      <c r="AP27" s="1" t="str">
        <f t="shared" si="17"/>
        <v/>
      </c>
    </row>
    <row r="28" spans="1:42">
      <c r="A28" s="32">
        <v>19</v>
      </c>
      <c r="B28" s="202"/>
      <c r="C28" s="44"/>
      <c r="D28" s="44"/>
      <c r="E28" s="44"/>
      <c r="F28" s="155"/>
      <c r="G28" s="44"/>
      <c r="H28" s="45"/>
      <c r="I28" s="46"/>
      <c r="J28" s="217"/>
      <c r="K28" s="46"/>
      <c r="L28" s="141"/>
      <c r="M28" s="46"/>
      <c r="N28" s="171"/>
      <c r="O28" s="47"/>
      <c r="P28" s="47"/>
      <c r="T28" s="56"/>
      <c r="U28" s="57"/>
      <c r="W28" s="5" t="str">
        <f t="shared" si="0"/>
        <v/>
      </c>
      <c r="X28" s="5" t="str">
        <f t="shared" si="1"/>
        <v/>
      </c>
      <c r="Y28" s="5" t="str">
        <f t="shared" si="2"/>
        <v/>
      </c>
      <c r="Z28" s="5" t="str">
        <f t="shared" si="3"/>
        <v/>
      </c>
      <c r="AA28" s="5" t="str">
        <f t="shared" si="4"/>
        <v/>
      </c>
      <c r="AB28" s="7" t="str">
        <f>IF(G28="男",data_kyogisha!A20,"")</f>
        <v/>
      </c>
      <c r="AC28" s="5" t="str">
        <f t="shared" si="5"/>
        <v/>
      </c>
      <c r="AD28" s="5" t="str">
        <f t="shared" si="6"/>
        <v/>
      </c>
      <c r="AE28" s="5" t="str">
        <f t="shared" si="7"/>
        <v/>
      </c>
      <c r="AF28" s="5" t="str">
        <f t="shared" si="8"/>
        <v/>
      </c>
      <c r="AG28" s="5" t="str">
        <f t="shared" si="9"/>
        <v/>
      </c>
      <c r="AH28" s="5" t="str">
        <f>IF(G28="女",data_kyogisha!A20,"")</f>
        <v/>
      </c>
      <c r="AI28" s="1">
        <f t="shared" si="11"/>
        <v>0</v>
      </c>
      <c r="AJ28" s="1" t="str">
        <f t="shared" si="10"/>
        <v/>
      </c>
      <c r="AK28" s="1">
        <f t="shared" si="12"/>
        <v>0</v>
      </c>
      <c r="AL28" s="1" t="str">
        <f t="shared" si="13"/>
        <v/>
      </c>
      <c r="AM28" s="1">
        <f t="shared" si="18"/>
        <v>0</v>
      </c>
      <c r="AN28" s="1" t="str">
        <f t="shared" si="19"/>
        <v/>
      </c>
      <c r="AO28" s="1">
        <f t="shared" si="16"/>
        <v>0</v>
      </c>
      <c r="AP28" s="1" t="str">
        <f t="shared" si="17"/>
        <v/>
      </c>
    </row>
    <row r="29" spans="1:42">
      <c r="A29" s="32">
        <v>20</v>
      </c>
      <c r="B29" s="202"/>
      <c r="C29" s="44"/>
      <c r="D29" s="44"/>
      <c r="E29" s="44"/>
      <c r="F29" s="155"/>
      <c r="G29" s="44"/>
      <c r="H29" s="45"/>
      <c r="I29" s="46"/>
      <c r="J29" s="217"/>
      <c r="K29" s="46"/>
      <c r="L29" s="141"/>
      <c r="M29" s="46"/>
      <c r="N29" s="171"/>
      <c r="O29" s="47"/>
      <c r="P29" s="47"/>
      <c r="T29" s="56"/>
      <c r="U29" s="57"/>
      <c r="W29" s="5" t="str">
        <f t="shared" si="0"/>
        <v/>
      </c>
      <c r="X29" s="5" t="str">
        <f t="shared" si="1"/>
        <v/>
      </c>
      <c r="Y29" s="5" t="str">
        <f t="shared" si="2"/>
        <v/>
      </c>
      <c r="Z29" s="5" t="str">
        <f t="shared" si="3"/>
        <v/>
      </c>
      <c r="AA29" s="5" t="str">
        <f t="shared" si="4"/>
        <v/>
      </c>
      <c r="AB29" s="7" t="str">
        <f>IF(G29="男",data_kyogisha!A21,"")</f>
        <v/>
      </c>
      <c r="AC29" s="5" t="str">
        <f t="shared" si="5"/>
        <v/>
      </c>
      <c r="AD29" s="5" t="str">
        <f t="shared" si="6"/>
        <v/>
      </c>
      <c r="AE29" s="5" t="str">
        <f t="shared" si="7"/>
        <v/>
      </c>
      <c r="AF29" s="5" t="str">
        <f t="shared" si="8"/>
        <v/>
      </c>
      <c r="AG29" s="5" t="str">
        <f t="shared" si="9"/>
        <v/>
      </c>
      <c r="AH29" s="5" t="str">
        <f>IF(G29="女",data_kyogisha!A21,"")</f>
        <v/>
      </c>
      <c r="AI29" s="1">
        <f t="shared" si="11"/>
        <v>0</v>
      </c>
      <c r="AJ29" s="1" t="str">
        <f t="shared" si="10"/>
        <v/>
      </c>
      <c r="AK29" s="1">
        <f t="shared" si="12"/>
        <v>0</v>
      </c>
      <c r="AL29" s="1" t="str">
        <f t="shared" si="13"/>
        <v/>
      </c>
      <c r="AM29" s="1">
        <f t="shared" si="18"/>
        <v>0</v>
      </c>
      <c r="AN29" s="1" t="str">
        <f t="shared" si="19"/>
        <v/>
      </c>
      <c r="AO29" s="1">
        <f t="shared" si="16"/>
        <v>0</v>
      </c>
      <c r="AP29" s="1" t="str">
        <f t="shared" si="17"/>
        <v/>
      </c>
    </row>
    <row r="30" spans="1:42">
      <c r="A30" s="32">
        <v>21</v>
      </c>
      <c r="B30" s="202"/>
      <c r="C30" s="44"/>
      <c r="D30" s="44"/>
      <c r="E30" s="44"/>
      <c r="F30" s="155"/>
      <c r="G30" s="44"/>
      <c r="H30" s="45"/>
      <c r="I30" s="46"/>
      <c r="J30" s="217"/>
      <c r="K30" s="46"/>
      <c r="L30" s="141"/>
      <c r="M30" s="46"/>
      <c r="N30" s="171"/>
      <c r="O30" s="47"/>
      <c r="P30" s="47"/>
      <c r="T30" s="56"/>
      <c r="U30" s="57"/>
      <c r="W30" s="5" t="str">
        <f t="shared" si="0"/>
        <v/>
      </c>
      <c r="X30" s="5" t="str">
        <f t="shared" si="1"/>
        <v/>
      </c>
      <c r="Y30" s="5" t="str">
        <f t="shared" si="2"/>
        <v/>
      </c>
      <c r="Z30" s="5" t="str">
        <f t="shared" si="3"/>
        <v/>
      </c>
      <c r="AA30" s="5" t="str">
        <f t="shared" si="4"/>
        <v/>
      </c>
      <c r="AB30" s="7" t="str">
        <f>IF(G30="男",data_kyogisha!A22,"")</f>
        <v/>
      </c>
      <c r="AC30" s="5" t="str">
        <f t="shared" si="5"/>
        <v/>
      </c>
      <c r="AD30" s="5" t="str">
        <f t="shared" si="6"/>
        <v/>
      </c>
      <c r="AE30" s="5" t="str">
        <f t="shared" si="7"/>
        <v/>
      </c>
      <c r="AF30" s="5" t="str">
        <f t="shared" si="8"/>
        <v/>
      </c>
      <c r="AG30" s="5" t="str">
        <f t="shared" si="9"/>
        <v/>
      </c>
      <c r="AH30" s="5" t="str">
        <f>IF(G30="女",data_kyogisha!A22,"")</f>
        <v/>
      </c>
      <c r="AI30" s="1">
        <f t="shared" si="11"/>
        <v>0</v>
      </c>
      <c r="AJ30" s="1" t="str">
        <f t="shared" si="10"/>
        <v/>
      </c>
      <c r="AK30" s="1">
        <f t="shared" si="12"/>
        <v>0</v>
      </c>
      <c r="AL30" s="1" t="str">
        <f t="shared" si="13"/>
        <v/>
      </c>
      <c r="AM30" s="1">
        <f t="shared" si="18"/>
        <v>0</v>
      </c>
      <c r="AN30" s="1" t="str">
        <f t="shared" si="19"/>
        <v/>
      </c>
      <c r="AO30" s="1">
        <f t="shared" si="16"/>
        <v>0</v>
      </c>
      <c r="AP30" s="1" t="str">
        <f t="shared" si="17"/>
        <v/>
      </c>
    </row>
    <row r="31" spans="1:42">
      <c r="A31" s="32">
        <v>22</v>
      </c>
      <c r="B31" s="202"/>
      <c r="C31" s="44"/>
      <c r="D31" s="44"/>
      <c r="E31" s="44"/>
      <c r="F31" s="155"/>
      <c r="G31" s="44"/>
      <c r="H31" s="45"/>
      <c r="I31" s="46"/>
      <c r="J31" s="217"/>
      <c r="K31" s="46"/>
      <c r="L31" s="141"/>
      <c r="M31" s="46"/>
      <c r="N31" s="171"/>
      <c r="O31" s="47"/>
      <c r="P31" s="47"/>
      <c r="T31" s="56"/>
      <c r="U31" s="57"/>
      <c r="W31" s="5" t="str">
        <f t="shared" si="0"/>
        <v/>
      </c>
      <c r="X31" s="5" t="str">
        <f t="shared" si="1"/>
        <v/>
      </c>
      <c r="Y31" s="5" t="str">
        <f t="shared" si="2"/>
        <v/>
      </c>
      <c r="Z31" s="5" t="str">
        <f t="shared" si="3"/>
        <v/>
      </c>
      <c r="AA31" s="5" t="str">
        <f t="shared" si="4"/>
        <v/>
      </c>
      <c r="AB31" s="7" t="str">
        <f>IF(G31="男",data_kyogisha!A23,"")</f>
        <v/>
      </c>
      <c r="AC31" s="5" t="str">
        <f t="shared" si="5"/>
        <v/>
      </c>
      <c r="AD31" s="5" t="str">
        <f t="shared" si="6"/>
        <v/>
      </c>
      <c r="AE31" s="5" t="str">
        <f t="shared" si="7"/>
        <v/>
      </c>
      <c r="AF31" s="5" t="str">
        <f t="shared" si="8"/>
        <v/>
      </c>
      <c r="AG31" s="5" t="str">
        <f t="shared" si="9"/>
        <v/>
      </c>
      <c r="AH31" s="5" t="str">
        <f>IF(G31="女",data_kyogisha!A23,"")</f>
        <v/>
      </c>
      <c r="AI31" s="1">
        <f t="shared" si="11"/>
        <v>0</v>
      </c>
      <c r="AJ31" s="1" t="str">
        <f t="shared" si="10"/>
        <v/>
      </c>
      <c r="AK31" s="1">
        <f t="shared" si="12"/>
        <v>0</v>
      </c>
      <c r="AL31" s="1" t="str">
        <f t="shared" si="13"/>
        <v/>
      </c>
      <c r="AM31" s="1">
        <f t="shared" si="18"/>
        <v>0</v>
      </c>
      <c r="AN31" s="1" t="str">
        <f t="shared" si="19"/>
        <v/>
      </c>
      <c r="AO31" s="1">
        <f t="shared" si="16"/>
        <v>0</v>
      </c>
      <c r="AP31" s="1" t="str">
        <f t="shared" si="17"/>
        <v/>
      </c>
    </row>
    <row r="32" spans="1:42">
      <c r="A32" s="32">
        <v>23</v>
      </c>
      <c r="B32" s="202"/>
      <c r="C32" s="44"/>
      <c r="D32" s="44"/>
      <c r="E32" s="44"/>
      <c r="F32" s="155"/>
      <c r="G32" s="44"/>
      <c r="H32" s="45"/>
      <c r="I32" s="46"/>
      <c r="J32" s="217"/>
      <c r="K32" s="46"/>
      <c r="L32" s="141"/>
      <c r="M32" s="46"/>
      <c r="N32" s="171"/>
      <c r="O32" s="47"/>
      <c r="P32" s="47"/>
      <c r="T32" s="56"/>
      <c r="U32" s="57"/>
      <c r="W32" s="5" t="str">
        <f t="shared" si="0"/>
        <v/>
      </c>
      <c r="X32" s="5" t="str">
        <f t="shared" si="1"/>
        <v/>
      </c>
      <c r="Y32" s="5" t="str">
        <f t="shared" si="2"/>
        <v/>
      </c>
      <c r="Z32" s="5" t="str">
        <f t="shared" si="3"/>
        <v/>
      </c>
      <c r="AA32" s="5" t="str">
        <f t="shared" si="4"/>
        <v/>
      </c>
      <c r="AB32" s="7" t="str">
        <f>IF(G32="男",data_kyogisha!A24,"")</f>
        <v/>
      </c>
      <c r="AC32" s="5" t="str">
        <f t="shared" si="5"/>
        <v/>
      </c>
      <c r="AD32" s="5" t="str">
        <f t="shared" si="6"/>
        <v/>
      </c>
      <c r="AE32" s="5" t="str">
        <f t="shared" si="7"/>
        <v/>
      </c>
      <c r="AF32" s="5" t="str">
        <f t="shared" si="8"/>
        <v/>
      </c>
      <c r="AG32" s="5" t="str">
        <f t="shared" si="9"/>
        <v/>
      </c>
      <c r="AH32" s="5" t="str">
        <f>IF(G32="女",data_kyogisha!A24,"")</f>
        <v/>
      </c>
      <c r="AI32" s="1">
        <f t="shared" si="11"/>
        <v>0</v>
      </c>
      <c r="AJ32" s="1" t="str">
        <f t="shared" si="10"/>
        <v/>
      </c>
      <c r="AK32" s="1">
        <f t="shared" si="12"/>
        <v>0</v>
      </c>
      <c r="AL32" s="1" t="str">
        <f t="shared" si="13"/>
        <v/>
      </c>
      <c r="AM32" s="1">
        <f t="shared" si="18"/>
        <v>0</v>
      </c>
      <c r="AN32" s="1" t="str">
        <f t="shared" si="19"/>
        <v/>
      </c>
      <c r="AO32" s="1">
        <f t="shared" si="16"/>
        <v>0</v>
      </c>
      <c r="AP32" s="1" t="str">
        <f t="shared" si="17"/>
        <v/>
      </c>
    </row>
    <row r="33" spans="1:42">
      <c r="A33" s="32">
        <v>24</v>
      </c>
      <c r="B33" s="202"/>
      <c r="C33" s="44"/>
      <c r="D33" s="44"/>
      <c r="E33" s="44"/>
      <c r="F33" s="155"/>
      <c r="G33" s="44"/>
      <c r="H33" s="45"/>
      <c r="I33" s="46"/>
      <c r="J33" s="217"/>
      <c r="K33" s="46"/>
      <c r="L33" s="141"/>
      <c r="M33" s="46"/>
      <c r="N33" s="171"/>
      <c r="O33" s="47"/>
      <c r="P33" s="47"/>
      <c r="T33" s="56"/>
      <c r="U33" s="57"/>
      <c r="W33" s="5" t="str">
        <f t="shared" si="0"/>
        <v/>
      </c>
      <c r="X33" s="5" t="str">
        <f t="shared" si="1"/>
        <v/>
      </c>
      <c r="Y33" s="5" t="str">
        <f t="shared" si="2"/>
        <v/>
      </c>
      <c r="Z33" s="5" t="str">
        <f t="shared" si="3"/>
        <v/>
      </c>
      <c r="AA33" s="5" t="str">
        <f t="shared" si="4"/>
        <v/>
      </c>
      <c r="AB33" s="7" t="str">
        <f>IF(G33="男",data_kyogisha!A25,"")</f>
        <v/>
      </c>
      <c r="AC33" s="5" t="str">
        <f t="shared" si="5"/>
        <v/>
      </c>
      <c r="AD33" s="5" t="str">
        <f t="shared" si="6"/>
        <v/>
      </c>
      <c r="AE33" s="5" t="str">
        <f t="shared" si="7"/>
        <v/>
      </c>
      <c r="AF33" s="5" t="str">
        <f t="shared" si="8"/>
        <v/>
      </c>
      <c r="AG33" s="5" t="str">
        <f t="shared" si="9"/>
        <v/>
      </c>
      <c r="AH33" s="5" t="str">
        <f>IF(G33="女",data_kyogisha!A25,"")</f>
        <v/>
      </c>
      <c r="AI33" s="1">
        <f t="shared" si="11"/>
        <v>0</v>
      </c>
      <c r="AJ33" s="1" t="str">
        <f t="shared" si="10"/>
        <v/>
      </c>
      <c r="AK33" s="1">
        <f t="shared" si="12"/>
        <v>0</v>
      </c>
      <c r="AL33" s="1" t="str">
        <f t="shared" si="13"/>
        <v/>
      </c>
      <c r="AM33" s="1">
        <f t="shared" si="18"/>
        <v>0</v>
      </c>
      <c r="AN33" s="1" t="str">
        <f t="shared" si="19"/>
        <v/>
      </c>
      <c r="AO33" s="1">
        <f t="shared" si="16"/>
        <v>0</v>
      </c>
      <c r="AP33" s="1" t="str">
        <f t="shared" si="17"/>
        <v/>
      </c>
    </row>
    <row r="34" spans="1:42">
      <c r="A34" s="32">
        <v>25</v>
      </c>
      <c r="B34" s="202"/>
      <c r="C34" s="44"/>
      <c r="D34" s="44"/>
      <c r="E34" s="44"/>
      <c r="F34" s="155"/>
      <c r="G34" s="44"/>
      <c r="H34" s="45"/>
      <c r="I34" s="46"/>
      <c r="J34" s="217"/>
      <c r="K34" s="46"/>
      <c r="L34" s="141"/>
      <c r="M34" s="46"/>
      <c r="N34" s="171"/>
      <c r="O34" s="47"/>
      <c r="P34" s="47"/>
      <c r="T34" s="56"/>
      <c r="U34" s="57"/>
      <c r="W34" s="5" t="str">
        <f t="shared" si="0"/>
        <v/>
      </c>
      <c r="X34" s="5" t="str">
        <f t="shared" si="1"/>
        <v/>
      </c>
      <c r="Y34" s="5" t="str">
        <f t="shared" si="2"/>
        <v/>
      </c>
      <c r="Z34" s="5" t="str">
        <f t="shared" si="3"/>
        <v/>
      </c>
      <c r="AA34" s="5" t="str">
        <f t="shared" si="4"/>
        <v/>
      </c>
      <c r="AB34" s="7" t="str">
        <f>IF(G34="男",data_kyogisha!A26,"")</f>
        <v/>
      </c>
      <c r="AC34" s="5" t="str">
        <f t="shared" si="5"/>
        <v/>
      </c>
      <c r="AD34" s="5" t="str">
        <f t="shared" si="6"/>
        <v/>
      </c>
      <c r="AE34" s="5" t="str">
        <f t="shared" si="7"/>
        <v/>
      </c>
      <c r="AF34" s="5" t="str">
        <f t="shared" si="8"/>
        <v/>
      </c>
      <c r="AG34" s="5" t="str">
        <f t="shared" si="9"/>
        <v/>
      </c>
      <c r="AH34" s="5" t="str">
        <f>IF(G34="女",data_kyogisha!A26,"")</f>
        <v/>
      </c>
      <c r="AI34" s="1">
        <f t="shared" si="11"/>
        <v>0</v>
      </c>
      <c r="AJ34" s="1" t="str">
        <f t="shared" si="10"/>
        <v/>
      </c>
      <c r="AK34" s="1">
        <f t="shared" si="12"/>
        <v>0</v>
      </c>
      <c r="AL34" s="1" t="str">
        <f t="shared" si="13"/>
        <v/>
      </c>
      <c r="AM34" s="1">
        <f t="shared" si="18"/>
        <v>0</v>
      </c>
      <c r="AN34" s="1" t="str">
        <f t="shared" si="19"/>
        <v/>
      </c>
      <c r="AO34" s="1">
        <f t="shared" si="16"/>
        <v>0</v>
      </c>
      <c r="AP34" s="1" t="str">
        <f t="shared" si="17"/>
        <v/>
      </c>
    </row>
    <row r="35" spans="1:42">
      <c r="A35" s="32">
        <v>26</v>
      </c>
      <c r="B35" s="202"/>
      <c r="C35" s="44"/>
      <c r="D35" s="44"/>
      <c r="E35" s="44"/>
      <c r="F35" s="155"/>
      <c r="G35" s="44"/>
      <c r="H35" s="45"/>
      <c r="I35" s="46"/>
      <c r="J35" s="217"/>
      <c r="K35" s="46"/>
      <c r="L35" s="141"/>
      <c r="M35" s="46"/>
      <c r="N35" s="171"/>
      <c r="O35" s="47"/>
      <c r="P35" s="47"/>
      <c r="T35" s="56" t="str">
        <f>IF(種目情報!A24="","",種目情報!A24)</f>
        <v/>
      </c>
      <c r="U35" s="57" t="str">
        <f>IF(種目情報!E27="","",種目情報!E27)</f>
        <v/>
      </c>
      <c r="W35" s="5" t="str">
        <f t="shared" si="0"/>
        <v/>
      </c>
      <c r="X35" s="5" t="str">
        <f t="shared" si="1"/>
        <v/>
      </c>
      <c r="Y35" s="5" t="str">
        <f t="shared" si="2"/>
        <v/>
      </c>
      <c r="Z35" s="5" t="str">
        <f t="shared" si="3"/>
        <v/>
      </c>
      <c r="AA35" s="5" t="str">
        <f t="shared" si="4"/>
        <v/>
      </c>
      <c r="AB35" s="7" t="str">
        <f>IF(G35="男",data_kyogisha!A27,"")</f>
        <v/>
      </c>
      <c r="AC35" s="5" t="str">
        <f t="shared" si="5"/>
        <v/>
      </c>
      <c r="AD35" s="5" t="str">
        <f t="shared" si="6"/>
        <v/>
      </c>
      <c r="AE35" s="5" t="str">
        <f t="shared" si="7"/>
        <v/>
      </c>
      <c r="AF35" s="5" t="str">
        <f t="shared" si="8"/>
        <v/>
      </c>
      <c r="AG35" s="5" t="str">
        <f t="shared" si="9"/>
        <v/>
      </c>
      <c r="AH35" s="5" t="str">
        <f>IF(G35="女",data_kyogisha!A27,"")</f>
        <v/>
      </c>
      <c r="AI35" s="1">
        <f t="shared" si="11"/>
        <v>0</v>
      </c>
      <c r="AJ35" s="1" t="str">
        <f t="shared" si="10"/>
        <v/>
      </c>
      <c r="AK35" s="1">
        <f t="shared" si="12"/>
        <v>0</v>
      </c>
      <c r="AL35" s="1" t="str">
        <f t="shared" si="13"/>
        <v/>
      </c>
      <c r="AM35" s="1">
        <f t="shared" si="18"/>
        <v>0</v>
      </c>
      <c r="AN35" s="1" t="str">
        <f t="shared" si="19"/>
        <v/>
      </c>
      <c r="AO35" s="1">
        <f t="shared" si="16"/>
        <v>0</v>
      </c>
      <c r="AP35" s="1" t="str">
        <f t="shared" si="17"/>
        <v/>
      </c>
    </row>
    <row r="36" spans="1:42">
      <c r="A36" s="32">
        <v>27</v>
      </c>
      <c r="B36" s="202"/>
      <c r="C36" s="44"/>
      <c r="D36" s="44"/>
      <c r="E36" s="44"/>
      <c r="F36" s="155"/>
      <c r="G36" s="44"/>
      <c r="H36" s="45"/>
      <c r="I36" s="46"/>
      <c r="J36" s="217"/>
      <c r="K36" s="46"/>
      <c r="L36" s="141"/>
      <c r="M36" s="46"/>
      <c r="N36" s="171"/>
      <c r="O36" s="47"/>
      <c r="P36" s="47"/>
      <c r="T36" s="56" t="str">
        <f>IF(種目情報!A25="","",種目情報!A25)</f>
        <v/>
      </c>
      <c r="U36" s="57" t="str">
        <f>IF(種目情報!E28="","",種目情報!E28)</f>
        <v/>
      </c>
      <c r="W36" s="5" t="str">
        <f t="shared" si="0"/>
        <v/>
      </c>
      <c r="X36" s="5" t="str">
        <f t="shared" si="1"/>
        <v/>
      </c>
      <c r="Y36" s="5" t="str">
        <f t="shared" si="2"/>
        <v/>
      </c>
      <c r="Z36" s="5" t="str">
        <f t="shared" si="3"/>
        <v/>
      </c>
      <c r="AA36" s="5" t="str">
        <f t="shared" si="4"/>
        <v/>
      </c>
      <c r="AB36" s="7" t="str">
        <f>IF(G36="男",data_kyogisha!A28,"")</f>
        <v/>
      </c>
      <c r="AC36" s="5" t="str">
        <f t="shared" si="5"/>
        <v/>
      </c>
      <c r="AD36" s="5" t="str">
        <f t="shared" si="6"/>
        <v/>
      </c>
      <c r="AE36" s="5" t="str">
        <f t="shared" si="7"/>
        <v/>
      </c>
      <c r="AF36" s="5" t="str">
        <f t="shared" si="8"/>
        <v/>
      </c>
      <c r="AG36" s="5" t="str">
        <f t="shared" si="9"/>
        <v/>
      </c>
      <c r="AH36" s="5" t="str">
        <f>IF(G36="女",data_kyogisha!A28,"")</f>
        <v/>
      </c>
      <c r="AI36" s="1">
        <f t="shared" si="11"/>
        <v>0</v>
      </c>
      <c r="AJ36" s="1" t="str">
        <f t="shared" si="10"/>
        <v/>
      </c>
      <c r="AK36" s="1">
        <f t="shared" si="12"/>
        <v>0</v>
      </c>
      <c r="AL36" s="1" t="str">
        <f t="shared" si="13"/>
        <v/>
      </c>
      <c r="AM36" s="1">
        <f t="shared" si="18"/>
        <v>0</v>
      </c>
      <c r="AN36" s="1" t="str">
        <f t="shared" si="19"/>
        <v/>
      </c>
      <c r="AO36" s="1">
        <f t="shared" si="16"/>
        <v>0</v>
      </c>
      <c r="AP36" s="1" t="str">
        <f t="shared" si="17"/>
        <v/>
      </c>
    </row>
    <row r="37" spans="1:42">
      <c r="A37" s="32">
        <v>28</v>
      </c>
      <c r="B37" s="202"/>
      <c r="C37" s="44"/>
      <c r="D37" s="44"/>
      <c r="E37" s="44"/>
      <c r="F37" s="155"/>
      <c r="G37" s="44"/>
      <c r="H37" s="45"/>
      <c r="I37" s="46"/>
      <c r="J37" s="217"/>
      <c r="K37" s="46"/>
      <c r="L37" s="141"/>
      <c r="M37" s="46"/>
      <c r="N37" s="171"/>
      <c r="O37" s="47"/>
      <c r="P37" s="47"/>
      <c r="T37" s="56" t="str">
        <f>IF(種目情報!A26="","",種目情報!A26)</f>
        <v/>
      </c>
      <c r="U37" s="57" t="str">
        <f>IF(種目情報!E29="","",種目情報!E29)</f>
        <v/>
      </c>
      <c r="W37" s="5" t="str">
        <f t="shared" si="0"/>
        <v/>
      </c>
      <c r="X37" s="5" t="str">
        <f t="shared" si="1"/>
        <v/>
      </c>
      <c r="Y37" s="5" t="str">
        <f t="shared" si="2"/>
        <v/>
      </c>
      <c r="Z37" s="5" t="str">
        <f t="shared" si="3"/>
        <v/>
      </c>
      <c r="AA37" s="5" t="str">
        <f t="shared" si="4"/>
        <v/>
      </c>
      <c r="AB37" s="7" t="str">
        <f>IF(G37="男",data_kyogisha!A29,"")</f>
        <v/>
      </c>
      <c r="AC37" s="5" t="str">
        <f t="shared" si="5"/>
        <v/>
      </c>
      <c r="AD37" s="5" t="str">
        <f t="shared" si="6"/>
        <v/>
      </c>
      <c r="AE37" s="5" t="str">
        <f t="shared" si="7"/>
        <v/>
      </c>
      <c r="AF37" s="5" t="str">
        <f t="shared" si="8"/>
        <v/>
      </c>
      <c r="AG37" s="5" t="str">
        <f t="shared" si="9"/>
        <v/>
      </c>
      <c r="AH37" s="5" t="str">
        <f>IF(G37="女",data_kyogisha!A29,"")</f>
        <v/>
      </c>
      <c r="AI37" s="1">
        <f t="shared" si="11"/>
        <v>0</v>
      </c>
      <c r="AJ37" s="1" t="str">
        <f t="shared" si="10"/>
        <v/>
      </c>
      <c r="AK37" s="1">
        <f t="shared" si="12"/>
        <v>0</v>
      </c>
      <c r="AL37" s="1" t="str">
        <f t="shared" si="13"/>
        <v/>
      </c>
      <c r="AM37" s="1">
        <f t="shared" si="18"/>
        <v>0</v>
      </c>
      <c r="AN37" s="1" t="str">
        <f t="shared" si="19"/>
        <v/>
      </c>
      <c r="AO37" s="1">
        <f t="shared" si="16"/>
        <v>0</v>
      </c>
      <c r="AP37" s="1" t="str">
        <f t="shared" si="17"/>
        <v/>
      </c>
    </row>
    <row r="38" spans="1:42">
      <c r="A38" s="32">
        <v>29</v>
      </c>
      <c r="B38" s="202"/>
      <c r="C38" s="44"/>
      <c r="D38" s="44"/>
      <c r="E38" s="44"/>
      <c r="F38" s="155"/>
      <c r="G38" s="44"/>
      <c r="H38" s="45"/>
      <c r="I38" s="46"/>
      <c r="J38" s="217"/>
      <c r="K38" s="46"/>
      <c r="L38" s="141"/>
      <c r="M38" s="46"/>
      <c r="N38" s="171"/>
      <c r="O38" s="47"/>
      <c r="P38" s="47"/>
      <c r="T38" s="56" t="str">
        <f>IF(種目情報!A27="","",種目情報!A27)</f>
        <v/>
      </c>
      <c r="U38" s="57" t="str">
        <f>IF(種目情報!E30="","",種目情報!E30)</f>
        <v/>
      </c>
      <c r="W38" s="5" t="str">
        <f t="shared" si="0"/>
        <v/>
      </c>
      <c r="X38" s="5" t="str">
        <f t="shared" si="1"/>
        <v/>
      </c>
      <c r="Y38" s="5" t="str">
        <f t="shared" si="2"/>
        <v/>
      </c>
      <c r="Z38" s="5" t="str">
        <f t="shared" si="3"/>
        <v/>
      </c>
      <c r="AA38" s="5" t="str">
        <f t="shared" si="4"/>
        <v/>
      </c>
      <c r="AB38" s="7" t="str">
        <f>IF(G38="男",data_kyogisha!A30,"")</f>
        <v/>
      </c>
      <c r="AC38" s="5" t="str">
        <f t="shared" si="5"/>
        <v/>
      </c>
      <c r="AD38" s="5" t="str">
        <f t="shared" si="6"/>
        <v/>
      </c>
      <c r="AE38" s="5" t="str">
        <f t="shared" si="7"/>
        <v/>
      </c>
      <c r="AF38" s="5" t="str">
        <f t="shared" si="8"/>
        <v/>
      </c>
      <c r="AG38" s="5" t="str">
        <f t="shared" si="9"/>
        <v/>
      </c>
      <c r="AH38" s="5" t="str">
        <f>IF(G38="女",data_kyogisha!A30,"")</f>
        <v/>
      </c>
      <c r="AI38" s="1">
        <f t="shared" si="11"/>
        <v>0</v>
      </c>
      <c r="AJ38" s="1" t="str">
        <f t="shared" si="10"/>
        <v/>
      </c>
      <c r="AK38" s="1">
        <f t="shared" si="12"/>
        <v>0</v>
      </c>
      <c r="AL38" s="1" t="str">
        <f t="shared" si="13"/>
        <v/>
      </c>
      <c r="AM38" s="1">
        <f t="shared" si="18"/>
        <v>0</v>
      </c>
      <c r="AN38" s="1" t="str">
        <f t="shared" si="19"/>
        <v/>
      </c>
      <c r="AO38" s="1">
        <f t="shared" si="16"/>
        <v>0</v>
      </c>
      <c r="AP38" s="1" t="str">
        <f t="shared" si="17"/>
        <v/>
      </c>
    </row>
    <row r="39" spans="1:42">
      <c r="A39" s="32">
        <v>30</v>
      </c>
      <c r="B39" s="202"/>
      <c r="C39" s="44"/>
      <c r="D39" s="44"/>
      <c r="E39" s="44"/>
      <c r="F39" s="155"/>
      <c r="G39" s="44"/>
      <c r="H39" s="45"/>
      <c r="I39" s="46"/>
      <c r="J39" s="217"/>
      <c r="K39" s="46"/>
      <c r="L39" s="141"/>
      <c r="M39" s="46"/>
      <c r="N39" s="171"/>
      <c r="O39" s="47"/>
      <c r="P39" s="47"/>
      <c r="T39" s="56" t="str">
        <f>IF(種目情報!A28="","",種目情報!A28)</f>
        <v/>
      </c>
      <c r="U39" s="57" t="str">
        <f>IF(種目情報!E31="","",種目情報!E31)</f>
        <v/>
      </c>
      <c r="W39" s="5" t="str">
        <f t="shared" si="0"/>
        <v/>
      </c>
      <c r="X39" s="5" t="str">
        <f t="shared" si="1"/>
        <v/>
      </c>
      <c r="Y39" s="5" t="str">
        <f t="shared" si="2"/>
        <v/>
      </c>
      <c r="Z39" s="5" t="str">
        <f t="shared" si="3"/>
        <v/>
      </c>
      <c r="AA39" s="5" t="str">
        <f t="shared" si="4"/>
        <v/>
      </c>
      <c r="AB39" s="7" t="str">
        <f>IF(G39="男",data_kyogisha!A31,"")</f>
        <v/>
      </c>
      <c r="AC39" s="5" t="str">
        <f t="shared" si="5"/>
        <v/>
      </c>
      <c r="AD39" s="5" t="str">
        <f t="shared" si="6"/>
        <v/>
      </c>
      <c r="AE39" s="5" t="str">
        <f t="shared" si="7"/>
        <v/>
      </c>
      <c r="AF39" s="5" t="str">
        <f t="shared" si="8"/>
        <v/>
      </c>
      <c r="AG39" s="5" t="str">
        <f t="shared" si="9"/>
        <v/>
      </c>
      <c r="AH39" s="5" t="str">
        <f>IF(G39="女",data_kyogisha!A31,"")</f>
        <v/>
      </c>
      <c r="AI39" s="1">
        <f t="shared" si="11"/>
        <v>0</v>
      </c>
      <c r="AJ39" s="1" t="str">
        <f t="shared" si="10"/>
        <v/>
      </c>
      <c r="AK39" s="1">
        <f t="shared" si="12"/>
        <v>0</v>
      </c>
      <c r="AL39" s="1" t="str">
        <f t="shared" si="13"/>
        <v/>
      </c>
      <c r="AM39" s="1">
        <f t="shared" si="18"/>
        <v>0</v>
      </c>
      <c r="AN39" s="1" t="str">
        <f t="shared" si="19"/>
        <v/>
      </c>
      <c r="AO39" s="1">
        <f t="shared" si="16"/>
        <v>0</v>
      </c>
      <c r="AP39" s="1" t="str">
        <f t="shared" si="17"/>
        <v/>
      </c>
    </row>
    <row r="40" spans="1:42">
      <c r="A40" s="32">
        <v>31</v>
      </c>
      <c r="B40" s="202"/>
      <c r="C40" s="44"/>
      <c r="D40" s="44"/>
      <c r="E40" s="44"/>
      <c r="F40" s="155"/>
      <c r="G40" s="44"/>
      <c r="H40" s="45"/>
      <c r="I40" s="46"/>
      <c r="J40" s="217"/>
      <c r="K40" s="46"/>
      <c r="L40" s="141"/>
      <c r="M40" s="46"/>
      <c r="N40" s="171"/>
      <c r="O40" s="47"/>
      <c r="P40" s="47"/>
      <c r="T40" s="56" t="str">
        <f>IF(種目情報!A29="","",種目情報!A29)</f>
        <v/>
      </c>
      <c r="U40" s="57" t="str">
        <f>IF(種目情報!E32="","",種目情報!E32)</f>
        <v/>
      </c>
      <c r="W40" s="5" t="str">
        <f t="shared" si="0"/>
        <v/>
      </c>
      <c r="X40" s="5" t="str">
        <f t="shared" si="1"/>
        <v/>
      </c>
      <c r="Y40" s="5" t="str">
        <f t="shared" si="2"/>
        <v/>
      </c>
      <c r="Z40" s="5" t="str">
        <f t="shared" si="3"/>
        <v/>
      </c>
      <c r="AA40" s="5" t="str">
        <f t="shared" si="4"/>
        <v/>
      </c>
      <c r="AB40" s="7" t="str">
        <f>IF(G40="男",data_kyogisha!A32,"")</f>
        <v/>
      </c>
      <c r="AC40" s="5" t="str">
        <f t="shared" si="5"/>
        <v/>
      </c>
      <c r="AD40" s="5" t="str">
        <f t="shared" si="6"/>
        <v/>
      </c>
      <c r="AE40" s="5" t="str">
        <f t="shared" si="7"/>
        <v/>
      </c>
      <c r="AF40" s="5" t="str">
        <f t="shared" si="8"/>
        <v/>
      </c>
      <c r="AG40" s="5" t="str">
        <f t="shared" si="9"/>
        <v/>
      </c>
      <c r="AH40" s="5" t="str">
        <f>IF(G40="女",data_kyogisha!A32,"")</f>
        <v/>
      </c>
      <c r="AI40" s="1">
        <f t="shared" si="11"/>
        <v>0</v>
      </c>
      <c r="AJ40" s="1" t="str">
        <f t="shared" si="10"/>
        <v/>
      </c>
      <c r="AK40" s="1">
        <f t="shared" si="12"/>
        <v>0</v>
      </c>
      <c r="AL40" s="1" t="str">
        <f t="shared" si="13"/>
        <v/>
      </c>
      <c r="AM40" s="1">
        <f t="shared" si="18"/>
        <v>0</v>
      </c>
      <c r="AN40" s="1" t="str">
        <f t="shared" si="19"/>
        <v/>
      </c>
      <c r="AO40" s="1">
        <f t="shared" si="16"/>
        <v>0</v>
      </c>
      <c r="AP40" s="1" t="str">
        <f t="shared" si="17"/>
        <v/>
      </c>
    </row>
    <row r="41" spans="1:42">
      <c r="A41" s="32">
        <v>32</v>
      </c>
      <c r="B41" s="202"/>
      <c r="C41" s="44"/>
      <c r="D41" s="44"/>
      <c r="E41" s="44"/>
      <c r="F41" s="155"/>
      <c r="G41" s="44"/>
      <c r="H41" s="45"/>
      <c r="I41" s="46"/>
      <c r="J41" s="217"/>
      <c r="K41" s="46"/>
      <c r="L41" s="141"/>
      <c r="M41" s="46"/>
      <c r="N41" s="171"/>
      <c r="O41" s="47"/>
      <c r="P41" s="47"/>
      <c r="T41" s="56" t="str">
        <f>IF(種目情報!A30="","",種目情報!A30)</f>
        <v/>
      </c>
      <c r="U41" s="57" t="str">
        <f>IF(種目情報!E33="","",種目情報!E33)</f>
        <v/>
      </c>
      <c r="W41" s="5" t="str">
        <f t="shared" si="0"/>
        <v/>
      </c>
      <c r="X41" s="5" t="str">
        <f t="shared" si="1"/>
        <v/>
      </c>
      <c r="Y41" s="5" t="str">
        <f t="shared" si="2"/>
        <v/>
      </c>
      <c r="Z41" s="5" t="str">
        <f t="shared" si="3"/>
        <v/>
      </c>
      <c r="AA41" s="5" t="str">
        <f t="shared" si="4"/>
        <v/>
      </c>
      <c r="AB41" s="7" t="str">
        <f>IF(G41="男",data_kyogisha!A33,"")</f>
        <v/>
      </c>
      <c r="AC41" s="5" t="str">
        <f t="shared" si="5"/>
        <v/>
      </c>
      <c r="AD41" s="5" t="str">
        <f t="shared" si="6"/>
        <v/>
      </c>
      <c r="AE41" s="5" t="str">
        <f t="shared" si="7"/>
        <v/>
      </c>
      <c r="AF41" s="5" t="str">
        <f t="shared" si="8"/>
        <v/>
      </c>
      <c r="AG41" s="5" t="str">
        <f t="shared" si="9"/>
        <v/>
      </c>
      <c r="AH41" s="5" t="str">
        <f>IF(G41="女",data_kyogisha!A33,"")</f>
        <v/>
      </c>
      <c r="AI41" s="1">
        <f t="shared" si="11"/>
        <v>0</v>
      </c>
      <c r="AJ41" s="1" t="str">
        <f t="shared" si="10"/>
        <v/>
      </c>
      <c r="AK41" s="1">
        <f t="shared" si="12"/>
        <v>0</v>
      </c>
      <c r="AL41" s="1" t="str">
        <f t="shared" si="13"/>
        <v/>
      </c>
      <c r="AM41" s="1">
        <f t="shared" si="18"/>
        <v>0</v>
      </c>
      <c r="AN41" s="1" t="str">
        <f t="shared" si="19"/>
        <v/>
      </c>
      <c r="AO41" s="1">
        <f t="shared" si="16"/>
        <v>0</v>
      </c>
      <c r="AP41" s="1" t="str">
        <f t="shared" si="17"/>
        <v/>
      </c>
    </row>
    <row r="42" spans="1:42">
      <c r="A42" s="32">
        <v>33</v>
      </c>
      <c r="B42" s="202"/>
      <c r="C42" s="44"/>
      <c r="D42" s="44"/>
      <c r="E42" s="44"/>
      <c r="F42" s="155"/>
      <c r="G42" s="44"/>
      <c r="H42" s="45"/>
      <c r="I42" s="46"/>
      <c r="J42" s="217"/>
      <c r="K42" s="46"/>
      <c r="L42" s="141"/>
      <c r="M42" s="46"/>
      <c r="N42" s="171"/>
      <c r="O42" s="47"/>
      <c r="P42" s="47"/>
      <c r="T42" s="56" t="str">
        <f>IF(種目情報!A31="","",種目情報!A31)</f>
        <v/>
      </c>
      <c r="U42" s="57" t="str">
        <f>IF(種目情報!E34="","",種目情報!E34)</f>
        <v/>
      </c>
      <c r="W42" s="5" t="str">
        <f t="shared" ref="W42:W74" si="20">IF(G42="男",C42,"")</f>
        <v/>
      </c>
      <c r="X42" s="5" t="str">
        <f t="shared" ref="X42:X74" si="21">IF(G42="男",D42,"")</f>
        <v/>
      </c>
      <c r="Y42" s="5" t="str">
        <f t="shared" ref="Y42:Y74" si="22">IF(G42="男",E42,"")</f>
        <v/>
      </c>
      <c r="Z42" s="5" t="str">
        <f t="shared" ref="Z42:Z74" si="23">IF(G42="男",G42,"")</f>
        <v/>
      </c>
      <c r="AA42" s="5" t="str">
        <f t="shared" ref="AA42:AA74" si="24">IF(G42="男",IF(H42="","",H42),"")</f>
        <v/>
      </c>
      <c r="AB42" s="7" t="str">
        <f>IF(G42="男",data_kyogisha!A34,"")</f>
        <v/>
      </c>
      <c r="AC42" s="5" t="str">
        <f t="shared" ref="AC42:AC73" si="25">IF(G42="女",C42,"")</f>
        <v/>
      </c>
      <c r="AD42" s="5" t="str">
        <f t="shared" ref="AD42:AD73" si="26">IF(G42="女",D42,"")</f>
        <v/>
      </c>
      <c r="AE42" s="5" t="str">
        <f t="shared" ref="AE42:AE74" si="27">IF(G42="女",E42,"")</f>
        <v/>
      </c>
      <c r="AF42" s="5" t="str">
        <f t="shared" ref="AF42:AF73" si="28">IF(G42="女",G42,"")</f>
        <v/>
      </c>
      <c r="AG42" s="5" t="str">
        <f t="shared" ref="AG42:AG74" si="29">IF(G42="女",IF(H42="","",H42),"")</f>
        <v/>
      </c>
      <c r="AH42" s="5" t="str">
        <f>IF(G42="女",data_kyogisha!A34,"")</f>
        <v/>
      </c>
      <c r="AI42" s="1">
        <f t="shared" si="11"/>
        <v>0</v>
      </c>
      <c r="AJ42" s="1" t="str">
        <f t="shared" si="10"/>
        <v/>
      </c>
      <c r="AK42" s="1">
        <f t="shared" si="12"/>
        <v>0</v>
      </c>
      <c r="AL42" s="1" t="str">
        <f t="shared" si="13"/>
        <v/>
      </c>
      <c r="AM42" s="1">
        <f t="shared" si="18"/>
        <v>0</v>
      </c>
      <c r="AN42" s="1" t="str">
        <f t="shared" si="19"/>
        <v/>
      </c>
      <c r="AO42" s="1">
        <f t="shared" si="16"/>
        <v>0</v>
      </c>
      <c r="AP42" s="1" t="str">
        <f t="shared" si="17"/>
        <v/>
      </c>
    </row>
    <row r="43" spans="1:42">
      <c r="A43" s="32">
        <v>34</v>
      </c>
      <c r="B43" s="202"/>
      <c r="C43" s="44"/>
      <c r="D43" s="44"/>
      <c r="E43" s="44"/>
      <c r="F43" s="155"/>
      <c r="G43" s="44"/>
      <c r="H43" s="45"/>
      <c r="I43" s="46"/>
      <c r="J43" s="217"/>
      <c r="K43" s="46"/>
      <c r="L43" s="141"/>
      <c r="M43" s="46"/>
      <c r="N43" s="171"/>
      <c r="O43" s="47"/>
      <c r="P43" s="47"/>
      <c r="T43" s="56" t="str">
        <f>IF(種目情報!A32="","",種目情報!A32)</f>
        <v/>
      </c>
      <c r="U43" s="57" t="str">
        <f>IF(種目情報!E35="","",種目情報!E35)</f>
        <v/>
      </c>
      <c r="W43" s="5" t="str">
        <f t="shared" si="20"/>
        <v/>
      </c>
      <c r="X43" s="5" t="str">
        <f t="shared" si="21"/>
        <v/>
      </c>
      <c r="Y43" s="5" t="str">
        <f t="shared" si="22"/>
        <v/>
      </c>
      <c r="Z43" s="5" t="str">
        <f t="shared" si="23"/>
        <v/>
      </c>
      <c r="AA43" s="5" t="str">
        <f t="shared" si="24"/>
        <v/>
      </c>
      <c r="AB43" s="7" t="str">
        <f>IF(G43="男",data_kyogisha!A35,"")</f>
        <v/>
      </c>
      <c r="AC43" s="5" t="str">
        <f t="shared" si="25"/>
        <v/>
      </c>
      <c r="AD43" s="5" t="str">
        <f t="shared" si="26"/>
        <v/>
      </c>
      <c r="AE43" s="5" t="str">
        <f t="shared" si="27"/>
        <v/>
      </c>
      <c r="AF43" s="5" t="str">
        <f t="shared" si="28"/>
        <v/>
      </c>
      <c r="AG43" s="5" t="str">
        <f t="shared" si="29"/>
        <v/>
      </c>
      <c r="AH43" s="5" t="str">
        <f>IF(G43="女",data_kyogisha!A35,"")</f>
        <v/>
      </c>
      <c r="AI43" s="1">
        <f t="shared" si="11"/>
        <v>0</v>
      </c>
      <c r="AJ43" s="1" t="str">
        <f t="shared" si="10"/>
        <v/>
      </c>
      <c r="AK43" s="1">
        <f t="shared" si="12"/>
        <v>0</v>
      </c>
      <c r="AL43" s="1" t="str">
        <f t="shared" si="13"/>
        <v/>
      </c>
      <c r="AM43" s="1">
        <f t="shared" si="18"/>
        <v>0</v>
      </c>
      <c r="AN43" s="1" t="str">
        <f t="shared" si="19"/>
        <v/>
      </c>
      <c r="AO43" s="1">
        <f t="shared" si="16"/>
        <v>0</v>
      </c>
      <c r="AP43" s="1" t="str">
        <f t="shared" si="17"/>
        <v/>
      </c>
    </row>
    <row r="44" spans="1:42">
      <c r="A44" s="32">
        <v>35</v>
      </c>
      <c r="B44" s="202"/>
      <c r="C44" s="44"/>
      <c r="D44" s="44"/>
      <c r="E44" s="44"/>
      <c r="F44" s="155"/>
      <c r="G44" s="44"/>
      <c r="H44" s="45"/>
      <c r="I44" s="46"/>
      <c r="J44" s="217"/>
      <c r="K44" s="46"/>
      <c r="L44" s="141"/>
      <c r="M44" s="46"/>
      <c r="N44" s="171"/>
      <c r="O44" s="47"/>
      <c r="P44" s="47"/>
      <c r="T44" s="56" t="str">
        <f>IF(種目情報!A33="","",種目情報!A33)</f>
        <v/>
      </c>
      <c r="U44" s="57" t="str">
        <f>IF(種目情報!E36="","",種目情報!E36)</f>
        <v/>
      </c>
      <c r="W44" s="5" t="str">
        <f t="shared" si="20"/>
        <v/>
      </c>
      <c r="X44" s="5" t="str">
        <f t="shared" si="21"/>
        <v/>
      </c>
      <c r="Y44" s="5" t="str">
        <f t="shared" si="22"/>
        <v/>
      </c>
      <c r="Z44" s="5" t="str">
        <f t="shared" si="23"/>
        <v/>
      </c>
      <c r="AA44" s="5" t="str">
        <f t="shared" si="24"/>
        <v/>
      </c>
      <c r="AB44" s="7" t="str">
        <f>IF(G44="男",data_kyogisha!A36,"")</f>
        <v/>
      </c>
      <c r="AC44" s="5" t="str">
        <f t="shared" si="25"/>
        <v/>
      </c>
      <c r="AD44" s="5" t="str">
        <f t="shared" si="26"/>
        <v/>
      </c>
      <c r="AE44" s="5" t="str">
        <f t="shared" si="27"/>
        <v/>
      </c>
      <c r="AF44" s="5" t="str">
        <f t="shared" si="28"/>
        <v/>
      </c>
      <c r="AG44" s="5" t="str">
        <f t="shared" si="29"/>
        <v/>
      </c>
      <c r="AH44" s="5" t="str">
        <f>IF(G44="女",data_kyogisha!A36,"")</f>
        <v/>
      </c>
      <c r="AI44" s="1">
        <f t="shared" si="11"/>
        <v>0</v>
      </c>
      <c r="AJ44" s="1" t="str">
        <f t="shared" si="10"/>
        <v/>
      </c>
      <c r="AK44" s="1">
        <f t="shared" si="12"/>
        <v>0</v>
      </c>
      <c r="AL44" s="1" t="str">
        <f t="shared" si="13"/>
        <v/>
      </c>
      <c r="AM44" s="1">
        <f t="shared" si="18"/>
        <v>0</v>
      </c>
      <c r="AN44" s="1" t="str">
        <f t="shared" si="19"/>
        <v/>
      </c>
      <c r="AO44" s="1">
        <f t="shared" si="16"/>
        <v>0</v>
      </c>
      <c r="AP44" s="1" t="str">
        <f t="shared" si="17"/>
        <v/>
      </c>
    </row>
    <row r="45" spans="1:42">
      <c r="A45" s="32">
        <v>36</v>
      </c>
      <c r="B45" s="202"/>
      <c r="C45" s="44"/>
      <c r="D45" s="44"/>
      <c r="E45" s="44"/>
      <c r="F45" s="155"/>
      <c r="G45" s="44"/>
      <c r="H45" s="45"/>
      <c r="I45" s="46"/>
      <c r="J45" s="217"/>
      <c r="K45" s="46"/>
      <c r="L45" s="141"/>
      <c r="M45" s="46"/>
      <c r="N45" s="171"/>
      <c r="O45" s="47"/>
      <c r="P45" s="47"/>
      <c r="T45" s="56" t="str">
        <f>IF(種目情報!A34="","",種目情報!A34)</f>
        <v/>
      </c>
      <c r="U45" s="57" t="str">
        <f>IF(種目情報!E37="","",種目情報!E37)</f>
        <v/>
      </c>
      <c r="W45" s="5" t="str">
        <f t="shared" si="20"/>
        <v/>
      </c>
      <c r="X45" s="5" t="str">
        <f t="shared" si="21"/>
        <v/>
      </c>
      <c r="Y45" s="5" t="str">
        <f t="shared" si="22"/>
        <v/>
      </c>
      <c r="Z45" s="5" t="str">
        <f t="shared" si="23"/>
        <v/>
      </c>
      <c r="AA45" s="5" t="str">
        <f t="shared" si="24"/>
        <v/>
      </c>
      <c r="AB45" s="7" t="str">
        <f>IF(G45="男",data_kyogisha!A37,"")</f>
        <v/>
      </c>
      <c r="AC45" s="5" t="str">
        <f t="shared" si="25"/>
        <v/>
      </c>
      <c r="AD45" s="5" t="str">
        <f t="shared" si="26"/>
        <v/>
      </c>
      <c r="AE45" s="5" t="str">
        <f t="shared" si="27"/>
        <v/>
      </c>
      <c r="AF45" s="5" t="str">
        <f t="shared" si="28"/>
        <v/>
      </c>
      <c r="AG45" s="5" t="str">
        <f t="shared" si="29"/>
        <v/>
      </c>
      <c r="AH45" s="5" t="str">
        <f>IF(G45="女",data_kyogisha!A37,"")</f>
        <v/>
      </c>
      <c r="AI45" s="1">
        <f t="shared" si="11"/>
        <v>0</v>
      </c>
      <c r="AJ45" s="1" t="str">
        <f t="shared" si="10"/>
        <v/>
      </c>
      <c r="AK45" s="1">
        <f t="shared" si="12"/>
        <v>0</v>
      </c>
      <c r="AL45" s="1" t="str">
        <f t="shared" si="13"/>
        <v/>
      </c>
      <c r="AM45" s="1">
        <f t="shared" si="18"/>
        <v>0</v>
      </c>
      <c r="AN45" s="1" t="str">
        <f t="shared" si="19"/>
        <v/>
      </c>
      <c r="AO45" s="1">
        <f t="shared" si="16"/>
        <v>0</v>
      </c>
      <c r="AP45" s="1" t="str">
        <f t="shared" si="17"/>
        <v/>
      </c>
    </row>
    <row r="46" spans="1:42">
      <c r="A46" s="32">
        <v>37</v>
      </c>
      <c r="B46" s="202"/>
      <c r="C46" s="44"/>
      <c r="D46" s="44"/>
      <c r="E46" s="44"/>
      <c r="F46" s="155"/>
      <c r="G46" s="44"/>
      <c r="H46" s="45"/>
      <c r="I46" s="46"/>
      <c r="J46" s="217"/>
      <c r="K46" s="46"/>
      <c r="L46" s="141"/>
      <c r="M46" s="46"/>
      <c r="N46" s="171"/>
      <c r="O46" s="47"/>
      <c r="P46" s="47"/>
      <c r="T46" s="56" t="str">
        <f>IF(種目情報!A35="","",種目情報!A35)</f>
        <v/>
      </c>
      <c r="U46" s="57" t="str">
        <f>IF(種目情報!E38="","",種目情報!E38)</f>
        <v/>
      </c>
      <c r="W46" s="5" t="str">
        <f t="shared" si="20"/>
        <v/>
      </c>
      <c r="X46" s="5" t="str">
        <f t="shared" si="21"/>
        <v/>
      </c>
      <c r="Y46" s="5" t="str">
        <f t="shared" si="22"/>
        <v/>
      </c>
      <c r="Z46" s="5" t="str">
        <f t="shared" si="23"/>
        <v/>
      </c>
      <c r="AA46" s="5" t="str">
        <f t="shared" si="24"/>
        <v/>
      </c>
      <c r="AB46" s="7" t="str">
        <f>IF(G46="男",data_kyogisha!A38,"")</f>
        <v/>
      </c>
      <c r="AC46" s="5" t="str">
        <f t="shared" si="25"/>
        <v/>
      </c>
      <c r="AD46" s="5" t="str">
        <f t="shared" si="26"/>
        <v/>
      </c>
      <c r="AE46" s="5" t="str">
        <f t="shared" si="27"/>
        <v/>
      </c>
      <c r="AF46" s="5" t="str">
        <f t="shared" si="28"/>
        <v/>
      </c>
      <c r="AG46" s="5" t="str">
        <f t="shared" si="29"/>
        <v/>
      </c>
      <c r="AH46" s="5" t="str">
        <f>IF(G46="女",data_kyogisha!A38,"")</f>
        <v/>
      </c>
      <c r="AI46" s="1">
        <f t="shared" si="11"/>
        <v>0</v>
      </c>
      <c r="AJ46" s="1" t="str">
        <f t="shared" si="10"/>
        <v/>
      </c>
      <c r="AK46" s="1">
        <f t="shared" si="12"/>
        <v>0</v>
      </c>
      <c r="AL46" s="1" t="str">
        <f t="shared" si="13"/>
        <v/>
      </c>
      <c r="AM46" s="1">
        <f t="shared" si="18"/>
        <v>0</v>
      </c>
      <c r="AN46" s="1" t="str">
        <f t="shared" si="19"/>
        <v/>
      </c>
      <c r="AO46" s="1">
        <f t="shared" si="16"/>
        <v>0</v>
      </c>
      <c r="AP46" s="1" t="str">
        <f t="shared" si="17"/>
        <v/>
      </c>
    </row>
    <row r="47" spans="1:42">
      <c r="A47" s="32">
        <v>38</v>
      </c>
      <c r="B47" s="202"/>
      <c r="C47" s="44"/>
      <c r="D47" s="44"/>
      <c r="E47" s="44"/>
      <c r="F47" s="155"/>
      <c r="G47" s="44"/>
      <c r="H47" s="45"/>
      <c r="I47" s="46"/>
      <c r="J47" s="217"/>
      <c r="K47" s="46"/>
      <c r="L47" s="141"/>
      <c r="M47" s="46"/>
      <c r="N47" s="171"/>
      <c r="O47" s="47"/>
      <c r="P47" s="47"/>
      <c r="T47" s="56" t="str">
        <f>IF(種目情報!A36="","",種目情報!A36)</f>
        <v/>
      </c>
      <c r="U47" s="57" t="str">
        <f>IF(種目情報!E39="","",種目情報!E39)</f>
        <v/>
      </c>
      <c r="W47" s="5" t="str">
        <f t="shared" si="20"/>
        <v/>
      </c>
      <c r="X47" s="5" t="str">
        <f t="shared" si="21"/>
        <v/>
      </c>
      <c r="Y47" s="5" t="str">
        <f t="shared" si="22"/>
        <v/>
      </c>
      <c r="Z47" s="5" t="str">
        <f t="shared" si="23"/>
        <v/>
      </c>
      <c r="AA47" s="5" t="str">
        <f t="shared" si="24"/>
        <v/>
      </c>
      <c r="AB47" s="7" t="str">
        <f>IF(G47="男",data_kyogisha!A39,"")</f>
        <v/>
      </c>
      <c r="AC47" s="5" t="str">
        <f t="shared" si="25"/>
        <v/>
      </c>
      <c r="AD47" s="5" t="str">
        <f t="shared" si="26"/>
        <v/>
      </c>
      <c r="AE47" s="5" t="str">
        <f t="shared" si="27"/>
        <v/>
      </c>
      <c r="AF47" s="5" t="str">
        <f t="shared" si="28"/>
        <v/>
      </c>
      <c r="AG47" s="5" t="str">
        <f t="shared" si="29"/>
        <v/>
      </c>
      <c r="AH47" s="5" t="str">
        <f>IF(G47="女",data_kyogisha!A39,"")</f>
        <v/>
      </c>
      <c r="AI47" s="1">
        <f t="shared" si="11"/>
        <v>0</v>
      </c>
      <c r="AJ47" s="1" t="str">
        <f t="shared" si="10"/>
        <v/>
      </c>
      <c r="AK47" s="1">
        <f t="shared" si="12"/>
        <v>0</v>
      </c>
      <c r="AL47" s="1" t="str">
        <f t="shared" si="13"/>
        <v/>
      </c>
      <c r="AM47" s="1">
        <f t="shared" si="18"/>
        <v>0</v>
      </c>
      <c r="AN47" s="1" t="str">
        <f t="shared" si="19"/>
        <v/>
      </c>
      <c r="AO47" s="1">
        <f t="shared" si="16"/>
        <v>0</v>
      </c>
      <c r="AP47" s="1" t="str">
        <f t="shared" si="17"/>
        <v/>
      </c>
    </row>
    <row r="48" spans="1:42">
      <c r="A48" s="32">
        <v>39</v>
      </c>
      <c r="B48" s="202"/>
      <c r="C48" s="44"/>
      <c r="D48" s="44"/>
      <c r="E48" s="44"/>
      <c r="F48" s="155"/>
      <c r="G48" s="44"/>
      <c r="H48" s="45"/>
      <c r="I48" s="46"/>
      <c r="J48" s="217"/>
      <c r="K48" s="46"/>
      <c r="L48" s="141"/>
      <c r="M48" s="46"/>
      <c r="N48" s="171"/>
      <c r="O48" s="47"/>
      <c r="P48" s="47"/>
      <c r="T48" s="56" t="str">
        <f>IF(種目情報!A37="","",種目情報!A37)</f>
        <v/>
      </c>
      <c r="U48" s="57" t="str">
        <f>IF(種目情報!E40="","",種目情報!E40)</f>
        <v/>
      </c>
      <c r="W48" s="5" t="str">
        <f t="shared" si="20"/>
        <v/>
      </c>
      <c r="X48" s="5" t="str">
        <f t="shared" si="21"/>
        <v/>
      </c>
      <c r="Y48" s="5" t="str">
        <f t="shared" si="22"/>
        <v/>
      </c>
      <c r="Z48" s="5" t="str">
        <f t="shared" si="23"/>
        <v/>
      </c>
      <c r="AA48" s="5" t="str">
        <f t="shared" si="24"/>
        <v/>
      </c>
      <c r="AB48" s="7" t="str">
        <f>IF(G48="男",data_kyogisha!A40,"")</f>
        <v/>
      </c>
      <c r="AC48" s="5" t="str">
        <f t="shared" si="25"/>
        <v/>
      </c>
      <c r="AD48" s="5" t="str">
        <f t="shared" si="26"/>
        <v/>
      </c>
      <c r="AE48" s="5" t="str">
        <f t="shared" si="27"/>
        <v/>
      </c>
      <c r="AF48" s="5" t="str">
        <f t="shared" si="28"/>
        <v/>
      </c>
      <c r="AG48" s="5" t="str">
        <f t="shared" si="29"/>
        <v/>
      </c>
      <c r="AH48" s="5" t="str">
        <f>IF(G48="女",data_kyogisha!A40,"")</f>
        <v/>
      </c>
      <c r="AI48" s="1">
        <f t="shared" si="11"/>
        <v>0</v>
      </c>
      <c r="AJ48" s="1" t="str">
        <f t="shared" si="10"/>
        <v/>
      </c>
      <c r="AK48" s="1">
        <f t="shared" si="12"/>
        <v>0</v>
      </c>
      <c r="AL48" s="1" t="str">
        <f t="shared" si="13"/>
        <v/>
      </c>
      <c r="AM48" s="1">
        <f t="shared" si="18"/>
        <v>0</v>
      </c>
      <c r="AN48" s="1" t="str">
        <f t="shared" si="19"/>
        <v/>
      </c>
      <c r="AO48" s="1">
        <f t="shared" si="16"/>
        <v>0</v>
      </c>
      <c r="AP48" s="1" t="str">
        <f t="shared" si="17"/>
        <v/>
      </c>
    </row>
    <row r="49" spans="1:42">
      <c r="A49" s="32">
        <v>40</v>
      </c>
      <c r="B49" s="202"/>
      <c r="C49" s="44"/>
      <c r="D49" s="44"/>
      <c r="E49" s="44"/>
      <c r="F49" s="155"/>
      <c r="G49" s="44"/>
      <c r="H49" s="45"/>
      <c r="I49" s="46"/>
      <c r="J49" s="217"/>
      <c r="K49" s="46"/>
      <c r="L49" s="141"/>
      <c r="M49" s="46"/>
      <c r="N49" s="171"/>
      <c r="O49" s="47"/>
      <c r="P49" s="47"/>
      <c r="T49" s="56" t="str">
        <f>IF(種目情報!A38="","",種目情報!A38)</f>
        <v/>
      </c>
      <c r="U49" s="57" t="str">
        <f>IF(種目情報!E41="","",種目情報!E41)</f>
        <v/>
      </c>
      <c r="W49" s="5" t="str">
        <f t="shared" si="20"/>
        <v/>
      </c>
      <c r="X49" s="5" t="str">
        <f t="shared" si="21"/>
        <v/>
      </c>
      <c r="Y49" s="5" t="str">
        <f t="shared" si="22"/>
        <v/>
      </c>
      <c r="Z49" s="5" t="str">
        <f t="shared" si="23"/>
        <v/>
      </c>
      <c r="AA49" s="5" t="str">
        <f t="shared" si="24"/>
        <v/>
      </c>
      <c r="AB49" s="7" t="str">
        <f>IF(G49="男",data_kyogisha!A41,"")</f>
        <v/>
      </c>
      <c r="AC49" s="5" t="str">
        <f t="shared" si="25"/>
        <v/>
      </c>
      <c r="AD49" s="5" t="str">
        <f t="shared" si="26"/>
        <v/>
      </c>
      <c r="AE49" s="5" t="str">
        <f t="shared" si="27"/>
        <v/>
      </c>
      <c r="AF49" s="5" t="str">
        <f t="shared" si="28"/>
        <v/>
      </c>
      <c r="AG49" s="5" t="str">
        <f t="shared" si="29"/>
        <v/>
      </c>
      <c r="AH49" s="5" t="str">
        <f>IF(G49="女",data_kyogisha!A41,"")</f>
        <v/>
      </c>
      <c r="AI49" s="1">
        <f t="shared" si="11"/>
        <v>0</v>
      </c>
      <c r="AJ49" s="1" t="str">
        <f t="shared" si="10"/>
        <v/>
      </c>
      <c r="AK49" s="1">
        <f t="shared" si="12"/>
        <v>0</v>
      </c>
      <c r="AL49" s="1" t="str">
        <f t="shared" si="13"/>
        <v/>
      </c>
      <c r="AM49" s="1">
        <f t="shared" si="18"/>
        <v>0</v>
      </c>
      <c r="AN49" s="1" t="str">
        <f t="shared" si="19"/>
        <v/>
      </c>
      <c r="AO49" s="1">
        <f t="shared" si="16"/>
        <v>0</v>
      </c>
      <c r="AP49" s="1" t="str">
        <f t="shared" si="17"/>
        <v/>
      </c>
    </row>
    <row r="50" spans="1:42">
      <c r="A50" s="32">
        <v>41</v>
      </c>
      <c r="B50" s="202"/>
      <c r="C50" s="44"/>
      <c r="D50" s="44"/>
      <c r="E50" s="44"/>
      <c r="F50" s="155"/>
      <c r="G50" s="44"/>
      <c r="H50" s="45"/>
      <c r="I50" s="46"/>
      <c r="J50" s="217"/>
      <c r="K50" s="46"/>
      <c r="L50" s="141"/>
      <c r="M50" s="46"/>
      <c r="N50" s="171"/>
      <c r="O50" s="47"/>
      <c r="P50" s="47"/>
      <c r="T50" s="56" t="str">
        <f>IF(種目情報!A39="","",種目情報!A39)</f>
        <v/>
      </c>
      <c r="U50" s="57" t="str">
        <f>IF(種目情報!E42="","",種目情報!E42)</f>
        <v/>
      </c>
      <c r="W50" s="5" t="str">
        <f t="shared" si="20"/>
        <v/>
      </c>
      <c r="X50" s="5" t="str">
        <f t="shared" si="21"/>
        <v/>
      </c>
      <c r="Y50" s="5" t="str">
        <f t="shared" si="22"/>
        <v/>
      </c>
      <c r="Z50" s="5" t="str">
        <f t="shared" si="23"/>
        <v/>
      </c>
      <c r="AA50" s="5" t="str">
        <f t="shared" si="24"/>
        <v/>
      </c>
      <c r="AB50" s="7" t="str">
        <f>IF(G50="男",data_kyogisha!A42,"")</f>
        <v/>
      </c>
      <c r="AC50" s="5" t="str">
        <f t="shared" si="25"/>
        <v/>
      </c>
      <c r="AD50" s="5" t="str">
        <f t="shared" si="26"/>
        <v/>
      </c>
      <c r="AE50" s="5" t="str">
        <f t="shared" si="27"/>
        <v/>
      </c>
      <c r="AF50" s="5" t="str">
        <f t="shared" si="28"/>
        <v/>
      </c>
      <c r="AG50" s="5" t="str">
        <f t="shared" si="29"/>
        <v/>
      </c>
      <c r="AH50" s="5" t="str">
        <f>IF(G50="女",data_kyogisha!A42,"")</f>
        <v/>
      </c>
      <c r="AI50" s="1">
        <f t="shared" si="11"/>
        <v>0</v>
      </c>
      <c r="AJ50" s="1" t="str">
        <f t="shared" si="10"/>
        <v/>
      </c>
      <c r="AK50" s="1">
        <f t="shared" si="12"/>
        <v>0</v>
      </c>
      <c r="AL50" s="1" t="str">
        <f t="shared" si="13"/>
        <v/>
      </c>
      <c r="AM50" s="1">
        <f t="shared" si="18"/>
        <v>0</v>
      </c>
      <c r="AN50" s="1" t="str">
        <f t="shared" si="19"/>
        <v/>
      </c>
      <c r="AO50" s="1">
        <f t="shared" si="16"/>
        <v>0</v>
      </c>
      <c r="AP50" s="1" t="str">
        <f t="shared" si="17"/>
        <v/>
      </c>
    </row>
    <row r="51" spans="1:42">
      <c r="A51" s="32">
        <v>42</v>
      </c>
      <c r="B51" s="202"/>
      <c r="C51" s="44"/>
      <c r="D51" s="44"/>
      <c r="E51" s="44"/>
      <c r="F51" s="155"/>
      <c r="G51" s="44"/>
      <c r="H51" s="45"/>
      <c r="I51" s="46"/>
      <c r="J51" s="217"/>
      <c r="K51" s="46"/>
      <c r="L51" s="141"/>
      <c r="M51" s="46"/>
      <c r="N51" s="171"/>
      <c r="O51" s="47"/>
      <c r="P51" s="47"/>
      <c r="T51" s="56" t="str">
        <f>IF(種目情報!A40="","",種目情報!A40)</f>
        <v/>
      </c>
      <c r="U51" s="57" t="str">
        <f>IF(種目情報!E43="","",種目情報!E43)</f>
        <v/>
      </c>
      <c r="W51" s="5" t="str">
        <f t="shared" si="20"/>
        <v/>
      </c>
      <c r="X51" s="5" t="str">
        <f t="shared" si="21"/>
        <v/>
      </c>
      <c r="Y51" s="5" t="str">
        <f t="shared" si="22"/>
        <v/>
      </c>
      <c r="Z51" s="5" t="str">
        <f t="shared" si="23"/>
        <v/>
      </c>
      <c r="AA51" s="5" t="str">
        <f t="shared" si="24"/>
        <v/>
      </c>
      <c r="AB51" s="7" t="str">
        <f>IF(G51="男",data_kyogisha!A43,"")</f>
        <v/>
      </c>
      <c r="AC51" s="5" t="str">
        <f t="shared" si="25"/>
        <v/>
      </c>
      <c r="AD51" s="5" t="str">
        <f t="shared" si="26"/>
        <v/>
      </c>
      <c r="AE51" s="5" t="str">
        <f t="shared" si="27"/>
        <v/>
      </c>
      <c r="AF51" s="5" t="str">
        <f t="shared" si="28"/>
        <v/>
      </c>
      <c r="AG51" s="5" t="str">
        <f t="shared" si="29"/>
        <v/>
      </c>
      <c r="AH51" s="5" t="str">
        <f>IF(G51="女",data_kyogisha!A43,"")</f>
        <v/>
      </c>
      <c r="AI51" s="1">
        <f t="shared" si="11"/>
        <v>0</v>
      </c>
      <c r="AJ51" s="1" t="str">
        <f t="shared" si="10"/>
        <v/>
      </c>
      <c r="AK51" s="1">
        <f t="shared" si="12"/>
        <v>0</v>
      </c>
      <c r="AL51" s="1" t="str">
        <f t="shared" si="13"/>
        <v/>
      </c>
      <c r="AM51" s="1">
        <f t="shared" si="18"/>
        <v>0</v>
      </c>
      <c r="AN51" s="1" t="str">
        <f t="shared" si="19"/>
        <v/>
      </c>
      <c r="AO51" s="1">
        <f t="shared" si="16"/>
        <v>0</v>
      </c>
      <c r="AP51" s="1" t="str">
        <f t="shared" si="17"/>
        <v/>
      </c>
    </row>
    <row r="52" spans="1:42">
      <c r="A52" s="32">
        <v>43</v>
      </c>
      <c r="B52" s="202"/>
      <c r="C52" s="44"/>
      <c r="D52" s="44"/>
      <c r="E52" s="44"/>
      <c r="F52" s="155"/>
      <c r="G52" s="44"/>
      <c r="H52" s="45"/>
      <c r="I52" s="46"/>
      <c r="J52" s="217"/>
      <c r="K52" s="46"/>
      <c r="L52" s="141"/>
      <c r="M52" s="46"/>
      <c r="N52" s="171"/>
      <c r="O52" s="47"/>
      <c r="P52" s="47"/>
      <c r="T52" s="56" t="str">
        <f>IF(種目情報!A41="","",種目情報!A41)</f>
        <v/>
      </c>
      <c r="U52" s="57" t="str">
        <f>IF(種目情報!E44="","",種目情報!E44)</f>
        <v/>
      </c>
      <c r="W52" s="5" t="str">
        <f t="shared" si="20"/>
        <v/>
      </c>
      <c r="X52" s="5" t="str">
        <f t="shared" si="21"/>
        <v/>
      </c>
      <c r="Y52" s="5" t="str">
        <f t="shared" si="22"/>
        <v/>
      </c>
      <c r="Z52" s="5" t="str">
        <f t="shared" si="23"/>
        <v/>
      </c>
      <c r="AA52" s="5" t="str">
        <f t="shared" si="24"/>
        <v/>
      </c>
      <c r="AB52" s="7" t="str">
        <f>IF(G52="男",data_kyogisha!A44,"")</f>
        <v/>
      </c>
      <c r="AC52" s="5" t="str">
        <f t="shared" si="25"/>
        <v/>
      </c>
      <c r="AD52" s="5" t="str">
        <f t="shared" si="26"/>
        <v/>
      </c>
      <c r="AE52" s="5" t="str">
        <f t="shared" si="27"/>
        <v/>
      </c>
      <c r="AF52" s="5" t="str">
        <f t="shared" si="28"/>
        <v/>
      </c>
      <c r="AG52" s="5" t="str">
        <f t="shared" si="29"/>
        <v/>
      </c>
      <c r="AH52" s="5" t="str">
        <f>IF(G52="女",data_kyogisha!A44,"")</f>
        <v/>
      </c>
      <c r="AI52" s="1">
        <f t="shared" si="11"/>
        <v>0</v>
      </c>
      <c r="AJ52" s="1" t="str">
        <f t="shared" si="10"/>
        <v/>
      </c>
      <c r="AK52" s="1">
        <f t="shared" si="12"/>
        <v>0</v>
      </c>
      <c r="AL52" s="1" t="str">
        <f t="shared" si="13"/>
        <v/>
      </c>
      <c r="AM52" s="1">
        <f t="shared" si="18"/>
        <v>0</v>
      </c>
      <c r="AN52" s="1" t="str">
        <f t="shared" si="19"/>
        <v/>
      </c>
      <c r="AO52" s="1">
        <f t="shared" si="16"/>
        <v>0</v>
      </c>
      <c r="AP52" s="1" t="str">
        <f t="shared" si="17"/>
        <v/>
      </c>
    </row>
    <row r="53" spans="1:42">
      <c r="A53" s="32">
        <v>44</v>
      </c>
      <c r="B53" s="202"/>
      <c r="C53" s="44"/>
      <c r="D53" s="44"/>
      <c r="E53" s="44"/>
      <c r="F53" s="155"/>
      <c r="G53" s="44"/>
      <c r="H53" s="45"/>
      <c r="I53" s="46"/>
      <c r="J53" s="217"/>
      <c r="K53" s="46"/>
      <c r="L53" s="141"/>
      <c r="M53" s="46"/>
      <c r="N53" s="171"/>
      <c r="O53" s="47"/>
      <c r="P53" s="47"/>
      <c r="T53" s="56" t="str">
        <f>IF(種目情報!A42="","",種目情報!A42)</f>
        <v/>
      </c>
      <c r="U53" s="57" t="str">
        <f>IF(種目情報!E45="","",種目情報!E45)</f>
        <v/>
      </c>
      <c r="W53" s="5" t="str">
        <f t="shared" si="20"/>
        <v/>
      </c>
      <c r="X53" s="5" t="str">
        <f t="shared" si="21"/>
        <v/>
      </c>
      <c r="Y53" s="5" t="str">
        <f t="shared" si="22"/>
        <v/>
      </c>
      <c r="Z53" s="5" t="str">
        <f t="shared" si="23"/>
        <v/>
      </c>
      <c r="AA53" s="5" t="str">
        <f t="shared" si="24"/>
        <v/>
      </c>
      <c r="AB53" s="7" t="str">
        <f>IF(G53="男",data_kyogisha!A45,"")</f>
        <v/>
      </c>
      <c r="AC53" s="5" t="str">
        <f t="shared" si="25"/>
        <v/>
      </c>
      <c r="AD53" s="5" t="str">
        <f t="shared" si="26"/>
        <v/>
      </c>
      <c r="AE53" s="5" t="str">
        <f t="shared" si="27"/>
        <v/>
      </c>
      <c r="AF53" s="5" t="str">
        <f t="shared" si="28"/>
        <v/>
      </c>
      <c r="AG53" s="5" t="str">
        <f t="shared" si="29"/>
        <v/>
      </c>
      <c r="AH53" s="5" t="str">
        <f>IF(G53="女",data_kyogisha!A45,"")</f>
        <v/>
      </c>
      <c r="AI53" s="1">
        <f t="shared" si="11"/>
        <v>0</v>
      </c>
      <c r="AJ53" s="1" t="str">
        <f t="shared" si="10"/>
        <v/>
      </c>
      <c r="AK53" s="1">
        <f t="shared" si="12"/>
        <v>0</v>
      </c>
      <c r="AL53" s="1" t="str">
        <f t="shared" si="13"/>
        <v/>
      </c>
      <c r="AM53" s="1">
        <f t="shared" si="18"/>
        <v>0</v>
      </c>
      <c r="AN53" s="1" t="str">
        <f t="shared" si="19"/>
        <v/>
      </c>
      <c r="AO53" s="1">
        <f t="shared" si="16"/>
        <v>0</v>
      </c>
      <c r="AP53" s="1" t="str">
        <f t="shared" si="17"/>
        <v/>
      </c>
    </row>
    <row r="54" spans="1:42">
      <c r="A54" s="32">
        <v>45</v>
      </c>
      <c r="B54" s="202"/>
      <c r="C54" s="44"/>
      <c r="D54" s="44"/>
      <c r="E54" s="44"/>
      <c r="F54" s="155"/>
      <c r="G54" s="44"/>
      <c r="H54" s="45"/>
      <c r="I54" s="46"/>
      <c r="J54" s="217"/>
      <c r="K54" s="46"/>
      <c r="L54" s="141"/>
      <c r="M54" s="46"/>
      <c r="N54" s="171"/>
      <c r="O54" s="47"/>
      <c r="P54" s="47"/>
      <c r="T54" s="56" t="str">
        <f>IF(種目情報!A43="","",種目情報!A43)</f>
        <v/>
      </c>
      <c r="U54" s="57" t="str">
        <f>IF(種目情報!E46="","",種目情報!E46)</f>
        <v/>
      </c>
      <c r="W54" s="5" t="str">
        <f t="shared" si="20"/>
        <v/>
      </c>
      <c r="X54" s="5" t="str">
        <f t="shared" si="21"/>
        <v/>
      </c>
      <c r="Y54" s="5" t="str">
        <f t="shared" si="22"/>
        <v/>
      </c>
      <c r="Z54" s="5" t="str">
        <f t="shared" si="23"/>
        <v/>
      </c>
      <c r="AA54" s="5" t="str">
        <f t="shared" si="24"/>
        <v/>
      </c>
      <c r="AB54" s="7" t="str">
        <f>IF(G54="男",data_kyogisha!A46,"")</f>
        <v/>
      </c>
      <c r="AC54" s="5" t="str">
        <f t="shared" si="25"/>
        <v/>
      </c>
      <c r="AD54" s="5" t="str">
        <f t="shared" si="26"/>
        <v/>
      </c>
      <c r="AE54" s="5" t="str">
        <f t="shared" si="27"/>
        <v/>
      </c>
      <c r="AF54" s="5" t="str">
        <f t="shared" si="28"/>
        <v/>
      </c>
      <c r="AG54" s="5" t="str">
        <f t="shared" si="29"/>
        <v/>
      </c>
      <c r="AH54" s="5" t="str">
        <f>IF(G54="女",data_kyogisha!A46,"")</f>
        <v/>
      </c>
      <c r="AI54" s="1">
        <f t="shared" si="11"/>
        <v>0</v>
      </c>
      <c r="AJ54" s="1" t="str">
        <f t="shared" si="10"/>
        <v/>
      </c>
      <c r="AK54" s="1">
        <f t="shared" si="12"/>
        <v>0</v>
      </c>
      <c r="AL54" s="1" t="str">
        <f t="shared" si="13"/>
        <v/>
      </c>
      <c r="AM54" s="1">
        <f t="shared" si="18"/>
        <v>0</v>
      </c>
      <c r="AN54" s="1" t="str">
        <f t="shared" si="19"/>
        <v/>
      </c>
      <c r="AO54" s="1">
        <f t="shared" si="16"/>
        <v>0</v>
      </c>
      <c r="AP54" s="1" t="str">
        <f t="shared" si="17"/>
        <v/>
      </c>
    </row>
    <row r="55" spans="1:42">
      <c r="A55" s="32">
        <v>46</v>
      </c>
      <c r="B55" s="202"/>
      <c r="C55" s="44"/>
      <c r="D55" s="44"/>
      <c r="E55" s="44"/>
      <c r="F55" s="155"/>
      <c r="G55" s="44"/>
      <c r="H55" s="45"/>
      <c r="I55" s="46"/>
      <c r="J55" s="217"/>
      <c r="K55" s="46"/>
      <c r="L55" s="141"/>
      <c r="M55" s="46"/>
      <c r="N55" s="171"/>
      <c r="O55" s="47"/>
      <c r="P55" s="47"/>
      <c r="T55" s="56" t="str">
        <f>IF(種目情報!A44="","",種目情報!A44)</f>
        <v/>
      </c>
      <c r="U55" s="57" t="str">
        <f>IF(種目情報!E47="","",種目情報!E47)</f>
        <v/>
      </c>
      <c r="W55" s="5" t="str">
        <f t="shared" si="20"/>
        <v/>
      </c>
      <c r="X55" s="5" t="str">
        <f t="shared" si="21"/>
        <v/>
      </c>
      <c r="Y55" s="5" t="str">
        <f t="shared" si="22"/>
        <v/>
      </c>
      <c r="Z55" s="5" t="str">
        <f t="shared" si="23"/>
        <v/>
      </c>
      <c r="AA55" s="5" t="str">
        <f t="shared" si="24"/>
        <v/>
      </c>
      <c r="AB55" s="7" t="str">
        <f>IF(G55="男",data_kyogisha!A47,"")</f>
        <v/>
      </c>
      <c r="AC55" s="5" t="str">
        <f t="shared" si="25"/>
        <v/>
      </c>
      <c r="AD55" s="5" t="str">
        <f t="shared" si="26"/>
        <v/>
      </c>
      <c r="AE55" s="5" t="str">
        <f t="shared" si="27"/>
        <v/>
      </c>
      <c r="AF55" s="5" t="str">
        <f t="shared" si="28"/>
        <v/>
      </c>
      <c r="AG55" s="5" t="str">
        <f t="shared" si="29"/>
        <v/>
      </c>
      <c r="AH55" s="5" t="str">
        <f>IF(G55="女",data_kyogisha!A47,"")</f>
        <v/>
      </c>
      <c r="AI55" s="1">
        <f t="shared" si="11"/>
        <v>0</v>
      </c>
      <c r="AJ55" s="1" t="str">
        <f t="shared" si="10"/>
        <v/>
      </c>
      <c r="AK55" s="1">
        <f t="shared" si="12"/>
        <v>0</v>
      </c>
      <c r="AL55" s="1" t="str">
        <f t="shared" si="13"/>
        <v/>
      </c>
      <c r="AM55" s="1">
        <f t="shared" si="18"/>
        <v>0</v>
      </c>
      <c r="AN55" s="1" t="str">
        <f t="shared" si="19"/>
        <v/>
      </c>
      <c r="AO55" s="1">
        <f t="shared" si="16"/>
        <v>0</v>
      </c>
      <c r="AP55" s="1" t="str">
        <f t="shared" si="17"/>
        <v/>
      </c>
    </row>
    <row r="56" spans="1:42">
      <c r="A56" s="32">
        <v>47</v>
      </c>
      <c r="B56" s="202"/>
      <c r="C56" s="44"/>
      <c r="D56" s="44"/>
      <c r="E56" s="44"/>
      <c r="F56" s="155"/>
      <c r="G56" s="44"/>
      <c r="H56" s="45"/>
      <c r="I56" s="46"/>
      <c r="J56" s="217"/>
      <c r="K56" s="46"/>
      <c r="L56" s="141"/>
      <c r="M56" s="46"/>
      <c r="N56" s="171"/>
      <c r="O56" s="47"/>
      <c r="P56" s="47"/>
      <c r="T56" s="56" t="str">
        <f>IF(種目情報!A45="","",種目情報!A45)</f>
        <v/>
      </c>
      <c r="U56" s="57" t="str">
        <f>IF(種目情報!E48="","",種目情報!E48)</f>
        <v/>
      </c>
      <c r="W56" s="5" t="str">
        <f t="shared" si="20"/>
        <v/>
      </c>
      <c r="X56" s="5" t="str">
        <f t="shared" si="21"/>
        <v/>
      </c>
      <c r="Y56" s="5" t="str">
        <f t="shared" si="22"/>
        <v/>
      </c>
      <c r="Z56" s="5" t="str">
        <f t="shared" si="23"/>
        <v/>
      </c>
      <c r="AA56" s="5" t="str">
        <f t="shared" si="24"/>
        <v/>
      </c>
      <c r="AB56" s="7" t="str">
        <f>IF(G56="男",data_kyogisha!A48,"")</f>
        <v/>
      </c>
      <c r="AC56" s="5" t="str">
        <f t="shared" si="25"/>
        <v/>
      </c>
      <c r="AD56" s="5" t="str">
        <f t="shared" si="26"/>
        <v/>
      </c>
      <c r="AE56" s="5" t="str">
        <f t="shared" si="27"/>
        <v/>
      </c>
      <c r="AF56" s="5" t="str">
        <f t="shared" si="28"/>
        <v/>
      </c>
      <c r="AG56" s="5" t="str">
        <f t="shared" si="29"/>
        <v/>
      </c>
      <c r="AH56" s="5" t="str">
        <f>IF(G56="女",data_kyogisha!A48,"")</f>
        <v/>
      </c>
      <c r="AI56" s="1">
        <f t="shared" si="11"/>
        <v>0</v>
      </c>
      <c r="AJ56" s="1" t="str">
        <f t="shared" si="10"/>
        <v/>
      </c>
      <c r="AK56" s="1">
        <f t="shared" si="12"/>
        <v>0</v>
      </c>
      <c r="AL56" s="1" t="str">
        <f t="shared" si="13"/>
        <v/>
      </c>
      <c r="AM56" s="1">
        <f t="shared" si="18"/>
        <v>0</v>
      </c>
      <c r="AN56" s="1" t="str">
        <f t="shared" si="19"/>
        <v/>
      </c>
      <c r="AO56" s="1">
        <f t="shared" si="16"/>
        <v>0</v>
      </c>
      <c r="AP56" s="1" t="str">
        <f t="shared" si="17"/>
        <v/>
      </c>
    </row>
    <row r="57" spans="1:42">
      <c r="A57" s="32">
        <v>48</v>
      </c>
      <c r="B57" s="202"/>
      <c r="C57" s="44"/>
      <c r="D57" s="44"/>
      <c r="E57" s="44"/>
      <c r="F57" s="155"/>
      <c r="G57" s="44"/>
      <c r="H57" s="45"/>
      <c r="I57" s="46"/>
      <c r="J57" s="217"/>
      <c r="K57" s="46"/>
      <c r="L57" s="141"/>
      <c r="M57" s="46"/>
      <c r="N57" s="171"/>
      <c r="O57" s="47"/>
      <c r="P57" s="47"/>
      <c r="T57" s="56" t="str">
        <f>IF(種目情報!A46="","",種目情報!A46)</f>
        <v/>
      </c>
      <c r="U57" s="57" t="str">
        <f>IF(種目情報!E49="","",種目情報!E49)</f>
        <v/>
      </c>
      <c r="W57" s="5" t="str">
        <f t="shared" si="20"/>
        <v/>
      </c>
      <c r="X57" s="5" t="str">
        <f t="shared" si="21"/>
        <v/>
      </c>
      <c r="Y57" s="5" t="str">
        <f t="shared" si="22"/>
        <v/>
      </c>
      <c r="Z57" s="5" t="str">
        <f t="shared" si="23"/>
        <v/>
      </c>
      <c r="AA57" s="5" t="str">
        <f t="shared" si="24"/>
        <v/>
      </c>
      <c r="AB57" s="7" t="str">
        <f>IF(G57="男",data_kyogisha!A49,"")</f>
        <v/>
      </c>
      <c r="AC57" s="5" t="str">
        <f t="shared" si="25"/>
        <v/>
      </c>
      <c r="AD57" s="5" t="str">
        <f t="shared" si="26"/>
        <v/>
      </c>
      <c r="AE57" s="5" t="str">
        <f t="shared" si="27"/>
        <v/>
      </c>
      <c r="AF57" s="5" t="str">
        <f t="shared" si="28"/>
        <v/>
      </c>
      <c r="AG57" s="5" t="str">
        <f t="shared" si="29"/>
        <v/>
      </c>
      <c r="AH57" s="5" t="str">
        <f>IF(G57="女",data_kyogisha!A49,"")</f>
        <v/>
      </c>
      <c r="AI57" s="1">
        <f t="shared" si="11"/>
        <v>0</v>
      </c>
      <c r="AJ57" s="1" t="str">
        <f t="shared" si="10"/>
        <v/>
      </c>
      <c r="AK57" s="1">
        <f t="shared" si="12"/>
        <v>0</v>
      </c>
      <c r="AL57" s="1" t="str">
        <f t="shared" si="13"/>
        <v/>
      </c>
      <c r="AM57" s="1">
        <f t="shared" si="18"/>
        <v>0</v>
      </c>
      <c r="AN57" s="1" t="str">
        <f t="shared" si="19"/>
        <v/>
      </c>
      <c r="AO57" s="1">
        <f t="shared" si="16"/>
        <v>0</v>
      </c>
      <c r="AP57" s="1" t="str">
        <f t="shared" si="17"/>
        <v/>
      </c>
    </row>
    <row r="58" spans="1:42">
      <c r="A58" s="32">
        <v>49</v>
      </c>
      <c r="B58" s="202"/>
      <c r="C58" s="44"/>
      <c r="D58" s="44"/>
      <c r="E58" s="44"/>
      <c r="F58" s="155"/>
      <c r="G58" s="44"/>
      <c r="H58" s="45"/>
      <c r="I58" s="46"/>
      <c r="J58" s="217"/>
      <c r="K58" s="46"/>
      <c r="L58" s="141"/>
      <c r="M58" s="46"/>
      <c r="N58" s="171"/>
      <c r="O58" s="47"/>
      <c r="P58" s="47"/>
      <c r="T58" s="56" t="str">
        <f>IF(種目情報!A47="","",種目情報!A47)</f>
        <v/>
      </c>
      <c r="U58" s="57" t="str">
        <f>IF(種目情報!E50="","",種目情報!E50)</f>
        <v/>
      </c>
      <c r="W58" s="5" t="str">
        <f t="shared" si="20"/>
        <v/>
      </c>
      <c r="X58" s="5" t="str">
        <f t="shared" si="21"/>
        <v/>
      </c>
      <c r="Y58" s="5" t="str">
        <f t="shared" si="22"/>
        <v/>
      </c>
      <c r="Z58" s="5" t="str">
        <f t="shared" si="23"/>
        <v/>
      </c>
      <c r="AA58" s="5" t="str">
        <f t="shared" si="24"/>
        <v/>
      </c>
      <c r="AB58" s="7" t="str">
        <f>IF(G58="男",data_kyogisha!A50,"")</f>
        <v/>
      </c>
      <c r="AC58" s="5" t="str">
        <f t="shared" si="25"/>
        <v/>
      </c>
      <c r="AD58" s="5" t="str">
        <f t="shared" si="26"/>
        <v/>
      </c>
      <c r="AE58" s="5" t="str">
        <f t="shared" si="27"/>
        <v/>
      </c>
      <c r="AF58" s="5" t="str">
        <f t="shared" si="28"/>
        <v/>
      </c>
      <c r="AG58" s="5" t="str">
        <f t="shared" si="29"/>
        <v/>
      </c>
      <c r="AH58" s="5" t="str">
        <f>IF(G58="女",data_kyogisha!A50,"")</f>
        <v/>
      </c>
      <c r="AI58" s="1">
        <f t="shared" si="11"/>
        <v>0</v>
      </c>
      <c r="AJ58" s="1" t="str">
        <f t="shared" si="10"/>
        <v/>
      </c>
      <c r="AK58" s="1">
        <f t="shared" si="12"/>
        <v>0</v>
      </c>
      <c r="AL58" s="1" t="str">
        <f t="shared" si="13"/>
        <v/>
      </c>
      <c r="AM58" s="1">
        <f t="shared" si="18"/>
        <v>0</v>
      </c>
      <c r="AN58" s="1" t="str">
        <f t="shared" si="19"/>
        <v/>
      </c>
      <c r="AO58" s="1">
        <f t="shared" si="16"/>
        <v>0</v>
      </c>
      <c r="AP58" s="1" t="str">
        <f t="shared" si="17"/>
        <v/>
      </c>
    </row>
    <row r="59" spans="1:42">
      <c r="A59" s="32">
        <v>50</v>
      </c>
      <c r="B59" s="202"/>
      <c r="C59" s="44"/>
      <c r="D59" s="44"/>
      <c r="E59" s="44"/>
      <c r="F59" s="155"/>
      <c r="G59" s="44"/>
      <c r="H59" s="45"/>
      <c r="I59" s="46"/>
      <c r="J59" s="217"/>
      <c r="K59" s="46"/>
      <c r="L59" s="141"/>
      <c r="M59" s="46"/>
      <c r="N59" s="171"/>
      <c r="O59" s="47"/>
      <c r="P59" s="47"/>
      <c r="T59" s="56" t="str">
        <f>IF(種目情報!A48="","",種目情報!A48)</f>
        <v/>
      </c>
      <c r="U59" s="57" t="str">
        <f>IF(種目情報!E51="","",種目情報!E51)</f>
        <v/>
      </c>
      <c r="W59" s="5" t="str">
        <f t="shared" si="20"/>
        <v/>
      </c>
      <c r="X59" s="5" t="str">
        <f t="shared" si="21"/>
        <v/>
      </c>
      <c r="Y59" s="5" t="str">
        <f t="shared" si="22"/>
        <v/>
      </c>
      <c r="Z59" s="5" t="str">
        <f t="shared" si="23"/>
        <v/>
      </c>
      <c r="AA59" s="5" t="str">
        <f t="shared" si="24"/>
        <v/>
      </c>
      <c r="AB59" s="7" t="str">
        <f>IF(G59="男",data_kyogisha!A51,"")</f>
        <v/>
      </c>
      <c r="AC59" s="5" t="str">
        <f t="shared" si="25"/>
        <v/>
      </c>
      <c r="AD59" s="5" t="str">
        <f t="shared" si="26"/>
        <v/>
      </c>
      <c r="AE59" s="5" t="str">
        <f t="shared" si="27"/>
        <v/>
      </c>
      <c r="AF59" s="5" t="str">
        <f t="shared" si="28"/>
        <v/>
      </c>
      <c r="AG59" s="5" t="str">
        <f t="shared" si="29"/>
        <v/>
      </c>
      <c r="AH59" s="5" t="str">
        <f>IF(G59="女",data_kyogisha!A51,"")</f>
        <v/>
      </c>
      <c r="AI59" s="1">
        <f t="shared" si="11"/>
        <v>0</v>
      </c>
      <c r="AJ59" s="1" t="str">
        <f t="shared" si="10"/>
        <v/>
      </c>
      <c r="AK59" s="1">
        <f t="shared" si="12"/>
        <v>0</v>
      </c>
      <c r="AL59" s="1" t="str">
        <f t="shared" si="13"/>
        <v/>
      </c>
      <c r="AM59" s="1">
        <f t="shared" si="18"/>
        <v>0</v>
      </c>
      <c r="AN59" s="1" t="str">
        <f t="shared" si="19"/>
        <v/>
      </c>
      <c r="AO59" s="1">
        <f t="shared" si="16"/>
        <v>0</v>
      </c>
      <c r="AP59" s="1" t="str">
        <f t="shared" si="17"/>
        <v/>
      </c>
    </row>
    <row r="60" spans="1:42">
      <c r="A60" s="32">
        <v>51</v>
      </c>
      <c r="B60" s="202"/>
      <c r="C60" s="44"/>
      <c r="D60" s="44"/>
      <c r="E60" s="44"/>
      <c r="F60" s="155"/>
      <c r="G60" s="44"/>
      <c r="H60" s="45"/>
      <c r="I60" s="46"/>
      <c r="J60" s="217"/>
      <c r="K60" s="46"/>
      <c r="L60" s="141"/>
      <c r="M60" s="46"/>
      <c r="N60" s="171"/>
      <c r="O60" s="47"/>
      <c r="P60" s="47"/>
      <c r="T60" s="56" t="str">
        <f>IF(種目情報!A49="","",種目情報!A49)</f>
        <v/>
      </c>
      <c r="U60" s="57" t="str">
        <f>IF(種目情報!E52="","",種目情報!E52)</f>
        <v/>
      </c>
      <c r="W60" s="5" t="str">
        <f t="shared" si="20"/>
        <v/>
      </c>
      <c r="X60" s="5" t="str">
        <f t="shared" si="21"/>
        <v/>
      </c>
      <c r="Y60" s="5" t="str">
        <f t="shared" si="22"/>
        <v/>
      </c>
      <c r="Z60" s="5" t="str">
        <f t="shared" si="23"/>
        <v/>
      </c>
      <c r="AA60" s="5" t="str">
        <f t="shared" si="24"/>
        <v/>
      </c>
      <c r="AB60" s="7" t="str">
        <f>IF(G60="男",data_kyogisha!A52,"")</f>
        <v/>
      </c>
      <c r="AC60" s="5" t="str">
        <f t="shared" si="25"/>
        <v/>
      </c>
      <c r="AD60" s="5" t="str">
        <f t="shared" si="26"/>
        <v/>
      </c>
      <c r="AE60" s="5" t="str">
        <f t="shared" si="27"/>
        <v/>
      </c>
      <c r="AF60" s="5" t="str">
        <f t="shared" si="28"/>
        <v/>
      </c>
      <c r="AG60" s="5" t="str">
        <f t="shared" si="29"/>
        <v/>
      </c>
      <c r="AH60" s="5" t="str">
        <f>IF(G60="女",data_kyogisha!A52,"")</f>
        <v/>
      </c>
      <c r="AI60" s="1">
        <f t="shared" si="11"/>
        <v>0</v>
      </c>
      <c r="AJ60" s="1" t="str">
        <f t="shared" si="10"/>
        <v/>
      </c>
      <c r="AK60" s="1">
        <f t="shared" si="12"/>
        <v>0</v>
      </c>
      <c r="AL60" s="1" t="str">
        <f t="shared" si="13"/>
        <v/>
      </c>
      <c r="AM60" s="1">
        <f t="shared" si="18"/>
        <v>0</v>
      </c>
      <c r="AN60" s="1" t="str">
        <f t="shared" si="19"/>
        <v/>
      </c>
      <c r="AO60" s="1">
        <f t="shared" si="16"/>
        <v>0</v>
      </c>
      <c r="AP60" s="1" t="str">
        <f t="shared" si="17"/>
        <v/>
      </c>
    </row>
    <row r="61" spans="1:42">
      <c r="A61" s="32">
        <v>52</v>
      </c>
      <c r="B61" s="202"/>
      <c r="C61" s="44"/>
      <c r="D61" s="44"/>
      <c r="E61" s="44"/>
      <c r="F61" s="155"/>
      <c r="G61" s="44"/>
      <c r="H61" s="45"/>
      <c r="I61" s="46"/>
      <c r="J61" s="217"/>
      <c r="K61" s="46"/>
      <c r="L61" s="141"/>
      <c r="M61" s="46"/>
      <c r="N61" s="171"/>
      <c r="O61" s="47"/>
      <c r="P61" s="47"/>
      <c r="T61" s="56" t="str">
        <f>IF(種目情報!A50="","",種目情報!A50)</f>
        <v/>
      </c>
      <c r="U61" s="57" t="str">
        <f>IF(種目情報!E53="","",種目情報!E53)</f>
        <v/>
      </c>
      <c r="W61" s="5" t="str">
        <f t="shared" si="20"/>
        <v/>
      </c>
      <c r="X61" s="5" t="str">
        <f t="shared" si="21"/>
        <v/>
      </c>
      <c r="Y61" s="5" t="str">
        <f t="shared" si="22"/>
        <v/>
      </c>
      <c r="Z61" s="5" t="str">
        <f t="shared" si="23"/>
        <v/>
      </c>
      <c r="AA61" s="5" t="str">
        <f t="shared" si="24"/>
        <v/>
      </c>
      <c r="AB61" s="7" t="str">
        <f>IF(G61="男",data_kyogisha!A53,"")</f>
        <v/>
      </c>
      <c r="AC61" s="5" t="str">
        <f t="shared" si="25"/>
        <v/>
      </c>
      <c r="AD61" s="5" t="str">
        <f t="shared" si="26"/>
        <v/>
      </c>
      <c r="AE61" s="5" t="str">
        <f t="shared" si="27"/>
        <v/>
      </c>
      <c r="AF61" s="5" t="str">
        <f t="shared" si="28"/>
        <v/>
      </c>
      <c r="AG61" s="5" t="str">
        <f t="shared" si="29"/>
        <v/>
      </c>
      <c r="AH61" s="5" t="str">
        <f>IF(G61="女",data_kyogisha!A53,"")</f>
        <v/>
      </c>
      <c r="AI61" s="1">
        <f t="shared" si="11"/>
        <v>0</v>
      </c>
      <c r="AJ61" s="1" t="str">
        <f t="shared" si="10"/>
        <v/>
      </c>
      <c r="AK61" s="1">
        <f t="shared" si="12"/>
        <v>0</v>
      </c>
      <c r="AL61" s="1" t="str">
        <f t="shared" si="13"/>
        <v/>
      </c>
      <c r="AM61" s="1">
        <f t="shared" si="18"/>
        <v>0</v>
      </c>
      <c r="AN61" s="1" t="str">
        <f t="shared" si="19"/>
        <v/>
      </c>
      <c r="AO61" s="1">
        <f t="shared" si="16"/>
        <v>0</v>
      </c>
      <c r="AP61" s="1" t="str">
        <f t="shared" si="17"/>
        <v/>
      </c>
    </row>
    <row r="62" spans="1:42">
      <c r="A62" s="32">
        <v>53</v>
      </c>
      <c r="B62" s="202"/>
      <c r="C62" s="44"/>
      <c r="D62" s="44"/>
      <c r="E62" s="44"/>
      <c r="F62" s="155"/>
      <c r="G62" s="44"/>
      <c r="H62" s="45"/>
      <c r="I62" s="46"/>
      <c r="J62" s="217"/>
      <c r="K62" s="46"/>
      <c r="L62" s="141"/>
      <c r="M62" s="46"/>
      <c r="N62" s="171"/>
      <c r="O62" s="47"/>
      <c r="P62" s="47"/>
      <c r="T62" s="56" t="str">
        <f>IF(種目情報!A51="","",種目情報!A51)</f>
        <v/>
      </c>
      <c r="U62" s="57" t="str">
        <f>IF(種目情報!E54="","",種目情報!E54)</f>
        <v/>
      </c>
      <c r="W62" s="5" t="str">
        <f t="shared" si="20"/>
        <v/>
      </c>
      <c r="X62" s="5" t="str">
        <f t="shared" si="21"/>
        <v/>
      </c>
      <c r="Y62" s="5" t="str">
        <f t="shared" si="22"/>
        <v/>
      </c>
      <c r="Z62" s="5" t="str">
        <f t="shared" si="23"/>
        <v/>
      </c>
      <c r="AA62" s="5" t="str">
        <f t="shared" si="24"/>
        <v/>
      </c>
      <c r="AB62" s="7" t="str">
        <f>IF(G62="男",data_kyogisha!A54,"")</f>
        <v/>
      </c>
      <c r="AC62" s="5" t="str">
        <f t="shared" si="25"/>
        <v/>
      </c>
      <c r="AD62" s="5" t="str">
        <f t="shared" si="26"/>
        <v/>
      </c>
      <c r="AE62" s="5" t="str">
        <f t="shared" si="27"/>
        <v/>
      </c>
      <c r="AF62" s="5" t="str">
        <f t="shared" si="28"/>
        <v/>
      </c>
      <c r="AG62" s="5" t="str">
        <f t="shared" si="29"/>
        <v/>
      </c>
      <c r="AH62" s="5" t="str">
        <f>IF(G62="女",data_kyogisha!A54,"")</f>
        <v/>
      </c>
      <c r="AI62" s="1">
        <f t="shared" si="11"/>
        <v>0</v>
      </c>
      <c r="AJ62" s="1" t="str">
        <f t="shared" si="10"/>
        <v/>
      </c>
      <c r="AK62" s="1">
        <f t="shared" si="12"/>
        <v>0</v>
      </c>
      <c r="AL62" s="1" t="str">
        <f t="shared" si="13"/>
        <v/>
      </c>
      <c r="AM62" s="1">
        <f t="shared" si="18"/>
        <v>0</v>
      </c>
      <c r="AN62" s="1" t="str">
        <f t="shared" si="19"/>
        <v/>
      </c>
      <c r="AO62" s="1">
        <f t="shared" si="16"/>
        <v>0</v>
      </c>
      <c r="AP62" s="1" t="str">
        <f t="shared" si="17"/>
        <v/>
      </c>
    </row>
    <row r="63" spans="1:42">
      <c r="A63" s="32">
        <v>54</v>
      </c>
      <c r="B63" s="202"/>
      <c r="C63" s="44"/>
      <c r="D63" s="44"/>
      <c r="E63" s="44"/>
      <c r="F63" s="155"/>
      <c r="G63" s="44"/>
      <c r="H63" s="45"/>
      <c r="I63" s="46"/>
      <c r="J63" s="217"/>
      <c r="K63" s="46"/>
      <c r="L63" s="141"/>
      <c r="M63" s="46"/>
      <c r="N63" s="171"/>
      <c r="O63" s="47"/>
      <c r="P63" s="47"/>
      <c r="T63" s="56" t="str">
        <f>IF(種目情報!A52="","",種目情報!A52)</f>
        <v/>
      </c>
      <c r="U63" s="57" t="str">
        <f>IF(種目情報!E55="","",種目情報!E55)</f>
        <v/>
      </c>
      <c r="W63" s="5" t="str">
        <f t="shared" si="20"/>
        <v/>
      </c>
      <c r="X63" s="5" t="str">
        <f t="shared" si="21"/>
        <v/>
      </c>
      <c r="Y63" s="5" t="str">
        <f t="shared" si="22"/>
        <v/>
      </c>
      <c r="Z63" s="5" t="str">
        <f t="shared" si="23"/>
        <v/>
      </c>
      <c r="AA63" s="5" t="str">
        <f t="shared" si="24"/>
        <v/>
      </c>
      <c r="AB63" s="7" t="str">
        <f>IF(G63="男",data_kyogisha!A55,"")</f>
        <v/>
      </c>
      <c r="AC63" s="5" t="str">
        <f t="shared" si="25"/>
        <v/>
      </c>
      <c r="AD63" s="5" t="str">
        <f t="shared" si="26"/>
        <v/>
      </c>
      <c r="AE63" s="5" t="str">
        <f t="shared" si="27"/>
        <v/>
      </c>
      <c r="AF63" s="5" t="str">
        <f t="shared" si="28"/>
        <v/>
      </c>
      <c r="AG63" s="5" t="str">
        <f t="shared" si="29"/>
        <v/>
      </c>
      <c r="AH63" s="5" t="str">
        <f>IF(G63="女",data_kyogisha!A55,"")</f>
        <v/>
      </c>
      <c r="AI63" s="1">
        <f t="shared" si="11"/>
        <v>0</v>
      </c>
      <c r="AJ63" s="1" t="str">
        <f t="shared" si="10"/>
        <v/>
      </c>
      <c r="AK63" s="1">
        <f t="shared" si="12"/>
        <v>0</v>
      </c>
      <c r="AL63" s="1" t="str">
        <f t="shared" si="13"/>
        <v/>
      </c>
      <c r="AM63" s="1">
        <f t="shared" si="18"/>
        <v>0</v>
      </c>
      <c r="AN63" s="1" t="str">
        <f t="shared" si="19"/>
        <v/>
      </c>
      <c r="AO63" s="1">
        <f t="shared" si="16"/>
        <v>0</v>
      </c>
      <c r="AP63" s="1" t="str">
        <f t="shared" si="17"/>
        <v/>
      </c>
    </row>
    <row r="64" spans="1:42">
      <c r="A64" s="32">
        <v>55</v>
      </c>
      <c r="B64" s="202"/>
      <c r="C64" s="44"/>
      <c r="D64" s="44"/>
      <c r="E64" s="44"/>
      <c r="F64" s="155"/>
      <c r="G64" s="44"/>
      <c r="H64" s="45"/>
      <c r="I64" s="46"/>
      <c r="J64" s="217"/>
      <c r="K64" s="46"/>
      <c r="L64" s="141"/>
      <c r="M64" s="46"/>
      <c r="N64" s="171"/>
      <c r="O64" s="47"/>
      <c r="P64" s="47"/>
      <c r="T64" s="56" t="str">
        <f>IF(種目情報!A53="","",種目情報!A53)</f>
        <v/>
      </c>
      <c r="U64" s="57" t="str">
        <f>IF(種目情報!E56="","",種目情報!E56)</f>
        <v/>
      </c>
      <c r="W64" s="5" t="str">
        <f t="shared" si="20"/>
        <v/>
      </c>
      <c r="X64" s="5" t="str">
        <f t="shared" si="21"/>
        <v/>
      </c>
      <c r="Y64" s="5" t="str">
        <f t="shared" si="22"/>
        <v/>
      </c>
      <c r="Z64" s="5" t="str">
        <f t="shared" si="23"/>
        <v/>
      </c>
      <c r="AA64" s="5" t="str">
        <f t="shared" si="24"/>
        <v/>
      </c>
      <c r="AB64" s="7" t="str">
        <f>IF(G64="男",data_kyogisha!A56,"")</f>
        <v/>
      </c>
      <c r="AC64" s="5" t="str">
        <f t="shared" si="25"/>
        <v/>
      </c>
      <c r="AD64" s="5" t="str">
        <f t="shared" si="26"/>
        <v/>
      </c>
      <c r="AE64" s="5" t="str">
        <f t="shared" si="27"/>
        <v/>
      </c>
      <c r="AF64" s="5" t="str">
        <f t="shared" si="28"/>
        <v/>
      </c>
      <c r="AG64" s="5" t="str">
        <f t="shared" si="29"/>
        <v/>
      </c>
      <c r="AH64" s="5" t="str">
        <f>IF(G64="女",data_kyogisha!A56,"")</f>
        <v/>
      </c>
      <c r="AI64" s="1">
        <f t="shared" si="11"/>
        <v>0</v>
      </c>
      <c r="AJ64" s="1" t="str">
        <f t="shared" si="10"/>
        <v/>
      </c>
      <c r="AK64" s="1">
        <f t="shared" si="12"/>
        <v>0</v>
      </c>
      <c r="AL64" s="1" t="str">
        <f t="shared" si="13"/>
        <v/>
      </c>
      <c r="AM64" s="1">
        <f t="shared" si="18"/>
        <v>0</v>
      </c>
      <c r="AN64" s="1" t="str">
        <f t="shared" si="19"/>
        <v/>
      </c>
      <c r="AO64" s="1">
        <f t="shared" si="16"/>
        <v>0</v>
      </c>
      <c r="AP64" s="1" t="str">
        <f t="shared" si="17"/>
        <v/>
      </c>
    </row>
    <row r="65" spans="1:42">
      <c r="A65" s="32">
        <v>56</v>
      </c>
      <c r="B65" s="202"/>
      <c r="C65" s="44"/>
      <c r="D65" s="44"/>
      <c r="E65" s="44"/>
      <c r="F65" s="155"/>
      <c r="G65" s="44"/>
      <c r="H65" s="45"/>
      <c r="I65" s="46"/>
      <c r="J65" s="217"/>
      <c r="K65" s="46"/>
      <c r="L65" s="141"/>
      <c r="M65" s="46"/>
      <c r="N65" s="171"/>
      <c r="O65" s="47"/>
      <c r="P65" s="47"/>
      <c r="T65" s="56" t="str">
        <f>IF(種目情報!A54="","",種目情報!A54)</f>
        <v/>
      </c>
      <c r="U65" s="57" t="str">
        <f>IF(種目情報!E57="","",種目情報!E57)</f>
        <v/>
      </c>
      <c r="W65" s="5" t="str">
        <f t="shared" si="20"/>
        <v/>
      </c>
      <c r="X65" s="5" t="str">
        <f t="shared" si="21"/>
        <v/>
      </c>
      <c r="Y65" s="5" t="str">
        <f t="shared" si="22"/>
        <v/>
      </c>
      <c r="Z65" s="5" t="str">
        <f t="shared" si="23"/>
        <v/>
      </c>
      <c r="AA65" s="5" t="str">
        <f t="shared" si="24"/>
        <v/>
      </c>
      <c r="AB65" s="7" t="str">
        <f>IF(G65="男",data_kyogisha!A57,"")</f>
        <v/>
      </c>
      <c r="AC65" s="5" t="str">
        <f t="shared" si="25"/>
        <v/>
      </c>
      <c r="AD65" s="5" t="str">
        <f t="shared" si="26"/>
        <v/>
      </c>
      <c r="AE65" s="5" t="str">
        <f t="shared" si="27"/>
        <v/>
      </c>
      <c r="AF65" s="5" t="str">
        <f t="shared" si="28"/>
        <v/>
      </c>
      <c r="AG65" s="5" t="str">
        <f t="shared" si="29"/>
        <v/>
      </c>
      <c r="AH65" s="5" t="str">
        <f>IF(G65="女",data_kyogisha!A57,"")</f>
        <v/>
      </c>
      <c r="AI65" s="1">
        <f t="shared" si="11"/>
        <v>0</v>
      </c>
      <c r="AJ65" s="1" t="str">
        <f t="shared" si="10"/>
        <v/>
      </c>
      <c r="AK65" s="1">
        <f t="shared" si="12"/>
        <v>0</v>
      </c>
      <c r="AL65" s="1" t="str">
        <f t="shared" si="13"/>
        <v/>
      </c>
      <c r="AM65" s="1">
        <f t="shared" si="18"/>
        <v>0</v>
      </c>
      <c r="AN65" s="1" t="str">
        <f t="shared" si="19"/>
        <v/>
      </c>
      <c r="AO65" s="1">
        <f t="shared" si="16"/>
        <v>0</v>
      </c>
      <c r="AP65" s="1" t="str">
        <f t="shared" si="17"/>
        <v/>
      </c>
    </row>
    <row r="66" spans="1:42">
      <c r="A66" s="32">
        <v>57</v>
      </c>
      <c r="B66" s="202"/>
      <c r="C66" s="44"/>
      <c r="D66" s="44"/>
      <c r="E66" s="44"/>
      <c r="F66" s="155"/>
      <c r="G66" s="44"/>
      <c r="H66" s="45"/>
      <c r="I66" s="46"/>
      <c r="J66" s="217"/>
      <c r="K66" s="46"/>
      <c r="L66" s="141"/>
      <c r="M66" s="46"/>
      <c r="N66" s="171"/>
      <c r="O66" s="47"/>
      <c r="P66" s="47"/>
      <c r="T66" s="56" t="str">
        <f>IF(種目情報!A55="","",種目情報!A55)</f>
        <v/>
      </c>
      <c r="U66" s="57" t="str">
        <f>IF(種目情報!E58="","",種目情報!E58)</f>
        <v/>
      </c>
      <c r="W66" s="5" t="str">
        <f t="shared" si="20"/>
        <v/>
      </c>
      <c r="X66" s="5" t="str">
        <f t="shared" si="21"/>
        <v/>
      </c>
      <c r="Y66" s="5" t="str">
        <f t="shared" si="22"/>
        <v/>
      </c>
      <c r="Z66" s="5" t="str">
        <f t="shared" si="23"/>
        <v/>
      </c>
      <c r="AA66" s="5" t="str">
        <f t="shared" si="24"/>
        <v/>
      </c>
      <c r="AB66" s="7" t="str">
        <f>IF(G66="男",data_kyogisha!A58,"")</f>
        <v/>
      </c>
      <c r="AC66" s="5" t="str">
        <f t="shared" si="25"/>
        <v/>
      </c>
      <c r="AD66" s="5" t="str">
        <f t="shared" si="26"/>
        <v/>
      </c>
      <c r="AE66" s="5" t="str">
        <f t="shared" si="27"/>
        <v/>
      </c>
      <c r="AF66" s="5" t="str">
        <f t="shared" si="28"/>
        <v/>
      </c>
      <c r="AG66" s="5" t="str">
        <f t="shared" si="29"/>
        <v/>
      </c>
      <c r="AH66" s="5" t="str">
        <f>IF(G66="女",data_kyogisha!A58,"")</f>
        <v/>
      </c>
      <c r="AI66" s="1">
        <f t="shared" si="11"/>
        <v>0</v>
      </c>
      <c r="AJ66" s="1" t="str">
        <f t="shared" si="10"/>
        <v/>
      </c>
      <c r="AK66" s="1">
        <f t="shared" si="12"/>
        <v>0</v>
      </c>
      <c r="AL66" s="1" t="str">
        <f t="shared" si="13"/>
        <v/>
      </c>
      <c r="AM66" s="1">
        <f t="shared" si="18"/>
        <v>0</v>
      </c>
      <c r="AN66" s="1" t="str">
        <f t="shared" si="19"/>
        <v/>
      </c>
      <c r="AO66" s="1">
        <f t="shared" si="16"/>
        <v>0</v>
      </c>
      <c r="AP66" s="1" t="str">
        <f t="shared" si="17"/>
        <v/>
      </c>
    </row>
    <row r="67" spans="1:42">
      <c r="A67" s="32">
        <v>58</v>
      </c>
      <c r="B67" s="202"/>
      <c r="C67" s="44"/>
      <c r="D67" s="44"/>
      <c r="E67" s="44"/>
      <c r="F67" s="155"/>
      <c r="G67" s="44"/>
      <c r="H67" s="45"/>
      <c r="I67" s="46"/>
      <c r="J67" s="217"/>
      <c r="K67" s="46"/>
      <c r="L67" s="141"/>
      <c r="M67" s="46"/>
      <c r="N67" s="171"/>
      <c r="O67" s="47"/>
      <c r="P67" s="47"/>
      <c r="T67" s="56" t="str">
        <f>IF(種目情報!A56="","",種目情報!A56)</f>
        <v/>
      </c>
      <c r="U67" s="57" t="str">
        <f>IF(種目情報!E59="","",種目情報!E59)</f>
        <v/>
      </c>
      <c r="W67" s="5" t="str">
        <f t="shared" si="20"/>
        <v/>
      </c>
      <c r="X67" s="5" t="str">
        <f t="shared" si="21"/>
        <v/>
      </c>
      <c r="Y67" s="5" t="str">
        <f t="shared" si="22"/>
        <v/>
      </c>
      <c r="Z67" s="5" t="str">
        <f t="shared" si="23"/>
        <v/>
      </c>
      <c r="AA67" s="5" t="str">
        <f t="shared" si="24"/>
        <v/>
      </c>
      <c r="AB67" s="7" t="str">
        <f>IF(G67="男",data_kyogisha!A59,"")</f>
        <v/>
      </c>
      <c r="AC67" s="5" t="str">
        <f t="shared" si="25"/>
        <v/>
      </c>
      <c r="AD67" s="5" t="str">
        <f t="shared" si="26"/>
        <v/>
      </c>
      <c r="AE67" s="5" t="str">
        <f t="shared" si="27"/>
        <v/>
      </c>
      <c r="AF67" s="5" t="str">
        <f t="shared" si="28"/>
        <v/>
      </c>
      <c r="AG67" s="5" t="str">
        <f t="shared" si="29"/>
        <v/>
      </c>
      <c r="AH67" s="5" t="str">
        <f>IF(G67="女",data_kyogisha!A59,"")</f>
        <v/>
      </c>
      <c r="AI67" s="1">
        <f t="shared" si="11"/>
        <v>0</v>
      </c>
      <c r="AJ67" s="1" t="str">
        <f t="shared" si="10"/>
        <v/>
      </c>
      <c r="AK67" s="1">
        <f t="shared" si="12"/>
        <v>0</v>
      </c>
      <c r="AL67" s="1" t="str">
        <f t="shared" si="13"/>
        <v/>
      </c>
      <c r="AM67" s="1">
        <f t="shared" si="18"/>
        <v>0</v>
      </c>
      <c r="AN67" s="1" t="str">
        <f t="shared" si="19"/>
        <v/>
      </c>
      <c r="AO67" s="1">
        <f t="shared" si="16"/>
        <v>0</v>
      </c>
      <c r="AP67" s="1" t="str">
        <f t="shared" si="17"/>
        <v/>
      </c>
    </row>
    <row r="68" spans="1:42">
      <c r="A68" s="32">
        <v>59</v>
      </c>
      <c r="B68" s="202"/>
      <c r="C68" s="44"/>
      <c r="D68" s="44"/>
      <c r="E68" s="44"/>
      <c r="F68" s="155"/>
      <c r="G68" s="44"/>
      <c r="H68" s="45"/>
      <c r="I68" s="46"/>
      <c r="J68" s="217"/>
      <c r="K68" s="46"/>
      <c r="L68" s="141"/>
      <c r="M68" s="46"/>
      <c r="N68" s="171"/>
      <c r="O68" s="47"/>
      <c r="P68" s="47"/>
      <c r="T68" s="56" t="str">
        <f>IF(種目情報!A57="","",種目情報!A57)</f>
        <v/>
      </c>
      <c r="U68" s="57" t="str">
        <f>IF(種目情報!E60="","",種目情報!E60)</f>
        <v/>
      </c>
      <c r="W68" s="5" t="str">
        <f t="shared" si="20"/>
        <v/>
      </c>
      <c r="X68" s="5" t="str">
        <f t="shared" si="21"/>
        <v/>
      </c>
      <c r="Y68" s="5" t="str">
        <f t="shared" si="22"/>
        <v/>
      </c>
      <c r="Z68" s="5" t="str">
        <f t="shared" si="23"/>
        <v/>
      </c>
      <c r="AA68" s="5" t="str">
        <f t="shared" si="24"/>
        <v/>
      </c>
      <c r="AB68" s="7" t="str">
        <f>IF(G68="男",data_kyogisha!A60,"")</f>
        <v/>
      </c>
      <c r="AC68" s="5" t="str">
        <f t="shared" si="25"/>
        <v/>
      </c>
      <c r="AD68" s="5" t="str">
        <f t="shared" si="26"/>
        <v/>
      </c>
      <c r="AE68" s="5" t="str">
        <f t="shared" si="27"/>
        <v/>
      </c>
      <c r="AF68" s="5" t="str">
        <f t="shared" si="28"/>
        <v/>
      </c>
      <c r="AG68" s="5" t="str">
        <f t="shared" si="29"/>
        <v/>
      </c>
      <c r="AH68" s="5" t="str">
        <f>IF(G68="女",data_kyogisha!A60,"")</f>
        <v/>
      </c>
      <c r="AI68" s="1">
        <f t="shared" si="11"/>
        <v>0</v>
      </c>
      <c r="AJ68" s="1" t="str">
        <f t="shared" si="10"/>
        <v/>
      </c>
      <c r="AK68" s="1">
        <f t="shared" si="12"/>
        <v>0</v>
      </c>
      <c r="AL68" s="1" t="str">
        <f t="shared" si="13"/>
        <v/>
      </c>
      <c r="AM68" s="1">
        <f t="shared" si="18"/>
        <v>0</v>
      </c>
      <c r="AN68" s="1" t="str">
        <f t="shared" si="19"/>
        <v/>
      </c>
      <c r="AO68" s="1">
        <f t="shared" si="16"/>
        <v>0</v>
      </c>
      <c r="AP68" s="1" t="str">
        <f t="shared" si="17"/>
        <v/>
      </c>
    </row>
    <row r="69" spans="1:42">
      <c r="A69" s="32">
        <v>60</v>
      </c>
      <c r="B69" s="202"/>
      <c r="C69" s="44"/>
      <c r="D69" s="44"/>
      <c r="E69" s="44"/>
      <c r="F69" s="155"/>
      <c r="G69" s="44"/>
      <c r="H69" s="45"/>
      <c r="I69" s="46"/>
      <c r="J69" s="217"/>
      <c r="K69" s="46"/>
      <c r="L69" s="141"/>
      <c r="M69" s="46"/>
      <c r="N69" s="171"/>
      <c r="O69" s="47"/>
      <c r="P69" s="47"/>
      <c r="T69" s="56" t="str">
        <f>IF(種目情報!A58="","",種目情報!A58)</f>
        <v/>
      </c>
      <c r="U69" s="57" t="str">
        <f>IF(種目情報!E61="","",種目情報!E61)</f>
        <v/>
      </c>
      <c r="W69" s="5" t="str">
        <f t="shared" si="20"/>
        <v/>
      </c>
      <c r="X69" s="5" t="str">
        <f t="shared" si="21"/>
        <v/>
      </c>
      <c r="Y69" s="5" t="str">
        <f t="shared" si="22"/>
        <v/>
      </c>
      <c r="Z69" s="5" t="str">
        <f t="shared" si="23"/>
        <v/>
      </c>
      <c r="AA69" s="5" t="str">
        <f t="shared" si="24"/>
        <v/>
      </c>
      <c r="AB69" s="7" t="str">
        <f>IF(G69="男",data_kyogisha!A61,"")</f>
        <v/>
      </c>
      <c r="AC69" s="5" t="str">
        <f t="shared" si="25"/>
        <v/>
      </c>
      <c r="AD69" s="5" t="str">
        <f t="shared" si="26"/>
        <v/>
      </c>
      <c r="AE69" s="5" t="str">
        <f t="shared" si="27"/>
        <v/>
      </c>
      <c r="AF69" s="5" t="str">
        <f t="shared" si="28"/>
        <v/>
      </c>
      <c r="AG69" s="5" t="str">
        <f t="shared" si="29"/>
        <v/>
      </c>
      <c r="AH69" s="5" t="str">
        <f>IF(G69="女",data_kyogisha!A61,"")</f>
        <v/>
      </c>
      <c r="AI69" s="1">
        <f t="shared" si="11"/>
        <v>0</v>
      </c>
      <c r="AJ69" s="1" t="str">
        <f t="shared" si="10"/>
        <v/>
      </c>
      <c r="AK69" s="1">
        <f t="shared" si="12"/>
        <v>0</v>
      </c>
      <c r="AL69" s="1" t="str">
        <f t="shared" si="13"/>
        <v/>
      </c>
      <c r="AM69" s="1">
        <f t="shared" si="18"/>
        <v>0</v>
      </c>
      <c r="AN69" s="1" t="str">
        <f t="shared" si="19"/>
        <v/>
      </c>
      <c r="AO69" s="1">
        <f t="shared" si="16"/>
        <v>0</v>
      </c>
      <c r="AP69" s="1" t="str">
        <f t="shared" si="17"/>
        <v/>
      </c>
    </row>
    <row r="70" spans="1:42">
      <c r="A70" s="32">
        <v>61</v>
      </c>
      <c r="B70" s="202"/>
      <c r="C70" s="44"/>
      <c r="D70" s="44"/>
      <c r="E70" s="44"/>
      <c r="F70" s="155"/>
      <c r="G70" s="44"/>
      <c r="H70" s="45"/>
      <c r="I70" s="46"/>
      <c r="J70" s="217"/>
      <c r="K70" s="46"/>
      <c r="L70" s="141"/>
      <c r="M70" s="46"/>
      <c r="N70" s="171"/>
      <c r="O70" s="47"/>
      <c r="P70" s="47"/>
      <c r="T70" s="56" t="str">
        <f>IF(種目情報!A59="","",種目情報!A59)</f>
        <v/>
      </c>
      <c r="U70" s="57" t="str">
        <f>IF(種目情報!E62="","",種目情報!E62)</f>
        <v/>
      </c>
      <c r="W70" s="5" t="str">
        <f t="shared" si="20"/>
        <v/>
      </c>
      <c r="X70" s="5" t="str">
        <f t="shared" si="21"/>
        <v/>
      </c>
      <c r="Y70" s="5" t="str">
        <f t="shared" si="22"/>
        <v/>
      </c>
      <c r="Z70" s="5" t="str">
        <f t="shared" si="23"/>
        <v/>
      </c>
      <c r="AA70" s="5" t="str">
        <f t="shared" si="24"/>
        <v/>
      </c>
      <c r="AB70" s="7" t="str">
        <f>IF(G70="男",data_kyogisha!A62,"")</f>
        <v/>
      </c>
      <c r="AC70" s="5" t="str">
        <f t="shared" si="25"/>
        <v/>
      </c>
      <c r="AD70" s="5" t="str">
        <f t="shared" si="26"/>
        <v/>
      </c>
      <c r="AE70" s="5" t="str">
        <f t="shared" si="27"/>
        <v/>
      </c>
      <c r="AF70" s="5" t="str">
        <f t="shared" si="28"/>
        <v/>
      </c>
      <c r="AG70" s="5" t="str">
        <f t="shared" si="29"/>
        <v/>
      </c>
      <c r="AH70" s="5" t="str">
        <f>IF(G70="女",data_kyogisha!A62,"")</f>
        <v/>
      </c>
      <c r="AI70" s="1">
        <f t="shared" si="11"/>
        <v>0</v>
      </c>
      <c r="AJ70" s="1" t="str">
        <f t="shared" si="10"/>
        <v/>
      </c>
      <c r="AK70" s="1">
        <f t="shared" si="12"/>
        <v>0</v>
      </c>
      <c r="AL70" s="1" t="str">
        <f t="shared" si="13"/>
        <v/>
      </c>
      <c r="AM70" s="1">
        <f t="shared" si="18"/>
        <v>0</v>
      </c>
      <c r="AN70" s="1" t="str">
        <f t="shared" si="19"/>
        <v/>
      </c>
      <c r="AO70" s="1">
        <f t="shared" si="16"/>
        <v>0</v>
      </c>
      <c r="AP70" s="1" t="str">
        <f t="shared" si="17"/>
        <v/>
      </c>
    </row>
    <row r="71" spans="1:42">
      <c r="A71" s="32">
        <v>62</v>
      </c>
      <c r="B71" s="202"/>
      <c r="C71" s="44"/>
      <c r="D71" s="44"/>
      <c r="E71" s="44"/>
      <c r="F71" s="155"/>
      <c r="G71" s="44"/>
      <c r="H71" s="45"/>
      <c r="I71" s="46"/>
      <c r="J71" s="217"/>
      <c r="K71" s="46"/>
      <c r="L71" s="141"/>
      <c r="M71" s="46"/>
      <c r="N71" s="171"/>
      <c r="O71" s="47"/>
      <c r="P71" s="47"/>
      <c r="T71" s="56" t="str">
        <f>IF(種目情報!A60="","",種目情報!A60)</f>
        <v/>
      </c>
      <c r="U71" s="57" t="str">
        <f>IF(種目情報!E63="","",種目情報!E63)</f>
        <v/>
      </c>
      <c r="W71" s="5" t="str">
        <f t="shared" si="20"/>
        <v/>
      </c>
      <c r="X71" s="5" t="str">
        <f t="shared" si="21"/>
        <v/>
      </c>
      <c r="Y71" s="5" t="str">
        <f t="shared" si="22"/>
        <v/>
      </c>
      <c r="Z71" s="5" t="str">
        <f t="shared" si="23"/>
        <v/>
      </c>
      <c r="AA71" s="5" t="str">
        <f t="shared" si="24"/>
        <v/>
      </c>
      <c r="AB71" s="7" t="str">
        <f>IF(G71="男",data_kyogisha!A63,"")</f>
        <v/>
      </c>
      <c r="AC71" s="5" t="str">
        <f t="shared" si="25"/>
        <v/>
      </c>
      <c r="AD71" s="5" t="str">
        <f t="shared" si="26"/>
        <v/>
      </c>
      <c r="AE71" s="5" t="str">
        <f t="shared" si="27"/>
        <v/>
      </c>
      <c r="AF71" s="5" t="str">
        <f t="shared" si="28"/>
        <v/>
      </c>
      <c r="AG71" s="5" t="str">
        <f t="shared" si="29"/>
        <v/>
      </c>
      <c r="AH71" s="5" t="str">
        <f>IF(G71="女",data_kyogisha!A63,"")</f>
        <v/>
      </c>
      <c r="AI71" s="1">
        <f t="shared" si="11"/>
        <v>0</v>
      </c>
      <c r="AJ71" s="1" t="str">
        <f t="shared" si="10"/>
        <v/>
      </c>
      <c r="AK71" s="1">
        <f t="shared" si="12"/>
        <v>0</v>
      </c>
      <c r="AL71" s="1" t="str">
        <f t="shared" si="13"/>
        <v/>
      </c>
      <c r="AM71" s="1">
        <f t="shared" si="18"/>
        <v>0</v>
      </c>
      <c r="AN71" s="1" t="str">
        <f t="shared" si="19"/>
        <v/>
      </c>
      <c r="AO71" s="1">
        <f t="shared" si="16"/>
        <v>0</v>
      </c>
      <c r="AP71" s="1" t="str">
        <f t="shared" si="17"/>
        <v/>
      </c>
    </row>
    <row r="72" spans="1:42">
      <c r="A72" s="32">
        <v>63</v>
      </c>
      <c r="B72" s="202"/>
      <c r="C72" s="44"/>
      <c r="D72" s="44"/>
      <c r="E72" s="44"/>
      <c r="F72" s="155"/>
      <c r="G72" s="44"/>
      <c r="H72" s="45"/>
      <c r="I72" s="46"/>
      <c r="J72" s="217"/>
      <c r="K72" s="46"/>
      <c r="L72" s="141"/>
      <c r="M72" s="46"/>
      <c r="N72" s="171"/>
      <c r="O72" s="47"/>
      <c r="P72" s="47"/>
      <c r="T72" s="56" t="str">
        <f>IF(種目情報!A61="","",種目情報!A61)</f>
        <v/>
      </c>
      <c r="U72" s="57" t="str">
        <f>IF(種目情報!E64="","",種目情報!E64)</f>
        <v/>
      </c>
      <c r="W72" s="5" t="str">
        <f t="shared" si="20"/>
        <v/>
      </c>
      <c r="X72" s="5" t="str">
        <f t="shared" si="21"/>
        <v/>
      </c>
      <c r="Y72" s="5" t="str">
        <f t="shared" si="22"/>
        <v/>
      </c>
      <c r="Z72" s="5" t="str">
        <f t="shared" si="23"/>
        <v/>
      </c>
      <c r="AA72" s="5" t="str">
        <f t="shared" si="24"/>
        <v/>
      </c>
      <c r="AB72" s="7" t="str">
        <f>IF(G72="男",data_kyogisha!A64,"")</f>
        <v/>
      </c>
      <c r="AC72" s="5" t="str">
        <f t="shared" si="25"/>
        <v/>
      </c>
      <c r="AD72" s="5" t="str">
        <f t="shared" si="26"/>
        <v/>
      </c>
      <c r="AE72" s="5" t="str">
        <f t="shared" si="27"/>
        <v/>
      </c>
      <c r="AF72" s="5" t="str">
        <f t="shared" si="28"/>
        <v/>
      </c>
      <c r="AG72" s="5" t="str">
        <f t="shared" si="29"/>
        <v/>
      </c>
      <c r="AH72" s="5" t="str">
        <f>IF(G72="女",data_kyogisha!A64,"")</f>
        <v/>
      </c>
      <c r="AI72" s="1">
        <f t="shared" si="11"/>
        <v>0</v>
      </c>
      <c r="AJ72" s="1" t="str">
        <f t="shared" si="10"/>
        <v/>
      </c>
      <c r="AK72" s="1">
        <f t="shared" si="12"/>
        <v>0</v>
      </c>
      <c r="AL72" s="1" t="str">
        <f t="shared" si="13"/>
        <v/>
      </c>
      <c r="AM72" s="1">
        <f t="shared" si="18"/>
        <v>0</v>
      </c>
      <c r="AN72" s="1" t="str">
        <f t="shared" si="19"/>
        <v/>
      </c>
      <c r="AO72" s="1">
        <f t="shared" si="16"/>
        <v>0</v>
      </c>
      <c r="AP72" s="1" t="str">
        <f t="shared" si="17"/>
        <v/>
      </c>
    </row>
    <row r="73" spans="1:42">
      <c r="A73" s="32">
        <v>64</v>
      </c>
      <c r="B73" s="202"/>
      <c r="C73" s="44"/>
      <c r="D73" s="44"/>
      <c r="E73" s="44"/>
      <c r="F73" s="155"/>
      <c r="G73" s="44"/>
      <c r="H73" s="45"/>
      <c r="I73" s="46"/>
      <c r="J73" s="217"/>
      <c r="K73" s="46"/>
      <c r="L73" s="141"/>
      <c r="M73" s="46"/>
      <c r="N73" s="171"/>
      <c r="O73" s="47"/>
      <c r="P73" s="47"/>
      <c r="T73" s="56" t="str">
        <f>IF(種目情報!A62="","",種目情報!A62)</f>
        <v/>
      </c>
      <c r="U73" s="57" t="str">
        <f>IF(種目情報!E65="","",種目情報!E65)</f>
        <v/>
      </c>
      <c r="W73" s="5" t="str">
        <f t="shared" si="20"/>
        <v/>
      </c>
      <c r="X73" s="5" t="str">
        <f t="shared" si="21"/>
        <v/>
      </c>
      <c r="Y73" s="5" t="str">
        <f t="shared" si="22"/>
        <v/>
      </c>
      <c r="Z73" s="5" t="str">
        <f t="shared" si="23"/>
        <v/>
      </c>
      <c r="AA73" s="5" t="str">
        <f t="shared" si="24"/>
        <v/>
      </c>
      <c r="AB73" s="7" t="str">
        <f>IF(G73="男",data_kyogisha!A65,"")</f>
        <v/>
      </c>
      <c r="AC73" s="5" t="str">
        <f t="shared" si="25"/>
        <v/>
      </c>
      <c r="AD73" s="5" t="str">
        <f t="shared" si="26"/>
        <v/>
      </c>
      <c r="AE73" s="5" t="str">
        <f t="shared" si="27"/>
        <v/>
      </c>
      <c r="AF73" s="5" t="str">
        <f t="shared" si="28"/>
        <v/>
      </c>
      <c r="AG73" s="5" t="str">
        <f t="shared" si="29"/>
        <v/>
      </c>
      <c r="AH73" s="5" t="str">
        <f>IF(G73="女",data_kyogisha!A65,"")</f>
        <v/>
      </c>
      <c r="AI73" s="1">
        <f t="shared" si="11"/>
        <v>0</v>
      </c>
      <c r="AJ73" s="1" t="str">
        <f t="shared" si="10"/>
        <v/>
      </c>
      <c r="AK73" s="1">
        <f t="shared" si="12"/>
        <v>0</v>
      </c>
      <c r="AL73" s="1" t="str">
        <f t="shared" si="13"/>
        <v/>
      </c>
      <c r="AM73" s="1">
        <f t="shared" si="18"/>
        <v>0</v>
      </c>
      <c r="AN73" s="1" t="str">
        <f t="shared" si="19"/>
        <v/>
      </c>
      <c r="AO73" s="1">
        <f t="shared" si="16"/>
        <v>0</v>
      </c>
      <c r="AP73" s="1" t="str">
        <f t="shared" si="17"/>
        <v/>
      </c>
    </row>
    <row r="74" spans="1:42">
      <c r="A74" s="32">
        <v>65</v>
      </c>
      <c r="B74" s="202"/>
      <c r="C74" s="44"/>
      <c r="D74" s="44"/>
      <c r="E74" s="44"/>
      <c r="F74" s="155"/>
      <c r="G74" s="44"/>
      <c r="H74" s="45"/>
      <c r="I74" s="46"/>
      <c r="J74" s="217"/>
      <c r="K74" s="46"/>
      <c r="L74" s="141"/>
      <c r="M74" s="46"/>
      <c r="N74" s="171"/>
      <c r="O74" s="47"/>
      <c r="P74" s="47"/>
      <c r="T74" s="56" t="str">
        <f>IF(種目情報!A63="","",種目情報!A63)</f>
        <v/>
      </c>
      <c r="U74" s="57" t="str">
        <f>IF(種目情報!E66="","",種目情報!E66)</f>
        <v/>
      </c>
      <c r="W74" s="5" t="str">
        <f t="shared" si="20"/>
        <v/>
      </c>
      <c r="X74" s="5" t="str">
        <f t="shared" si="21"/>
        <v/>
      </c>
      <c r="Y74" s="5" t="str">
        <f t="shared" si="22"/>
        <v/>
      </c>
      <c r="Z74" s="5" t="str">
        <f t="shared" si="23"/>
        <v/>
      </c>
      <c r="AA74" s="5" t="str">
        <f t="shared" si="24"/>
        <v/>
      </c>
      <c r="AB74" s="7" t="str">
        <f>IF(G74="男",data_kyogisha!A66,"")</f>
        <v/>
      </c>
      <c r="AC74" s="5" t="str">
        <f t="shared" ref="AC74:AC99" si="30">IF(G74="女",C74,"")</f>
        <v/>
      </c>
      <c r="AD74" s="5" t="str">
        <f t="shared" ref="AD74:AD99" si="31">IF(G74="女",D74,"")</f>
        <v/>
      </c>
      <c r="AE74" s="5" t="str">
        <f t="shared" si="27"/>
        <v/>
      </c>
      <c r="AF74" s="5" t="str">
        <f t="shared" ref="AF74:AF99" si="32">IF(G74="女",G74,"")</f>
        <v/>
      </c>
      <c r="AG74" s="5" t="str">
        <f t="shared" si="29"/>
        <v/>
      </c>
      <c r="AH74" s="5" t="str">
        <f>IF(G74="女",data_kyogisha!A66,"")</f>
        <v/>
      </c>
      <c r="AI74" s="1">
        <f t="shared" si="11"/>
        <v>0</v>
      </c>
      <c r="AJ74" s="1" t="str">
        <f t="shared" ref="AJ74:AJ99" si="33">IF(AND(G74="男",O74="○"),C74,"")</f>
        <v/>
      </c>
      <c r="AK74" s="1">
        <f t="shared" si="12"/>
        <v>0</v>
      </c>
      <c r="AL74" s="1" t="str">
        <f t="shared" si="13"/>
        <v/>
      </c>
      <c r="AM74" s="1">
        <f t="shared" si="18"/>
        <v>0</v>
      </c>
      <c r="AN74" s="1" t="str">
        <f t="shared" si="19"/>
        <v/>
      </c>
      <c r="AO74" s="1">
        <f t="shared" si="16"/>
        <v>0</v>
      </c>
      <c r="AP74" s="1" t="str">
        <f t="shared" si="17"/>
        <v/>
      </c>
    </row>
    <row r="75" spans="1:42">
      <c r="A75" s="32">
        <v>66</v>
      </c>
      <c r="B75" s="202"/>
      <c r="C75" s="44"/>
      <c r="D75" s="44"/>
      <c r="E75" s="44"/>
      <c r="F75" s="155"/>
      <c r="G75" s="44"/>
      <c r="H75" s="45"/>
      <c r="I75" s="46"/>
      <c r="J75" s="217"/>
      <c r="K75" s="46"/>
      <c r="L75" s="141"/>
      <c r="M75" s="46"/>
      <c r="N75" s="171"/>
      <c r="O75" s="47"/>
      <c r="P75" s="47"/>
      <c r="T75" s="56" t="str">
        <f>IF(種目情報!A64="","",種目情報!A64)</f>
        <v/>
      </c>
      <c r="U75" s="57" t="str">
        <f>IF(種目情報!E67="","",種目情報!E67)</f>
        <v/>
      </c>
      <c r="W75" s="5" t="str">
        <f t="shared" ref="W75:W99" si="34">IF(G75="男",C75,"")</f>
        <v/>
      </c>
      <c r="X75" s="5" t="str">
        <f t="shared" ref="X75:X99" si="35">IF(G75="男",D75,"")</f>
        <v/>
      </c>
      <c r="Y75" s="5" t="str">
        <f t="shared" ref="Y75:Y99" si="36">IF(G75="男",E75,"")</f>
        <v/>
      </c>
      <c r="Z75" s="5" t="str">
        <f t="shared" ref="Z75:Z99" si="37">IF(G75="男",G75,"")</f>
        <v/>
      </c>
      <c r="AA75" s="5" t="str">
        <f t="shared" ref="AA75:AA99" si="38">IF(G75="男",IF(H75="","",H75),"")</f>
        <v/>
      </c>
      <c r="AB75" s="7" t="str">
        <f>IF(G75="男",data_kyogisha!A67,"")</f>
        <v/>
      </c>
      <c r="AC75" s="5" t="str">
        <f t="shared" si="30"/>
        <v/>
      </c>
      <c r="AD75" s="5" t="str">
        <f t="shared" si="31"/>
        <v/>
      </c>
      <c r="AE75" s="5" t="str">
        <f t="shared" ref="AE75:AE99" si="39">IF(G75="女",E75,"")</f>
        <v/>
      </c>
      <c r="AF75" s="5" t="str">
        <f t="shared" si="32"/>
        <v/>
      </c>
      <c r="AG75" s="5" t="str">
        <f t="shared" ref="AG75:AG99" si="40">IF(G75="女",IF(H75="","",H75),"")</f>
        <v/>
      </c>
      <c r="AH75" s="5" t="str">
        <f>IF(G75="女",data_kyogisha!A67,"")</f>
        <v/>
      </c>
      <c r="AI75" s="1">
        <f t="shared" ref="AI75:AI99" si="41">IF(AND(G75="男",O75="○"),AI74+1,AI74)</f>
        <v>0</v>
      </c>
      <c r="AJ75" s="1" t="str">
        <f t="shared" si="33"/>
        <v/>
      </c>
      <c r="AK75" s="1">
        <f t="shared" si="12"/>
        <v>0</v>
      </c>
      <c r="AL75" s="1" t="str">
        <f t="shared" ref="AL75:AL99" si="42">IF(AND(G75="男",P75="○"),C75,"")</f>
        <v/>
      </c>
      <c r="AM75" s="1">
        <f t="shared" si="18"/>
        <v>0</v>
      </c>
      <c r="AN75" s="1" t="str">
        <f t="shared" si="19"/>
        <v/>
      </c>
      <c r="AO75" s="1">
        <f t="shared" si="16"/>
        <v>0</v>
      </c>
      <c r="AP75" s="1" t="str">
        <f t="shared" si="17"/>
        <v/>
      </c>
    </row>
    <row r="76" spans="1:42">
      <c r="A76" s="32">
        <v>67</v>
      </c>
      <c r="B76" s="202"/>
      <c r="C76" s="44"/>
      <c r="D76" s="44"/>
      <c r="E76" s="44"/>
      <c r="F76" s="155"/>
      <c r="G76" s="44"/>
      <c r="H76" s="45"/>
      <c r="I76" s="46"/>
      <c r="J76" s="217"/>
      <c r="K76" s="46"/>
      <c r="L76" s="141"/>
      <c r="M76" s="46"/>
      <c r="N76" s="171"/>
      <c r="O76" s="47"/>
      <c r="P76" s="47"/>
      <c r="T76" s="56" t="str">
        <f>IF(種目情報!A65="","",種目情報!A65)</f>
        <v/>
      </c>
      <c r="U76" s="57" t="str">
        <f>IF(種目情報!E68="","",種目情報!E68)</f>
        <v/>
      </c>
      <c r="W76" s="5" t="str">
        <f t="shared" si="34"/>
        <v/>
      </c>
      <c r="X76" s="5" t="str">
        <f t="shared" si="35"/>
        <v/>
      </c>
      <c r="Y76" s="5" t="str">
        <f t="shared" si="36"/>
        <v/>
      </c>
      <c r="Z76" s="5" t="str">
        <f t="shared" si="37"/>
        <v/>
      </c>
      <c r="AA76" s="5" t="str">
        <f t="shared" si="38"/>
        <v/>
      </c>
      <c r="AB76" s="7" t="str">
        <f>IF(G76="男",data_kyogisha!A68,"")</f>
        <v/>
      </c>
      <c r="AC76" s="5" t="str">
        <f t="shared" si="30"/>
        <v/>
      </c>
      <c r="AD76" s="5" t="str">
        <f t="shared" si="31"/>
        <v/>
      </c>
      <c r="AE76" s="5" t="str">
        <f t="shared" si="39"/>
        <v/>
      </c>
      <c r="AF76" s="5" t="str">
        <f t="shared" si="32"/>
        <v/>
      </c>
      <c r="AG76" s="5" t="str">
        <f t="shared" si="40"/>
        <v/>
      </c>
      <c r="AH76" s="5" t="str">
        <f>IF(G76="女",data_kyogisha!A68,"")</f>
        <v/>
      </c>
      <c r="AI76" s="1">
        <f t="shared" si="41"/>
        <v>0</v>
      </c>
      <c r="AJ76" s="1" t="str">
        <f t="shared" si="33"/>
        <v/>
      </c>
      <c r="AK76" s="1">
        <f t="shared" ref="AK76:AK99" si="43">IF(AND(G76="男",P76="○"),AK75+1,AK75)</f>
        <v>0</v>
      </c>
      <c r="AL76" s="1" t="str">
        <f t="shared" si="42"/>
        <v/>
      </c>
      <c r="AM76" s="1">
        <f t="shared" si="18"/>
        <v>0</v>
      </c>
      <c r="AN76" s="1" t="str">
        <f t="shared" si="19"/>
        <v/>
      </c>
      <c r="AO76" s="1">
        <f t="shared" ref="AO76:AO99" si="44">IF(AND(G76="女",P76="○"),AO75+1,AO75)</f>
        <v>0</v>
      </c>
      <c r="AP76" s="1" t="str">
        <f t="shared" ref="AP76:AP99" si="45">IF(AND(G76="女",P76="○"),C76,"")</f>
        <v/>
      </c>
    </row>
    <row r="77" spans="1:42">
      <c r="A77" s="32">
        <v>68</v>
      </c>
      <c r="B77" s="202"/>
      <c r="C77" s="44"/>
      <c r="D77" s="44"/>
      <c r="E77" s="44"/>
      <c r="F77" s="155"/>
      <c r="G77" s="44"/>
      <c r="H77" s="45"/>
      <c r="I77" s="46"/>
      <c r="J77" s="217"/>
      <c r="K77" s="46"/>
      <c r="L77" s="141"/>
      <c r="M77" s="46"/>
      <c r="N77" s="171"/>
      <c r="O77" s="47"/>
      <c r="P77" s="47"/>
      <c r="T77" s="56" t="str">
        <f>IF(種目情報!A66="","",種目情報!A66)</f>
        <v/>
      </c>
      <c r="U77" s="57" t="str">
        <f>IF(種目情報!E69="","",種目情報!E69)</f>
        <v/>
      </c>
      <c r="W77" s="5" t="str">
        <f t="shared" si="34"/>
        <v/>
      </c>
      <c r="X77" s="5" t="str">
        <f t="shared" si="35"/>
        <v/>
      </c>
      <c r="Y77" s="5" t="str">
        <f t="shared" si="36"/>
        <v/>
      </c>
      <c r="Z77" s="5" t="str">
        <f t="shared" si="37"/>
        <v/>
      </c>
      <c r="AA77" s="5" t="str">
        <f t="shared" si="38"/>
        <v/>
      </c>
      <c r="AB77" s="7" t="str">
        <f>IF(G77="男",data_kyogisha!A69,"")</f>
        <v/>
      </c>
      <c r="AC77" s="5" t="str">
        <f t="shared" si="30"/>
        <v/>
      </c>
      <c r="AD77" s="5" t="str">
        <f t="shared" si="31"/>
        <v/>
      </c>
      <c r="AE77" s="5" t="str">
        <f t="shared" si="39"/>
        <v/>
      </c>
      <c r="AF77" s="5" t="str">
        <f t="shared" si="32"/>
        <v/>
      </c>
      <c r="AG77" s="5" t="str">
        <f t="shared" si="40"/>
        <v/>
      </c>
      <c r="AH77" s="5" t="str">
        <f>IF(G77="女",data_kyogisha!A69,"")</f>
        <v/>
      </c>
      <c r="AI77" s="1">
        <f t="shared" si="41"/>
        <v>0</v>
      </c>
      <c r="AJ77" s="1" t="str">
        <f t="shared" si="33"/>
        <v/>
      </c>
      <c r="AK77" s="1">
        <f t="shared" si="43"/>
        <v>0</v>
      </c>
      <c r="AL77" s="1" t="str">
        <f t="shared" si="42"/>
        <v/>
      </c>
      <c r="AM77" s="1">
        <f t="shared" si="18"/>
        <v>0</v>
      </c>
      <c r="AN77" s="1" t="str">
        <f t="shared" si="19"/>
        <v/>
      </c>
      <c r="AO77" s="1">
        <f t="shared" si="44"/>
        <v>0</v>
      </c>
      <c r="AP77" s="1" t="str">
        <f t="shared" si="45"/>
        <v/>
      </c>
    </row>
    <row r="78" spans="1:42">
      <c r="A78" s="32">
        <v>69</v>
      </c>
      <c r="B78" s="202"/>
      <c r="C78" s="44"/>
      <c r="D78" s="44"/>
      <c r="E78" s="44"/>
      <c r="F78" s="155"/>
      <c r="G78" s="44"/>
      <c r="H78" s="45"/>
      <c r="I78" s="46"/>
      <c r="J78" s="217"/>
      <c r="K78" s="46"/>
      <c r="L78" s="141"/>
      <c r="M78" s="46"/>
      <c r="N78" s="171"/>
      <c r="O78" s="47"/>
      <c r="P78" s="47"/>
      <c r="T78" s="56" t="str">
        <f>IF(種目情報!A67="","",種目情報!A67)</f>
        <v/>
      </c>
      <c r="U78" s="57" t="str">
        <f>IF(種目情報!E70="","",種目情報!E70)</f>
        <v/>
      </c>
      <c r="W78" s="5" t="str">
        <f t="shared" si="34"/>
        <v/>
      </c>
      <c r="X78" s="5" t="str">
        <f t="shared" si="35"/>
        <v/>
      </c>
      <c r="Y78" s="5" t="str">
        <f t="shared" si="36"/>
        <v/>
      </c>
      <c r="Z78" s="5" t="str">
        <f t="shared" si="37"/>
        <v/>
      </c>
      <c r="AA78" s="5" t="str">
        <f t="shared" si="38"/>
        <v/>
      </c>
      <c r="AB78" s="7" t="str">
        <f>IF(G78="男",data_kyogisha!A70,"")</f>
        <v/>
      </c>
      <c r="AC78" s="5" t="str">
        <f t="shared" si="30"/>
        <v/>
      </c>
      <c r="AD78" s="5" t="str">
        <f t="shared" si="31"/>
        <v/>
      </c>
      <c r="AE78" s="5" t="str">
        <f t="shared" si="39"/>
        <v/>
      </c>
      <c r="AF78" s="5" t="str">
        <f t="shared" si="32"/>
        <v/>
      </c>
      <c r="AG78" s="5" t="str">
        <f t="shared" si="40"/>
        <v/>
      </c>
      <c r="AH78" s="5" t="str">
        <f>IF(G78="女",data_kyogisha!A70,"")</f>
        <v/>
      </c>
      <c r="AI78" s="1">
        <f t="shared" si="41"/>
        <v>0</v>
      </c>
      <c r="AJ78" s="1" t="str">
        <f t="shared" si="33"/>
        <v/>
      </c>
      <c r="AK78" s="1">
        <f t="shared" si="43"/>
        <v>0</v>
      </c>
      <c r="AL78" s="1" t="str">
        <f t="shared" si="42"/>
        <v/>
      </c>
      <c r="AM78" s="1">
        <f t="shared" si="18"/>
        <v>0</v>
      </c>
      <c r="AN78" s="1" t="str">
        <f t="shared" si="19"/>
        <v/>
      </c>
      <c r="AO78" s="1">
        <f t="shared" si="44"/>
        <v>0</v>
      </c>
      <c r="AP78" s="1" t="str">
        <f t="shared" si="45"/>
        <v/>
      </c>
    </row>
    <row r="79" spans="1:42">
      <c r="A79" s="32">
        <v>70</v>
      </c>
      <c r="B79" s="202"/>
      <c r="C79" s="44"/>
      <c r="D79" s="44"/>
      <c r="E79" s="44"/>
      <c r="F79" s="155"/>
      <c r="G79" s="44"/>
      <c r="H79" s="45"/>
      <c r="I79" s="46"/>
      <c r="J79" s="217"/>
      <c r="K79" s="46"/>
      <c r="L79" s="141"/>
      <c r="M79" s="46"/>
      <c r="N79" s="171"/>
      <c r="O79" s="47"/>
      <c r="P79" s="47"/>
      <c r="T79" s="56" t="str">
        <f>IF(種目情報!A68="","",種目情報!A68)</f>
        <v/>
      </c>
      <c r="U79" s="57" t="str">
        <f>IF(種目情報!E71="","",種目情報!E71)</f>
        <v/>
      </c>
      <c r="W79" s="5" t="str">
        <f t="shared" si="34"/>
        <v/>
      </c>
      <c r="X79" s="5" t="str">
        <f t="shared" si="35"/>
        <v/>
      </c>
      <c r="Y79" s="5" t="str">
        <f t="shared" si="36"/>
        <v/>
      </c>
      <c r="Z79" s="5" t="str">
        <f t="shared" si="37"/>
        <v/>
      </c>
      <c r="AA79" s="5" t="str">
        <f t="shared" si="38"/>
        <v/>
      </c>
      <c r="AB79" s="7" t="str">
        <f>IF(G79="男",data_kyogisha!A71,"")</f>
        <v/>
      </c>
      <c r="AC79" s="5" t="str">
        <f t="shared" si="30"/>
        <v/>
      </c>
      <c r="AD79" s="5" t="str">
        <f t="shared" si="31"/>
        <v/>
      </c>
      <c r="AE79" s="5" t="str">
        <f t="shared" si="39"/>
        <v/>
      </c>
      <c r="AF79" s="5" t="str">
        <f t="shared" si="32"/>
        <v/>
      </c>
      <c r="AG79" s="5" t="str">
        <f t="shared" si="40"/>
        <v/>
      </c>
      <c r="AH79" s="5" t="str">
        <f>IF(G79="女",data_kyogisha!A71,"")</f>
        <v/>
      </c>
      <c r="AI79" s="1">
        <f t="shared" si="41"/>
        <v>0</v>
      </c>
      <c r="AJ79" s="1" t="str">
        <f t="shared" si="33"/>
        <v/>
      </c>
      <c r="AK79" s="1">
        <f t="shared" si="43"/>
        <v>0</v>
      </c>
      <c r="AL79" s="1" t="str">
        <f t="shared" si="42"/>
        <v/>
      </c>
      <c r="AM79" s="1">
        <f t="shared" si="18"/>
        <v>0</v>
      </c>
      <c r="AN79" s="1" t="str">
        <f t="shared" si="19"/>
        <v/>
      </c>
      <c r="AO79" s="1">
        <f t="shared" si="44"/>
        <v>0</v>
      </c>
      <c r="AP79" s="1" t="str">
        <f t="shared" si="45"/>
        <v/>
      </c>
    </row>
    <row r="80" spans="1:42">
      <c r="A80" s="32">
        <v>71</v>
      </c>
      <c r="B80" s="202"/>
      <c r="C80" s="44"/>
      <c r="D80" s="44"/>
      <c r="E80" s="44"/>
      <c r="F80" s="155"/>
      <c r="G80" s="44"/>
      <c r="H80" s="45"/>
      <c r="I80" s="46"/>
      <c r="J80" s="217"/>
      <c r="K80" s="46"/>
      <c r="L80" s="141"/>
      <c r="M80" s="46"/>
      <c r="N80" s="171"/>
      <c r="O80" s="47"/>
      <c r="P80" s="47"/>
      <c r="T80" s="56" t="str">
        <f>IF(種目情報!A69="","",種目情報!A69)</f>
        <v/>
      </c>
      <c r="U80" s="57" t="str">
        <f>IF(種目情報!E72="","",種目情報!E72)</f>
        <v/>
      </c>
      <c r="W80" s="5" t="str">
        <f t="shared" si="34"/>
        <v/>
      </c>
      <c r="X80" s="5" t="str">
        <f t="shared" si="35"/>
        <v/>
      </c>
      <c r="Y80" s="5" t="str">
        <f t="shared" si="36"/>
        <v/>
      </c>
      <c r="Z80" s="5" t="str">
        <f t="shared" si="37"/>
        <v/>
      </c>
      <c r="AA80" s="5" t="str">
        <f t="shared" si="38"/>
        <v/>
      </c>
      <c r="AB80" s="7" t="str">
        <f>IF(G80="男",data_kyogisha!A72,"")</f>
        <v/>
      </c>
      <c r="AC80" s="5" t="str">
        <f t="shared" si="30"/>
        <v/>
      </c>
      <c r="AD80" s="5" t="str">
        <f t="shared" si="31"/>
        <v/>
      </c>
      <c r="AE80" s="5" t="str">
        <f t="shared" si="39"/>
        <v/>
      </c>
      <c r="AF80" s="5" t="str">
        <f t="shared" si="32"/>
        <v/>
      </c>
      <c r="AG80" s="5" t="str">
        <f t="shared" si="40"/>
        <v/>
      </c>
      <c r="AH80" s="5" t="str">
        <f>IF(G80="女",data_kyogisha!A72,"")</f>
        <v/>
      </c>
      <c r="AI80" s="1">
        <f t="shared" si="41"/>
        <v>0</v>
      </c>
      <c r="AJ80" s="1" t="str">
        <f t="shared" si="33"/>
        <v/>
      </c>
      <c r="AK80" s="1">
        <f t="shared" si="43"/>
        <v>0</v>
      </c>
      <c r="AL80" s="1" t="str">
        <f t="shared" si="42"/>
        <v/>
      </c>
      <c r="AM80" s="1">
        <f t="shared" si="18"/>
        <v>0</v>
      </c>
      <c r="AN80" s="1" t="str">
        <f t="shared" si="19"/>
        <v/>
      </c>
      <c r="AO80" s="1">
        <f t="shared" si="44"/>
        <v>0</v>
      </c>
      <c r="AP80" s="1" t="str">
        <f t="shared" si="45"/>
        <v/>
      </c>
    </row>
    <row r="81" spans="1:42">
      <c r="A81" s="32">
        <v>72</v>
      </c>
      <c r="B81" s="202"/>
      <c r="C81" s="44"/>
      <c r="D81" s="44"/>
      <c r="E81" s="44"/>
      <c r="F81" s="155"/>
      <c r="G81" s="44"/>
      <c r="H81" s="45"/>
      <c r="I81" s="46"/>
      <c r="J81" s="217"/>
      <c r="K81" s="46"/>
      <c r="L81" s="141"/>
      <c r="M81" s="46"/>
      <c r="N81" s="171"/>
      <c r="O81" s="47"/>
      <c r="P81" s="47"/>
      <c r="T81" s="56" t="str">
        <f>IF(種目情報!A70="","",種目情報!A70)</f>
        <v/>
      </c>
      <c r="U81" s="57" t="str">
        <f>IF(種目情報!E73="","",種目情報!E73)</f>
        <v/>
      </c>
      <c r="W81" s="5" t="str">
        <f t="shared" si="34"/>
        <v/>
      </c>
      <c r="X81" s="5" t="str">
        <f t="shared" si="35"/>
        <v/>
      </c>
      <c r="Y81" s="5" t="str">
        <f t="shared" si="36"/>
        <v/>
      </c>
      <c r="Z81" s="5" t="str">
        <f t="shared" si="37"/>
        <v/>
      </c>
      <c r="AA81" s="5" t="str">
        <f t="shared" si="38"/>
        <v/>
      </c>
      <c r="AB81" s="7" t="str">
        <f>IF(G81="男",data_kyogisha!A73,"")</f>
        <v/>
      </c>
      <c r="AC81" s="5" t="str">
        <f t="shared" si="30"/>
        <v/>
      </c>
      <c r="AD81" s="5" t="str">
        <f t="shared" si="31"/>
        <v/>
      </c>
      <c r="AE81" s="5" t="str">
        <f t="shared" si="39"/>
        <v/>
      </c>
      <c r="AF81" s="5" t="str">
        <f t="shared" si="32"/>
        <v/>
      </c>
      <c r="AG81" s="5" t="str">
        <f t="shared" si="40"/>
        <v/>
      </c>
      <c r="AH81" s="5" t="str">
        <f>IF(G81="女",data_kyogisha!A73,"")</f>
        <v/>
      </c>
      <c r="AI81" s="1">
        <f t="shared" si="41"/>
        <v>0</v>
      </c>
      <c r="AJ81" s="1" t="str">
        <f t="shared" si="33"/>
        <v/>
      </c>
      <c r="AK81" s="1">
        <f t="shared" si="43"/>
        <v>0</v>
      </c>
      <c r="AL81" s="1" t="str">
        <f t="shared" si="42"/>
        <v/>
      </c>
      <c r="AM81" s="1">
        <f t="shared" si="18"/>
        <v>0</v>
      </c>
      <c r="AN81" s="1" t="str">
        <f t="shared" si="19"/>
        <v/>
      </c>
      <c r="AO81" s="1">
        <f t="shared" si="44"/>
        <v>0</v>
      </c>
      <c r="AP81" s="1" t="str">
        <f t="shared" si="45"/>
        <v/>
      </c>
    </row>
    <row r="82" spans="1:42">
      <c r="A82" s="32">
        <v>73</v>
      </c>
      <c r="B82" s="202"/>
      <c r="C82" s="44"/>
      <c r="D82" s="44"/>
      <c r="E82" s="44"/>
      <c r="F82" s="155"/>
      <c r="G82" s="44"/>
      <c r="H82" s="45"/>
      <c r="I82" s="46"/>
      <c r="J82" s="217"/>
      <c r="K82" s="46"/>
      <c r="L82" s="141"/>
      <c r="M82" s="46"/>
      <c r="N82" s="171"/>
      <c r="O82" s="47"/>
      <c r="P82" s="47"/>
      <c r="T82" s="56" t="str">
        <f>IF(種目情報!A71="","",種目情報!A71)</f>
        <v/>
      </c>
      <c r="U82" s="57" t="str">
        <f>IF(種目情報!E74="","",種目情報!E74)</f>
        <v/>
      </c>
      <c r="W82" s="5" t="str">
        <f t="shared" si="34"/>
        <v/>
      </c>
      <c r="X82" s="5" t="str">
        <f t="shared" si="35"/>
        <v/>
      </c>
      <c r="Y82" s="5" t="str">
        <f t="shared" si="36"/>
        <v/>
      </c>
      <c r="Z82" s="5" t="str">
        <f t="shared" si="37"/>
        <v/>
      </c>
      <c r="AA82" s="5" t="str">
        <f t="shared" si="38"/>
        <v/>
      </c>
      <c r="AB82" s="7" t="str">
        <f>IF(G82="男",data_kyogisha!A74,"")</f>
        <v/>
      </c>
      <c r="AC82" s="5" t="str">
        <f t="shared" si="30"/>
        <v/>
      </c>
      <c r="AD82" s="5" t="str">
        <f t="shared" si="31"/>
        <v/>
      </c>
      <c r="AE82" s="5" t="str">
        <f t="shared" si="39"/>
        <v/>
      </c>
      <c r="AF82" s="5" t="str">
        <f t="shared" si="32"/>
        <v/>
      </c>
      <c r="AG82" s="5" t="str">
        <f t="shared" si="40"/>
        <v/>
      </c>
      <c r="AH82" s="5" t="str">
        <f>IF(G82="女",data_kyogisha!A74,"")</f>
        <v/>
      </c>
      <c r="AI82" s="1">
        <f t="shared" si="41"/>
        <v>0</v>
      </c>
      <c r="AJ82" s="1" t="str">
        <f t="shared" si="33"/>
        <v/>
      </c>
      <c r="AK82" s="1">
        <f t="shared" si="43"/>
        <v>0</v>
      </c>
      <c r="AL82" s="1" t="str">
        <f t="shared" si="42"/>
        <v/>
      </c>
      <c r="AM82" s="1">
        <f t="shared" si="18"/>
        <v>0</v>
      </c>
      <c r="AN82" s="1" t="str">
        <f t="shared" si="19"/>
        <v/>
      </c>
      <c r="AO82" s="1">
        <f t="shared" si="44"/>
        <v>0</v>
      </c>
      <c r="AP82" s="1" t="str">
        <f t="shared" si="45"/>
        <v/>
      </c>
    </row>
    <row r="83" spans="1:42">
      <c r="A83" s="32">
        <v>74</v>
      </c>
      <c r="B83" s="202"/>
      <c r="C83" s="44"/>
      <c r="D83" s="44"/>
      <c r="E83" s="44"/>
      <c r="F83" s="155"/>
      <c r="G83" s="44"/>
      <c r="H83" s="45"/>
      <c r="I83" s="46"/>
      <c r="J83" s="217"/>
      <c r="K83" s="46"/>
      <c r="L83" s="141"/>
      <c r="M83" s="46"/>
      <c r="N83" s="171"/>
      <c r="O83" s="47"/>
      <c r="P83" s="47"/>
      <c r="T83" s="56" t="str">
        <f>IF(種目情報!A72="","",種目情報!A72)</f>
        <v/>
      </c>
      <c r="U83" s="57" t="str">
        <f>IF(種目情報!E75="","",種目情報!E75)</f>
        <v/>
      </c>
      <c r="W83" s="5" t="str">
        <f t="shared" si="34"/>
        <v/>
      </c>
      <c r="X83" s="5" t="str">
        <f t="shared" si="35"/>
        <v/>
      </c>
      <c r="Y83" s="5" t="str">
        <f t="shared" si="36"/>
        <v/>
      </c>
      <c r="Z83" s="5" t="str">
        <f t="shared" si="37"/>
        <v/>
      </c>
      <c r="AA83" s="5" t="str">
        <f t="shared" si="38"/>
        <v/>
      </c>
      <c r="AB83" s="7" t="str">
        <f>IF(G83="男",data_kyogisha!A75,"")</f>
        <v/>
      </c>
      <c r="AC83" s="5" t="str">
        <f t="shared" si="30"/>
        <v/>
      </c>
      <c r="AD83" s="5" t="str">
        <f t="shared" si="31"/>
        <v/>
      </c>
      <c r="AE83" s="5" t="str">
        <f t="shared" si="39"/>
        <v/>
      </c>
      <c r="AF83" s="5" t="str">
        <f t="shared" si="32"/>
        <v/>
      </c>
      <c r="AG83" s="5" t="str">
        <f t="shared" si="40"/>
        <v/>
      </c>
      <c r="AH83" s="5" t="str">
        <f>IF(G83="女",data_kyogisha!A75,"")</f>
        <v/>
      </c>
      <c r="AI83" s="1">
        <f t="shared" si="41"/>
        <v>0</v>
      </c>
      <c r="AJ83" s="1" t="str">
        <f t="shared" si="33"/>
        <v/>
      </c>
      <c r="AK83" s="1">
        <f t="shared" si="43"/>
        <v>0</v>
      </c>
      <c r="AL83" s="1" t="str">
        <f t="shared" si="42"/>
        <v/>
      </c>
      <c r="AM83" s="1">
        <f t="shared" si="18"/>
        <v>0</v>
      </c>
      <c r="AN83" s="1" t="str">
        <f t="shared" si="19"/>
        <v/>
      </c>
      <c r="AO83" s="1">
        <f t="shared" si="44"/>
        <v>0</v>
      </c>
      <c r="AP83" s="1" t="str">
        <f t="shared" si="45"/>
        <v/>
      </c>
    </row>
    <row r="84" spans="1:42">
      <c r="A84" s="32">
        <v>75</v>
      </c>
      <c r="B84" s="202"/>
      <c r="C84" s="44"/>
      <c r="D84" s="44"/>
      <c r="E84" s="44"/>
      <c r="F84" s="155"/>
      <c r="G84" s="44"/>
      <c r="H84" s="45"/>
      <c r="I84" s="46"/>
      <c r="J84" s="217"/>
      <c r="K84" s="46"/>
      <c r="L84" s="141"/>
      <c r="M84" s="46"/>
      <c r="N84" s="171"/>
      <c r="O84" s="47"/>
      <c r="P84" s="47"/>
      <c r="T84" s="56" t="str">
        <f>IF(種目情報!A73="","",種目情報!A73)</f>
        <v/>
      </c>
      <c r="U84" s="57" t="str">
        <f>IF(種目情報!E76="","",種目情報!E76)</f>
        <v/>
      </c>
      <c r="W84" s="5" t="str">
        <f t="shared" si="34"/>
        <v/>
      </c>
      <c r="X84" s="5" t="str">
        <f t="shared" si="35"/>
        <v/>
      </c>
      <c r="Y84" s="5" t="str">
        <f t="shared" si="36"/>
        <v/>
      </c>
      <c r="Z84" s="5" t="str">
        <f t="shared" si="37"/>
        <v/>
      </c>
      <c r="AA84" s="5" t="str">
        <f t="shared" si="38"/>
        <v/>
      </c>
      <c r="AB84" s="7" t="str">
        <f>IF(G84="男",data_kyogisha!A76,"")</f>
        <v/>
      </c>
      <c r="AC84" s="5" t="str">
        <f t="shared" si="30"/>
        <v/>
      </c>
      <c r="AD84" s="5" t="str">
        <f t="shared" si="31"/>
        <v/>
      </c>
      <c r="AE84" s="5" t="str">
        <f t="shared" si="39"/>
        <v/>
      </c>
      <c r="AF84" s="5" t="str">
        <f t="shared" si="32"/>
        <v/>
      </c>
      <c r="AG84" s="5" t="str">
        <f t="shared" si="40"/>
        <v/>
      </c>
      <c r="AH84" s="5" t="str">
        <f>IF(G84="女",data_kyogisha!A76,"")</f>
        <v/>
      </c>
      <c r="AI84" s="1">
        <f t="shared" si="41"/>
        <v>0</v>
      </c>
      <c r="AJ84" s="1" t="str">
        <f t="shared" si="33"/>
        <v/>
      </c>
      <c r="AK84" s="1">
        <f t="shared" si="43"/>
        <v>0</v>
      </c>
      <c r="AL84" s="1" t="str">
        <f t="shared" si="42"/>
        <v/>
      </c>
      <c r="AM84" s="1">
        <f t="shared" ref="AM84:AM99" si="46">IF(AND(G84="女",O84="○"),AM83+1,AM83)</f>
        <v>0</v>
      </c>
      <c r="AN84" s="1" t="str">
        <f t="shared" ref="AN84:AN99" si="47">IF(AND(G84="女",O84="○"),C84,"")</f>
        <v/>
      </c>
      <c r="AO84" s="1">
        <f t="shared" si="44"/>
        <v>0</v>
      </c>
      <c r="AP84" s="1" t="str">
        <f t="shared" si="45"/>
        <v/>
      </c>
    </row>
    <row r="85" spans="1:42">
      <c r="A85" s="32">
        <v>76</v>
      </c>
      <c r="B85" s="202"/>
      <c r="C85" s="44"/>
      <c r="D85" s="44"/>
      <c r="E85" s="44"/>
      <c r="F85" s="155"/>
      <c r="G85" s="44"/>
      <c r="H85" s="45"/>
      <c r="I85" s="46"/>
      <c r="J85" s="217"/>
      <c r="K85" s="46"/>
      <c r="L85" s="141"/>
      <c r="M85" s="46"/>
      <c r="N85" s="171"/>
      <c r="O85" s="47"/>
      <c r="P85" s="47"/>
      <c r="T85" s="56" t="str">
        <f>IF(種目情報!A74="","",種目情報!A74)</f>
        <v/>
      </c>
      <c r="U85" s="57" t="str">
        <f>IF(種目情報!E77="","",種目情報!E77)</f>
        <v/>
      </c>
      <c r="W85" s="5" t="str">
        <f t="shared" si="34"/>
        <v/>
      </c>
      <c r="X85" s="5" t="str">
        <f t="shared" si="35"/>
        <v/>
      </c>
      <c r="Y85" s="5" t="str">
        <f t="shared" si="36"/>
        <v/>
      </c>
      <c r="Z85" s="5" t="str">
        <f t="shared" si="37"/>
        <v/>
      </c>
      <c r="AA85" s="5" t="str">
        <f t="shared" si="38"/>
        <v/>
      </c>
      <c r="AB85" s="7" t="str">
        <f>IF(G85="男",data_kyogisha!A77,"")</f>
        <v/>
      </c>
      <c r="AC85" s="5" t="str">
        <f t="shared" si="30"/>
        <v/>
      </c>
      <c r="AD85" s="5" t="str">
        <f t="shared" si="31"/>
        <v/>
      </c>
      <c r="AE85" s="5" t="str">
        <f t="shared" si="39"/>
        <v/>
      </c>
      <c r="AF85" s="5" t="str">
        <f t="shared" si="32"/>
        <v/>
      </c>
      <c r="AG85" s="5" t="str">
        <f t="shared" si="40"/>
        <v/>
      </c>
      <c r="AH85" s="5" t="str">
        <f>IF(G85="女",data_kyogisha!A77,"")</f>
        <v/>
      </c>
      <c r="AI85" s="1">
        <f t="shared" si="41"/>
        <v>0</v>
      </c>
      <c r="AJ85" s="1" t="str">
        <f t="shared" si="33"/>
        <v/>
      </c>
      <c r="AK85" s="1">
        <f t="shared" si="43"/>
        <v>0</v>
      </c>
      <c r="AL85" s="1" t="str">
        <f t="shared" si="42"/>
        <v/>
      </c>
      <c r="AM85" s="1">
        <f t="shared" si="46"/>
        <v>0</v>
      </c>
      <c r="AN85" s="1" t="str">
        <f t="shared" si="47"/>
        <v/>
      </c>
      <c r="AO85" s="1">
        <f t="shared" si="44"/>
        <v>0</v>
      </c>
      <c r="AP85" s="1" t="str">
        <f t="shared" si="45"/>
        <v/>
      </c>
    </row>
    <row r="86" spans="1:42">
      <c r="A86" s="32">
        <v>77</v>
      </c>
      <c r="B86" s="202"/>
      <c r="C86" s="44"/>
      <c r="D86" s="44"/>
      <c r="E86" s="44"/>
      <c r="F86" s="155"/>
      <c r="G86" s="44"/>
      <c r="H86" s="45"/>
      <c r="I86" s="46"/>
      <c r="J86" s="217"/>
      <c r="K86" s="46"/>
      <c r="L86" s="141"/>
      <c r="M86" s="46"/>
      <c r="N86" s="171"/>
      <c r="O86" s="47"/>
      <c r="P86" s="47"/>
      <c r="T86" s="56" t="str">
        <f>IF(種目情報!A75="","",種目情報!A75)</f>
        <v/>
      </c>
      <c r="U86" s="57" t="str">
        <f>IF(種目情報!E78="","",種目情報!E78)</f>
        <v/>
      </c>
      <c r="W86" s="5" t="str">
        <f t="shared" si="34"/>
        <v/>
      </c>
      <c r="X86" s="5" t="str">
        <f t="shared" si="35"/>
        <v/>
      </c>
      <c r="Y86" s="5" t="str">
        <f t="shared" si="36"/>
        <v/>
      </c>
      <c r="Z86" s="5" t="str">
        <f t="shared" si="37"/>
        <v/>
      </c>
      <c r="AA86" s="5" t="str">
        <f t="shared" si="38"/>
        <v/>
      </c>
      <c r="AB86" s="7" t="str">
        <f>IF(G86="男",data_kyogisha!A78,"")</f>
        <v/>
      </c>
      <c r="AC86" s="5" t="str">
        <f t="shared" si="30"/>
        <v/>
      </c>
      <c r="AD86" s="5" t="str">
        <f t="shared" si="31"/>
        <v/>
      </c>
      <c r="AE86" s="5" t="str">
        <f t="shared" si="39"/>
        <v/>
      </c>
      <c r="AF86" s="5" t="str">
        <f t="shared" si="32"/>
        <v/>
      </c>
      <c r="AG86" s="5" t="str">
        <f t="shared" si="40"/>
        <v/>
      </c>
      <c r="AH86" s="5" t="str">
        <f>IF(G86="女",data_kyogisha!A78,"")</f>
        <v/>
      </c>
      <c r="AI86" s="1">
        <f t="shared" si="41"/>
        <v>0</v>
      </c>
      <c r="AJ86" s="1" t="str">
        <f t="shared" si="33"/>
        <v/>
      </c>
      <c r="AK86" s="1">
        <f t="shared" si="43"/>
        <v>0</v>
      </c>
      <c r="AL86" s="1" t="str">
        <f t="shared" si="42"/>
        <v/>
      </c>
      <c r="AM86" s="1">
        <f t="shared" si="46"/>
        <v>0</v>
      </c>
      <c r="AN86" s="1" t="str">
        <f t="shared" si="47"/>
        <v/>
      </c>
      <c r="AO86" s="1">
        <f t="shared" si="44"/>
        <v>0</v>
      </c>
      <c r="AP86" s="1" t="str">
        <f t="shared" si="45"/>
        <v/>
      </c>
    </row>
    <row r="87" spans="1:42">
      <c r="A87" s="32">
        <v>78</v>
      </c>
      <c r="B87" s="202"/>
      <c r="C87" s="44"/>
      <c r="D87" s="44"/>
      <c r="E87" s="44"/>
      <c r="F87" s="155"/>
      <c r="G87" s="44"/>
      <c r="H87" s="45"/>
      <c r="I87" s="46"/>
      <c r="J87" s="217"/>
      <c r="K87" s="46"/>
      <c r="L87" s="141"/>
      <c r="M87" s="46"/>
      <c r="N87" s="171"/>
      <c r="O87" s="47"/>
      <c r="P87" s="47"/>
      <c r="T87" s="56" t="str">
        <f>IF(種目情報!A76="","",種目情報!A76)</f>
        <v/>
      </c>
      <c r="U87" s="57" t="str">
        <f>IF(種目情報!E79="","",種目情報!E79)</f>
        <v/>
      </c>
      <c r="W87" s="5" t="str">
        <f t="shared" si="34"/>
        <v/>
      </c>
      <c r="X87" s="5" t="str">
        <f t="shared" si="35"/>
        <v/>
      </c>
      <c r="Y87" s="5" t="str">
        <f t="shared" si="36"/>
        <v/>
      </c>
      <c r="Z87" s="5" t="str">
        <f t="shared" si="37"/>
        <v/>
      </c>
      <c r="AA87" s="5" t="str">
        <f t="shared" si="38"/>
        <v/>
      </c>
      <c r="AB87" s="7" t="str">
        <f>IF(G87="男",data_kyogisha!A79,"")</f>
        <v/>
      </c>
      <c r="AC87" s="5" t="str">
        <f t="shared" si="30"/>
        <v/>
      </c>
      <c r="AD87" s="5" t="str">
        <f t="shared" si="31"/>
        <v/>
      </c>
      <c r="AE87" s="5" t="str">
        <f t="shared" si="39"/>
        <v/>
      </c>
      <c r="AF87" s="5" t="str">
        <f t="shared" si="32"/>
        <v/>
      </c>
      <c r="AG87" s="5" t="str">
        <f t="shared" si="40"/>
        <v/>
      </c>
      <c r="AH87" s="5" t="str">
        <f>IF(G87="女",data_kyogisha!A79,"")</f>
        <v/>
      </c>
      <c r="AI87" s="1">
        <f t="shared" si="41"/>
        <v>0</v>
      </c>
      <c r="AJ87" s="1" t="str">
        <f t="shared" si="33"/>
        <v/>
      </c>
      <c r="AK87" s="1">
        <f t="shared" si="43"/>
        <v>0</v>
      </c>
      <c r="AL87" s="1" t="str">
        <f t="shared" si="42"/>
        <v/>
      </c>
      <c r="AM87" s="1">
        <f t="shared" si="46"/>
        <v>0</v>
      </c>
      <c r="AN87" s="1" t="str">
        <f t="shared" si="47"/>
        <v/>
      </c>
      <c r="AO87" s="1">
        <f t="shared" si="44"/>
        <v>0</v>
      </c>
      <c r="AP87" s="1" t="str">
        <f t="shared" si="45"/>
        <v/>
      </c>
    </row>
    <row r="88" spans="1:42">
      <c r="A88" s="32">
        <v>79</v>
      </c>
      <c r="B88" s="202"/>
      <c r="C88" s="44"/>
      <c r="D88" s="44"/>
      <c r="E88" s="44"/>
      <c r="F88" s="155"/>
      <c r="G88" s="44"/>
      <c r="H88" s="45"/>
      <c r="I88" s="46"/>
      <c r="J88" s="217"/>
      <c r="K88" s="46"/>
      <c r="L88" s="141"/>
      <c r="M88" s="46"/>
      <c r="N88" s="171"/>
      <c r="O88" s="47"/>
      <c r="P88" s="47"/>
      <c r="T88" s="56" t="str">
        <f>IF(種目情報!A77="","",種目情報!A77)</f>
        <v/>
      </c>
      <c r="U88" s="57" t="str">
        <f>IF(種目情報!E80="","",種目情報!E80)</f>
        <v/>
      </c>
      <c r="W88" s="5" t="str">
        <f t="shared" si="34"/>
        <v/>
      </c>
      <c r="X88" s="5" t="str">
        <f t="shared" si="35"/>
        <v/>
      </c>
      <c r="Y88" s="5" t="str">
        <f t="shared" si="36"/>
        <v/>
      </c>
      <c r="Z88" s="5" t="str">
        <f t="shared" si="37"/>
        <v/>
      </c>
      <c r="AA88" s="5" t="str">
        <f t="shared" si="38"/>
        <v/>
      </c>
      <c r="AB88" s="7" t="str">
        <f>IF(G88="男",data_kyogisha!A80,"")</f>
        <v/>
      </c>
      <c r="AC88" s="5" t="str">
        <f t="shared" si="30"/>
        <v/>
      </c>
      <c r="AD88" s="5" t="str">
        <f t="shared" si="31"/>
        <v/>
      </c>
      <c r="AE88" s="5" t="str">
        <f t="shared" si="39"/>
        <v/>
      </c>
      <c r="AF88" s="5" t="str">
        <f t="shared" si="32"/>
        <v/>
      </c>
      <c r="AG88" s="5" t="str">
        <f t="shared" si="40"/>
        <v/>
      </c>
      <c r="AH88" s="5" t="str">
        <f>IF(G88="女",data_kyogisha!A80,"")</f>
        <v/>
      </c>
      <c r="AI88" s="1">
        <f t="shared" si="41"/>
        <v>0</v>
      </c>
      <c r="AJ88" s="1" t="str">
        <f t="shared" si="33"/>
        <v/>
      </c>
      <c r="AK88" s="1">
        <f t="shared" si="43"/>
        <v>0</v>
      </c>
      <c r="AL88" s="1" t="str">
        <f t="shared" si="42"/>
        <v/>
      </c>
      <c r="AM88" s="1">
        <f t="shared" si="46"/>
        <v>0</v>
      </c>
      <c r="AN88" s="1" t="str">
        <f t="shared" si="47"/>
        <v/>
      </c>
      <c r="AO88" s="1">
        <f t="shared" si="44"/>
        <v>0</v>
      </c>
      <c r="AP88" s="1" t="str">
        <f t="shared" si="45"/>
        <v/>
      </c>
    </row>
    <row r="89" spans="1:42">
      <c r="A89" s="32">
        <v>80</v>
      </c>
      <c r="B89" s="202"/>
      <c r="C89" s="44"/>
      <c r="D89" s="44"/>
      <c r="E89" s="44"/>
      <c r="F89" s="155"/>
      <c r="G89" s="44"/>
      <c r="H89" s="45"/>
      <c r="I89" s="46"/>
      <c r="J89" s="217"/>
      <c r="K89" s="46"/>
      <c r="L89" s="141"/>
      <c r="M89" s="46"/>
      <c r="N89" s="171"/>
      <c r="O89" s="47"/>
      <c r="P89" s="47"/>
      <c r="T89" s="56" t="str">
        <f>IF(種目情報!A78="","",種目情報!A78)</f>
        <v/>
      </c>
      <c r="U89" s="57" t="str">
        <f>IF(種目情報!E81="","",種目情報!E81)</f>
        <v/>
      </c>
      <c r="W89" s="5" t="str">
        <f t="shared" si="34"/>
        <v/>
      </c>
      <c r="X89" s="5" t="str">
        <f t="shared" si="35"/>
        <v/>
      </c>
      <c r="Y89" s="5" t="str">
        <f t="shared" si="36"/>
        <v/>
      </c>
      <c r="Z89" s="5" t="str">
        <f t="shared" si="37"/>
        <v/>
      </c>
      <c r="AA89" s="5" t="str">
        <f t="shared" si="38"/>
        <v/>
      </c>
      <c r="AB89" s="7" t="str">
        <f>IF(G89="男",data_kyogisha!A81,"")</f>
        <v/>
      </c>
      <c r="AC89" s="5" t="str">
        <f t="shared" si="30"/>
        <v/>
      </c>
      <c r="AD89" s="5" t="str">
        <f t="shared" si="31"/>
        <v/>
      </c>
      <c r="AE89" s="5" t="str">
        <f t="shared" si="39"/>
        <v/>
      </c>
      <c r="AF89" s="5" t="str">
        <f t="shared" si="32"/>
        <v/>
      </c>
      <c r="AG89" s="5" t="str">
        <f t="shared" si="40"/>
        <v/>
      </c>
      <c r="AH89" s="5" t="str">
        <f>IF(G89="女",data_kyogisha!A81,"")</f>
        <v/>
      </c>
      <c r="AI89" s="1">
        <f t="shared" si="41"/>
        <v>0</v>
      </c>
      <c r="AJ89" s="1" t="str">
        <f t="shared" si="33"/>
        <v/>
      </c>
      <c r="AK89" s="1">
        <f t="shared" si="43"/>
        <v>0</v>
      </c>
      <c r="AL89" s="1" t="str">
        <f t="shared" si="42"/>
        <v/>
      </c>
      <c r="AM89" s="1">
        <f t="shared" si="46"/>
        <v>0</v>
      </c>
      <c r="AN89" s="1" t="str">
        <f t="shared" si="47"/>
        <v/>
      </c>
      <c r="AO89" s="1">
        <f t="shared" si="44"/>
        <v>0</v>
      </c>
      <c r="AP89" s="1" t="str">
        <f t="shared" si="45"/>
        <v/>
      </c>
    </row>
    <row r="90" spans="1:42">
      <c r="A90" s="32">
        <v>81</v>
      </c>
      <c r="B90" s="202"/>
      <c r="C90" s="44"/>
      <c r="D90" s="44"/>
      <c r="E90" s="44"/>
      <c r="F90" s="155"/>
      <c r="G90" s="44"/>
      <c r="H90" s="45"/>
      <c r="I90" s="46"/>
      <c r="J90" s="217"/>
      <c r="K90" s="46"/>
      <c r="L90" s="141"/>
      <c r="M90" s="46"/>
      <c r="N90" s="171"/>
      <c r="O90" s="47"/>
      <c r="P90" s="47"/>
      <c r="T90" s="56" t="str">
        <f>IF(種目情報!A79="","",種目情報!A79)</f>
        <v/>
      </c>
      <c r="U90" s="57" t="str">
        <f>IF(種目情報!E82="","",種目情報!E82)</f>
        <v/>
      </c>
      <c r="W90" s="5" t="str">
        <f t="shared" si="34"/>
        <v/>
      </c>
      <c r="X90" s="5" t="str">
        <f t="shared" si="35"/>
        <v/>
      </c>
      <c r="Y90" s="5" t="str">
        <f t="shared" si="36"/>
        <v/>
      </c>
      <c r="Z90" s="5" t="str">
        <f t="shared" si="37"/>
        <v/>
      </c>
      <c r="AA90" s="5" t="str">
        <f t="shared" si="38"/>
        <v/>
      </c>
      <c r="AB90" s="7" t="str">
        <f>IF(G90="男",data_kyogisha!A82,"")</f>
        <v/>
      </c>
      <c r="AC90" s="5" t="str">
        <f t="shared" si="30"/>
        <v/>
      </c>
      <c r="AD90" s="5" t="str">
        <f t="shared" si="31"/>
        <v/>
      </c>
      <c r="AE90" s="5" t="str">
        <f t="shared" si="39"/>
        <v/>
      </c>
      <c r="AF90" s="5" t="str">
        <f t="shared" si="32"/>
        <v/>
      </c>
      <c r="AG90" s="5" t="str">
        <f t="shared" si="40"/>
        <v/>
      </c>
      <c r="AH90" s="5" t="str">
        <f>IF(G90="女",data_kyogisha!A82,"")</f>
        <v/>
      </c>
      <c r="AI90" s="1">
        <f t="shared" si="41"/>
        <v>0</v>
      </c>
      <c r="AJ90" s="1" t="str">
        <f t="shared" si="33"/>
        <v/>
      </c>
      <c r="AK90" s="1">
        <f t="shared" si="43"/>
        <v>0</v>
      </c>
      <c r="AL90" s="1" t="str">
        <f t="shared" si="42"/>
        <v/>
      </c>
      <c r="AM90" s="1">
        <f t="shared" si="46"/>
        <v>0</v>
      </c>
      <c r="AN90" s="1" t="str">
        <f t="shared" si="47"/>
        <v/>
      </c>
      <c r="AO90" s="1">
        <f t="shared" si="44"/>
        <v>0</v>
      </c>
      <c r="AP90" s="1" t="str">
        <f t="shared" si="45"/>
        <v/>
      </c>
    </row>
    <row r="91" spans="1:42">
      <c r="A91" s="32">
        <v>82</v>
      </c>
      <c r="B91" s="202"/>
      <c r="C91" s="44"/>
      <c r="D91" s="44"/>
      <c r="E91" s="44"/>
      <c r="F91" s="155"/>
      <c r="G91" s="44"/>
      <c r="H91" s="45"/>
      <c r="I91" s="46"/>
      <c r="J91" s="217"/>
      <c r="K91" s="46"/>
      <c r="L91" s="141"/>
      <c r="M91" s="46"/>
      <c r="N91" s="171"/>
      <c r="O91" s="47"/>
      <c r="P91" s="47"/>
      <c r="T91" s="56" t="str">
        <f>IF(種目情報!A80="","",種目情報!A80)</f>
        <v/>
      </c>
      <c r="U91" s="57" t="str">
        <f>IF(種目情報!E83="","",種目情報!E83)</f>
        <v/>
      </c>
      <c r="W91" s="5" t="str">
        <f t="shared" si="34"/>
        <v/>
      </c>
      <c r="X91" s="5" t="str">
        <f t="shared" si="35"/>
        <v/>
      </c>
      <c r="Y91" s="5" t="str">
        <f t="shared" si="36"/>
        <v/>
      </c>
      <c r="Z91" s="5" t="str">
        <f t="shared" si="37"/>
        <v/>
      </c>
      <c r="AA91" s="5" t="str">
        <f t="shared" si="38"/>
        <v/>
      </c>
      <c r="AB91" s="7" t="str">
        <f>IF(G91="男",data_kyogisha!A83,"")</f>
        <v/>
      </c>
      <c r="AC91" s="5" t="str">
        <f t="shared" si="30"/>
        <v/>
      </c>
      <c r="AD91" s="5" t="str">
        <f t="shared" si="31"/>
        <v/>
      </c>
      <c r="AE91" s="5" t="str">
        <f t="shared" si="39"/>
        <v/>
      </c>
      <c r="AF91" s="5" t="str">
        <f t="shared" si="32"/>
        <v/>
      </c>
      <c r="AG91" s="5" t="str">
        <f t="shared" si="40"/>
        <v/>
      </c>
      <c r="AH91" s="5" t="str">
        <f>IF(G91="女",data_kyogisha!A83,"")</f>
        <v/>
      </c>
      <c r="AI91" s="1">
        <f t="shared" si="41"/>
        <v>0</v>
      </c>
      <c r="AJ91" s="1" t="str">
        <f t="shared" si="33"/>
        <v/>
      </c>
      <c r="AK91" s="1">
        <f t="shared" si="43"/>
        <v>0</v>
      </c>
      <c r="AL91" s="1" t="str">
        <f t="shared" si="42"/>
        <v/>
      </c>
      <c r="AM91" s="1">
        <f t="shared" si="46"/>
        <v>0</v>
      </c>
      <c r="AN91" s="1" t="str">
        <f t="shared" si="47"/>
        <v/>
      </c>
      <c r="AO91" s="1">
        <f t="shared" si="44"/>
        <v>0</v>
      </c>
      <c r="AP91" s="1" t="str">
        <f t="shared" si="45"/>
        <v/>
      </c>
    </row>
    <row r="92" spans="1:42">
      <c r="A92" s="32">
        <v>83</v>
      </c>
      <c r="B92" s="202"/>
      <c r="C92" s="44"/>
      <c r="D92" s="44"/>
      <c r="E92" s="44"/>
      <c r="F92" s="155"/>
      <c r="G92" s="44"/>
      <c r="H92" s="45"/>
      <c r="I92" s="46"/>
      <c r="J92" s="217"/>
      <c r="K92" s="46"/>
      <c r="L92" s="141"/>
      <c r="M92" s="46"/>
      <c r="N92" s="171"/>
      <c r="O92" s="47"/>
      <c r="P92" s="47"/>
      <c r="W92" s="5" t="str">
        <f t="shared" si="34"/>
        <v/>
      </c>
      <c r="X92" s="5" t="str">
        <f t="shared" si="35"/>
        <v/>
      </c>
      <c r="Y92" s="5" t="str">
        <f t="shared" si="36"/>
        <v/>
      </c>
      <c r="Z92" s="5" t="str">
        <f t="shared" si="37"/>
        <v/>
      </c>
      <c r="AA92" s="5" t="str">
        <f t="shared" si="38"/>
        <v/>
      </c>
      <c r="AB92" s="7" t="str">
        <f>IF(G92="男",data_kyogisha!A84,"")</f>
        <v/>
      </c>
      <c r="AC92" s="5" t="str">
        <f t="shared" si="30"/>
        <v/>
      </c>
      <c r="AD92" s="5" t="str">
        <f t="shared" si="31"/>
        <v/>
      </c>
      <c r="AE92" s="5" t="str">
        <f t="shared" si="39"/>
        <v/>
      </c>
      <c r="AF92" s="5" t="str">
        <f t="shared" si="32"/>
        <v/>
      </c>
      <c r="AG92" s="5" t="str">
        <f t="shared" si="40"/>
        <v/>
      </c>
      <c r="AH92" s="5" t="str">
        <f>IF(G92="女",data_kyogisha!A84,"")</f>
        <v/>
      </c>
      <c r="AI92" s="1">
        <f t="shared" si="41"/>
        <v>0</v>
      </c>
      <c r="AJ92" s="1" t="str">
        <f t="shared" si="33"/>
        <v/>
      </c>
      <c r="AK92" s="1">
        <f t="shared" si="43"/>
        <v>0</v>
      </c>
      <c r="AL92" s="1" t="str">
        <f t="shared" si="42"/>
        <v/>
      </c>
      <c r="AM92" s="1">
        <f t="shared" si="46"/>
        <v>0</v>
      </c>
      <c r="AN92" s="1" t="str">
        <f t="shared" si="47"/>
        <v/>
      </c>
      <c r="AO92" s="1">
        <f t="shared" si="44"/>
        <v>0</v>
      </c>
      <c r="AP92" s="1" t="str">
        <f t="shared" si="45"/>
        <v/>
      </c>
    </row>
    <row r="93" spans="1:42">
      <c r="A93" s="32">
        <v>84</v>
      </c>
      <c r="B93" s="202"/>
      <c r="C93" s="44"/>
      <c r="D93" s="44"/>
      <c r="E93" s="44"/>
      <c r="F93" s="155"/>
      <c r="G93" s="44"/>
      <c r="H93" s="45"/>
      <c r="I93" s="46"/>
      <c r="J93" s="217"/>
      <c r="K93" s="46"/>
      <c r="L93" s="141"/>
      <c r="M93" s="46"/>
      <c r="N93" s="171"/>
      <c r="O93" s="47"/>
      <c r="P93" s="47"/>
      <c r="W93" s="5" t="str">
        <f t="shared" si="34"/>
        <v/>
      </c>
      <c r="X93" s="5" t="str">
        <f t="shared" si="35"/>
        <v/>
      </c>
      <c r="Y93" s="5" t="str">
        <f t="shared" si="36"/>
        <v/>
      </c>
      <c r="Z93" s="5" t="str">
        <f t="shared" si="37"/>
        <v/>
      </c>
      <c r="AA93" s="5" t="str">
        <f t="shared" si="38"/>
        <v/>
      </c>
      <c r="AB93" s="7" t="str">
        <f>IF(G93="男",data_kyogisha!A85,"")</f>
        <v/>
      </c>
      <c r="AC93" s="5" t="str">
        <f t="shared" si="30"/>
        <v/>
      </c>
      <c r="AD93" s="5" t="str">
        <f t="shared" si="31"/>
        <v/>
      </c>
      <c r="AE93" s="5" t="str">
        <f t="shared" si="39"/>
        <v/>
      </c>
      <c r="AF93" s="5" t="str">
        <f t="shared" si="32"/>
        <v/>
      </c>
      <c r="AG93" s="5" t="str">
        <f t="shared" si="40"/>
        <v/>
      </c>
      <c r="AH93" s="5" t="str">
        <f>IF(G93="女",data_kyogisha!A85,"")</f>
        <v/>
      </c>
      <c r="AI93" s="1">
        <f t="shared" si="41"/>
        <v>0</v>
      </c>
      <c r="AJ93" s="1" t="str">
        <f t="shared" si="33"/>
        <v/>
      </c>
      <c r="AK93" s="1">
        <f t="shared" si="43"/>
        <v>0</v>
      </c>
      <c r="AL93" s="1" t="str">
        <f t="shared" si="42"/>
        <v/>
      </c>
      <c r="AM93" s="1">
        <f t="shared" si="46"/>
        <v>0</v>
      </c>
      <c r="AN93" s="1" t="str">
        <f t="shared" si="47"/>
        <v/>
      </c>
      <c r="AO93" s="1">
        <f t="shared" si="44"/>
        <v>0</v>
      </c>
      <c r="AP93" s="1" t="str">
        <f t="shared" si="45"/>
        <v/>
      </c>
    </row>
    <row r="94" spans="1:42">
      <c r="A94" s="32">
        <v>85</v>
      </c>
      <c r="B94" s="202"/>
      <c r="C94" s="44"/>
      <c r="D94" s="44"/>
      <c r="E94" s="44"/>
      <c r="F94" s="155"/>
      <c r="G94" s="44"/>
      <c r="H94" s="45"/>
      <c r="I94" s="46"/>
      <c r="J94" s="217"/>
      <c r="K94" s="46"/>
      <c r="L94" s="141"/>
      <c r="M94" s="46"/>
      <c r="N94" s="171"/>
      <c r="O94" s="47"/>
      <c r="P94" s="47"/>
      <c r="W94" s="5" t="str">
        <f t="shared" si="34"/>
        <v/>
      </c>
      <c r="X94" s="5" t="str">
        <f t="shared" si="35"/>
        <v/>
      </c>
      <c r="Y94" s="5" t="str">
        <f t="shared" si="36"/>
        <v/>
      </c>
      <c r="Z94" s="5" t="str">
        <f t="shared" si="37"/>
        <v/>
      </c>
      <c r="AA94" s="5" t="str">
        <f t="shared" si="38"/>
        <v/>
      </c>
      <c r="AB94" s="7" t="str">
        <f>IF(G94="男",data_kyogisha!A86,"")</f>
        <v/>
      </c>
      <c r="AC94" s="5" t="str">
        <f t="shared" si="30"/>
        <v/>
      </c>
      <c r="AD94" s="5" t="str">
        <f t="shared" si="31"/>
        <v/>
      </c>
      <c r="AE94" s="5" t="str">
        <f t="shared" si="39"/>
        <v/>
      </c>
      <c r="AF94" s="5" t="str">
        <f t="shared" si="32"/>
        <v/>
      </c>
      <c r="AG94" s="5" t="str">
        <f t="shared" si="40"/>
        <v/>
      </c>
      <c r="AH94" s="5" t="str">
        <f>IF(G94="女",data_kyogisha!A86,"")</f>
        <v/>
      </c>
      <c r="AI94" s="1">
        <f t="shared" si="41"/>
        <v>0</v>
      </c>
      <c r="AJ94" s="1" t="str">
        <f t="shared" si="33"/>
        <v/>
      </c>
      <c r="AK94" s="1">
        <f t="shared" si="43"/>
        <v>0</v>
      </c>
      <c r="AL94" s="1" t="str">
        <f t="shared" si="42"/>
        <v/>
      </c>
      <c r="AM94" s="1">
        <f t="shared" si="46"/>
        <v>0</v>
      </c>
      <c r="AN94" s="1" t="str">
        <f t="shared" si="47"/>
        <v/>
      </c>
      <c r="AO94" s="1">
        <f t="shared" si="44"/>
        <v>0</v>
      </c>
      <c r="AP94" s="1" t="str">
        <f t="shared" si="45"/>
        <v/>
      </c>
    </row>
    <row r="95" spans="1:42">
      <c r="A95" s="32">
        <v>86</v>
      </c>
      <c r="B95" s="202"/>
      <c r="C95" s="44"/>
      <c r="D95" s="44"/>
      <c r="E95" s="44"/>
      <c r="F95" s="155"/>
      <c r="G95" s="44"/>
      <c r="H95" s="45"/>
      <c r="I95" s="46"/>
      <c r="J95" s="217"/>
      <c r="K95" s="46"/>
      <c r="L95" s="141"/>
      <c r="M95" s="46"/>
      <c r="N95" s="171"/>
      <c r="O95" s="47"/>
      <c r="P95" s="47"/>
      <c r="W95" s="5" t="str">
        <f t="shared" si="34"/>
        <v/>
      </c>
      <c r="X95" s="5" t="str">
        <f t="shared" si="35"/>
        <v/>
      </c>
      <c r="Y95" s="5" t="str">
        <f t="shared" si="36"/>
        <v/>
      </c>
      <c r="Z95" s="5" t="str">
        <f t="shared" si="37"/>
        <v/>
      </c>
      <c r="AA95" s="5" t="str">
        <f t="shared" si="38"/>
        <v/>
      </c>
      <c r="AB95" s="7" t="str">
        <f>IF(G95="男",data_kyogisha!A87,"")</f>
        <v/>
      </c>
      <c r="AC95" s="5" t="str">
        <f t="shared" si="30"/>
        <v/>
      </c>
      <c r="AD95" s="5" t="str">
        <f t="shared" si="31"/>
        <v/>
      </c>
      <c r="AE95" s="5" t="str">
        <f t="shared" si="39"/>
        <v/>
      </c>
      <c r="AF95" s="5" t="str">
        <f t="shared" si="32"/>
        <v/>
      </c>
      <c r="AG95" s="5" t="str">
        <f t="shared" si="40"/>
        <v/>
      </c>
      <c r="AH95" s="5" t="str">
        <f>IF(G95="女",data_kyogisha!A87,"")</f>
        <v/>
      </c>
      <c r="AI95" s="1">
        <f t="shared" si="41"/>
        <v>0</v>
      </c>
      <c r="AJ95" s="1" t="str">
        <f t="shared" si="33"/>
        <v/>
      </c>
      <c r="AK95" s="1">
        <f t="shared" si="43"/>
        <v>0</v>
      </c>
      <c r="AL95" s="1" t="str">
        <f t="shared" si="42"/>
        <v/>
      </c>
      <c r="AM95" s="1">
        <f t="shared" si="46"/>
        <v>0</v>
      </c>
      <c r="AN95" s="1" t="str">
        <f t="shared" si="47"/>
        <v/>
      </c>
      <c r="AO95" s="1">
        <f t="shared" si="44"/>
        <v>0</v>
      </c>
      <c r="AP95" s="1" t="str">
        <f t="shared" si="45"/>
        <v/>
      </c>
    </row>
    <row r="96" spans="1:42">
      <c r="A96" s="32">
        <v>87</v>
      </c>
      <c r="B96" s="202"/>
      <c r="C96" s="44"/>
      <c r="D96" s="44"/>
      <c r="E96" s="44"/>
      <c r="F96" s="155"/>
      <c r="G96" s="44"/>
      <c r="H96" s="45"/>
      <c r="I96" s="46"/>
      <c r="J96" s="217"/>
      <c r="K96" s="46"/>
      <c r="L96" s="141"/>
      <c r="M96" s="46"/>
      <c r="N96" s="171"/>
      <c r="O96" s="47"/>
      <c r="P96" s="47"/>
      <c r="W96" s="5" t="str">
        <f t="shared" si="34"/>
        <v/>
      </c>
      <c r="X96" s="5" t="str">
        <f t="shared" si="35"/>
        <v/>
      </c>
      <c r="Y96" s="5" t="str">
        <f t="shared" si="36"/>
        <v/>
      </c>
      <c r="Z96" s="5" t="str">
        <f t="shared" si="37"/>
        <v/>
      </c>
      <c r="AA96" s="5" t="str">
        <f t="shared" si="38"/>
        <v/>
      </c>
      <c r="AB96" s="7" t="str">
        <f>IF(G96="男",data_kyogisha!A88,"")</f>
        <v/>
      </c>
      <c r="AC96" s="5" t="str">
        <f t="shared" si="30"/>
        <v/>
      </c>
      <c r="AD96" s="5" t="str">
        <f t="shared" si="31"/>
        <v/>
      </c>
      <c r="AE96" s="5" t="str">
        <f t="shared" si="39"/>
        <v/>
      </c>
      <c r="AF96" s="5" t="str">
        <f t="shared" si="32"/>
        <v/>
      </c>
      <c r="AG96" s="5" t="str">
        <f t="shared" si="40"/>
        <v/>
      </c>
      <c r="AH96" s="5" t="str">
        <f>IF(G96="女",data_kyogisha!A88,"")</f>
        <v/>
      </c>
      <c r="AI96" s="1">
        <f t="shared" si="41"/>
        <v>0</v>
      </c>
      <c r="AJ96" s="1" t="str">
        <f t="shared" si="33"/>
        <v/>
      </c>
      <c r="AK96" s="1">
        <f t="shared" si="43"/>
        <v>0</v>
      </c>
      <c r="AL96" s="1" t="str">
        <f t="shared" si="42"/>
        <v/>
      </c>
      <c r="AM96" s="1">
        <f t="shared" si="46"/>
        <v>0</v>
      </c>
      <c r="AN96" s="1" t="str">
        <f t="shared" si="47"/>
        <v/>
      </c>
      <c r="AO96" s="1">
        <f t="shared" si="44"/>
        <v>0</v>
      </c>
      <c r="AP96" s="1" t="str">
        <f t="shared" si="45"/>
        <v/>
      </c>
    </row>
    <row r="97" spans="1:42">
      <c r="A97" s="32">
        <v>88</v>
      </c>
      <c r="B97" s="202"/>
      <c r="C97" s="44"/>
      <c r="D97" s="44"/>
      <c r="E97" s="44"/>
      <c r="F97" s="155"/>
      <c r="G97" s="44"/>
      <c r="H97" s="45"/>
      <c r="I97" s="46"/>
      <c r="J97" s="217"/>
      <c r="K97" s="46"/>
      <c r="L97" s="141"/>
      <c r="M97" s="46"/>
      <c r="N97" s="171"/>
      <c r="O97" s="47"/>
      <c r="P97" s="47"/>
      <c r="W97" s="5" t="str">
        <f t="shared" si="34"/>
        <v/>
      </c>
      <c r="X97" s="5" t="str">
        <f t="shared" si="35"/>
        <v/>
      </c>
      <c r="Y97" s="5" t="str">
        <f t="shared" si="36"/>
        <v/>
      </c>
      <c r="Z97" s="5" t="str">
        <f t="shared" si="37"/>
        <v/>
      </c>
      <c r="AA97" s="5" t="str">
        <f t="shared" si="38"/>
        <v/>
      </c>
      <c r="AB97" s="7" t="str">
        <f>IF(G97="男",data_kyogisha!A89,"")</f>
        <v/>
      </c>
      <c r="AC97" s="5" t="str">
        <f t="shared" si="30"/>
        <v/>
      </c>
      <c r="AD97" s="5" t="str">
        <f t="shared" si="31"/>
        <v/>
      </c>
      <c r="AE97" s="5" t="str">
        <f t="shared" si="39"/>
        <v/>
      </c>
      <c r="AF97" s="5" t="str">
        <f t="shared" si="32"/>
        <v/>
      </c>
      <c r="AG97" s="5" t="str">
        <f t="shared" si="40"/>
        <v/>
      </c>
      <c r="AH97" s="5" t="str">
        <f>IF(G97="女",data_kyogisha!A89,"")</f>
        <v/>
      </c>
      <c r="AI97" s="1">
        <f t="shared" si="41"/>
        <v>0</v>
      </c>
      <c r="AJ97" s="1" t="str">
        <f t="shared" si="33"/>
        <v/>
      </c>
      <c r="AK97" s="1">
        <f t="shared" si="43"/>
        <v>0</v>
      </c>
      <c r="AL97" s="1" t="str">
        <f t="shared" si="42"/>
        <v/>
      </c>
      <c r="AM97" s="1">
        <f t="shared" si="46"/>
        <v>0</v>
      </c>
      <c r="AN97" s="1" t="str">
        <f t="shared" si="47"/>
        <v/>
      </c>
      <c r="AO97" s="1">
        <f t="shared" si="44"/>
        <v>0</v>
      </c>
      <c r="AP97" s="1" t="str">
        <f t="shared" si="45"/>
        <v/>
      </c>
    </row>
    <row r="98" spans="1:42">
      <c r="A98" s="32">
        <v>89</v>
      </c>
      <c r="B98" s="202"/>
      <c r="C98" s="44"/>
      <c r="D98" s="44"/>
      <c r="E98" s="44"/>
      <c r="F98" s="155"/>
      <c r="G98" s="44"/>
      <c r="H98" s="45"/>
      <c r="I98" s="46"/>
      <c r="J98" s="217"/>
      <c r="K98" s="46"/>
      <c r="L98" s="141"/>
      <c r="M98" s="46"/>
      <c r="N98" s="171"/>
      <c r="O98" s="47"/>
      <c r="P98" s="47"/>
      <c r="W98" s="5" t="str">
        <f t="shared" si="34"/>
        <v/>
      </c>
      <c r="X98" s="5" t="str">
        <f t="shared" si="35"/>
        <v/>
      </c>
      <c r="Y98" s="5" t="str">
        <f t="shared" si="36"/>
        <v/>
      </c>
      <c r="Z98" s="5" t="str">
        <f t="shared" si="37"/>
        <v/>
      </c>
      <c r="AA98" s="5" t="str">
        <f t="shared" si="38"/>
        <v/>
      </c>
      <c r="AB98" s="7" t="str">
        <f>IF(G98="男",data_kyogisha!A90,"")</f>
        <v/>
      </c>
      <c r="AC98" s="5" t="str">
        <f t="shared" si="30"/>
        <v/>
      </c>
      <c r="AD98" s="5" t="str">
        <f t="shared" si="31"/>
        <v/>
      </c>
      <c r="AE98" s="5" t="str">
        <f t="shared" si="39"/>
        <v/>
      </c>
      <c r="AF98" s="5" t="str">
        <f t="shared" si="32"/>
        <v/>
      </c>
      <c r="AG98" s="5" t="str">
        <f t="shared" si="40"/>
        <v/>
      </c>
      <c r="AH98" s="5" t="str">
        <f>IF(G98="女",data_kyogisha!A90,"")</f>
        <v/>
      </c>
      <c r="AI98" s="1">
        <f t="shared" si="41"/>
        <v>0</v>
      </c>
      <c r="AJ98" s="1" t="str">
        <f t="shared" si="33"/>
        <v/>
      </c>
      <c r="AK98" s="1">
        <f t="shared" si="43"/>
        <v>0</v>
      </c>
      <c r="AL98" s="1" t="str">
        <f t="shared" si="42"/>
        <v/>
      </c>
      <c r="AM98" s="1">
        <f t="shared" si="46"/>
        <v>0</v>
      </c>
      <c r="AN98" s="1" t="str">
        <f t="shared" si="47"/>
        <v/>
      </c>
      <c r="AO98" s="1">
        <f t="shared" si="44"/>
        <v>0</v>
      </c>
      <c r="AP98" s="1" t="str">
        <f t="shared" si="45"/>
        <v/>
      </c>
    </row>
    <row r="99" spans="1:42" ht="14.25" thickBot="1">
      <c r="A99" s="20">
        <v>90</v>
      </c>
      <c r="B99" s="203"/>
      <c r="C99" s="48"/>
      <c r="D99" s="48"/>
      <c r="E99" s="48"/>
      <c r="F99" s="156"/>
      <c r="G99" s="48"/>
      <c r="H99" s="49"/>
      <c r="I99" s="50"/>
      <c r="J99" s="218"/>
      <c r="K99" s="50"/>
      <c r="L99" s="142"/>
      <c r="M99" s="50"/>
      <c r="N99" s="172"/>
      <c r="O99" s="51"/>
      <c r="P99" s="51"/>
      <c r="W99" s="88" t="str">
        <f t="shared" si="34"/>
        <v/>
      </c>
      <c r="X99" s="88" t="str">
        <f t="shared" si="35"/>
        <v/>
      </c>
      <c r="Y99" s="88" t="str">
        <f t="shared" si="36"/>
        <v/>
      </c>
      <c r="Z99" s="88" t="str">
        <f t="shared" si="37"/>
        <v/>
      </c>
      <c r="AA99" s="88" t="str">
        <f t="shared" si="38"/>
        <v/>
      </c>
      <c r="AB99" s="89" t="str">
        <f>IF(G99="男",data_kyogisha!A91,"")</f>
        <v/>
      </c>
      <c r="AC99" s="88" t="str">
        <f t="shared" si="30"/>
        <v/>
      </c>
      <c r="AD99" s="88" t="str">
        <f t="shared" si="31"/>
        <v/>
      </c>
      <c r="AE99" s="88" t="str">
        <f t="shared" si="39"/>
        <v/>
      </c>
      <c r="AF99" s="88" t="str">
        <f t="shared" si="32"/>
        <v/>
      </c>
      <c r="AG99" s="88" t="str">
        <f t="shared" si="40"/>
        <v/>
      </c>
      <c r="AH99" s="88" t="str">
        <f>IF(G99="女",data_kyogisha!A91,"")</f>
        <v/>
      </c>
      <c r="AI99" s="88">
        <f t="shared" si="41"/>
        <v>0</v>
      </c>
      <c r="AJ99" s="88" t="str">
        <f t="shared" si="33"/>
        <v/>
      </c>
      <c r="AK99" s="88">
        <f t="shared" si="43"/>
        <v>0</v>
      </c>
      <c r="AL99" s="88" t="str">
        <f t="shared" si="42"/>
        <v/>
      </c>
      <c r="AM99" s="88">
        <f t="shared" si="46"/>
        <v>0</v>
      </c>
      <c r="AN99" s="88" t="str">
        <f t="shared" si="47"/>
        <v/>
      </c>
      <c r="AO99" s="88">
        <f t="shared" si="44"/>
        <v>0</v>
      </c>
      <c r="AP99" s="88" t="str">
        <f t="shared" si="45"/>
        <v/>
      </c>
    </row>
    <row r="100" spans="1:42">
      <c r="B100" s="204"/>
      <c r="F100" s="12" t="s">
        <v>101</v>
      </c>
      <c r="G100" s="59">
        <f>SUM(I100:M100)</f>
        <v>0</v>
      </c>
      <c r="I100" s="1">
        <f>COUNTA(I10:I99)</f>
        <v>0</v>
      </c>
      <c r="K100" s="1">
        <f>COUNTA(K10:K99)</f>
        <v>0</v>
      </c>
      <c r="M100" s="1">
        <f>COUNTA(M10:M99)</f>
        <v>0</v>
      </c>
    </row>
    <row r="101" spans="1:42">
      <c r="B101" s="204"/>
      <c r="F101" s="12" t="s">
        <v>104</v>
      </c>
      <c r="G101" s="59">
        <f>③リレー情報確認!F14+③リレー情報確認!L14+③リレー情報確認!R14+③リレー情報確認!X14</f>
        <v>0</v>
      </c>
    </row>
    <row r="102" spans="1:42">
      <c r="B102" s="204"/>
      <c r="F102" s="12" t="s">
        <v>106</v>
      </c>
      <c r="G102" s="59">
        <f>COUNTIF(G10:G99,"男")</f>
        <v>0</v>
      </c>
    </row>
    <row r="103" spans="1:42">
      <c r="F103" s="1" t="s">
        <v>107</v>
      </c>
      <c r="G103" s="1">
        <f>COUNTIF(G10:G99,"女")</f>
        <v>0</v>
      </c>
    </row>
    <row r="104" spans="1:42">
      <c r="G104" s="1">
        <f>SUM(G102:G103)</f>
        <v>0</v>
      </c>
    </row>
  </sheetData>
  <sheetProtection selectLockedCells="1"/>
  <mergeCells count="1">
    <mergeCell ref="N3:P3"/>
  </mergeCells>
  <phoneticPr fontId="4"/>
  <dataValidations count="9">
    <dataValidation type="list" allowBlank="1" showInputMessage="1" showErrorMessage="1" sqref="M10:M99">
      <formula1>IF(G10="","",IF(G10="男",$T$10:$T$36,$U$10:$U$36))</formula1>
    </dataValidation>
    <dataValidation imeMode="off" allowBlank="1" showInputMessage="1" showErrorMessage="1" sqref="N10:N99 C10:C102 L10:L99 H10:H99 O5:P6 F10:F99"/>
    <dataValidation type="list" allowBlank="1" showInputMessage="1" showErrorMessage="1" sqref="O10:P99">
      <formula1>$V$11</formula1>
    </dataValidation>
    <dataValidation type="list" imeMode="on" allowBlank="1" showInputMessage="1" showErrorMessage="1" sqref="G10:G99">
      <formula1>$S$11:$S$12</formula1>
    </dataValidation>
    <dataValidation imeMode="on" allowBlank="1" showInputMessage="1" showErrorMessage="1" sqref="D10:D99"/>
    <dataValidation imeMode="halfKatakana" allowBlank="1" showInputMessage="1" showErrorMessage="1" sqref="E9:E99 F9"/>
    <dataValidation type="list" allowBlank="1" showInputMessage="1" showErrorMessage="1" sqref="K10:K99">
      <formula1>IF(G10="","",IF(G10="男",$T$10:$T$28,$U$10:$U$27))</formula1>
    </dataValidation>
    <dataValidation type="list" allowBlank="1" showInputMessage="1" showErrorMessage="1" sqref="I10:I99">
      <formula1>IF(G10="","",IF(G10="男",$T$10:$T$20,$U$10:$U$20))</formula1>
    </dataValidation>
    <dataValidation type="whole" imeMode="off" allowBlank="1" showInputMessage="1" showErrorMessage="1" error="．やｍを入力しないでください！！_x000a_" sqref="J10:J99">
      <formula1>1</formula1>
      <formula2>9999999</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activeCell="A2" sqref="A2"/>
      <selection pane="bottomLeft" activeCell="A2" sqref="A2"/>
    </sheetView>
  </sheetViews>
  <sheetFormatPr defaultRowHeight="13.5"/>
  <cols>
    <col min="1" max="1" width="1.875" style="36" customWidth="1"/>
    <col min="2" max="2" width="4.5" style="36" hidden="1" customWidth="1"/>
    <col min="3" max="3" width="6.5" style="36" bestFit="1" customWidth="1"/>
    <col min="4" max="4" width="12.25" style="36" bestFit="1" customWidth="1"/>
    <col min="5" max="5" width="13.125" style="36" customWidth="1"/>
    <col min="6" max="6" width="8.5" style="36" bestFit="1" customWidth="1"/>
    <col min="7" max="7" width="5" style="37" customWidth="1"/>
    <col min="8" max="8" width="4.5" style="36" hidden="1" customWidth="1"/>
    <col min="9" max="9" width="6.5" style="36" customWidth="1"/>
    <col min="10" max="10" width="12.25" style="36" customWidth="1"/>
    <col min="11" max="11" width="9.5" style="36" hidden="1" customWidth="1"/>
    <col min="12" max="12" width="8.5" style="36" bestFit="1" customWidth="1"/>
    <col min="13" max="13" width="5" style="39" customWidth="1"/>
    <col min="14" max="14" width="4.5" style="36" hidden="1" customWidth="1"/>
    <col min="15" max="15" width="6.5" style="36" bestFit="1" customWidth="1"/>
    <col min="16" max="16" width="12.25" style="36" customWidth="1"/>
    <col min="17" max="17" width="13.5" style="36" customWidth="1"/>
    <col min="18" max="18" width="8.5" style="36" bestFit="1" customWidth="1"/>
    <col min="19" max="19" width="5" style="39" customWidth="1"/>
    <col min="20" max="20" width="4.5" style="36" hidden="1" customWidth="1"/>
    <col min="21" max="21" width="6.5" style="36" bestFit="1" customWidth="1"/>
    <col min="22" max="22" width="12.25" style="36" customWidth="1"/>
    <col min="23" max="23" width="9.5" style="36" hidden="1" customWidth="1"/>
    <col min="24" max="24" width="8.5" style="36" bestFit="1" customWidth="1"/>
    <col min="25" max="26" width="9" style="36"/>
    <col min="27" max="27" width="9" style="36" customWidth="1"/>
    <col min="28" max="16384" width="9" style="36"/>
  </cols>
  <sheetData>
    <row r="1" spans="1:24" ht="18" thickBot="1">
      <c r="A1" s="35" t="s">
        <v>96</v>
      </c>
      <c r="H1" s="38"/>
      <c r="I1" s="53" t="s">
        <v>37</v>
      </c>
      <c r="J1" s="331" t="str">
        <f>IF(①団体情報入力!D6="","",①団体情報入力!D6)</f>
        <v/>
      </c>
      <c r="K1" s="332"/>
      <c r="L1" s="333"/>
      <c r="M1" s="34"/>
      <c r="O1" s="53" t="s">
        <v>73</v>
      </c>
      <c r="P1" s="331" t="str">
        <f>IF(①団体情報入力!F6="","",①団体情報入力!F6)</f>
        <v/>
      </c>
      <c r="Q1" s="332"/>
      <c r="R1" s="333"/>
      <c r="T1" s="38"/>
      <c r="W1" s="96"/>
    </row>
    <row r="2" spans="1:24">
      <c r="H2" s="38"/>
      <c r="N2" s="38"/>
      <c r="T2" s="38"/>
    </row>
    <row r="3" spans="1:24" s="103" customFormat="1">
      <c r="A3" s="104"/>
      <c r="B3" s="100"/>
      <c r="C3" s="101" t="s">
        <v>95</v>
      </c>
      <c r="D3" s="102"/>
      <c r="E3" s="102"/>
      <c r="F3" s="102"/>
      <c r="G3" s="102"/>
      <c r="H3" s="102"/>
      <c r="I3" s="102"/>
      <c r="J3" s="102"/>
      <c r="K3" s="102"/>
      <c r="L3" s="102"/>
      <c r="M3" s="102"/>
      <c r="N3" s="102"/>
      <c r="O3" s="102"/>
      <c r="P3" s="118"/>
      <c r="Q3" s="118"/>
      <c r="R3" s="118"/>
      <c r="S3" s="118"/>
      <c r="T3" s="118"/>
      <c r="U3" s="118"/>
      <c r="V3" s="118"/>
      <c r="W3" s="118"/>
    </row>
    <row r="4" spans="1:24" s="103" customFormat="1">
      <c r="A4" s="104"/>
      <c r="B4" s="100"/>
      <c r="C4" s="101" t="s">
        <v>97</v>
      </c>
      <c r="D4" s="102"/>
      <c r="E4" s="102"/>
      <c r="F4" s="102"/>
      <c r="G4" s="102"/>
      <c r="H4" s="102"/>
      <c r="I4" s="102"/>
      <c r="J4" s="102"/>
      <c r="K4" s="102"/>
      <c r="L4" s="102"/>
      <c r="M4" s="102"/>
      <c r="N4" s="102"/>
      <c r="O4" s="102"/>
      <c r="P4" s="118"/>
      <c r="Q4" s="118"/>
      <c r="R4" s="118"/>
      <c r="S4" s="118"/>
      <c r="T4" s="118"/>
      <c r="U4" s="118"/>
      <c r="V4" s="118"/>
      <c r="W4" s="118"/>
    </row>
    <row r="5" spans="1:24">
      <c r="H5" s="104"/>
      <c r="N5" s="104"/>
      <c r="T5" s="104"/>
    </row>
    <row r="6" spans="1:24" s="105" customFormat="1">
      <c r="A6" s="115"/>
      <c r="B6" s="335" t="s">
        <v>68</v>
      </c>
      <c r="C6" s="335"/>
      <c r="D6" s="335"/>
      <c r="E6" s="335"/>
      <c r="F6" s="335"/>
      <c r="G6" s="116"/>
      <c r="H6" s="339"/>
      <c r="I6" s="340"/>
      <c r="J6" s="340"/>
      <c r="K6" s="340"/>
      <c r="L6" s="341"/>
      <c r="M6" s="117"/>
      <c r="N6" s="337" t="s">
        <v>69</v>
      </c>
      <c r="O6" s="337"/>
      <c r="P6" s="337"/>
      <c r="Q6" s="337"/>
      <c r="R6" s="337"/>
      <c r="S6" s="117"/>
      <c r="T6" s="338"/>
      <c r="U6" s="338"/>
      <c r="V6" s="338"/>
      <c r="W6" s="338"/>
      <c r="X6" s="338"/>
    </row>
    <row r="7" spans="1:24">
      <c r="B7" s="106" t="s">
        <v>56</v>
      </c>
      <c r="C7" s="106" t="s">
        <v>0</v>
      </c>
      <c r="D7" s="106" t="s">
        <v>59</v>
      </c>
      <c r="E7" s="106" t="s">
        <v>83</v>
      </c>
      <c r="F7" s="106" t="s">
        <v>8</v>
      </c>
      <c r="H7" s="186" t="s">
        <v>56</v>
      </c>
      <c r="I7" s="186" t="s">
        <v>0</v>
      </c>
      <c r="J7" s="187" t="s">
        <v>59</v>
      </c>
      <c r="K7" s="187" t="s">
        <v>83</v>
      </c>
      <c r="L7" s="187" t="s">
        <v>8</v>
      </c>
      <c r="N7" s="107" t="s">
        <v>56</v>
      </c>
      <c r="O7" s="107" t="s">
        <v>0</v>
      </c>
      <c r="P7" s="106" t="s">
        <v>59</v>
      </c>
      <c r="Q7" s="106" t="s">
        <v>83</v>
      </c>
      <c r="R7" s="106" t="s">
        <v>8</v>
      </c>
      <c r="T7" s="186" t="s">
        <v>56</v>
      </c>
      <c r="U7" s="186" t="s">
        <v>0</v>
      </c>
      <c r="V7" s="186" t="s">
        <v>59</v>
      </c>
      <c r="W7" s="186" t="s">
        <v>83</v>
      </c>
      <c r="X7" s="186" t="s">
        <v>8</v>
      </c>
    </row>
    <row r="8" spans="1:24">
      <c r="B8" s="108">
        <v>1</v>
      </c>
      <c r="C8" s="108" t="str">
        <f>IF(②選手情報入力!$AJ$9&lt;1,"",VLOOKUP(B8,②選手情報入力!$AI$10:$AJ$99,2,FALSE))</f>
        <v/>
      </c>
      <c r="D8" s="85" t="str">
        <f>IF(C8="","",VLOOKUP(C8,②選手情報入力!$W$10:$X$99,2,FALSE))</f>
        <v/>
      </c>
      <c r="E8" s="85" t="str">
        <f>IF(C8="","",VLOOKUP(C8,②選手情報入力!$W$10:$AC$99,6,FALSE))</f>
        <v/>
      </c>
      <c r="F8" s="334">
        <f>IF(②選手情報入力!O5="","",②選手情報入力!O5)</f>
        <v>4100</v>
      </c>
      <c r="H8" s="188">
        <v>1</v>
      </c>
      <c r="I8" s="188" t="str">
        <f>IF(②選手情報入力!$AL$9&lt;1,"",VLOOKUP(H8,②選手情報入力!$AK$10:$AL$99,2,FALSE))</f>
        <v/>
      </c>
      <c r="J8" s="189" t="str">
        <f>IF(I8="","",VLOOKUP(I8,②選手情報入力!$W$10:$X$99,2,FALSE))</f>
        <v/>
      </c>
      <c r="K8" s="189" t="str">
        <f>IF(I8="","",VLOOKUP(I8,②選手情報入力!$W$10:$AC$99,6,FALSE))</f>
        <v/>
      </c>
      <c r="L8" s="342" t="str">
        <f>IF(②選手情報入力!P5="","",②選手情報入力!P5)</f>
        <v/>
      </c>
      <c r="N8" s="108">
        <v>1</v>
      </c>
      <c r="O8" s="108" t="str">
        <f>IF(②選手情報入力!$AN$9&lt;1,"",VLOOKUP(N8,②選手情報入力!$AM$10:$AN$99,2,FALSE))</f>
        <v/>
      </c>
      <c r="P8" s="85" t="str">
        <f>IF(O8="","",VLOOKUP(O8,②選手情報入力!$AC$10:$AD$99,2,FALSE))</f>
        <v/>
      </c>
      <c r="Q8" s="85" t="str">
        <f>IF(O8="","",VLOOKUP(O8,②選手情報入力!$AC$10:$AJ$99,6,FALSE))</f>
        <v/>
      </c>
      <c r="R8" s="334">
        <f>IF(②選手情報入力!O6="","",②選手情報入力!O6)</f>
        <v>4500</v>
      </c>
      <c r="T8" s="186">
        <v>1</v>
      </c>
      <c r="U8" s="186" t="str">
        <f>IF(②選手情報入力!$AP$9&lt;1,"",VLOOKUP(T8,②選手情報入力!$AO$10:$AP$99,2,FALSE))</f>
        <v/>
      </c>
      <c r="V8" s="194" t="str">
        <f>IF(U8="","",VLOOKUP(U8,②選手情報入力!$AC$10:$AD$99,2,FALSE))</f>
        <v/>
      </c>
      <c r="W8" s="194" t="str">
        <f>IF(U8="","",VLOOKUP(U8,②選手情報入力!$AC$10:$AJ$99,6,FALSE))</f>
        <v/>
      </c>
      <c r="X8" s="336" t="str">
        <f>IF(②選手情報入力!P6="","",②選手情報入力!P6)</f>
        <v/>
      </c>
    </row>
    <row r="9" spans="1:24">
      <c r="B9" s="109">
        <v>2</v>
      </c>
      <c r="C9" s="109" t="str">
        <f>IF(②選手情報入力!$AJ$9&lt;2,"",VLOOKUP(B9,②選手情報入力!$AI$10:$AJ$99,2,FALSE))</f>
        <v/>
      </c>
      <c r="D9" s="86" t="str">
        <f>IF(C9="","",VLOOKUP(C9,②選手情報入力!$W$10:$X$99,2,FALSE))</f>
        <v/>
      </c>
      <c r="E9" s="86" t="str">
        <f>IF(C9="","",VLOOKUP(C9,②選手情報入力!$W$10:$AC$99,6,FALSE))</f>
        <v/>
      </c>
      <c r="F9" s="334"/>
      <c r="H9" s="190">
        <v>2</v>
      </c>
      <c r="I9" s="190" t="str">
        <f>IF(②選手情報入力!$AL$9&lt;2,"",VLOOKUP(H9,②選手情報入力!$AK$10:$AL$99,2,FALSE))</f>
        <v/>
      </c>
      <c r="J9" s="191" t="str">
        <f>IF(I9="","",VLOOKUP(I9,②選手情報入力!$W$10:$X$99,2,FALSE))</f>
        <v/>
      </c>
      <c r="K9" s="191" t="str">
        <f>IF(I9="","",VLOOKUP(I9,②選手情報入力!$W$10:$AC$99,6,FALSE))</f>
        <v/>
      </c>
      <c r="L9" s="343"/>
      <c r="N9" s="109">
        <v>2</v>
      </c>
      <c r="O9" s="109" t="str">
        <f>IF(②選手情報入力!$AN$9&lt;2,"",VLOOKUP(N9,②選手情報入力!$AM$10:$AN$99,2,FALSE))</f>
        <v/>
      </c>
      <c r="P9" s="86" t="str">
        <f>IF(O9="","",VLOOKUP(O9,②選手情報入力!$AC$10:$AD$99,2,FALSE))</f>
        <v/>
      </c>
      <c r="Q9" s="86" t="str">
        <f>IF(O9="","",VLOOKUP(O9,②選手情報入力!$AC$10:$AJ$99,6,FALSE))</f>
        <v/>
      </c>
      <c r="R9" s="334"/>
      <c r="T9" s="186">
        <v>2</v>
      </c>
      <c r="U9" s="186" t="str">
        <f>IF(②選手情報入力!$AP$9&lt;2,"",VLOOKUP(T9,②選手情報入力!$AO$10:$AP$99,2,FALSE))</f>
        <v/>
      </c>
      <c r="V9" s="194" t="str">
        <f>IF(U9="","",VLOOKUP(U9,②選手情報入力!$AC$10:$AD$99,2,FALSE))</f>
        <v/>
      </c>
      <c r="W9" s="194" t="str">
        <f>IF(U9="","",VLOOKUP(U9,②選手情報入力!$AC$10:$AJ$99,6,FALSE))</f>
        <v/>
      </c>
      <c r="X9" s="336"/>
    </row>
    <row r="10" spans="1:24">
      <c r="B10" s="109">
        <v>3</v>
      </c>
      <c r="C10" s="109" t="str">
        <f>IF(②選手情報入力!$AJ$9&lt;3,"",VLOOKUP(B10,②選手情報入力!$AI$10:$AJ$99,2,FALSE))</f>
        <v/>
      </c>
      <c r="D10" s="86" t="str">
        <f>IF(C10="","",VLOOKUP(C10,②選手情報入力!$W$10:$X$99,2,FALSE))</f>
        <v/>
      </c>
      <c r="E10" s="86" t="str">
        <f>IF(C10="","",VLOOKUP(C10,②選手情報入力!$W$10:$AC$99,6,FALSE))</f>
        <v/>
      </c>
      <c r="F10" s="334"/>
      <c r="H10" s="190">
        <v>3</v>
      </c>
      <c r="I10" s="190" t="str">
        <f>IF(②選手情報入力!$AL$9&lt;3,"",VLOOKUP(H10,②選手情報入力!$AK$10:$AL$99,2,FALSE))</f>
        <v/>
      </c>
      <c r="J10" s="191" t="str">
        <f>IF(I10="","",VLOOKUP(I10,②選手情報入力!$W$10:$X$99,2,FALSE))</f>
        <v/>
      </c>
      <c r="K10" s="191" t="str">
        <f>IF(I10="","",VLOOKUP(I10,②選手情報入力!$W$10:$AC$99,6,FALSE))</f>
        <v/>
      </c>
      <c r="L10" s="343"/>
      <c r="N10" s="109">
        <v>3</v>
      </c>
      <c r="O10" s="109" t="str">
        <f>IF(②選手情報入力!$AN$9&lt;3,"",VLOOKUP(N10,②選手情報入力!$AM$10:$AN$99,2,FALSE))</f>
        <v/>
      </c>
      <c r="P10" s="86" t="str">
        <f>IF(O10="","",VLOOKUP(O10,②選手情報入力!$AC$10:$AD$99,2,FALSE))</f>
        <v/>
      </c>
      <c r="Q10" s="86" t="str">
        <f>IF(O10="","",VLOOKUP(O10,②選手情報入力!$AC$10:$AJ$99,6,FALSE))</f>
        <v/>
      </c>
      <c r="R10" s="334"/>
      <c r="T10" s="186">
        <v>3</v>
      </c>
      <c r="U10" s="186" t="str">
        <f>IF(②選手情報入力!$AP$9&lt;3,"",VLOOKUP(T10,②選手情報入力!$AO$10:$AP$99,2,FALSE))</f>
        <v/>
      </c>
      <c r="V10" s="194" t="str">
        <f>IF(U10="","",VLOOKUP(U10,②選手情報入力!$AC$10:$AD$99,2,FALSE))</f>
        <v/>
      </c>
      <c r="W10" s="194" t="str">
        <f>IF(U10="","",VLOOKUP(U10,②選手情報入力!$AC$10:$AJ$99,6,FALSE))</f>
        <v/>
      </c>
      <c r="X10" s="336"/>
    </row>
    <row r="11" spans="1:24">
      <c r="B11" s="109">
        <v>4</v>
      </c>
      <c r="C11" s="109" t="str">
        <f>IF(②選手情報入力!$AJ$9&lt;4,"",VLOOKUP(B11,②選手情報入力!$AI$10:$AJ$99,2,FALSE))</f>
        <v/>
      </c>
      <c r="D11" s="86" t="str">
        <f>IF(C11="","",VLOOKUP(C11,②選手情報入力!$W$10:$X$99,2,FALSE))</f>
        <v/>
      </c>
      <c r="E11" s="86" t="str">
        <f>IF(C11="","",VLOOKUP(C11,②選手情報入力!$W$10:$AC$99,6,FALSE))</f>
        <v/>
      </c>
      <c r="F11" s="334"/>
      <c r="H11" s="190">
        <v>4</v>
      </c>
      <c r="I11" s="190" t="str">
        <f>IF(②選手情報入力!$AL$9&lt;4,"",VLOOKUP(H11,②選手情報入力!$AK$10:$AL$99,2,FALSE))</f>
        <v/>
      </c>
      <c r="J11" s="191" t="str">
        <f>IF(I11="","",VLOOKUP(I11,②選手情報入力!$W$10:$X$99,2,FALSE))</f>
        <v/>
      </c>
      <c r="K11" s="191" t="str">
        <f>IF(I11="","",VLOOKUP(I11,②選手情報入力!$W$10:$AC$99,6,FALSE))</f>
        <v/>
      </c>
      <c r="L11" s="343"/>
      <c r="N11" s="109">
        <v>4</v>
      </c>
      <c r="O11" s="109" t="str">
        <f>IF(②選手情報入力!$AN$9&lt;4,"",VLOOKUP(N11,②選手情報入力!$AM$10:$AN$99,2,FALSE))</f>
        <v/>
      </c>
      <c r="P11" s="86" t="str">
        <f>IF(O11="","",VLOOKUP(O11,②選手情報入力!$AC$10:$AD$99,2,FALSE))</f>
        <v/>
      </c>
      <c r="Q11" s="86" t="str">
        <f>IF(O11="","",VLOOKUP(O11,②選手情報入力!$AC$10:$AJ$99,6,FALSE))</f>
        <v/>
      </c>
      <c r="R11" s="334"/>
      <c r="T11" s="186">
        <v>4</v>
      </c>
      <c r="U11" s="186" t="str">
        <f>IF(②選手情報入力!$AP$9&lt;4,"",VLOOKUP(T11,②選手情報入力!$AO$10:$AP$99,2,FALSE))</f>
        <v/>
      </c>
      <c r="V11" s="194" t="str">
        <f>IF(U11="","",VLOOKUP(U11,②選手情報入力!$AC$10:$AD$99,2,FALSE))</f>
        <v/>
      </c>
      <c r="W11" s="194" t="str">
        <f>IF(U11="","",VLOOKUP(U11,②選手情報入力!$AC$10:$AJ$99,6,FALSE))</f>
        <v/>
      </c>
      <c r="X11" s="336"/>
    </row>
    <row r="12" spans="1:24">
      <c r="B12" s="109">
        <v>5</v>
      </c>
      <c r="C12" s="109" t="str">
        <f>IF(②選手情報入力!$AJ$9&lt;5,"",VLOOKUP(B12,②選手情報入力!$AI$10:$AJ$99,2,FALSE))</f>
        <v/>
      </c>
      <c r="D12" s="86" t="str">
        <f>IF(C12="","",VLOOKUP(C12,②選手情報入力!$W$10:$X$99,2,FALSE))</f>
        <v/>
      </c>
      <c r="E12" s="86" t="str">
        <f>IF(C12="","",VLOOKUP(C12,②選手情報入力!$W$10:$AC$99,6,FALSE))</f>
        <v/>
      </c>
      <c r="F12" s="334"/>
      <c r="H12" s="190">
        <v>5</v>
      </c>
      <c r="I12" s="190" t="str">
        <f>IF(②選手情報入力!$AL$9&lt;5,"",VLOOKUP(H12,②選手情報入力!$AK$10:$AL$99,2,FALSE))</f>
        <v/>
      </c>
      <c r="J12" s="191" t="str">
        <f>IF(I12="","",VLOOKUP(I12,②選手情報入力!$W$10:$X$99,2,FALSE))</f>
        <v/>
      </c>
      <c r="K12" s="191" t="str">
        <f>IF(I12="","",VLOOKUP(I12,②選手情報入力!$W$10:$AC$99,6,FALSE))</f>
        <v/>
      </c>
      <c r="L12" s="343"/>
      <c r="N12" s="109">
        <v>5</v>
      </c>
      <c r="O12" s="109" t="str">
        <f>IF(②選手情報入力!$AN$9&lt;5,"",VLOOKUP(N12,②選手情報入力!$AM$10:$AN$99,2,FALSE))</f>
        <v/>
      </c>
      <c r="P12" s="86" t="str">
        <f>IF(O12="","",VLOOKUP(O12,②選手情報入力!$AC$10:$AD$99,2,FALSE))</f>
        <v/>
      </c>
      <c r="Q12" s="86" t="str">
        <f>IF(O12="","",VLOOKUP(O12,②選手情報入力!$AC$10:$AJ$99,6,FALSE))</f>
        <v/>
      </c>
      <c r="R12" s="334"/>
      <c r="T12" s="186">
        <v>5</v>
      </c>
      <c r="U12" s="186" t="str">
        <f>IF(②選手情報入力!$AP$9&lt;5,"",VLOOKUP(T12,②選手情報入力!$AO$10:$AP$99,2,FALSE))</f>
        <v/>
      </c>
      <c r="V12" s="194" t="str">
        <f>IF(U12="","",VLOOKUP(U12,②選手情報入力!$AC$10:$AD$99,2,FALSE))</f>
        <v/>
      </c>
      <c r="W12" s="194" t="str">
        <f>IF(U12="","",VLOOKUP(U12,②選手情報入力!$AC$10:$AJ$99,6,FALSE))</f>
        <v/>
      </c>
      <c r="X12" s="336"/>
    </row>
    <row r="13" spans="1:24">
      <c r="B13" s="110">
        <v>6</v>
      </c>
      <c r="C13" s="110" t="str">
        <f>IF(②選手情報入力!$AJ$9&lt;6,"",VLOOKUP(B13,②選手情報入力!$AI$10:$AJ$99,2,FALSE))</f>
        <v/>
      </c>
      <c r="D13" s="87" t="str">
        <f>IF(C13="","",VLOOKUP(C13,②選手情報入力!$W$10:$X$99,2,FALSE))</f>
        <v/>
      </c>
      <c r="E13" s="87" t="str">
        <f>IF(C13="","",VLOOKUP(C13,②選手情報入力!$W$10:$AC$99,6,FALSE))</f>
        <v/>
      </c>
      <c r="F13" s="334"/>
      <c r="H13" s="192">
        <v>6</v>
      </c>
      <c r="I13" s="192" t="str">
        <f>IF(②選手情報入力!$AL$9&lt;6,"",VLOOKUP(H13,②選手情報入力!$AK$10:$AL$99,2,FALSE))</f>
        <v/>
      </c>
      <c r="J13" s="193" t="str">
        <f>IF(I13="","",VLOOKUP(I13,②選手情報入力!$W$10:$X$99,2,FALSE))</f>
        <v/>
      </c>
      <c r="K13" s="193" t="str">
        <f>IF(I13="","",VLOOKUP(I13,②選手情報入力!$W$10:$AC$99,6,FALSE))</f>
        <v/>
      </c>
      <c r="L13" s="344"/>
      <c r="N13" s="110">
        <v>6</v>
      </c>
      <c r="O13" s="110" t="str">
        <f>IF(②選手情報入力!$AN$9&lt;6,"",VLOOKUP(N13,②選手情報入力!$AM$10:$AN$99,2,FALSE))</f>
        <v/>
      </c>
      <c r="P13" s="87" t="str">
        <f>IF(O13="","",VLOOKUP(O13,②選手情報入力!$AC$10:$AD$99,2,FALSE))</f>
        <v/>
      </c>
      <c r="Q13" s="87" t="str">
        <f>IF(O13="","",VLOOKUP(O13,②選手情報入力!$AC$10:$AJ$99,6,FALSE))</f>
        <v/>
      </c>
      <c r="R13" s="334"/>
      <c r="T13" s="186">
        <v>6</v>
      </c>
      <c r="U13" s="186" t="str">
        <f>IF(②選手情報入力!$AP$9&lt;6,"",VLOOKUP(T13,②選手情報入力!$AO$10:$AP$99,2,FALSE))</f>
        <v/>
      </c>
      <c r="V13" s="194" t="str">
        <f>IF(U13="","",VLOOKUP(U13,②選手情報入力!$AC$10:$AD$99,2,FALSE))</f>
        <v/>
      </c>
      <c r="W13" s="194" t="str">
        <f>IF(U13="","",VLOOKUP(U13,②選手情報入力!$AC$10:$AJ$99,6,FALSE))</f>
        <v/>
      </c>
      <c r="X13" s="336"/>
    </row>
    <row r="14" spans="1:24">
      <c r="C14" s="111"/>
      <c r="D14" s="112" t="s">
        <v>34</v>
      </c>
      <c r="E14" s="113"/>
      <c r="F14" s="114">
        <f>IF(②選手情報入力!AJ9&gt;=4,1,0)</f>
        <v>0</v>
      </c>
      <c r="H14" s="111"/>
      <c r="I14" s="111"/>
      <c r="J14" s="112" t="s">
        <v>34</v>
      </c>
      <c r="K14" s="113"/>
      <c r="L14" s="114">
        <f>IF(②選手情報入力!AL9&gt;=4,1,0)</f>
        <v>0</v>
      </c>
      <c r="N14" s="111"/>
      <c r="O14" s="111"/>
      <c r="P14" s="112" t="s">
        <v>34</v>
      </c>
      <c r="Q14" s="113"/>
      <c r="R14" s="114">
        <f>IF(②選手情報入力!AN9&gt;=4,1,0)</f>
        <v>0</v>
      </c>
      <c r="T14" s="111"/>
      <c r="U14" s="111"/>
      <c r="V14" s="112" t="s">
        <v>34</v>
      </c>
      <c r="W14" s="113"/>
      <c r="X14" s="114">
        <f>IF(②選手情報入力!AP9&gt;=4,1,0)</f>
        <v>0</v>
      </c>
    </row>
  </sheetData>
  <sheetProtection selectLockedCells="1" selectUnlockedCells="1"/>
  <mergeCells count="10">
    <mergeCell ref="J1:L1"/>
    <mergeCell ref="R8:R13"/>
    <mergeCell ref="F8:F13"/>
    <mergeCell ref="B6:F6"/>
    <mergeCell ref="X8:X13"/>
    <mergeCell ref="N6:R6"/>
    <mergeCell ref="T6:X6"/>
    <mergeCell ref="H6:L6"/>
    <mergeCell ref="L8:L13"/>
    <mergeCell ref="P1:R1"/>
  </mergeCells>
  <phoneticPr fontId="4"/>
  <dataValidations count="1">
    <dataValidation imeMode="off" allowBlank="1" showInputMessage="1" showErrorMessage="1" sqref="C8:F13 O8:R13 I8:L13 U8:X13"/>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67"/>
  <sheetViews>
    <sheetView zoomScaleNormal="100" workbookViewId="0">
      <pane ySplit="2" topLeftCell="A3" activePane="bottomLeft" state="frozen"/>
      <selection activeCell="A2" sqref="A2"/>
      <selection pane="bottomLeft" activeCell="A2" sqref="A2"/>
    </sheetView>
  </sheetViews>
  <sheetFormatPr defaultRowHeight="13.5"/>
  <cols>
    <col min="1" max="1" width="3.75" style="121" customWidth="1"/>
    <col min="2" max="2" width="26.25" style="121" customWidth="1"/>
    <col min="3" max="3" width="10" style="121" customWidth="1"/>
    <col min="4" max="4" width="4.875" style="121" customWidth="1"/>
    <col min="5" max="5" width="10.875" style="121" customWidth="1"/>
    <col min="6" max="6" width="26.25" style="121" customWidth="1"/>
    <col min="7" max="7" width="15.5" style="121" customWidth="1"/>
    <col min="8" max="8" width="3.75" style="121" customWidth="1"/>
    <col min="9" max="9" width="9" style="121"/>
    <col min="10" max="10" width="9" style="121" customWidth="1"/>
    <col min="11" max="14" width="9" style="121" hidden="1" customWidth="1"/>
    <col min="15" max="16" width="9" style="121" customWidth="1"/>
    <col min="17" max="16384" width="9" style="121"/>
  </cols>
  <sheetData>
    <row r="1" spans="1:14" ht="17.25">
      <c r="A1" s="35" t="s">
        <v>280</v>
      </c>
      <c r="B1" s="119"/>
      <c r="C1" s="120"/>
      <c r="D1" s="345" t="s">
        <v>236</v>
      </c>
      <c r="E1" s="345"/>
      <c r="F1" s="345"/>
      <c r="G1" s="345"/>
      <c r="H1" s="345"/>
    </row>
    <row r="2" spans="1:14" ht="24.75" customHeight="1">
      <c r="A2" s="346" t="s">
        <v>36</v>
      </c>
      <c r="B2" s="346"/>
      <c r="C2" s="346"/>
      <c r="D2" s="346"/>
      <c r="E2" s="346"/>
      <c r="F2" s="346"/>
      <c r="G2" s="346"/>
      <c r="H2" s="346"/>
    </row>
    <row r="3" spans="1:14" ht="27" customHeight="1">
      <c r="A3" s="351"/>
      <c r="B3" s="351"/>
      <c r="C3" s="351"/>
      <c r="D3" s="351"/>
      <c r="E3" s="351"/>
      <c r="G3" s="146" t="str">
        <f>IF(①団体情報入力!D4="","",①団体情報入力!D4)</f>
        <v/>
      </c>
      <c r="H3" s="122"/>
    </row>
    <row r="4" spans="1:14" ht="11.25" customHeight="1"/>
    <row r="5" spans="1:14" ht="18.75">
      <c r="A5" s="347" t="str">
        <f>注意事項!C3&amp;注意事項!F3</f>
        <v>第７回名古屋地区競技会　プレシーズンゲーム</v>
      </c>
      <c r="B5" s="347"/>
      <c r="C5" s="347"/>
      <c r="D5" s="347"/>
      <c r="E5" s="347"/>
      <c r="F5" s="347"/>
      <c r="G5" s="347"/>
      <c r="H5" s="347"/>
    </row>
    <row r="6" spans="1:14" ht="19.5" thickBot="1">
      <c r="A6" s="348" t="s">
        <v>511</v>
      </c>
      <c r="B6" s="348"/>
      <c r="C6" s="348"/>
      <c r="D6" s="348"/>
      <c r="E6" s="348"/>
      <c r="F6" s="348"/>
      <c r="G6" s="348"/>
      <c r="H6" s="348"/>
    </row>
    <row r="7" spans="1:14" ht="19.5" customHeight="1" thickBot="1">
      <c r="A7" s="123"/>
      <c r="B7" s="157" t="s">
        <v>108</v>
      </c>
      <c r="C7" s="124"/>
      <c r="D7" s="124"/>
      <c r="E7" s="124"/>
      <c r="F7" s="124"/>
      <c r="G7" s="125" t="s">
        <v>16</v>
      </c>
      <c r="H7" s="120"/>
    </row>
    <row r="8" spans="1:14" ht="22.5" customHeight="1" thickBot="1">
      <c r="A8" s="120"/>
      <c r="B8" s="158" t="str">
        <f>IF(①団体情報入力!D8="","",①団体情報入力!D8)</f>
        <v/>
      </c>
      <c r="C8" s="195" t="s">
        <v>165</v>
      </c>
      <c r="D8" s="352" t="str">
        <f>IF(①団体情報入力!D5="","",①団体情報入力!D5)</f>
        <v/>
      </c>
      <c r="E8" s="353"/>
      <c r="F8" s="353"/>
      <c r="G8" s="354"/>
      <c r="H8" s="126"/>
    </row>
    <row r="9" spans="1:14" ht="16.5" customHeight="1">
      <c r="A9" s="120"/>
      <c r="B9" s="349"/>
      <c r="C9" s="349"/>
      <c r="D9" s="150"/>
      <c r="E9" s="127"/>
      <c r="F9" s="350"/>
      <c r="G9" s="350"/>
      <c r="H9" s="120"/>
    </row>
    <row r="10" spans="1:14" ht="16.5" customHeight="1">
      <c r="A10" s="120"/>
      <c r="B10" s="356" t="s">
        <v>235</v>
      </c>
      <c r="C10" s="356"/>
      <c r="D10" s="356"/>
      <c r="E10" s="356"/>
      <c r="F10" s="356"/>
      <c r="G10" s="356"/>
      <c r="H10" s="120"/>
      <c r="L10" s="120"/>
      <c r="N10" s="120"/>
    </row>
    <row r="11" spans="1:14" ht="21" customHeight="1">
      <c r="A11" s="128"/>
      <c r="B11" s="205"/>
      <c r="C11" s="355"/>
      <c r="D11" s="355"/>
      <c r="E11" s="129"/>
      <c r="F11" s="205"/>
      <c r="G11" s="206"/>
      <c r="H11" s="128"/>
      <c r="L11" s="130"/>
      <c r="N11" s="130"/>
    </row>
    <row r="12" spans="1:14" ht="21" customHeight="1">
      <c r="A12" s="128"/>
      <c r="B12" s="205"/>
      <c r="C12" s="206"/>
      <c r="D12" s="206"/>
      <c r="E12" s="129"/>
      <c r="F12" s="205"/>
      <c r="G12" s="206"/>
      <c r="H12" s="128"/>
      <c r="L12" s="130"/>
      <c r="N12" s="130"/>
    </row>
    <row r="13" spans="1:14" ht="21" customHeight="1">
      <c r="A13" s="128"/>
      <c r="B13" s="205"/>
      <c r="C13" s="206"/>
      <c r="D13" s="206"/>
      <c r="E13" s="129"/>
      <c r="F13" s="205"/>
      <c r="G13" s="206"/>
      <c r="H13" s="128"/>
      <c r="L13" s="130"/>
      <c r="N13" s="130"/>
    </row>
    <row r="14" spans="1:14" ht="21" customHeight="1">
      <c r="A14" s="128"/>
      <c r="B14" s="205"/>
      <c r="C14" s="206"/>
      <c r="D14" s="206"/>
      <c r="E14" s="129"/>
      <c r="F14" s="205"/>
      <c r="G14" s="206"/>
      <c r="H14" s="128"/>
      <c r="L14" s="130"/>
      <c r="N14" s="130"/>
    </row>
    <row r="15" spans="1:14" ht="21" customHeight="1">
      <c r="A15" s="128"/>
      <c r="B15" s="205"/>
      <c r="C15" s="206"/>
      <c r="D15" s="206"/>
      <c r="E15" s="129"/>
      <c r="F15" s="205"/>
      <c r="G15" s="206"/>
      <c r="H15" s="128"/>
      <c r="L15" s="130"/>
      <c r="N15" s="130"/>
    </row>
    <row r="16" spans="1:14" ht="21" customHeight="1">
      <c r="A16" s="128"/>
      <c r="B16" s="205"/>
      <c r="C16" s="206"/>
      <c r="D16" s="206"/>
      <c r="E16" s="129"/>
      <c r="F16" s="205"/>
      <c r="G16" s="206"/>
      <c r="H16" s="128"/>
      <c r="L16" s="130"/>
      <c r="N16" s="130"/>
    </row>
    <row r="17" spans="1:14" ht="21" customHeight="1">
      <c r="A17" s="128"/>
      <c r="B17" s="205"/>
      <c r="C17" s="206"/>
      <c r="D17" s="206"/>
      <c r="E17" s="129"/>
      <c r="F17" s="205"/>
      <c r="G17" s="206"/>
      <c r="H17" s="128"/>
      <c r="L17" s="130"/>
      <c r="N17" s="130"/>
    </row>
    <row r="18" spans="1:14" ht="21" customHeight="1">
      <c r="A18" s="128"/>
      <c r="B18" s="205"/>
      <c r="C18" s="206"/>
      <c r="D18" s="206"/>
      <c r="E18" s="129"/>
      <c r="F18" s="205"/>
      <c r="G18" s="206"/>
      <c r="H18" s="128"/>
      <c r="L18" s="130"/>
      <c r="N18" s="130"/>
    </row>
    <row r="19" spans="1:14" ht="21" customHeight="1">
      <c r="A19" s="128"/>
      <c r="B19" s="205"/>
      <c r="C19" s="206"/>
      <c r="D19" s="206"/>
      <c r="E19" s="129"/>
      <c r="F19" s="205"/>
      <c r="G19" s="206"/>
      <c r="H19" s="128"/>
      <c r="L19" s="130"/>
      <c r="N19" s="130"/>
    </row>
    <row r="20" spans="1:14" ht="21" customHeight="1">
      <c r="A20" s="128"/>
      <c r="B20" s="205"/>
      <c r="C20" s="206"/>
      <c r="D20" s="206"/>
      <c r="E20" s="129"/>
      <c r="F20" s="205"/>
      <c r="G20" s="206"/>
      <c r="H20" s="128"/>
      <c r="L20" s="130"/>
      <c r="N20" s="130"/>
    </row>
    <row r="21" spans="1:14" ht="21" customHeight="1">
      <c r="A21" s="128"/>
      <c r="B21" s="205"/>
      <c r="C21" s="206"/>
      <c r="D21" s="206"/>
      <c r="E21" s="129"/>
      <c r="F21" s="205"/>
      <c r="G21" s="206"/>
      <c r="H21" s="128"/>
      <c r="L21" s="130"/>
      <c r="N21" s="130"/>
    </row>
    <row r="22" spans="1:14" ht="21" customHeight="1">
      <c r="A22" s="128"/>
      <c r="B22" s="205"/>
      <c r="C22" s="355"/>
      <c r="D22" s="355"/>
      <c r="E22" s="129"/>
      <c r="F22" s="205"/>
      <c r="G22" s="206"/>
      <c r="H22" s="128"/>
      <c r="L22" s="130"/>
      <c r="N22" s="130"/>
    </row>
    <row r="23" spans="1:14" ht="21" customHeight="1">
      <c r="A23" s="128"/>
      <c r="B23" s="205"/>
      <c r="C23" s="355"/>
      <c r="D23" s="355"/>
      <c r="E23" s="129"/>
      <c r="F23" s="205"/>
      <c r="G23" s="206"/>
      <c r="H23" s="128"/>
      <c r="L23" s="130"/>
      <c r="N23" s="130"/>
    </row>
    <row r="24" spans="1:14" ht="21" customHeight="1">
      <c r="A24" s="128"/>
      <c r="B24" s="205"/>
      <c r="C24" s="355"/>
      <c r="D24" s="355"/>
      <c r="E24" s="129"/>
      <c r="F24" s="205"/>
      <c r="G24" s="206"/>
      <c r="H24" s="128"/>
      <c r="L24" s="130"/>
      <c r="N24" s="130"/>
    </row>
    <row r="25" spans="1:14" ht="21" customHeight="1">
      <c r="A25" s="128"/>
      <c r="B25" s="205"/>
      <c r="C25" s="355"/>
      <c r="D25" s="355"/>
      <c r="E25" s="129"/>
      <c r="F25" s="205"/>
      <c r="G25" s="206"/>
      <c r="H25" s="128"/>
      <c r="L25" s="130"/>
      <c r="N25" s="130"/>
    </row>
    <row r="26" spans="1:14" ht="21" customHeight="1">
      <c r="A26" s="128"/>
      <c r="B26" s="205"/>
      <c r="C26" s="355"/>
      <c r="D26" s="355"/>
      <c r="E26" s="129"/>
      <c r="F26" s="207"/>
      <c r="G26" s="206"/>
      <c r="H26" s="128"/>
      <c r="L26" s="130"/>
      <c r="N26" s="130"/>
    </row>
    <row r="27" spans="1:14" ht="21" customHeight="1">
      <c r="A27" s="128"/>
      <c r="B27" s="205"/>
      <c r="C27" s="355"/>
      <c r="D27" s="355"/>
      <c r="E27" s="129"/>
      <c r="F27" s="207"/>
      <c r="G27" s="206"/>
      <c r="H27" s="128"/>
      <c r="L27" s="130"/>
      <c r="N27" s="130"/>
    </row>
    <row r="28" spans="1:14" ht="21" hidden="1" customHeight="1">
      <c r="A28" s="128"/>
      <c r="B28" s="205"/>
      <c r="C28" s="355"/>
      <c r="D28" s="355"/>
      <c r="E28" s="129"/>
      <c r="F28" s="207"/>
      <c r="G28" s="206"/>
      <c r="H28" s="128"/>
      <c r="L28" s="130"/>
      <c r="N28" s="130"/>
    </row>
    <row r="29" spans="1:14" ht="21" hidden="1" customHeight="1">
      <c r="A29" s="128"/>
      <c r="B29" s="205"/>
      <c r="C29" s="355"/>
      <c r="D29" s="355"/>
      <c r="E29" s="129"/>
      <c r="F29" s="207"/>
      <c r="G29" s="206"/>
      <c r="H29" s="128"/>
      <c r="L29" s="130"/>
      <c r="N29" s="130"/>
    </row>
    <row r="30" spans="1:14" ht="21" hidden="1" customHeight="1">
      <c r="A30" s="128"/>
      <c r="B30" s="205"/>
      <c r="C30" s="355"/>
      <c r="D30" s="355"/>
      <c r="E30" s="129"/>
      <c r="F30" s="207"/>
      <c r="G30" s="206"/>
      <c r="H30" s="128"/>
      <c r="L30" s="130"/>
      <c r="N30" s="130"/>
    </row>
    <row r="31" spans="1:14" ht="21" hidden="1" customHeight="1">
      <c r="A31" s="128"/>
      <c r="B31" s="205"/>
      <c r="C31" s="355"/>
      <c r="D31" s="355"/>
      <c r="E31" s="129"/>
      <c r="F31" s="207"/>
      <c r="G31" s="206"/>
      <c r="H31" s="128"/>
      <c r="L31" s="130"/>
      <c r="N31" s="130"/>
    </row>
    <row r="32" spans="1:14" ht="21" hidden="1" customHeight="1">
      <c r="A32" s="128"/>
      <c r="B32" s="205"/>
      <c r="C32" s="355"/>
      <c r="D32" s="355"/>
      <c r="E32" s="129"/>
      <c r="F32" s="207"/>
      <c r="G32" s="206"/>
      <c r="H32" s="128"/>
      <c r="L32" s="130"/>
      <c r="N32" s="130"/>
    </row>
    <row r="33" spans="1:14" ht="21" hidden="1" customHeight="1">
      <c r="A33" s="128"/>
      <c r="B33" s="205"/>
      <c r="C33" s="355"/>
      <c r="D33" s="355"/>
      <c r="E33" s="129"/>
      <c r="F33" s="207"/>
      <c r="G33" s="206"/>
      <c r="H33" s="128"/>
      <c r="L33" s="130"/>
      <c r="N33" s="130"/>
    </row>
    <row r="34" spans="1:14" ht="21" hidden="1" customHeight="1">
      <c r="A34" s="128"/>
      <c r="B34" s="205"/>
      <c r="C34" s="355"/>
      <c r="D34" s="355"/>
      <c r="E34" s="129"/>
      <c r="F34" s="207"/>
      <c r="G34" s="206"/>
      <c r="H34" s="128"/>
      <c r="I34" s="149"/>
      <c r="L34" s="130"/>
      <c r="N34" s="130"/>
    </row>
    <row r="35" spans="1:14" ht="21" hidden="1" customHeight="1">
      <c r="A35" s="128"/>
      <c r="B35" s="205"/>
      <c r="C35" s="355"/>
      <c r="D35" s="355"/>
      <c r="E35" s="129"/>
      <c r="F35" s="207"/>
      <c r="G35" s="206"/>
      <c r="H35" s="128"/>
      <c r="L35" s="130"/>
      <c r="N35" s="130"/>
    </row>
    <row r="36" spans="1:14" ht="21" hidden="1" customHeight="1">
      <c r="A36" s="128"/>
      <c r="B36" s="207"/>
      <c r="C36" s="355"/>
      <c r="D36" s="355"/>
      <c r="E36" s="129"/>
      <c r="F36" s="207"/>
      <c r="G36" s="206"/>
      <c r="H36" s="128"/>
      <c r="L36" s="130"/>
      <c r="N36" s="130"/>
    </row>
    <row r="37" spans="1:14" ht="21" hidden="1" customHeight="1">
      <c r="A37" s="128"/>
      <c r="B37" s="207"/>
      <c r="C37" s="355"/>
      <c r="D37" s="355"/>
      <c r="E37" s="129"/>
      <c r="F37" s="207"/>
      <c r="G37" s="206"/>
      <c r="H37" s="128"/>
      <c r="L37" s="130"/>
      <c r="N37" s="130"/>
    </row>
    <row r="38" spans="1:14" ht="21" hidden="1" customHeight="1">
      <c r="A38" s="128"/>
      <c r="B38" s="205"/>
      <c r="C38" s="355"/>
      <c r="D38" s="355"/>
      <c r="E38" s="129"/>
      <c r="F38" s="205"/>
      <c r="G38" s="206"/>
      <c r="H38" s="128"/>
      <c r="L38" s="130"/>
      <c r="N38" s="130"/>
    </row>
    <row r="39" spans="1:14" ht="21" customHeight="1">
      <c r="A39" s="128"/>
      <c r="B39" s="207"/>
      <c r="C39" s="350"/>
      <c r="D39" s="350"/>
      <c r="E39" s="129"/>
      <c r="F39" s="131"/>
      <c r="G39" s="206"/>
      <c r="H39" s="128"/>
      <c r="L39" s="130"/>
      <c r="N39" s="130"/>
    </row>
    <row r="40" spans="1:14" ht="21" customHeight="1">
      <c r="A40" s="128"/>
      <c r="B40" s="208"/>
      <c r="C40" s="355"/>
      <c r="D40" s="355"/>
      <c r="E40" s="129"/>
      <c r="F40" s="208"/>
      <c r="G40" s="206"/>
      <c r="H40" s="128"/>
      <c r="L40" s="130"/>
      <c r="N40" s="130"/>
    </row>
    <row r="41" spans="1:14" ht="21" hidden="1" customHeight="1" thickBot="1">
      <c r="A41" s="128"/>
      <c r="B41" s="196" t="s">
        <v>17</v>
      </c>
      <c r="C41" s="370" t="str">
        <f>IF(③リレー情報確認!L14=0,"",③リレー情報確認!L14)</f>
        <v/>
      </c>
      <c r="D41" s="371"/>
      <c r="E41" s="129"/>
      <c r="F41" s="197" t="s">
        <v>17</v>
      </c>
      <c r="G41" s="198" t="str">
        <f>IF(③リレー情報確認!X14=0,"",③リレー情報確認!X14)</f>
        <v/>
      </c>
      <c r="H41" s="128"/>
      <c r="K41" s="121" t="e">
        <f>種目情報!#REF!</f>
        <v>#REF!</v>
      </c>
      <c r="L41" s="130">
        <f>COUNTIF(②選手情報入力!$I$10:$N$99,K41)</f>
        <v>0</v>
      </c>
      <c r="M41" s="121" t="e">
        <f>種目情報!#REF!</f>
        <v>#REF!</v>
      </c>
      <c r="N41" s="130">
        <f>COUNTIF(②選手情報入力!$I$10:$N$99,M41)</f>
        <v>0</v>
      </c>
    </row>
    <row r="42" spans="1:14" ht="21" customHeight="1">
      <c r="A42" s="120"/>
      <c r="B42" s="131"/>
      <c r="C42" s="132"/>
      <c r="D42" s="132"/>
      <c r="E42" s="129"/>
      <c r="H42" s="120"/>
      <c r="K42" s="121" t="e">
        <f>種目情報!#REF!</f>
        <v>#REF!</v>
      </c>
      <c r="L42" s="130">
        <f>COUNTIF(②選手情報入力!$I$10:$N$99,K42)</f>
        <v>0</v>
      </c>
      <c r="M42" s="121" t="e">
        <f>種目情報!#REF!</f>
        <v>#REF!</v>
      </c>
      <c r="N42" s="130">
        <f>COUNTIF(②選手情報入力!$I$10:$N$99,M42)</f>
        <v>0</v>
      </c>
    </row>
    <row r="43" spans="1:14" ht="21" customHeight="1" thickBot="1">
      <c r="B43" s="358" t="s">
        <v>100</v>
      </c>
      <c r="C43" s="350"/>
      <c r="D43" s="151"/>
      <c r="E43" s="129"/>
      <c r="F43" s="358"/>
      <c r="G43" s="358"/>
      <c r="H43" s="173"/>
    </row>
    <row r="44" spans="1:14" ht="21" customHeight="1">
      <c r="A44" s="120"/>
      <c r="B44" s="133" t="s">
        <v>102</v>
      </c>
      <c r="C44" s="361">
        <f>②選手情報入力!G100</f>
        <v>0</v>
      </c>
      <c r="D44" s="362"/>
      <c r="E44" s="129"/>
      <c r="F44" s="159" t="s">
        <v>142</v>
      </c>
      <c r="G44" s="160">
        <f>C44*700</f>
        <v>0</v>
      </c>
      <c r="H44" s="120"/>
    </row>
    <row r="45" spans="1:14" ht="21" customHeight="1" thickBot="1">
      <c r="A45" s="120"/>
      <c r="B45" s="134" t="s">
        <v>103</v>
      </c>
      <c r="C45" s="363">
        <f>②選手情報入力!G101</f>
        <v>0</v>
      </c>
      <c r="D45" s="364"/>
      <c r="E45" s="129"/>
      <c r="F45" s="162" t="s">
        <v>143</v>
      </c>
      <c r="G45" s="163">
        <f>C45*1000</f>
        <v>0</v>
      </c>
      <c r="H45" s="120"/>
    </row>
    <row r="46" spans="1:14" ht="21" customHeight="1" thickTop="1" thickBot="1">
      <c r="A46" s="120"/>
      <c r="B46" s="164" t="s">
        <v>145</v>
      </c>
      <c r="C46" s="168">
        <f>①団体情報入力!D10</f>
        <v>0</v>
      </c>
      <c r="D46" s="152" t="s">
        <v>105</v>
      </c>
      <c r="F46" s="209" t="s">
        <v>237</v>
      </c>
      <c r="G46" s="161">
        <f>C46*800</f>
        <v>0</v>
      </c>
      <c r="H46" s="120"/>
    </row>
    <row r="47" spans="1:14" ht="18.75" customHeight="1" thickBot="1">
      <c r="A47" s="120"/>
      <c r="F47" s="147" t="s">
        <v>144</v>
      </c>
      <c r="G47" s="148">
        <f>SUM(G44:G46)</f>
        <v>0</v>
      </c>
      <c r="H47" s="120"/>
    </row>
    <row r="48" spans="1:14" ht="18.75" customHeight="1" thickBot="1">
      <c r="A48" s="137"/>
      <c r="B48" s="365" t="s">
        <v>110</v>
      </c>
      <c r="C48" s="366"/>
      <c r="D48" s="366"/>
      <c r="E48" s="367"/>
      <c r="F48" s="147" t="s">
        <v>238</v>
      </c>
      <c r="G48" s="210" t="str">
        <f>IF(②選手情報入力!G104=0,"",②選手情報入力!G104)</f>
        <v/>
      </c>
      <c r="H48" s="137"/>
    </row>
    <row r="49" spans="1:8" ht="18.75" customHeight="1">
      <c r="A49" s="120"/>
      <c r="B49" s="165" t="str">
        <f>IF(①団体情報入力!B12="","",①団体情報入力!B12)</f>
        <v/>
      </c>
      <c r="C49" s="368" t="str">
        <f>IF(①団体情報入力!F12="","",①団体情報入力!F12)</f>
        <v/>
      </c>
      <c r="D49" s="368"/>
      <c r="E49" s="369"/>
      <c r="H49" s="120"/>
    </row>
    <row r="50" spans="1:8" ht="18.75" customHeight="1" thickBot="1">
      <c r="A50" s="120"/>
      <c r="B50" s="166" t="str">
        <f>IF(①団体情報入力!B13="","",①団体情報入力!B13)</f>
        <v/>
      </c>
      <c r="C50" s="359" t="str">
        <f>IF(①団体情報入力!F13="","",①団体情報入力!F13)</f>
        <v/>
      </c>
      <c r="D50" s="359"/>
      <c r="E50" s="360"/>
      <c r="F50" s="357">
        <f ca="1">TODAY()</f>
        <v>43142</v>
      </c>
      <c r="G50" s="357"/>
      <c r="H50" s="120"/>
    </row>
    <row r="51" spans="1:8" ht="17.25">
      <c r="A51" s="120"/>
      <c r="C51" s="173"/>
      <c r="D51" s="173"/>
      <c r="E51" s="173"/>
      <c r="F51" s="173"/>
      <c r="G51" s="173"/>
      <c r="H51" s="120"/>
    </row>
    <row r="52" spans="1:8" ht="15">
      <c r="A52" s="120"/>
      <c r="B52" s="136"/>
      <c r="C52" s="90"/>
      <c r="D52" s="90"/>
      <c r="E52" s="135"/>
      <c r="H52" s="120"/>
    </row>
    <row r="53" spans="1:8" ht="14.25">
      <c r="A53" s="120"/>
      <c r="C53" s="128"/>
      <c r="D53" s="128"/>
      <c r="E53" s="135"/>
      <c r="H53" s="120"/>
    </row>
    <row r="54" spans="1:8" ht="14.25">
      <c r="A54" s="120"/>
      <c r="E54" s="135"/>
      <c r="H54" s="120"/>
    </row>
    <row r="55" spans="1:8" ht="14.25">
      <c r="A55" s="120"/>
      <c r="B55" s="135"/>
      <c r="C55" s="135"/>
      <c r="D55" s="135"/>
      <c r="E55" s="135"/>
      <c r="H55" s="120"/>
    </row>
    <row r="56" spans="1:8" ht="14.25">
      <c r="A56" s="120"/>
      <c r="B56" s="137"/>
      <c r="C56" s="137"/>
      <c r="D56" s="137"/>
      <c r="E56" s="137"/>
      <c r="F56" s="137"/>
      <c r="G56" s="137"/>
      <c r="H56" s="120"/>
    </row>
    <row r="57" spans="1:8" ht="14.25">
      <c r="A57" s="120"/>
      <c r="B57" s="135"/>
      <c r="C57" s="135"/>
      <c r="D57" s="135"/>
      <c r="E57" s="135"/>
      <c r="H57" s="120"/>
    </row>
    <row r="58" spans="1:8" ht="18.75">
      <c r="A58" s="120"/>
      <c r="B58" s="138"/>
      <c r="C58" s="138"/>
      <c r="D58" s="138"/>
      <c r="E58" s="138"/>
      <c r="H58" s="120"/>
    </row>
    <row r="59" spans="1:8" ht="18.75">
      <c r="A59" s="120"/>
      <c r="B59" s="138"/>
      <c r="C59" s="138"/>
      <c r="D59" s="138"/>
      <c r="E59" s="138"/>
      <c r="F59" s="138"/>
      <c r="G59" s="138"/>
      <c r="H59" s="120"/>
    </row>
    <row r="60" spans="1:8" ht="14.25">
      <c r="B60" s="139"/>
      <c r="C60" s="135"/>
      <c r="D60" s="135"/>
      <c r="E60" s="135"/>
      <c r="F60" s="140"/>
      <c r="G60" s="135"/>
    </row>
    <row r="61" spans="1:8" ht="14.25">
      <c r="B61" s="139"/>
      <c r="C61" s="135"/>
      <c r="D61" s="135"/>
      <c r="E61" s="135"/>
      <c r="F61" s="140"/>
      <c r="G61" s="135"/>
    </row>
    <row r="62" spans="1:8" ht="14.25">
      <c r="B62" s="139"/>
      <c r="C62" s="135"/>
      <c r="D62" s="135"/>
      <c r="E62" s="135"/>
      <c r="F62" s="140"/>
      <c r="G62" s="135"/>
    </row>
    <row r="63" spans="1:8" ht="14.25">
      <c r="B63" s="139"/>
      <c r="C63" s="135"/>
      <c r="D63" s="135"/>
      <c r="E63" s="135"/>
      <c r="F63" s="140"/>
      <c r="G63" s="135"/>
    </row>
    <row r="64" spans="1:8" ht="14.25">
      <c r="B64" s="139"/>
      <c r="C64" s="135"/>
      <c r="D64" s="135"/>
      <c r="E64" s="135"/>
      <c r="F64" s="140"/>
      <c r="G64" s="135"/>
    </row>
    <row r="65" spans="2:7" ht="14.25">
      <c r="B65" s="139"/>
      <c r="C65" s="135"/>
      <c r="D65" s="135"/>
      <c r="E65" s="135"/>
      <c r="F65" s="140"/>
      <c r="G65" s="135"/>
    </row>
    <row r="66" spans="2:7" ht="14.25">
      <c r="B66" s="139"/>
      <c r="C66" s="135"/>
      <c r="D66" s="135"/>
      <c r="E66" s="135"/>
      <c r="F66" s="140"/>
      <c r="G66" s="135"/>
    </row>
    <row r="67" spans="2:7" ht="14.25">
      <c r="B67" s="139"/>
      <c r="C67" s="135"/>
      <c r="D67" s="135"/>
      <c r="E67" s="135"/>
      <c r="F67" s="140"/>
      <c r="G67" s="135"/>
    </row>
  </sheetData>
  <sheetProtection selectLockedCells="1"/>
  <mergeCells count="38">
    <mergeCell ref="C38:D38"/>
    <mergeCell ref="F50:G50"/>
    <mergeCell ref="F43:G43"/>
    <mergeCell ref="C50:E50"/>
    <mergeCell ref="C44:D44"/>
    <mergeCell ref="C45:D45"/>
    <mergeCell ref="B48:E48"/>
    <mergeCell ref="C49:E49"/>
    <mergeCell ref="C39:D39"/>
    <mergeCell ref="B43:C43"/>
    <mergeCell ref="C41:D41"/>
    <mergeCell ref="C40:D40"/>
    <mergeCell ref="C11:D11"/>
    <mergeCell ref="C22:D22"/>
    <mergeCell ref="C23:D23"/>
    <mergeCell ref="C24:D24"/>
    <mergeCell ref="B10:G10"/>
    <mergeCell ref="C25:D25"/>
    <mergeCell ref="C26:D26"/>
    <mergeCell ref="C27:D27"/>
    <mergeCell ref="C36:D36"/>
    <mergeCell ref="C37:D37"/>
    <mergeCell ref="C28:D28"/>
    <mergeCell ref="C29:D29"/>
    <mergeCell ref="C30:D30"/>
    <mergeCell ref="C31:D31"/>
    <mergeCell ref="C32:D32"/>
    <mergeCell ref="C33:D33"/>
    <mergeCell ref="C34:D34"/>
    <mergeCell ref="C35:D35"/>
    <mergeCell ref="D1:H1"/>
    <mergeCell ref="A2:H2"/>
    <mergeCell ref="A5:H5"/>
    <mergeCell ref="A6:H6"/>
    <mergeCell ref="B9:C9"/>
    <mergeCell ref="F9:G9"/>
    <mergeCell ref="A3:E3"/>
    <mergeCell ref="D8:G8"/>
  </mergeCells>
  <phoneticPr fontId="4"/>
  <printOptions horizontalCentered="1"/>
  <pageMargins left="0.39370078740157483" right="0.39370078740157483" top="0.59055118110236227" bottom="0.59055118110236227" header="0.31496062992125984" footer="0.31496062992125984"/>
  <pageSetup paperSize="9" scale="9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5"/>
  <sheetData/>
  <sheetProtection selectLockedCells="1" selectUnlockedCells="1"/>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A2" sqref="A2"/>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6.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372" t="s">
        <v>219</v>
      </c>
      <c r="B1" s="199" t="s">
        <v>219</v>
      </c>
      <c r="C1" s="199" t="s">
        <v>8</v>
      </c>
      <c r="E1" s="372" t="s">
        <v>219</v>
      </c>
      <c r="F1" s="199" t="s">
        <v>219</v>
      </c>
      <c r="G1" s="199" t="s">
        <v>8</v>
      </c>
      <c r="I1" s="372" t="s">
        <v>219</v>
      </c>
      <c r="J1" s="199" t="s">
        <v>219</v>
      </c>
      <c r="K1" s="199" t="s">
        <v>8</v>
      </c>
      <c r="O1" s="60"/>
    </row>
    <row r="2" spans="1:15">
      <c r="A2" s="372"/>
      <c r="B2" s="199" t="s">
        <v>220</v>
      </c>
      <c r="C2" s="199" t="s">
        <v>221</v>
      </c>
      <c r="E2" s="372"/>
      <c r="F2" s="199" t="s">
        <v>220</v>
      </c>
      <c r="G2" s="199" t="s">
        <v>221</v>
      </c>
      <c r="I2" s="372"/>
      <c r="J2" s="199" t="s">
        <v>220</v>
      </c>
      <c r="K2" s="199" t="s">
        <v>221</v>
      </c>
      <c r="N2" s="372" t="s">
        <v>80</v>
      </c>
      <c r="O2" s="372"/>
    </row>
    <row r="3" spans="1:15" ht="14.25" thickBot="1">
      <c r="A3" t="s">
        <v>168</v>
      </c>
      <c r="B3" s="211" t="s">
        <v>239</v>
      </c>
      <c r="C3">
        <v>2</v>
      </c>
      <c r="E3" t="s">
        <v>169</v>
      </c>
      <c r="F3" s="211" t="s">
        <v>239</v>
      </c>
      <c r="G3">
        <v>2</v>
      </c>
      <c r="I3" t="s">
        <v>139</v>
      </c>
      <c r="J3" s="41">
        <v>60100</v>
      </c>
      <c r="K3">
        <v>2</v>
      </c>
      <c r="N3" s="60"/>
      <c r="O3" s="60"/>
    </row>
    <row r="4" spans="1:15" ht="13.15" customHeight="1">
      <c r="A4" t="s">
        <v>170</v>
      </c>
      <c r="B4" s="211" t="s">
        <v>240</v>
      </c>
      <c r="C4">
        <v>2</v>
      </c>
      <c r="E4" t="s">
        <v>171</v>
      </c>
      <c r="F4" s="211" t="s">
        <v>240</v>
      </c>
      <c r="G4">
        <v>2</v>
      </c>
      <c r="I4" t="s">
        <v>140</v>
      </c>
      <c r="J4" s="41">
        <v>60100</v>
      </c>
      <c r="K4">
        <v>2</v>
      </c>
      <c r="M4" s="177" t="s">
        <v>78</v>
      </c>
      <c r="N4" s="80" t="s">
        <v>166</v>
      </c>
      <c r="O4" s="61" t="s">
        <v>166</v>
      </c>
    </row>
    <row r="5" spans="1:15">
      <c r="A5" t="s">
        <v>222</v>
      </c>
      <c r="B5" s="211" t="s">
        <v>241</v>
      </c>
      <c r="C5">
        <v>2</v>
      </c>
      <c r="E5" t="s">
        <v>223</v>
      </c>
      <c r="F5" s="211" t="s">
        <v>241</v>
      </c>
      <c r="G5">
        <v>2</v>
      </c>
      <c r="M5" s="178"/>
      <c r="N5" s="33" t="s">
        <v>167</v>
      </c>
      <c r="O5" s="62" t="s">
        <v>167</v>
      </c>
    </row>
    <row r="6" spans="1:15">
      <c r="A6" t="s">
        <v>224</v>
      </c>
      <c r="B6" s="211" t="s">
        <v>242</v>
      </c>
      <c r="C6">
        <v>0</v>
      </c>
      <c r="E6" t="s">
        <v>225</v>
      </c>
      <c r="F6" s="211" t="s">
        <v>242</v>
      </c>
      <c r="G6">
        <v>0</v>
      </c>
      <c r="J6" s="41"/>
      <c r="M6" s="178"/>
      <c r="N6" s="33" t="s">
        <v>230</v>
      </c>
      <c r="O6" s="62" t="s">
        <v>230</v>
      </c>
    </row>
    <row r="7" spans="1:15">
      <c r="A7" t="s">
        <v>226</v>
      </c>
      <c r="B7" s="211" t="s">
        <v>243</v>
      </c>
      <c r="C7">
        <v>0</v>
      </c>
      <c r="E7" t="s">
        <v>227</v>
      </c>
      <c r="F7" s="211" t="s">
        <v>243</v>
      </c>
      <c r="G7">
        <v>0</v>
      </c>
      <c r="M7" s="178"/>
      <c r="N7" s="33" t="s">
        <v>224</v>
      </c>
      <c r="O7" s="62" t="s">
        <v>224</v>
      </c>
    </row>
    <row r="8" spans="1:15">
      <c r="A8" t="s">
        <v>138</v>
      </c>
      <c r="B8" s="211" t="s">
        <v>244</v>
      </c>
      <c r="C8">
        <v>0</v>
      </c>
      <c r="E8" t="s">
        <v>141</v>
      </c>
      <c r="F8" s="211" t="s">
        <v>244</v>
      </c>
      <c r="G8">
        <v>0</v>
      </c>
      <c r="M8" s="178"/>
      <c r="N8" s="33" t="s">
        <v>226</v>
      </c>
      <c r="O8" s="62" t="s">
        <v>226</v>
      </c>
    </row>
    <row r="9" spans="1:15">
      <c r="A9" t="s">
        <v>483</v>
      </c>
      <c r="B9" s="211" t="s">
        <v>482</v>
      </c>
      <c r="C9">
        <v>0</v>
      </c>
      <c r="E9" t="s">
        <v>228</v>
      </c>
      <c r="F9" s="211" t="s">
        <v>245</v>
      </c>
      <c r="G9">
        <v>0</v>
      </c>
      <c r="M9" s="178"/>
      <c r="N9" s="33" t="s">
        <v>138</v>
      </c>
      <c r="O9" s="62" t="s">
        <v>138</v>
      </c>
    </row>
    <row r="10" spans="1:15">
      <c r="A10" t="s">
        <v>484</v>
      </c>
      <c r="B10" s="211" t="s">
        <v>486</v>
      </c>
      <c r="C10">
        <v>0</v>
      </c>
      <c r="E10" t="s">
        <v>229</v>
      </c>
      <c r="F10" s="211" t="s">
        <v>485</v>
      </c>
      <c r="G10">
        <v>0</v>
      </c>
      <c r="M10" s="178"/>
      <c r="N10" t="s">
        <v>483</v>
      </c>
      <c r="O10" s="62" t="s">
        <v>483</v>
      </c>
    </row>
    <row r="11" spans="1:15">
      <c r="B11" s="211"/>
      <c r="F11" s="211"/>
      <c r="M11" s="178"/>
      <c r="N11" t="s">
        <v>484</v>
      </c>
      <c r="O11" s="62" t="s">
        <v>484</v>
      </c>
    </row>
    <row r="12" spans="1:15">
      <c r="B12" s="211"/>
      <c r="F12" s="211"/>
      <c r="M12" s="178"/>
      <c r="O12" s="62"/>
    </row>
    <row r="13" spans="1:15">
      <c r="B13" s="211"/>
      <c r="F13" s="211"/>
      <c r="M13" s="178"/>
      <c r="N13" s="33"/>
      <c r="O13" s="62"/>
    </row>
    <row r="14" spans="1:15">
      <c r="B14" s="211"/>
      <c r="F14" s="211"/>
      <c r="M14" s="178"/>
      <c r="N14" s="33"/>
      <c r="O14" s="62"/>
    </row>
    <row r="15" spans="1:15">
      <c r="B15" s="211"/>
      <c r="F15" s="211"/>
      <c r="M15" s="178"/>
      <c r="N15" s="33"/>
      <c r="O15" s="62"/>
    </row>
    <row r="16" spans="1:15">
      <c r="B16" s="211"/>
      <c r="F16" s="211"/>
      <c r="M16" s="178"/>
      <c r="N16" s="33"/>
      <c r="O16" s="62"/>
    </row>
    <row r="17" spans="2:15">
      <c r="B17" s="211"/>
      <c r="F17" s="41"/>
      <c r="M17" s="178"/>
      <c r="N17" s="33"/>
      <c r="O17" s="62"/>
    </row>
    <row r="18" spans="2:15">
      <c r="F18" s="41"/>
      <c r="M18" s="178"/>
      <c r="N18" s="33"/>
      <c r="O18" s="62"/>
    </row>
    <row r="19" spans="2:15">
      <c r="F19" s="41"/>
      <c r="M19" s="178"/>
      <c r="N19" s="33"/>
      <c r="O19" s="62"/>
    </row>
    <row r="20" spans="2:15">
      <c r="M20" s="178"/>
      <c r="N20" s="143"/>
      <c r="O20" s="62"/>
    </row>
    <row r="21" spans="2:15">
      <c r="M21" s="178"/>
      <c r="N21" s="143"/>
      <c r="O21" s="62"/>
    </row>
    <row r="22" spans="2:15">
      <c r="M22" s="180"/>
      <c r="N22" s="33"/>
      <c r="O22" s="62"/>
    </row>
    <row r="23" spans="2:15">
      <c r="M23" s="82"/>
      <c r="N23" s="83"/>
      <c r="O23" s="84"/>
    </row>
    <row r="24" spans="2:15" ht="13.15" customHeight="1">
      <c r="M24" s="181" t="s">
        <v>79</v>
      </c>
      <c r="N24" s="33" t="s">
        <v>169</v>
      </c>
      <c r="O24" s="62" t="s">
        <v>169</v>
      </c>
    </row>
    <row r="25" spans="2:15">
      <c r="M25" s="178"/>
      <c r="N25" s="33" t="s">
        <v>171</v>
      </c>
      <c r="O25" s="62" t="s">
        <v>171</v>
      </c>
    </row>
    <row r="26" spans="2:15">
      <c r="M26" s="178"/>
      <c r="N26" s="33" t="s">
        <v>223</v>
      </c>
      <c r="O26" s="62" t="s">
        <v>223</v>
      </c>
    </row>
    <row r="27" spans="2:15">
      <c r="M27" s="178"/>
      <c r="N27" s="33" t="s">
        <v>225</v>
      </c>
      <c r="O27" s="62" t="s">
        <v>225</v>
      </c>
    </row>
    <row r="28" spans="2:15">
      <c r="M28" s="178"/>
      <c r="N28" s="33" t="s">
        <v>227</v>
      </c>
      <c r="O28" s="62" t="s">
        <v>227</v>
      </c>
    </row>
    <row r="29" spans="2:15">
      <c r="M29" s="178"/>
      <c r="N29" s="33" t="s">
        <v>141</v>
      </c>
      <c r="O29" s="62" t="s">
        <v>141</v>
      </c>
    </row>
    <row r="30" spans="2:15">
      <c r="M30" s="178"/>
      <c r="N30" s="33" t="s">
        <v>228</v>
      </c>
      <c r="O30" s="62" t="s">
        <v>228</v>
      </c>
    </row>
    <row r="31" spans="2:15" ht="13.15" customHeight="1">
      <c r="M31" s="178"/>
      <c r="N31" s="33" t="s">
        <v>229</v>
      </c>
      <c r="O31" s="62" t="s">
        <v>229</v>
      </c>
    </row>
    <row r="32" spans="2:15">
      <c r="M32" s="178"/>
      <c r="N32" s="33"/>
      <c r="O32" s="62"/>
    </row>
    <row r="33" spans="13:15">
      <c r="M33" s="178"/>
      <c r="N33" s="33"/>
      <c r="O33" s="62"/>
    </row>
    <row r="34" spans="13:15">
      <c r="M34" s="178"/>
      <c r="N34" s="33"/>
      <c r="O34" s="62"/>
    </row>
    <row r="35" spans="13:15">
      <c r="M35" s="178"/>
      <c r="N35" s="33"/>
      <c r="O35" s="62"/>
    </row>
    <row r="36" spans="13:15">
      <c r="M36" s="178"/>
      <c r="N36" s="33"/>
      <c r="O36" s="62"/>
    </row>
    <row r="37" spans="13:15">
      <c r="M37" s="178"/>
      <c r="N37" s="33"/>
      <c r="O37" s="62"/>
    </row>
    <row r="38" spans="13:15">
      <c r="M38" s="178"/>
      <c r="N38" s="33"/>
      <c r="O38" s="62"/>
    </row>
    <row r="39" spans="13:15">
      <c r="M39" s="178"/>
      <c r="N39" s="33"/>
      <c r="O39" s="62"/>
    </row>
    <row r="40" spans="13:15">
      <c r="M40" s="178"/>
      <c r="N40" s="33"/>
      <c r="O40" s="62"/>
    </row>
    <row r="41" spans="13:15" ht="14.25" thickBot="1">
      <c r="M41" s="179"/>
      <c r="N41" s="81"/>
      <c r="O41" s="63"/>
    </row>
  </sheetData>
  <sheetProtection selectLockedCells="1" selectUnlockedCells="1"/>
  <mergeCells count="4">
    <mergeCell ref="N2:O2"/>
    <mergeCell ref="A1:A2"/>
    <mergeCell ref="E1:E2"/>
    <mergeCell ref="I1:I2"/>
  </mergeCells>
  <phoneticPr fontId="25"/>
  <dataValidations count="1">
    <dataValidation imeMode="off" allowBlank="1" showInputMessage="1" showErrorMessage="1" sqref="B1:B1048576 F1:F104857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pane ySplit="1" topLeftCell="A2" activePane="bottomLeft" state="frozen"/>
      <selection activeCell="A2" sqref="A2"/>
      <selection pane="bottomLeft" activeCell="A2" sqref="A2"/>
    </sheetView>
  </sheetViews>
  <sheetFormatPr defaultRowHeight="13.5"/>
  <cols>
    <col min="1" max="1" width="12.75" bestFit="1" customWidth="1"/>
    <col min="6" max="6" width="13.125" bestFit="1" customWidth="1"/>
    <col min="8" max="8" width="13.875" bestFit="1" customWidth="1"/>
    <col min="9" max="9" width="14.875" customWidth="1"/>
  </cols>
  <sheetData>
    <row r="1" spans="1:9">
      <c r="A1" t="s">
        <v>246</v>
      </c>
      <c r="B1" t="s">
        <v>247</v>
      </c>
      <c r="C1" t="s">
        <v>248</v>
      </c>
      <c r="D1" t="s">
        <v>249</v>
      </c>
      <c r="E1" t="s">
        <v>250</v>
      </c>
      <c r="F1" t="s">
        <v>251</v>
      </c>
      <c r="G1" t="s">
        <v>252</v>
      </c>
      <c r="H1" t="s">
        <v>253</v>
      </c>
      <c r="I1" t="s">
        <v>254</v>
      </c>
    </row>
    <row r="2" spans="1:9">
      <c r="A2" t="str">
        <f>IFERROR(Sheet5!A2,"")</f>
        <v/>
      </c>
      <c r="B2" t="str">
        <f>IF(H2="","",②選手情報入力!D10)</f>
        <v/>
      </c>
      <c r="C2" t="str">
        <f>IF(H2="","",②選手情報入力!E10)</f>
        <v/>
      </c>
      <c r="D2" t="str">
        <f>IF(H2="","",IF(②選手情報入力!G10="男",1,2))</f>
        <v/>
      </c>
      <c r="E2" t="str">
        <f>IF(H2="","",23)</f>
        <v/>
      </c>
      <c r="F2" t="str">
        <f>IF(H2="","",①団体情報入力!$D$4)</f>
        <v/>
      </c>
      <c r="G2" t="str">
        <f>IF(H2="","",①団体情報入力!$D$3)</f>
        <v/>
      </c>
      <c r="H2" t="str">
        <f>IF(②選手情報入力!C10="","",②選手情報入力!C10)</f>
        <v/>
      </c>
      <c r="I2" t="str">
        <f>IF(H2="","",IF(②選手情報入力!I10="","",IF(D2=1,VLOOKUP(②選手情報入力!I10,種目情報!$A$3:$B$17,2,FALSE),VLOOKUP(②選手情報入力!I10,種目情報!$E$3:$F$19,2,FALSE)))&amp;" "&amp;Sheet5!J2)</f>
        <v/>
      </c>
    </row>
    <row r="3" spans="1:9">
      <c r="A3" t="str">
        <f>IFERROR(Sheet5!A3,"")</f>
        <v/>
      </c>
      <c r="B3" t="str">
        <f>IF(H3="","",②選手情報入力!D11)</f>
        <v/>
      </c>
      <c r="C3" t="str">
        <f>IF(H3="","",②選手情報入力!E11)</f>
        <v/>
      </c>
      <c r="D3" t="str">
        <f>IF(H3="","",IF(②選手情報入力!G11="男",1,2))</f>
        <v/>
      </c>
      <c r="E3" t="str">
        <f t="shared" ref="E3:E66" si="0">IF(H3="","",23)</f>
        <v/>
      </c>
      <c r="F3" t="str">
        <f>IF(H3="","",①団体情報入力!$D$4)</f>
        <v/>
      </c>
      <c r="G3" t="str">
        <f>IF(H3="","",①団体情報入力!$D$3)</f>
        <v/>
      </c>
      <c r="H3" t="str">
        <f>IF(②選手情報入力!C11="","",②選手情報入力!C11)</f>
        <v/>
      </c>
      <c r="I3" t="str">
        <f>IF(H3="","",IF(②選手情報入力!I11="","",IF(D3=1,VLOOKUP(②選手情報入力!I11,種目情報!$A$3:$B$17,2,FALSE),VLOOKUP(②選手情報入力!I11,種目情報!$E$3:$F$19,2,FALSE)))&amp;" "&amp;Sheet5!J3)</f>
        <v/>
      </c>
    </row>
    <row r="4" spans="1:9">
      <c r="A4" t="str">
        <f>IFERROR(Sheet5!A4,"")</f>
        <v/>
      </c>
      <c r="B4" t="str">
        <f>IF(H4="","",②選手情報入力!D12)</f>
        <v/>
      </c>
      <c r="C4" t="str">
        <f>IF(H4="","",②選手情報入力!E12)</f>
        <v/>
      </c>
      <c r="D4" t="str">
        <f>IF(H4="","",IF(②選手情報入力!G12="男",1,2))</f>
        <v/>
      </c>
      <c r="E4" t="str">
        <f t="shared" si="0"/>
        <v/>
      </c>
      <c r="F4" t="str">
        <f>IF(H4="","",①団体情報入力!$D$4)</f>
        <v/>
      </c>
      <c r="G4" t="str">
        <f>IF(H4="","",①団体情報入力!$D$3)</f>
        <v/>
      </c>
      <c r="H4" t="str">
        <f>IF(②選手情報入力!C12="","",②選手情報入力!C12)</f>
        <v/>
      </c>
      <c r="I4" t="str">
        <f>IF(H4="","",IF(②選手情報入力!I12="","",IF(D4=1,VLOOKUP(②選手情報入力!I12,種目情報!$A$3:$B$17,2,FALSE),VLOOKUP(②選手情報入力!I12,種目情報!$E$3:$F$19,2,FALSE)))&amp;" "&amp;Sheet5!J4)</f>
        <v/>
      </c>
    </row>
    <row r="5" spans="1:9">
      <c r="A5" t="str">
        <f>IFERROR(Sheet5!A5,"")</f>
        <v/>
      </c>
      <c r="B5" t="str">
        <f>IF(H5="","",②選手情報入力!D13)</f>
        <v/>
      </c>
      <c r="C5" t="str">
        <f>IF(H5="","",②選手情報入力!E13)</f>
        <v/>
      </c>
      <c r="D5" t="str">
        <f>IF(H5="","",IF(②選手情報入力!G13="男",1,2))</f>
        <v/>
      </c>
      <c r="E5" t="str">
        <f t="shared" si="0"/>
        <v/>
      </c>
      <c r="F5" t="str">
        <f>IF(H5="","",①団体情報入力!$D$4)</f>
        <v/>
      </c>
      <c r="G5" t="str">
        <f>IF(H5="","",①団体情報入力!$D$3)</f>
        <v/>
      </c>
      <c r="H5" t="str">
        <f>IF(②選手情報入力!C13="","",②選手情報入力!C13)</f>
        <v/>
      </c>
      <c r="I5" t="str">
        <f>IF(H5="","",IF(②選手情報入力!I13="","",IF(D5=1,VLOOKUP(②選手情報入力!I13,種目情報!$A$3:$B$17,2,FALSE),VLOOKUP(②選手情報入力!I13,種目情報!$E$3:$F$19,2,FALSE)))&amp;" "&amp;Sheet5!J5)</f>
        <v/>
      </c>
    </row>
    <row r="6" spans="1:9">
      <c r="A6" t="str">
        <f>IFERROR(Sheet5!A6,"")</f>
        <v/>
      </c>
      <c r="B6" t="str">
        <f>IF(H6="","",②選手情報入力!D14)</f>
        <v/>
      </c>
      <c r="C6" t="str">
        <f>IF(H6="","",②選手情報入力!E14)</f>
        <v/>
      </c>
      <c r="D6" t="str">
        <f>IF(H6="","",IF(②選手情報入力!G14="男",1,2))</f>
        <v/>
      </c>
      <c r="E6" t="str">
        <f t="shared" si="0"/>
        <v/>
      </c>
      <c r="F6" t="str">
        <f>IF(H6="","",①団体情報入力!$D$4)</f>
        <v/>
      </c>
      <c r="G6" t="str">
        <f>IF(H6="","",①団体情報入力!$D$3)</f>
        <v/>
      </c>
      <c r="H6" t="str">
        <f>IF(②選手情報入力!C14="","",②選手情報入力!C14)</f>
        <v/>
      </c>
      <c r="I6" t="str">
        <f>IF(H6="","",IF(②選手情報入力!I14="","",IF(D6=1,VLOOKUP(②選手情報入力!I14,種目情報!$A$3:$B$17,2,FALSE),VLOOKUP(②選手情報入力!I14,種目情報!$E$3:$F$19,2,FALSE)))&amp;" "&amp;Sheet5!J6)</f>
        <v/>
      </c>
    </row>
    <row r="7" spans="1:9">
      <c r="A7" t="str">
        <f>IFERROR(Sheet5!A7,"")</f>
        <v/>
      </c>
      <c r="B7" t="str">
        <f>IF(H7="","",②選手情報入力!D15)</f>
        <v/>
      </c>
      <c r="C7" t="str">
        <f>IF(H7="","",②選手情報入力!E15)</f>
        <v/>
      </c>
      <c r="D7" t="str">
        <f>IF(H7="","",IF(②選手情報入力!G15="男",1,2))</f>
        <v/>
      </c>
      <c r="E7" t="str">
        <f t="shared" si="0"/>
        <v/>
      </c>
      <c r="F7" t="str">
        <f>IF(H7="","",①団体情報入力!$D$4)</f>
        <v/>
      </c>
      <c r="G7" t="str">
        <f>IF(H7="","",①団体情報入力!$D$3)</f>
        <v/>
      </c>
      <c r="H7" t="str">
        <f>IF(②選手情報入力!C15="","",②選手情報入力!C15)</f>
        <v/>
      </c>
      <c r="I7" t="str">
        <f>IF(H7="","",IF(②選手情報入力!I15="","",IF(D7=1,VLOOKUP(②選手情報入力!I15,種目情報!$A$3:$B$17,2,FALSE),VLOOKUP(②選手情報入力!I15,種目情報!$E$3:$F$19,2,FALSE)))&amp;" "&amp;Sheet5!J7)</f>
        <v/>
      </c>
    </row>
    <row r="8" spans="1:9">
      <c r="A8" t="str">
        <f>IFERROR(Sheet5!A8,"")</f>
        <v/>
      </c>
      <c r="B8" t="str">
        <f>IF(H8="","",②選手情報入力!D16)</f>
        <v/>
      </c>
      <c r="C8" t="str">
        <f>IF(H8="","",②選手情報入力!E16)</f>
        <v/>
      </c>
      <c r="D8" t="str">
        <f>IF(H8="","",IF(②選手情報入力!G16="男",1,2))</f>
        <v/>
      </c>
      <c r="E8" t="str">
        <f t="shared" si="0"/>
        <v/>
      </c>
      <c r="F8" t="str">
        <f>IF(H8="","",①団体情報入力!$D$4)</f>
        <v/>
      </c>
      <c r="G8" t="str">
        <f>IF(H8="","",①団体情報入力!$D$3)</f>
        <v/>
      </c>
      <c r="H8" t="str">
        <f>IF(②選手情報入力!C16="","",②選手情報入力!C16)</f>
        <v/>
      </c>
      <c r="I8" t="str">
        <f>IF(H8="","",IF(②選手情報入力!I16="","",IF(D8=1,VLOOKUP(②選手情報入力!I16,種目情報!$A$3:$B$17,2,FALSE),VLOOKUP(②選手情報入力!I16,種目情報!$E$3:$F$19,2,FALSE)))&amp;" "&amp;Sheet5!J8)</f>
        <v/>
      </c>
    </row>
    <row r="9" spans="1:9">
      <c r="A9" t="str">
        <f>IFERROR(Sheet5!A9,"")</f>
        <v/>
      </c>
      <c r="B9" t="str">
        <f>IF(H9="","",②選手情報入力!D17)</f>
        <v/>
      </c>
      <c r="C9" t="str">
        <f>IF(H9="","",②選手情報入力!E17)</f>
        <v/>
      </c>
      <c r="D9" t="str">
        <f>IF(H9="","",IF(②選手情報入力!G17="男",1,2))</f>
        <v/>
      </c>
      <c r="E9" t="str">
        <f t="shared" si="0"/>
        <v/>
      </c>
      <c r="F9" t="str">
        <f>IF(H9="","",①団体情報入力!$D$4)</f>
        <v/>
      </c>
      <c r="G9" t="str">
        <f>IF(H9="","",①団体情報入力!$D$3)</f>
        <v/>
      </c>
      <c r="H9" t="str">
        <f>IF(②選手情報入力!C17="","",②選手情報入力!C17)</f>
        <v/>
      </c>
      <c r="I9" t="str">
        <f>IF(H9="","",IF(②選手情報入力!I17="","",IF(D9=1,VLOOKUP(②選手情報入力!I17,種目情報!$A$3:$B$17,2,FALSE),VLOOKUP(②選手情報入力!I17,種目情報!$E$3:$F$19,2,FALSE)))&amp;" "&amp;Sheet5!J9)</f>
        <v/>
      </c>
    </row>
    <row r="10" spans="1:9">
      <c r="A10" t="str">
        <f>IFERROR(Sheet5!A10,"")</f>
        <v/>
      </c>
      <c r="B10" t="str">
        <f>IF(H10="","",②選手情報入力!D18)</f>
        <v/>
      </c>
      <c r="C10" t="str">
        <f>IF(H10="","",②選手情報入力!E18)</f>
        <v/>
      </c>
      <c r="D10" t="str">
        <f>IF(H10="","",IF(②選手情報入力!G18="男",1,2))</f>
        <v/>
      </c>
      <c r="E10" t="str">
        <f t="shared" si="0"/>
        <v/>
      </c>
      <c r="F10" t="str">
        <f>IF(H10="","",①団体情報入力!$D$4)</f>
        <v/>
      </c>
      <c r="G10" t="str">
        <f>IF(H10="","",①団体情報入力!$D$3)</f>
        <v/>
      </c>
      <c r="H10" t="str">
        <f>IF(②選手情報入力!C18="","",②選手情報入力!C18)</f>
        <v/>
      </c>
      <c r="I10" t="str">
        <f>IF(H10="","",IF(②選手情報入力!I18="","",IF(D10=1,VLOOKUP(②選手情報入力!I18,種目情報!$A$3:$B$17,2,FALSE),VLOOKUP(②選手情報入力!I18,種目情報!$E$3:$F$19,2,FALSE)))&amp;" "&amp;Sheet5!J10)</f>
        <v/>
      </c>
    </row>
    <row r="11" spans="1:9">
      <c r="A11" t="str">
        <f>IFERROR(Sheet5!A11,"")</f>
        <v/>
      </c>
      <c r="B11" t="str">
        <f>IF(H11="","",②選手情報入力!D19)</f>
        <v/>
      </c>
      <c r="C11" t="str">
        <f>IF(H11="","",②選手情報入力!E19)</f>
        <v/>
      </c>
      <c r="D11" t="str">
        <f>IF(H11="","",IF(②選手情報入力!G19="男",1,2))</f>
        <v/>
      </c>
      <c r="E11" t="str">
        <f t="shared" si="0"/>
        <v/>
      </c>
      <c r="F11" t="str">
        <f>IF(H11="","",①団体情報入力!$D$4)</f>
        <v/>
      </c>
      <c r="G11" t="str">
        <f>IF(H11="","",①団体情報入力!$D$3)</f>
        <v/>
      </c>
      <c r="H11" t="str">
        <f>IF(②選手情報入力!C19="","",②選手情報入力!C19)</f>
        <v/>
      </c>
      <c r="I11" t="str">
        <f>IF(H11="","",IF(②選手情報入力!I19="","",IF(D11=1,VLOOKUP(②選手情報入力!I19,種目情報!$A$3:$B$17,2,FALSE),VLOOKUP(②選手情報入力!I19,種目情報!$E$3:$F$19,2,FALSE)))&amp;" "&amp;Sheet5!J11)</f>
        <v/>
      </c>
    </row>
    <row r="12" spans="1:9">
      <c r="A12" t="str">
        <f>IFERROR(Sheet5!A12,"")</f>
        <v/>
      </c>
      <c r="B12" t="str">
        <f>IF(H12="","",②選手情報入力!D20)</f>
        <v/>
      </c>
      <c r="C12" t="str">
        <f>IF(H12="","",②選手情報入力!E20)</f>
        <v/>
      </c>
      <c r="D12" t="str">
        <f>IF(H12="","",IF(②選手情報入力!G20="男",1,2))</f>
        <v/>
      </c>
      <c r="E12" t="str">
        <f t="shared" si="0"/>
        <v/>
      </c>
      <c r="F12" t="str">
        <f>IF(H12="","",①団体情報入力!$D$4)</f>
        <v/>
      </c>
      <c r="G12" t="str">
        <f>IF(H12="","",①団体情報入力!$D$3)</f>
        <v/>
      </c>
      <c r="H12" t="str">
        <f>IF(②選手情報入力!C20="","",②選手情報入力!C20)</f>
        <v/>
      </c>
      <c r="I12" t="str">
        <f>IF(H12="","",IF(②選手情報入力!I20="","",IF(D12=1,VLOOKUP(②選手情報入力!I20,種目情報!$A$3:$B$17,2,FALSE),VLOOKUP(②選手情報入力!I20,種目情報!$E$3:$F$19,2,FALSE)))&amp;" "&amp;Sheet5!J12)</f>
        <v/>
      </c>
    </row>
    <row r="13" spans="1:9">
      <c r="A13" t="str">
        <f>IFERROR(Sheet5!A13,"")</f>
        <v/>
      </c>
      <c r="B13" t="str">
        <f>IF(H13="","",②選手情報入力!D21)</f>
        <v/>
      </c>
      <c r="C13" t="str">
        <f>IF(H13="","",②選手情報入力!E21)</f>
        <v/>
      </c>
      <c r="D13" t="str">
        <f>IF(H13="","",IF(②選手情報入力!G21="男",1,2))</f>
        <v/>
      </c>
      <c r="E13" t="str">
        <f t="shared" si="0"/>
        <v/>
      </c>
      <c r="F13" t="str">
        <f>IF(H13="","",①団体情報入力!$D$4)</f>
        <v/>
      </c>
      <c r="G13" t="str">
        <f>IF(H13="","",①団体情報入力!$D$3)</f>
        <v/>
      </c>
      <c r="H13" t="str">
        <f>IF(②選手情報入力!C21="","",②選手情報入力!C21)</f>
        <v/>
      </c>
      <c r="I13" t="str">
        <f>IF(H13="","",IF(②選手情報入力!I21="","",IF(D13=1,VLOOKUP(②選手情報入力!I21,種目情報!$A$3:$B$17,2,FALSE),VLOOKUP(②選手情報入力!I21,種目情報!$E$3:$F$19,2,FALSE)))&amp;" "&amp;Sheet5!J13)</f>
        <v/>
      </c>
    </row>
    <row r="14" spans="1:9">
      <c r="A14" t="str">
        <f>IFERROR(Sheet5!A14,"")</f>
        <v/>
      </c>
      <c r="B14" t="str">
        <f>IF(H14="","",②選手情報入力!D22)</f>
        <v/>
      </c>
      <c r="C14" t="str">
        <f>IF(H14="","",②選手情報入力!E22)</f>
        <v/>
      </c>
      <c r="D14" t="str">
        <f>IF(H14="","",IF(②選手情報入力!G22="男",1,2))</f>
        <v/>
      </c>
      <c r="E14" t="str">
        <f t="shared" si="0"/>
        <v/>
      </c>
      <c r="F14" t="str">
        <f>IF(H14="","",①団体情報入力!$D$4)</f>
        <v/>
      </c>
      <c r="G14" t="str">
        <f>IF(H14="","",①団体情報入力!$D$3)</f>
        <v/>
      </c>
      <c r="H14" t="str">
        <f>IF(②選手情報入力!C22="","",②選手情報入力!C22)</f>
        <v/>
      </c>
      <c r="I14" t="str">
        <f>IF(H14="","",IF(②選手情報入力!I22="","",IF(D14=1,VLOOKUP(②選手情報入力!I22,種目情報!$A$3:$B$17,2,FALSE),VLOOKUP(②選手情報入力!I22,種目情報!$E$3:$F$19,2,FALSE)))&amp;" "&amp;Sheet5!J14)</f>
        <v/>
      </c>
    </row>
    <row r="15" spans="1:9">
      <c r="A15" t="str">
        <f>IFERROR(Sheet5!A15,"")</f>
        <v/>
      </c>
      <c r="B15" t="str">
        <f>IF(H15="","",②選手情報入力!D23)</f>
        <v/>
      </c>
      <c r="C15" t="str">
        <f>IF(H15="","",②選手情報入力!E23)</f>
        <v/>
      </c>
      <c r="D15" t="str">
        <f>IF(H15="","",IF(②選手情報入力!G23="男",1,2))</f>
        <v/>
      </c>
      <c r="E15" t="str">
        <f t="shared" si="0"/>
        <v/>
      </c>
      <c r="F15" t="str">
        <f>IF(H15="","",①団体情報入力!$D$4)</f>
        <v/>
      </c>
      <c r="G15" t="str">
        <f>IF(H15="","",①団体情報入力!$D$3)</f>
        <v/>
      </c>
      <c r="H15" t="str">
        <f>IF(②選手情報入力!C23="","",②選手情報入力!C23)</f>
        <v/>
      </c>
      <c r="I15" t="str">
        <f>IF(H15="","",IF(②選手情報入力!I23="","",IF(D15=1,VLOOKUP(②選手情報入力!I23,種目情報!$A$3:$B$17,2,FALSE),VLOOKUP(②選手情報入力!I23,種目情報!$E$3:$F$19,2,FALSE)))&amp;" "&amp;Sheet5!J15)</f>
        <v/>
      </c>
    </row>
    <row r="16" spans="1:9">
      <c r="A16" t="str">
        <f>IFERROR(Sheet5!A16,"")</f>
        <v/>
      </c>
      <c r="B16" t="str">
        <f>IF(H16="","",②選手情報入力!D24)</f>
        <v/>
      </c>
      <c r="C16" t="str">
        <f>IF(H16="","",②選手情報入力!E24)</f>
        <v/>
      </c>
      <c r="D16" t="str">
        <f>IF(H16="","",IF(②選手情報入力!G24="男",1,2))</f>
        <v/>
      </c>
      <c r="E16" t="str">
        <f t="shared" si="0"/>
        <v/>
      </c>
      <c r="F16" t="str">
        <f>IF(H16="","",①団体情報入力!$D$4)</f>
        <v/>
      </c>
      <c r="G16" t="str">
        <f>IF(H16="","",①団体情報入力!$D$3)</f>
        <v/>
      </c>
      <c r="H16" t="str">
        <f>IF(②選手情報入力!C24="","",②選手情報入力!C24)</f>
        <v/>
      </c>
      <c r="I16" t="str">
        <f>IF(H16="","",IF(②選手情報入力!I24="","",IF(D16=1,VLOOKUP(②選手情報入力!I24,種目情報!$A$3:$B$17,2,FALSE),VLOOKUP(②選手情報入力!I24,種目情報!$E$3:$F$19,2,FALSE)))&amp;" "&amp;Sheet5!J16)</f>
        <v/>
      </c>
    </row>
    <row r="17" spans="1:9">
      <c r="A17" t="str">
        <f>IFERROR(Sheet5!A17,"")</f>
        <v/>
      </c>
      <c r="B17" t="str">
        <f>IF(H17="","",②選手情報入力!D25)</f>
        <v/>
      </c>
      <c r="C17" t="str">
        <f>IF(H17="","",②選手情報入力!E25)</f>
        <v/>
      </c>
      <c r="D17" t="str">
        <f>IF(H17="","",IF(②選手情報入力!G25="男",1,2))</f>
        <v/>
      </c>
      <c r="E17" t="str">
        <f t="shared" si="0"/>
        <v/>
      </c>
      <c r="F17" t="str">
        <f>IF(H17="","",①団体情報入力!$D$4)</f>
        <v/>
      </c>
      <c r="G17" t="str">
        <f>IF(H17="","",①団体情報入力!$D$3)</f>
        <v/>
      </c>
      <c r="H17" t="str">
        <f>IF(②選手情報入力!C25="","",②選手情報入力!C25)</f>
        <v/>
      </c>
      <c r="I17" t="str">
        <f>IF(H17="","",IF(②選手情報入力!I25="","",IF(D17=1,VLOOKUP(②選手情報入力!I25,種目情報!$A$3:$B$17,2,FALSE),VLOOKUP(②選手情報入力!I25,種目情報!$E$3:$F$19,2,FALSE)))&amp;" "&amp;Sheet5!J17)</f>
        <v/>
      </c>
    </row>
    <row r="18" spans="1:9">
      <c r="A18" t="str">
        <f>IFERROR(Sheet5!A18,"")</f>
        <v/>
      </c>
      <c r="B18" t="str">
        <f>IF(H18="","",②選手情報入力!D26)</f>
        <v/>
      </c>
      <c r="C18" t="str">
        <f>IF(H18="","",②選手情報入力!E26)</f>
        <v/>
      </c>
      <c r="D18" t="str">
        <f>IF(H18="","",IF(②選手情報入力!G26="男",1,2))</f>
        <v/>
      </c>
      <c r="E18" t="str">
        <f t="shared" si="0"/>
        <v/>
      </c>
      <c r="F18" t="str">
        <f>IF(H18="","",①団体情報入力!$D$4)</f>
        <v/>
      </c>
      <c r="G18" t="str">
        <f>IF(H18="","",①団体情報入力!$D$3)</f>
        <v/>
      </c>
      <c r="H18" t="str">
        <f>IF(②選手情報入力!C26="","",②選手情報入力!C26)</f>
        <v/>
      </c>
      <c r="I18" t="str">
        <f>IF(H18="","",IF(②選手情報入力!I26="","",IF(D18=1,VLOOKUP(②選手情報入力!I26,種目情報!$A$3:$B$17,2,FALSE),VLOOKUP(②選手情報入力!I26,種目情報!$E$3:$F$19,2,FALSE)))&amp;" "&amp;Sheet5!J18)</f>
        <v/>
      </c>
    </row>
    <row r="19" spans="1:9">
      <c r="A19" t="str">
        <f>IFERROR(Sheet5!A19,"")</f>
        <v/>
      </c>
      <c r="B19" t="str">
        <f>IF(H19="","",②選手情報入力!D27)</f>
        <v/>
      </c>
      <c r="C19" t="str">
        <f>IF(H19="","",②選手情報入力!E27)</f>
        <v/>
      </c>
      <c r="D19" t="str">
        <f>IF(H19="","",IF(②選手情報入力!G27="男",1,2))</f>
        <v/>
      </c>
      <c r="E19" t="str">
        <f t="shared" si="0"/>
        <v/>
      </c>
      <c r="F19" t="str">
        <f>IF(H19="","",①団体情報入力!$D$4)</f>
        <v/>
      </c>
      <c r="G19" t="str">
        <f>IF(H19="","",①団体情報入力!$D$3)</f>
        <v/>
      </c>
      <c r="H19" t="str">
        <f>IF(②選手情報入力!C27="","",②選手情報入力!C27)</f>
        <v/>
      </c>
      <c r="I19" t="str">
        <f>IF(H19="","",IF(②選手情報入力!I27="","",IF(D19=1,VLOOKUP(②選手情報入力!I27,種目情報!$A$3:$B$17,2,FALSE),VLOOKUP(②選手情報入力!I27,種目情報!$E$3:$F$19,2,FALSE)))&amp;" "&amp;Sheet5!J19)</f>
        <v/>
      </c>
    </row>
    <row r="20" spans="1:9">
      <c r="A20" t="str">
        <f>IFERROR(Sheet5!A20,"")</f>
        <v/>
      </c>
      <c r="B20" t="str">
        <f>IF(H20="","",②選手情報入力!D28)</f>
        <v/>
      </c>
      <c r="C20" t="str">
        <f>IF(H20="","",②選手情報入力!E28)</f>
        <v/>
      </c>
      <c r="D20" t="str">
        <f>IF(H20="","",IF(②選手情報入力!G28="男",1,2))</f>
        <v/>
      </c>
      <c r="E20" t="str">
        <f t="shared" si="0"/>
        <v/>
      </c>
      <c r="F20" t="str">
        <f>IF(H20="","",①団体情報入力!$D$4)</f>
        <v/>
      </c>
      <c r="G20" t="str">
        <f>IF(H20="","",①団体情報入力!$D$3)</f>
        <v/>
      </c>
      <c r="H20" t="str">
        <f>IF(②選手情報入力!C28="","",②選手情報入力!C28)</f>
        <v/>
      </c>
      <c r="I20" t="str">
        <f>IF(H20="","",IF(②選手情報入力!I28="","",IF(D20=1,VLOOKUP(②選手情報入力!I28,種目情報!$A$3:$B$17,2,FALSE),VLOOKUP(②選手情報入力!I28,種目情報!$E$3:$F$19,2,FALSE)))&amp;" "&amp;Sheet5!J20)</f>
        <v/>
      </c>
    </row>
    <row r="21" spans="1:9">
      <c r="A21" t="str">
        <f>IFERROR(Sheet5!A21,"")</f>
        <v/>
      </c>
      <c r="B21" t="str">
        <f>IF(H21="","",②選手情報入力!D29)</f>
        <v/>
      </c>
      <c r="C21" t="str">
        <f>IF(H21="","",②選手情報入力!E29)</f>
        <v/>
      </c>
      <c r="D21" t="str">
        <f>IF(H21="","",IF(②選手情報入力!G29="男",1,2))</f>
        <v/>
      </c>
      <c r="E21" t="str">
        <f t="shared" si="0"/>
        <v/>
      </c>
      <c r="F21" t="str">
        <f>IF(H21="","",①団体情報入力!$D$4)</f>
        <v/>
      </c>
      <c r="G21" t="str">
        <f>IF(H21="","",①団体情報入力!$D$3)</f>
        <v/>
      </c>
      <c r="H21" t="str">
        <f>IF(②選手情報入力!C29="","",②選手情報入力!C29)</f>
        <v/>
      </c>
      <c r="I21" t="str">
        <f>IF(H21="","",IF(②選手情報入力!I29="","",IF(D21=1,VLOOKUP(②選手情報入力!I29,種目情報!$A$3:$B$17,2,FALSE),VLOOKUP(②選手情報入力!I29,種目情報!$E$3:$F$19,2,FALSE)))&amp;" "&amp;Sheet5!J21)</f>
        <v/>
      </c>
    </row>
    <row r="22" spans="1:9">
      <c r="A22" t="str">
        <f>IFERROR(Sheet5!A22,"")</f>
        <v/>
      </c>
      <c r="B22" t="str">
        <f>IF(H22="","",②選手情報入力!D30)</f>
        <v/>
      </c>
      <c r="C22" t="str">
        <f>IF(H22="","",②選手情報入力!E30)</f>
        <v/>
      </c>
      <c r="D22" t="str">
        <f>IF(H22="","",IF(②選手情報入力!G30="男",1,2))</f>
        <v/>
      </c>
      <c r="E22" t="str">
        <f t="shared" si="0"/>
        <v/>
      </c>
      <c r="F22" t="str">
        <f>IF(H22="","",①団体情報入力!$D$4)</f>
        <v/>
      </c>
      <c r="G22" t="str">
        <f>IF(H22="","",①団体情報入力!$D$3)</f>
        <v/>
      </c>
      <c r="H22" t="str">
        <f>IF(②選手情報入力!C30="","",②選手情報入力!C30)</f>
        <v/>
      </c>
      <c r="I22" t="str">
        <f>IF(H22="","",IF(②選手情報入力!I30="","",IF(D22=1,VLOOKUP(②選手情報入力!I30,種目情報!$A$3:$B$17,2,FALSE),VLOOKUP(②選手情報入力!I30,種目情報!$E$3:$F$19,2,FALSE)))&amp;" "&amp;Sheet5!J22)</f>
        <v/>
      </c>
    </row>
    <row r="23" spans="1:9">
      <c r="A23" t="str">
        <f>IFERROR(Sheet5!A23,"")</f>
        <v/>
      </c>
      <c r="B23" t="str">
        <f>IF(H23="","",②選手情報入力!D31)</f>
        <v/>
      </c>
      <c r="C23" t="str">
        <f>IF(H23="","",②選手情報入力!E31)</f>
        <v/>
      </c>
      <c r="D23" t="str">
        <f>IF(H23="","",IF(②選手情報入力!G31="男",1,2))</f>
        <v/>
      </c>
      <c r="E23" t="str">
        <f t="shared" si="0"/>
        <v/>
      </c>
      <c r="F23" t="str">
        <f>IF(H23="","",①団体情報入力!$D$4)</f>
        <v/>
      </c>
      <c r="G23" t="str">
        <f>IF(H23="","",①団体情報入力!$D$3)</f>
        <v/>
      </c>
      <c r="H23" t="str">
        <f>IF(②選手情報入力!C31="","",②選手情報入力!C31)</f>
        <v/>
      </c>
      <c r="I23" t="str">
        <f>IF(H23="","",IF(②選手情報入力!I31="","",IF(D23=1,VLOOKUP(②選手情報入力!I31,種目情報!$A$3:$B$17,2,FALSE),VLOOKUP(②選手情報入力!I31,種目情報!$E$3:$F$19,2,FALSE)))&amp;" "&amp;Sheet5!J23)</f>
        <v/>
      </c>
    </row>
    <row r="24" spans="1:9">
      <c r="A24" t="str">
        <f>IFERROR(Sheet5!A24,"")</f>
        <v/>
      </c>
      <c r="B24" t="str">
        <f>IF(H24="","",②選手情報入力!D32)</f>
        <v/>
      </c>
      <c r="C24" t="str">
        <f>IF(H24="","",②選手情報入力!E32)</f>
        <v/>
      </c>
      <c r="D24" t="str">
        <f>IF(H24="","",IF(②選手情報入力!G32="男",1,2))</f>
        <v/>
      </c>
      <c r="E24" t="str">
        <f t="shared" si="0"/>
        <v/>
      </c>
      <c r="F24" t="str">
        <f>IF(H24="","",①団体情報入力!$D$4)</f>
        <v/>
      </c>
      <c r="G24" t="str">
        <f>IF(H24="","",①団体情報入力!$D$3)</f>
        <v/>
      </c>
      <c r="H24" t="str">
        <f>IF(②選手情報入力!C32="","",②選手情報入力!C32)</f>
        <v/>
      </c>
      <c r="I24" t="str">
        <f>IF(H24="","",IF(②選手情報入力!I32="","",IF(D24=1,VLOOKUP(②選手情報入力!I32,種目情報!$A$3:$B$17,2,FALSE),VLOOKUP(②選手情報入力!I32,種目情報!$E$3:$F$19,2,FALSE)))&amp;" "&amp;Sheet5!J24)</f>
        <v/>
      </c>
    </row>
    <row r="25" spans="1:9">
      <c r="A25" t="str">
        <f>IFERROR(Sheet5!A25,"")</f>
        <v/>
      </c>
      <c r="B25" t="str">
        <f>IF(H25="","",②選手情報入力!D33)</f>
        <v/>
      </c>
      <c r="C25" t="str">
        <f>IF(H25="","",②選手情報入力!E33)</f>
        <v/>
      </c>
      <c r="D25" t="str">
        <f>IF(H25="","",IF(②選手情報入力!G33="男",1,2))</f>
        <v/>
      </c>
      <c r="E25" t="str">
        <f t="shared" si="0"/>
        <v/>
      </c>
      <c r="F25" t="str">
        <f>IF(H25="","",①団体情報入力!$D$4)</f>
        <v/>
      </c>
      <c r="G25" t="str">
        <f>IF(H25="","",①団体情報入力!$D$3)</f>
        <v/>
      </c>
      <c r="H25" t="str">
        <f>IF(②選手情報入力!C33="","",②選手情報入力!C33)</f>
        <v/>
      </c>
      <c r="I25" t="str">
        <f>IF(H25="","",IF(②選手情報入力!I33="","",IF(D25=1,VLOOKUP(②選手情報入力!I33,種目情報!$A$3:$B$17,2,FALSE),VLOOKUP(②選手情報入力!I33,種目情報!$E$3:$F$19,2,FALSE)))&amp;" "&amp;Sheet5!J25)</f>
        <v/>
      </c>
    </row>
    <row r="26" spans="1:9">
      <c r="A26" t="str">
        <f>IFERROR(Sheet5!A26,"")</f>
        <v/>
      </c>
      <c r="B26" t="str">
        <f>IF(H26="","",②選手情報入力!D34)</f>
        <v/>
      </c>
      <c r="C26" t="str">
        <f>IF(H26="","",②選手情報入力!E34)</f>
        <v/>
      </c>
      <c r="D26" t="str">
        <f>IF(H26="","",IF(②選手情報入力!G34="男",1,2))</f>
        <v/>
      </c>
      <c r="E26" t="str">
        <f t="shared" si="0"/>
        <v/>
      </c>
      <c r="F26" t="str">
        <f>IF(H26="","",①団体情報入力!$D$4)</f>
        <v/>
      </c>
      <c r="G26" t="str">
        <f>IF(H26="","",①団体情報入力!$D$3)</f>
        <v/>
      </c>
      <c r="H26" t="str">
        <f>IF(②選手情報入力!C34="","",②選手情報入力!C34)</f>
        <v/>
      </c>
      <c r="I26" t="str">
        <f>IF(H26="","",IF(②選手情報入力!I34="","",IF(D26=1,VLOOKUP(②選手情報入力!I34,種目情報!$A$3:$B$17,2,FALSE),VLOOKUP(②選手情報入力!I34,種目情報!$E$3:$F$19,2,FALSE)))&amp;" "&amp;Sheet5!J26)</f>
        <v/>
      </c>
    </row>
    <row r="27" spans="1:9">
      <c r="A27" t="str">
        <f>IFERROR(Sheet5!A27,"")</f>
        <v/>
      </c>
      <c r="B27" t="str">
        <f>IF(H27="","",②選手情報入力!D35)</f>
        <v/>
      </c>
      <c r="C27" t="str">
        <f>IF(H27="","",②選手情報入力!E35)</f>
        <v/>
      </c>
      <c r="D27" t="str">
        <f>IF(H27="","",IF(②選手情報入力!G35="男",1,2))</f>
        <v/>
      </c>
      <c r="E27" t="str">
        <f t="shared" si="0"/>
        <v/>
      </c>
      <c r="F27" t="str">
        <f>IF(H27="","",①団体情報入力!$D$4)</f>
        <v/>
      </c>
      <c r="G27" t="str">
        <f>IF(H27="","",①団体情報入力!$D$3)</f>
        <v/>
      </c>
      <c r="H27" t="str">
        <f>IF(②選手情報入力!C35="","",②選手情報入力!C35)</f>
        <v/>
      </c>
      <c r="I27" t="str">
        <f>IF(H27="","",IF(②選手情報入力!I35="","",IF(D27=1,VLOOKUP(②選手情報入力!I35,種目情報!$A$3:$B$17,2,FALSE),VLOOKUP(②選手情報入力!I35,種目情報!$E$3:$F$19,2,FALSE)))&amp;" "&amp;Sheet5!J27)</f>
        <v/>
      </c>
    </row>
    <row r="28" spans="1:9">
      <c r="A28" t="str">
        <f>IFERROR(Sheet5!A28,"")</f>
        <v/>
      </c>
      <c r="B28" t="str">
        <f>IF(H28="","",②選手情報入力!D36)</f>
        <v/>
      </c>
      <c r="C28" t="str">
        <f>IF(H28="","",②選手情報入力!E36)</f>
        <v/>
      </c>
      <c r="D28" t="str">
        <f>IF(H28="","",IF(②選手情報入力!G36="男",1,2))</f>
        <v/>
      </c>
      <c r="E28" t="str">
        <f t="shared" si="0"/>
        <v/>
      </c>
      <c r="F28" t="str">
        <f>IF(H28="","",①団体情報入力!$D$4)</f>
        <v/>
      </c>
      <c r="G28" t="str">
        <f>IF(H28="","",①団体情報入力!$D$3)</f>
        <v/>
      </c>
      <c r="H28" t="str">
        <f>IF(②選手情報入力!C36="","",②選手情報入力!C36)</f>
        <v/>
      </c>
      <c r="I28" t="str">
        <f>IF(H28="","",IF(②選手情報入力!I36="","",IF(D28=1,VLOOKUP(②選手情報入力!I36,種目情報!$A$3:$B$17,2,FALSE),VLOOKUP(②選手情報入力!I36,種目情報!$E$3:$F$19,2,FALSE)))&amp;" "&amp;Sheet5!J28)</f>
        <v/>
      </c>
    </row>
    <row r="29" spans="1:9">
      <c r="A29" t="str">
        <f>IFERROR(Sheet5!A29,"")</f>
        <v/>
      </c>
      <c r="B29" t="str">
        <f>IF(H29="","",②選手情報入力!D37)</f>
        <v/>
      </c>
      <c r="C29" t="str">
        <f>IF(H29="","",②選手情報入力!E37)</f>
        <v/>
      </c>
      <c r="D29" t="str">
        <f>IF(H29="","",IF(②選手情報入力!G37="男",1,2))</f>
        <v/>
      </c>
      <c r="E29" t="str">
        <f t="shared" si="0"/>
        <v/>
      </c>
      <c r="F29" t="str">
        <f>IF(H29="","",①団体情報入力!$D$4)</f>
        <v/>
      </c>
      <c r="G29" t="str">
        <f>IF(H29="","",①団体情報入力!$D$3)</f>
        <v/>
      </c>
      <c r="H29" t="str">
        <f>IF(②選手情報入力!C37="","",②選手情報入力!C37)</f>
        <v/>
      </c>
      <c r="I29" t="str">
        <f>IF(H29="","",IF(②選手情報入力!I37="","",IF(D29=1,VLOOKUP(②選手情報入力!I37,種目情報!$A$3:$B$17,2,FALSE),VLOOKUP(②選手情報入力!I37,種目情報!$E$3:$F$19,2,FALSE)))&amp;" "&amp;Sheet5!J29)</f>
        <v/>
      </c>
    </row>
    <row r="30" spans="1:9">
      <c r="A30" t="str">
        <f>IFERROR(Sheet5!A30,"")</f>
        <v/>
      </c>
      <c r="B30" t="str">
        <f>IF(H30="","",②選手情報入力!D38)</f>
        <v/>
      </c>
      <c r="C30" t="str">
        <f>IF(H30="","",②選手情報入力!E38)</f>
        <v/>
      </c>
      <c r="D30" t="str">
        <f>IF(H30="","",IF(②選手情報入力!G38="男",1,2))</f>
        <v/>
      </c>
      <c r="E30" t="str">
        <f t="shared" si="0"/>
        <v/>
      </c>
      <c r="F30" t="str">
        <f>IF(H30="","",①団体情報入力!$D$4)</f>
        <v/>
      </c>
      <c r="G30" t="str">
        <f>IF(H30="","",①団体情報入力!$D$3)</f>
        <v/>
      </c>
      <c r="H30" t="str">
        <f>IF(②選手情報入力!C38="","",②選手情報入力!C38)</f>
        <v/>
      </c>
      <c r="I30" t="str">
        <f>IF(H30="","",IF(②選手情報入力!I38="","",IF(D30=1,VLOOKUP(②選手情報入力!I38,種目情報!$A$3:$B$17,2,FALSE),VLOOKUP(②選手情報入力!I38,種目情報!$E$3:$F$19,2,FALSE)))&amp;" "&amp;Sheet5!J30)</f>
        <v/>
      </c>
    </row>
    <row r="31" spans="1:9">
      <c r="A31" t="str">
        <f>IFERROR(Sheet5!A31,"")</f>
        <v/>
      </c>
      <c r="B31" t="str">
        <f>IF(H31="","",②選手情報入力!D39)</f>
        <v/>
      </c>
      <c r="C31" t="str">
        <f>IF(H31="","",②選手情報入力!E39)</f>
        <v/>
      </c>
      <c r="D31" t="str">
        <f>IF(H31="","",IF(②選手情報入力!G39="男",1,2))</f>
        <v/>
      </c>
      <c r="E31" t="str">
        <f t="shared" si="0"/>
        <v/>
      </c>
      <c r="F31" t="str">
        <f>IF(H31="","",①団体情報入力!$D$4)</f>
        <v/>
      </c>
      <c r="G31" t="str">
        <f>IF(H31="","",①団体情報入力!$D$3)</f>
        <v/>
      </c>
      <c r="H31" t="str">
        <f>IF(②選手情報入力!C39="","",②選手情報入力!C39)</f>
        <v/>
      </c>
      <c r="I31" t="str">
        <f>IF(H31="","",IF(②選手情報入力!I39="","",IF(D31=1,VLOOKUP(②選手情報入力!I39,種目情報!$A$3:$B$17,2,FALSE),VLOOKUP(②選手情報入力!I39,種目情報!$E$3:$F$19,2,FALSE)))&amp;" "&amp;Sheet5!J31)</f>
        <v/>
      </c>
    </row>
    <row r="32" spans="1:9">
      <c r="A32" t="str">
        <f>IFERROR(Sheet5!A32,"")</f>
        <v/>
      </c>
      <c r="B32" t="str">
        <f>IF(H32="","",②選手情報入力!D40)</f>
        <v/>
      </c>
      <c r="C32" t="str">
        <f>IF(H32="","",②選手情報入力!E40)</f>
        <v/>
      </c>
      <c r="D32" t="str">
        <f>IF(H32="","",IF(②選手情報入力!G40="男",1,2))</f>
        <v/>
      </c>
      <c r="E32" t="str">
        <f t="shared" si="0"/>
        <v/>
      </c>
      <c r="F32" t="str">
        <f>IF(H32="","",①団体情報入力!$D$4)</f>
        <v/>
      </c>
      <c r="G32" t="str">
        <f>IF(H32="","",①団体情報入力!$D$3)</f>
        <v/>
      </c>
      <c r="H32" t="str">
        <f>IF(②選手情報入力!C40="","",②選手情報入力!C40)</f>
        <v/>
      </c>
      <c r="I32" t="str">
        <f>IF(H32="","",IF(②選手情報入力!I40="","",IF(D32=1,VLOOKUP(②選手情報入力!I40,種目情報!$A$3:$B$17,2,FALSE),VLOOKUP(②選手情報入力!I40,種目情報!$E$3:$F$19,2,FALSE)))&amp;" "&amp;Sheet5!J32)</f>
        <v/>
      </c>
    </row>
    <row r="33" spans="1:9">
      <c r="A33" t="str">
        <f>IFERROR(Sheet5!A33,"")</f>
        <v/>
      </c>
      <c r="B33" t="str">
        <f>IF(H33="","",②選手情報入力!D41)</f>
        <v/>
      </c>
      <c r="C33" t="str">
        <f>IF(H33="","",②選手情報入力!E41)</f>
        <v/>
      </c>
      <c r="D33" t="str">
        <f>IF(H33="","",IF(②選手情報入力!G41="男",1,2))</f>
        <v/>
      </c>
      <c r="E33" t="str">
        <f t="shared" si="0"/>
        <v/>
      </c>
      <c r="F33" t="str">
        <f>IF(H33="","",①団体情報入力!$D$4)</f>
        <v/>
      </c>
      <c r="G33" t="str">
        <f>IF(H33="","",①団体情報入力!$D$3)</f>
        <v/>
      </c>
      <c r="H33" t="str">
        <f>IF(②選手情報入力!C41="","",②選手情報入力!C41)</f>
        <v/>
      </c>
      <c r="I33" t="str">
        <f>IF(H33="","",IF(②選手情報入力!I41="","",IF(D33=1,VLOOKUP(②選手情報入力!I41,種目情報!$A$3:$B$17,2,FALSE),VLOOKUP(②選手情報入力!I41,種目情報!$E$3:$F$19,2,FALSE)))&amp;" "&amp;Sheet5!J33)</f>
        <v/>
      </c>
    </row>
    <row r="34" spans="1:9">
      <c r="A34" t="str">
        <f>IFERROR(Sheet5!A34,"")</f>
        <v/>
      </c>
      <c r="B34" t="str">
        <f>IF(H34="","",②選手情報入力!D42)</f>
        <v/>
      </c>
      <c r="C34" t="str">
        <f>IF(H34="","",②選手情報入力!E42)</f>
        <v/>
      </c>
      <c r="D34" t="str">
        <f>IF(H34="","",IF(②選手情報入力!G42="男",1,2))</f>
        <v/>
      </c>
      <c r="E34" t="str">
        <f t="shared" si="0"/>
        <v/>
      </c>
      <c r="F34" t="str">
        <f>IF(H34="","",①団体情報入力!$D$4)</f>
        <v/>
      </c>
      <c r="G34" t="str">
        <f>IF(H34="","",①団体情報入力!$D$3)</f>
        <v/>
      </c>
      <c r="H34" t="str">
        <f>IF(②選手情報入力!C42="","",②選手情報入力!C42)</f>
        <v/>
      </c>
      <c r="I34" t="str">
        <f>IF(H34="","",IF(②選手情報入力!I42="","",IF(D34=1,VLOOKUP(②選手情報入力!I42,種目情報!$A$3:$B$17,2,FALSE),VLOOKUP(②選手情報入力!I42,種目情報!$E$3:$F$19,2,FALSE)))&amp;" "&amp;Sheet5!J34)</f>
        <v/>
      </c>
    </row>
    <row r="35" spans="1:9">
      <c r="A35" t="str">
        <f>IFERROR(Sheet5!A35,"")</f>
        <v/>
      </c>
      <c r="B35" t="str">
        <f>IF(H35="","",②選手情報入力!D43)</f>
        <v/>
      </c>
      <c r="C35" t="str">
        <f>IF(H35="","",②選手情報入力!E43)</f>
        <v/>
      </c>
      <c r="D35" t="str">
        <f>IF(H35="","",IF(②選手情報入力!G43="男",1,2))</f>
        <v/>
      </c>
      <c r="E35" t="str">
        <f t="shared" si="0"/>
        <v/>
      </c>
      <c r="F35" t="str">
        <f>IF(H35="","",①団体情報入力!$D$4)</f>
        <v/>
      </c>
      <c r="G35" t="str">
        <f>IF(H35="","",①団体情報入力!$D$3)</f>
        <v/>
      </c>
      <c r="H35" t="str">
        <f>IF(②選手情報入力!C43="","",②選手情報入力!C43)</f>
        <v/>
      </c>
      <c r="I35" t="str">
        <f>IF(H35="","",IF(②選手情報入力!I43="","",IF(D35=1,VLOOKUP(②選手情報入力!I43,種目情報!$A$3:$B$17,2,FALSE),VLOOKUP(②選手情報入力!I43,種目情報!$E$3:$F$19,2,FALSE)))&amp;" "&amp;Sheet5!J35)</f>
        <v/>
      </c>
    </row>
    <row r="36" spans="1:9">
      <c r="A36" t="str">
        <f>IFERROR(Sheet5!A36,"")</f>
        <v/>
      </c>
      <c r="B36" t="str">
        <f>IF(H36="","",②選手情報入力!D44)</f>
        <v/>
      </c>
      <c r="C36" t="str">
        <f>IF(H36="","",②選手情報入力!E44)</f>
        <v/>
      </c>
      <c r="D36" t="str">
        <f>IF(H36="","",IF(②選手情報入力!G44="男",1,2))</f>
        <v/>
      </c>
      <c r="E36" t="str">
        <f t="shared" si="0"/>
        <v/>
      </c>
      <c r="F36" t="str">
        <f>IF(H36="","",①団体情報入力!$D$4)</f>
        <v/>
      </c>
      <c r="G36" t="str">
        <f>IF(H36="","",①団体情報入力!$D$3)</f>
        <v/>
      </c>
      <c r="H36" t="str">
        <f>IF(②選手情報入力!C44="","",②選手情報入力!C44)</f>
        <v/>
      </c>
      <c r="I36" t="str">
        <f>IF(H36="","",IF(②選手情報入力!I44="","",IF(D36=1,VLOOKUP(②選手情報入力!I44,種目情報!$A$3:$B$17,2,FALSE),VLOOKUP(②選手情報入力!I44,種目情報!$E$3:$F$19,2,FALSE)))&amp;" "&amp;Sheet5!J36)</f>
        <v/>
      </c>
    </row>
    <row r="37" spans="1:9">
      <c r="A37" t="str">
        <f>IFERROR(Sheet5!A37,"")</f>
        <v/>
      </c>
      <c r="B37" t="str">
        <f>IF(H37="","",②選手情報入力!D45)</f>
        <v/>
      </c>
      <c r="C37" t="str">
        <f>IF(H37="","",②選手情報入力!E45)</f>
        <v/>
      </c>
      <c r="D37" t="str">
        <f>IF(H37="","",IF(②選手情報入力!G45="男",1,2))</f>
        <v/>
      </c>
      <c r="E37" t="str">
        <f t="shared" si="0"/>
        <v/>
      </c>
      <c r="F37" t="str">
        <f>IF(H37="","",①団体情報入力!$D$4)</f>
        <v/>
      </c>
      <c r="G37" t="str">
        <f>IF(H37="","",①団体情報入力!$D$3)</f>
        <v/>
      </c>
      <c r="H37" t="str">
        <f>IF(②選手情報入力!C45="","",②選手情報入力!C45)</f>
        <v/>
      </c>
      <c r="I37" t="str">
        <f>IF(H37="","",IF(②選手情報入力!I45="","",IF(D37=1,VLOOKUP(②選手情報入力!I45,種目情報!$A$3:$B$17,2,FALSE),VLOOKUP(②選手情報入力!I45,種目情報!$E$3:$F$19,2,FALSE)))&amp;" "&amp;Sheet5!J37)</f>
        <v/>
      </c>
    </row>
    <row r="38" spans="1:9">
      <c r="A38" t="str">
        <f>IFERROR(Sheet5!A38,"")</f>
        <v/>
      </c>
      <c r="B38" t="str">
        <f>IF(H38="","",②選手情報入力!D46)</f>
        <v/>
      </c>
      <c r="C38" t="str">
        <f>IF(H38="","",②選手情報入力!E46)</f>
        <v/>
      </c>
      <c r="D38" t="str">
        <f>IF(H38="","",IF(②選手情報入力!G46="男",1,2))</f>
        <v/>
      </c>
      <c r="E38" t="str">
        <f t="shared" si="0"/>
        <v/>
      </c>
      <c r="F38" t="str">
        <f>IF(H38="","",①団体情報入力!$D$4)</f>
        <v/>
      </c>
      <c r="G38" t="str">
        <f>IF(H38="","",①団体情報入力!$D$3)</f>
        <v/>
      </c>
      <c r="H38" t="str">
        <f>IF(②選手情報入力!C46="","",②選手情報入力!C46)</f>
        <v/>
      </c>
      <c r="I38" t="str">
        <f>IF(H38="","",IF(②選手情報入力!I46="","",IF(D38=1,VLOOKUP(②選手情報入力!I46,種目情報!$A$3:$B$17,2,FALSE),VLOOKUP(②選手情報入力!I46,種目情報!$E$3:$F$19,2,FALSE)))&amp;" "&amp;Sheet5!J38)</f>
        <v/>
      </c>
    </row>
    <row r="39" spans="1:9">
      <c r="A39" t="str">
        <f>IFERROR(Sheet5!A39,"")</f>
        <v/>
      </c>
      <c r="B39" t="str">
        <f>IF(H39="","",②選手情報入力!D47)</f>
        <v/>
      </c>
      <c r="C39" t="str">
        <f>IF(H39="","",②選手情報入力!E47)</f>
        <v/>
      </c>
      <c r="D39" t="str">
        <f>IF(H39="","",IF(②選手情報入力!G47="男",1,2))</f>
        <v/>
      </c>
      <c r="E39" t="str">
        <f t="shared" si="0"/>
        <v/>
      </c>
      <c r="F39" t="str">
        <f>IF(H39="","",①団体情報入力!$D$4)</f>
        <v/>
      </c>
      <c r="G39" t="str">
        <f>IF(H39="","",①団体情報入力!$D$3)</f>
        <v/>
      </c>
      <c r="H39" t="str">
        <f>IF(②選手情報入力!C47="","",②選手情報入力!C47)</f>
        <v/>
      </c>
      <c r="I39" t="str">
        <f>IF(H39="","",IF(②選手情報入力!I47="","",IF(D39=1,VLOOKUP(②選手情報入力!I47,種目情報!$A$3:$B$17,2,FALSE),VLOOKUP(②選手情報入力!I47,種目情報!$E$3:$F$19,2,FALSE)))&amp;" "&amp;Sheet5!J39)</f>
        <v/>
      </c>
    </row>
    <row r="40" spans="1:9">
      <c r="A40" t="str">
        <f>IFERROR(Sheet5!A40,"")</f>
        <v/>
      </c>
      <c r="B40" t="str">
        <f>IF(H40="","",②選手情報入力!D48)</f>
        <v/>
      </c>
      <c r="C40" t="str">
        <f>IF(H40="","",②選手情報入力!E48)</f>
        <v/>
      </c>
      <c r="D40" t="str">
        <f>IF(H40="","",IF(②選手情報入力!G48="男",1,2))</f>
        <v/>
      </c>
      <c r="E40" t="str">
        <f t="shared" si="0"/>
        <v/>
      </c>
      <c r="F40" t="str">
        <f>IF(H40="","",①団体情報入力!$D$4)</f>
        <v/>
      </c>
      <c r="G40" t="str">
        <f>IF(H40="","",①団体情報入力!$D$3)</f>
        <v/>
      </c>
      <c r="H40" t="str">
        <f>IF(②選手情報入力!C48="","",②選手情報入力!C48)</f>
        <v/>
      </c>
      <c r="I40" t="str">
        <f>IF(H40="","",IF(②選手情報入力!I48="","",IF(D40=1,VLOOKUP(②選手情報入力!I48,種目情報!$A$3:$B$17,2,FALSE),VLOOKUP(②選手情報入力!I48,種目情報!$E$3:$F$19,2,FALSE)))&amp;" "&amp;Sheet5!J40)</f>
        <v/>
      </c>
    </row>
    <row r="41" spans="1:9">
      <c r="A41" t="str">
        <f>IFERROR(Sheet5!A41,"")</f>
        <v/>
      </c>
      <c r="B41" t="str">
        <f>IF(H41="","",②選手情報入力!D49)</f>
        <v/>
      </c>
      <c r="C41" t="str">
        <f>IF(H41="","",②選手情報入力!E49)</f>
        <v/>
      </c>
      <c r="D41" t="str">
        <f>IF(H41="","",IF(②選手情報入力!G49="男",1,2))</f>
        <v/>
      </c>
      <c r="E41" t="str">
        <f t="shared" si="0"/>
        <v/>
      </c>
      <c r="F41" t="str">
        <f>IF(H41="","",①団体情報入力!$D$4)</f>
        <v/>
      </c>
      <c r="G41" t="str">
        <f>IF(H41="","",①団体情報入力!$D$3)</f>
        <v/>
      </c>
      <c r="H41" t="str">
        <f>IF(②選手情報入力!C49="","",②選手情報入力!C49)</f>
        <v/>
      </c>
      <c r="I41" t="str">
        <f>IF(H41="","",IF(②選手情報入力!I49="","",IF(D41=1,VLOOKUP(②選手情報入力!I49,種目情報!$A$3:$B$17,2,FALSE),VLOOKUP(②選手情報入力!I49,種目情報!$E$3:$F$19,2,FALSE)))&amp;" "&amp;Sheet5!J41)</f>
        <v/>
      </c>
    </row>
    <row r="42" spans="1:9">
      <c r="A42" t="str">
        <f>IFERROR(Sheet5!A42,"")</f>
        <v/>
      </c>
      <c r="B42" t="str">
        <f>IF(H42="","",②選手情報入力!D50)</f>
        <v/>
      </c>
      <c r="C42" t="str">
        <f>IF(H42="","",②選手情報入力!E50)</f>
        <v/>
      </c>
      <c r="D42" t="str">
        <f>IF(H42="","",IF(②選手情報入力!G50="男",1,2))</f>
        <v/>
      </c>
      <c r="E42" t="str">
        <f t="shared" si="0"/>
        <v/>
      </c>
      <c r="F42" t="str">
        <f>IF(H42="","",①団体情報入力!$D$4)</f>
        <v/>
      </c>
      <c r="G42" t="str">
        <f>IF(H42="","",①団体情報入力!$D$3)</f>
        <v/>
      </c>
      <c r="H42" t="str">
        <f>IF(②選手情報入力!C50="","",②選手情報入力!C50)</f>
        <v/>
      </c>
      <c r="I42" t="str">
        <f>IF(H42="","",IF(②選手情報入力!I50="","",IF(D42=1,VLOOKUP(②選手情報入力!I50,種目情報!$A$3:$B$17,2,FALSE),VLOOKUP(②選手情報入力!I50,種目情報!$E$3:$F$19,2,FALSE)))&amp;" "&amp;Sheet5!J42)</f>
        <v/>
      </c>
    </row>
    <row r="43" spans="1:9">
      <c r="A43" t="str">
        <f>IFERROR(Sheet5!A43,"")</f>
        <v/>
      </c>
      <c r="B43" t="str">
        <f>IF(H43="","",②選手情報入力!D51)</f>
        <v/>
      </c>
      <c r="C43" t="str">
        <f>IF(H43="","",②選手情報入力!E51)</f>
        <v/>
      </c>
      <c r="D43" t="str">
        <f>IF(H43="","",IF(②選手情報入力!G51="男",1,2))</f>
        <v/>
      </c>
      <c r="E43" t="str">
        <f t="shared" si="0"/>
        <v/>
      </c>
      <c r="F43" t="str">
        <f>IF(H43="","",①団体情報入力!$D$4)</f>
        <v/>
      </c>
      <c r="G43" t="str">
        <f>IF(H43="","",①団体情報入力!$D$3)</f>
        <v/>
      </c>
      <c r="H43" t="str">
        <f>IF(②選手情報入力!C51="","",②選手情報入力!C51)</f>
        <v/>
      </c>
      <c r="I43" t="str">
        <f>IF(H43="","",IF(②選手情報入力!I51="","",IF(D43=1,VLOOKUP(②選手情報入力!I51,種目情報!$A$3:$B$17,2,FALSE),VLOOKUP(②選手情報入力!I51,種目情報!$E$3:$F$19,2,FALSE)))&amp;" "&amp;Sheet5!J43)</f>
        <v/>
      </c>
    </row>
    <row r="44" spans="1:9">
      <c r="A44" t="str">
        <f>IFERROR(Sheet5!A44,"")</f>
        <v/>
      </c>
      <c r="B44" t="str">
        <f>IF(H44="","",②選手情報入力!D52)</f>
        <v/>
      </c>
      <c r="C44" t="str">
        <f>IF(H44="","",②選手情報入力!E52)</f>
        <v/>
      </c>
      <c r="D44" t="str">
        <f>IF(H44="","",IF(②選手情報入力!G52="男",1,2))</f>
        <v/>
      </c>
      <c r="E44" t="str">
        <f t="shared" si="0"/>
        <v/>
      </c>
      <c r="F44" t="str">
        <f>IF(H44="","",①団体情報入力!$D$4)</f>
        <v/>
      </c>
      <c r="G44" t="str">
        <f>IF(H44="","",①団体情報入力!$D$3)</f>
        <v/>
      </c>
      <c r="H44" t="str">
        <f>IF(②選手情報入力!C52="","",②選手情報入力!C52)</f>
        <v/>
      </c>
      <c r="I44" t="str">
        <f>IF(H44="","",IF(②選手情報入力!I52="","",IF(D44=1,VLOOKUP(②選手情報入力!I52,種目情報!$A$3:$B$17,2,FALSE),VLOOKUP(②選手情報入力!I52,種目情報!$E$3:$F$19,2,FALSE)))&amp;" "&amp;Sheet5!J44)</f>
        <v/>
      </c>
    </row>
    <row r="45" spans="1:9">
      <c r="A45" t="str">
        <f>IFERROR(Sheet5!A45,"")</f>
        <v/>
      </c>
      <c r="B45" t="str">
        <f>IF(H45="","",②選手情報入力!D53)</f>
        <v/>
      </c>
      <c r="C45" t="str">
        <f>IF(H45="","",②選手情報入力!E53)</f>
        <v/>
      </c>
      <c r="D45" t="str">
        <f>IF(H45="","",IF(②選手情報入力!G53="男",1,2))</f>
        <v/>
      </c>
      <c r="E45" t="str">
        <f t="shared" si="0"/>
        <v/>
      </c>
      <c r="F45" t="str">
        <f>IF(H45="","",①団体情報入力!$D$4)</f>
        <v/>
      </c>
      <c r="G45" t="str">
        <f>IF(H45="","",①団体情報入力!$D$3)</f>
        <v/>
      </c>
      <c r="H45" t="str">
        <f>IF(②選手情報入力!C53="","",②選手情報入力!C53)</f>
        <v/>
      </c>
      <c r="I45" t="str">
        <f>IF(H45="","",IF(②選手情報入力!I53="","",IF(D45=1,VLOOKUP(②選手情報入力!I53,種目情報!$A$3:$B$17,2,FALSE),VLOOKUP(②選手情報入力!I53,種目情報!$E$3:$F$19,2,FALSE)))&amp;" "&amp;Sheet5!J45)</f>
        <v/>
      </c>
    </row>
    <row r="46" spans="1:9">
      <c r="A46" t="str">
        <f>IFERROR(Sheet5!A46,"")</f>
        <v/>
      </c>
      <c r="B46" t="str">
        <f>IF(H46="","",②選手情報入力!D54)</f>
        <v/>
      </c>
      <c r="C46" t="str">
        <f>IF(H46="","",②選手情報入力!E54)</f>
        <v/>
      </c>
      <c r="D46" t="str">
        <f>IF(H46="","",IF(②選手情報入力!G54="男",1,2))</f>
        <v/>
      </c>
      <c r="E46" t="str">
        <f t="shared" si="0"/>
        <v/>
      </c>
      <c r="F46" t="str">
        <f>IF(H46="","",①団体情報入力!$D$4)</f>
        <v/>
      </c>
      <c r="G46" t="str">
        <f>IF(H46="","",①団体情報入力!$D$3)</f>
        <v/>
      </c>
      <c r="H46" t="str">
        <f>IF(②選手情報入力!C54="","",②選手情報入力!C54)</f>
        <v/>
      </c>
      <c r="I46" t="str">
        <f>IF(H46="","",IF(②選手情報入力!I54="","",IF(D46=1,VLOOKUP(②選手情報入力!I54,種目情報!$A$3:$B$17,2,FALSE),VLOOKUP(②選手情報入力!I54,種目情報!$E$3:$F$19,2,FALSE)))&amp;" "&amp;Sheet5!J46)</f>
        <v/>
      </c>
    </row>
    <row r="47" spans="1:9">
      <c r="A47" t="str">
        <f>IFERROR(Sheet5!A47,"")</f>
        <v/>
      </c>
      <c r="B47" t="str">
        <f>IF(H47="","",②選手情報入力!D55)</f>
        <v/>
      </c>
      <c r="C47" t="str">
        <f>IF(H47="","",②選手情報入力!E55)</f>
        <v/>
      </c>
      <c r="D47" t="str">
        <f>IF(H47="","",IF(②選手情報入力!G55="男",1,2))</f>
        <v/>
      </c>
      <c r="E47" t="str">
        <f t="shared" si="0"/>
        <v/>
      </c>
      <c r="F47" t="str">
        <f>IF(H47="","",①団体情報入力!$D$4)</f>
        <v/>
      </c>
      <c r="G47" t="str">
        <f>IF(H47="","",①団体情報入力!$D$3)</f>
        <v/>
      </c>
      <c r="H47" t="str">
        <f>IF(②選手情報入力!C55="","",②選手情報入力!C55)</f>
        <v/>
      </c>
      <c r="I47" t="str">
        <f>IF(H47="","",IF(②選手情報入力!I55="","",IF(D47=1,VLOOKUP(②選手情報入力!I55,種目情報!$A$3:$B$17,2,FALSE),VLOOKUP(②選手情報入力!I55,種目情報!$E$3:$F$19,2,FALSE)))&amp;" "&amp;Sheet5!J47)</f>
        <v/>
      </c>
    </row>
    <row r="48" spans="1:9">
      <c r="A48" t="str">
        <f>IFERROR(Sheet5!A48,"")</f>
        <v/>
      </c>
      <c r="B48" t="str">
        <f>IF(H48="","",②選手情報入力!D56)</f>
        <v/>
      </c>
      <c r="C48" t="str">
        <f>IF(H48="","",②選手情報入力!E56)</f>
        <v/>
      </c>
      <c r="D48" t="str">
        <f>IF(H48="","",IF(②選手情報入力!G56="男",1,2))</f>
        <v/>
      </c>
      <c r="E48" t="str">
        <f t="shared" si="0"/>
        <v/>
      </c>
      <c r="F48" t="str">
        <f>IF(H48="","",①団体情報入力!$D$4)</f>
        <v/>
      </c>
      <c r="G48" t="str">
        <f>IF(H48="","",①団体情報入力!$D$3)</f>
        <v/>
      </c>
      <c r="H48" t="str">
        <f>IF(②選手情報入力!C56="","",②選手情報入力!C56)</f>
        <v/>
      </c>
      <c r="I48" t="str">
        <f>IF(H48="","",IF(②選手情報入力!I56="","",IF(D48=1,VLOOKUP(②選手情報入力!I56,種目情報!$A$3:$B$17,2,FALSE),VLOOKUP(②選手情報入力!I56,種目情報!$E$3:$F$19,2,FALSE)))&amp;" "&amp;Sheet5!J48)</f>
        <v/>
      </c>
    </row>
    <row r="49" spans="1:9">
      <c r="A49" t="str">
        <f>IFERROR(Sheet5!A49,"")</f>
        <v/>
      </c>
      <c r="B49" t="str">
        <f>IF(H49="","",②選手情報入力!D57)</f>
        <v/>
      </c>
      <c r="C49" t="str">
        <f>IF(H49="","",②選手情報入力!E57)</f>
        <v/>
      </c>
      <c r="D49" t="str">
        <f>IF(H49="","",IF(②選手情報入力!G57="男",1,2))</f>
        <v/>
      </c>
      <c r="E49" t="str">
        <f t="shared" si="0"/>
        <v/>
      </c>
      <c r="F49" t="str">
        <f>IF(H49="","",①団体情報入力!$D$4)</f>
        <v/>
      </c>
      <c r="G49" t="str">
        <f>IF(H49="","",①団体情報入力!$D$3)</f>
        <v/>
      </c>
      <c r="H49" t="str">
        <f>IF(②選手情報入力!C57="","",②選手情報入力!C57)</f>
        <v/>
      </c>
      <c r="I49" t="str">
        <f>IF(H49="","",IF(②選手情報入力!I57="","",IF(D49=1,VLOOKUP(②選手情報入力!I57,種目情報!$A$3:$B$17,2,FALSE),VLOOKUP(②選手情報入力!I57,種目情報!$E$3:$F$19,2,FALSE)))&amp;" "&amp;Sheet5!J49)</f>
        <v/>
      </c>
    </row>
    <row r="50" spans="1:9">
      <c r="A50" t="str">
        <f>IFERROR(Sheet5!A50,"")</f>
        <v/>
      </c>
      <c r="B50" t="str">
        <f>IF(H50="","",②選手情報入力!D58)</f>
        <v/>
      </c>
      <c r="C50" t="str">
        <f>IF(H50="","",②選手情報入力!E58)</f>
        <v/>
      </c>
      <c r="D50" t="str">
        <f>IF(H50="","",IF(②選手情報入力!G58="男",1,2))</f>
        <v/>
      </c>
      <c r="E50" t="str">
        <f t="shared" si="0"/>
        <v/>
      </c>
      <c r="F50" t="str">
        <f>IF(H50="","",①団体情報入力!$D$4)</f>
        <v/>
      </c>
      <c r="G50" t="str">
        <f>IF(H50="","",①団体情報入力!$D$3)</f>
        <v/>
      </c>
      <c r="H50" t="str">
        <f>IF(②選手情報入力!C58="","",②選手情報入力!C58)</f>
        <v/>
      </c>
      <c r="I50" t="str">
        <f>IF(H50="","",IF(②選手情報入力!I58="","",IF(D50=1,VLOOKUP(②選手情報入力!I58,種目情報!$A$3:$B$17,2,FALSE),VLOOKUP(②選手情報入力!I58,種目情報!$E$3:$F$19,2,FALSE)))&amp;" "&amp;Sheet5!J50)</f>
        <v/>
      </c>
    </row>
    <row r="51" spans="1:9">
      <c r="A51" t="str">
        <f>IFERROR(Sheet5!A51,"")</f>
        <v/>
      </c>
      <c r="B51" t="str">
        <f>IF(H51="","",②選手情報入力!D59)</f>
        <v/>
      </c>
      <c r="C51" t="str">
        <f>IF(H51="","",②選手情報入力!E59)</f>
        <v/>
      </c>
      <c r="D51" t="str">
        <f>IF(H51="","",IF(②選手情報入力!G59="男",1,2))</f>
        <v/>
      </c>
      <c r="E51" t="str">
        <f t="shared" si="0"/>
        <v/>
      </c>
      <c r="F51" t="str">
        <f>IF(H51="","",①団体情報入力!$D$4)</f>
        <v/>
      </c>
      <c r="G51" t="str">
        <f>IF(H51="","",①団体情報入力!$D$3)</f>
        <v/>
      </c>
      <c r="H51" t="str">
        <f>IF(②選手情報入力!C59="","",②選手情報入力!C59)</f>
        <v/>
      </c>
      <c r="I51" t="str">
        <f>IF(H51="","",IF(②選手情報入力!I59="","",IF(D51=1,VLOOKUP(②選手情報入力!I59,種目情報!$A$3:$B$17,2,FALSE),VLOOKUP(②選手情報入力!I59,種目情報!$E$3:$F$19,2,FALSE)))&amp;" "&amp;Sheet5!J51)</f>
        <v/>
      </c>
    </row>
    <row r="52" spans="1:9">
      <c r="A52" t="str">
        <f>IFERROR(Sheet5!A52,"")</f>
        <v/>
      </c>
      <c r="B52" t="str">
        <f>IF(H52="","",②選手情報入力!D60)</f>
        <v/>
      </c>
      <c r="C52" t="str">
        <f>IF(H52="","",②選手情報入力!E60)</f>
        <v/>
      </c>
      <c r="D52" t="str">
        <f>IF(H52="","",IF(②選手情報入力!G60="男",1,2))</f>
        <v/>
      </c>
      <c r="E52" t="str">
        <f t="shared" si="0"/>
        <v/>
      </c>
      <c r="F52" t="str">
        <f>IF(H52="","",①団体情報入力!$D$4)</f>
        <v/>
      </c>
      <c r="G52" t="str">
        <f>IF(H52="","",①団体情報入力!$D$3)</f>
        <v/>
      </c>
      <c r="H52" t="str">
        <f>IF(②選手情報入力!C60="","",②選手情報入力!C60)</f>
        <v/>
      </c>
      <c r="I52" t="str">
        <f>IF(H52="","",IF(②選手情報入力!I60="","",IF(D52=1,VLOOKUP(②選手情報入力!I60,種目情報!$A$3:$B$17,2,FALSE),VLOOKUP(②選手情報入力!I60,種目情報!$E$3:$F$19,2,FALSE)))&amp;" "&amp;Sheet5!J52)</f>
        <v/>
      </c>
    </row>
    <row r="53" spans="1:9">
      <c r="A53" t="str">
        <f>IFERROR(Sheet5!A53,"")</f>
        <v/>
      </c>
      <c r="B53" t="str">
        <f>IF(H53="","",②選手情報入力!D61)</f>
        <v/>
      </c>
      <c r="C53" t="str">
        <f>IF(H53="","",②選手情報入力!E61)</f>
        <v/>
      </c>
      <c r="D53" t="str">
        <f>IF(H53="","",IF(②選手情報入力!G61="男",1,2))</f>
        <v/>
      </c>
      <c r="E53" t="str">
        <f t="shared" si="0"/>
        <v/>
      </c>
      <c r="F53" t="str">
        <f>IF(H53="","",①団体情報入力!$D$4)</f>
        <v/>
      </c>
      <c r="G53" t="str">
        <f>IF(H53="","",①団体情報入力!$D$3)</f>
        <v/>
      </c>
      <c r="H53" t="str">
        <f>IF(②選手情報入力!C61="","",②選手情報入力!C61)</f>
        <v/>
      </c>
      <c r="I53" t="str">
        <f>IF(H53="","",IF(②選手情報入力!I61="","",IF(D53=1,VLOOKUP(②選手情報入力!I61,種目情報!$A$3:$B$17,2,FALSE),VLOOKUP(②選手情報入力!I61,種目情報!$E$3:$F$19,2,FALSE)))&amp;" "&amp;Sheet5!J53)</f>
        <v/>
      </c>
    </row>
    <row r="54" spans="1:9">
      <c r="A54" t="str">
        <f>IFERROR(Sheet5!A54,"")</f>
        <v/>
      </c>
      <c r="B54" t="str">
        <f>IF(H54="","",②選手情報入力!D62)</f>
        <v/>
      </c>
      <c r="C54" t="str">
        <f>IF(H54="","",②選手情報入力!E62)</f>
        <v/>
      </c>
      <c r="D54" t="str">
        <f>IF(H54="","",IF(②選手情報入力!G62="男",1,2))</f>
        <v/>
      </c>
      <c r="E54" t="str">
        <f t="shared" si="0"/>
        <v/>
      </c>
      <c r="F54" t="str">
        <f>IF(H54="","",①団体情報入力!$D$4)</f>
        <v/>
      </c>
      <c r="G54" t="str">
        <f>IF(H54="","",①団体情報入力!$D$3)</f>
        <v/>
      </c>
      <c r="H54" t="str">
        <f>IF(②選手情報入力!C62="","",②選手情報入力!C62)</f>
        <v/>
      </c>
      <c r="I54" t="str">
        <f>IF(H54="","",IF(②選手情報入力!I62="","",IF(D54=1,VLOOKUP(②選手情報入力!I62,種目情報!$A$3:$B$17,2,FALSE),VLOOKUP(②選手情報入力!I62,種目情報!$E$3:$F$19,2,FALSE)))&amp;" "&amp;Sheet5!J54)</f>
        <v/>
      </c>
    </row>
    <row r="55" spans="1:9">
      <c r="A55" t="str">
        <f>IFERROR(Sheet5!A55,"")</f>
        <v/>
      </c>
      <c r="B55" t="str">
        <f>IF(H55="","",②選手情報入力!D63)</f>
        <v/>
      </c>
      <c r="C55" t="str">
        <f>IF(H55="","",②選手情報入力!E63)</f>
        <v/>
      </c>
      <c r="D55" t="str">
        <f>IF(H55="","",IF(②選手情報入力!G63="男",1,2))</f>
        <v/>
      </c>
      <c r="E55" t="str">
        <f t="shared" si="0"/>
        <v/>
      </c>
      <c r="F55" t="str">
        <f>IF(H55="","",①団体情報入力!$D$4)</f>
        <v/>
      </c>
      <c r="G55" t="str">
        <f>IF(H55="","",①団体情報入力!$D$3)</f>
        <v/>
      </c>
      <c r="H55" t="str">
        <f>IF(②選手情報入力!C63="","",②選手情報入力!C63)</f>
        <v/>
      </c>
      <c r="I55" t="str">
        <f>IF(H55="","",IF(②選手情報入力!I63="","",IF(D55=1,VLOOKUP(②選手情報入力!I63,種目情報!$A$3:$B$17,2,FALSE),VLOOKUP(②選手情報入力!I63,種目情報!$E$3:$F$19,2,FALSE)))&amp;" "&amp;Sheet5!J55)</f>
        <v/>
      </c>
    </row>
    <row r="56" spans="1:9">
      <c r="A56" t="str">
        <f>IFERROR(Sheet5!A56,"")</f>
        <v/>
      </c>
      <c r="B56" t="str">
        <f>IF(H56="","",②選手情報入力!D64)</f>
        <v/>
      </c>
      <c r="C56" t="str">
        <f>IF(H56="","",②選手情報入力!E64)</f>
        <v/>
      </c>
      <c r="D56" t="str">
        <f>IF(H56="","",IF(②選手情報入力!G64="男",1,2))</f>
        <v/>
      </c>
      <c r="E56" t="str">
        <f t="shared" si="0"/>
        <v/>
      </c>
      <c r="F56" t="str">
        <f>IF(H56="","",①団体情報入力!$D$4)</f>
        <v/>
      </c>
      <c r="G56" t="str">
        <f>IF(H56="","",①団体情報入力!$D$3)</f>
        <v/>
      </c>
      <c r="H56" t="str">
        <f>IF(②選手情報入力!C64="","",②選手情報入力!C64)</f>
        <v/>
      </c>
      <c r="I56" t="str">
        <f>IF(H56="","",IF(②選手情報入力!I64="","",IF(D56=1,VLOOKUP(②選手情報入力!I64,種目情報!$A$3:$B$17,2,FALSE),VLOOKUP(②選手情報入力!I64,種目情報!$E$3:$F$19,2,FALSE)))&amp;" "&amp;Sheet5!J56)</f>
        <v/>
      </c>
    </row>
    <row r="57" spans="1:9">
      <c r="A57" t="str">
        <f>IFERROR(Sheet5!A57,"")</f>
        <v/>
      </c>
      <c r="B57" t="str">
        <f>IF(H57="","",②選手情報入力!D65)</f>
        <v/>
      </c>
      <c r="C57" t="str">
        <f>IF(H57="","",②選手情報入力!E65)</f>
        <v/>
      </c>
      <c r="D57" t="str">
        <f>IF(H57="","",IF(②選手情報入力!G65="男",1,2))</f>
        <v/>
      </c>
      <c r="E57" t="str">
        <f t="shared" si="0"/>
        <v/>
      </c>
      <c r="F57" t="str">
        <f>IF(H57="","",①団体情報入力!$D$4)</f>
        <v/>
      </c>
      <c r="G57" t="str">
        <f>IF(H57="","",①団体情報入力!$D$3)</f>
        <v/>
      </c>
      <c r="H57" t="str">
        <f>IF(②選手情報入力!C65="","",②選手情報入力!C65)</f>
        <v/>
      </c>
      <c r="I57" t="str">
        <f>IF(H57="","",IF(②選手情報入力!I65="","",IF(D57=1,VLOOKUP(②選手情報入力!I65,種目情報!$A$3:$B$17,2,FALSE),VLOOKUP(②選手情報入力!I65,種目情報!$E$3:$F$19,2,FALSE)))&amp;" "&amp;Sheet5!J57)</f>
        <v/>
      </c>
    </row>
    <row r="58" spans="1:9">
      <c r="A58" t="str">
        <f>IFERROR(Sheet5!A58,"")</f>
        <v/>
      </c>
      <c r="B58" t="str">
        <f>IF(H58="","",②選手情報入力!D66)</f>
        <v/>
      </c>
      <c r="C58" t="str">
        <f>IF(H58="","",②選手情報入力!E66)</f>
        <v/>
      </c>
      <c r="D58" t="str">
        <f>IF(H58="","",IF(②選手情報入力!G66="男",1,2))</f>
        <v/>
      </c>
      <c r="E58" t="str">
        <f t="shared" si="0"/>
        <v/>
      </c>
      <c r="F58" t="str">
        <f>IF(H58="","",①団体情報入力!$D$4)</f>
        <v/>
      </c>
      <c r="G58" t="str">
        <f>IF(H58="","",①団体情報入力!$D$3)</f>
        <v/>
      </c>
      <c r="H58" t="str">
        <f>IF(②選手情報入力!C66="","",②選手情報入力!C66)</f>
        <v/>
      </c>
      <c r="I58" t="str">
        <f>IF(H58="","",IF(②選手情報入力!I66="","",IF(D58=1,VLOOKUP(②選手情報入力!I66,種目情報!$A$3:$B$17,2,FALSE),VLOOKUP(②選手情報入力!I66,種目情報!$E$3:$F$19,2,FALSE)))&amp;" "&amp;Sheet5!J58)</f>
        <v/>
      </c>
    </row>
    <row r="59" spans="1:9">
      <c r="A59" t="str">
        <f>IFERROR(Sheet5!A59,"")</f>
        <v/>
      </c>
      <c r="B59" t="str">
        <f>IF(H59="","",②選手情報入力!D67)</f>
        <v/>
      </c>
      <c r="C59" t="str">
        <f>IF(H59="","",②選手情報入力!E67)</f>
        <v/>
      </c>
      <c r="D59" t="str">
        <f>IF(H59="","",IF(②選手情報入力!G67="男",1,2))</f>
        <v/>
      </c>
      <c r="E59" t="str">
        <f t="shared" si="0"/>
        <v/>
      </c>
      <c r="F59" t="str">
        <f>IF(H59="","",①団体情報入力!$D$4)</f>
        <v/>
      </c>
      <c r="G59" t="str">
        <f>IF(H59="","",①団体情報入力!$D$3)</f>
        <v/>
      </c>
      <c r="H59" t="str">
        <f>IF(②選手情報入力!C67="","",②選手情報入力!C67)</f>
        <v/>
      </c>
      <c r="I59" t="str">
        <f>IF(H59="","",IF(②選手情報入力!I67="","",IF(D59=1,VLOOKUP(②選手情報入力!I67,種目情報!$A$3:$B$17,2,FALSE),VLOOKUP(②選手情報入力!I67,種目情報!$E$3:$F$19,2,FALSE)))&amp;" "&amp;Sheet5!J59)</f>
        <v/>
      </c>
    </row>
    <row r="60" spans="1:9">
      <c r="A60" t="str">
        <f>IFERROR(Sheet5!A60,"")</f>
        <v/>
      </c>
      <c r="B60" t="str">
        <f>IF(H60="","",②選手情報入力!D68)</f>
        <v/>
      </c>
      <c r="C60" t="str">
        <f>IF(H60="","",②選手情報入力!E68)</f>
        <v/>
      </c>
      <c r="D60" t="str">
        <f>IF(H60="","",IF(②選手情報入力!G68="男",1,2))</f>
        <v/>
      </c>
      <c r="E60" t="str">
        <f t="shared" si="0"/>
        <v/>
      </c>
      <c r="F60" t="str">
        <f>IF(H60="","",①団体情報入力!$D$4)</f>
        <v/>
      </c>
      <c r="G60" t="str">
        <f>IF(H60="","",①団体情報入力!$D$3)</f>
        <v/>
      </c>
      <c r="H60" t="str">
        <f>IF(②選手情報入力!C68="","",②選手情報入力!C68)</f>
        <v/>
      </c>
      <c r="I60" t="str">
        <f>IF(H60="","",IF(②選手情報入力!I68="","",IF(D60=1,VLOOKUP(②選手情報入力!I68,種目情報!$A$3:$B$17,2,FALSE),VLOOKUP(②選手情報入力!I68,種目情報!$E$3:$F$19,2,FALSE)))&amp;" "&amp;Sheet5!J60)</f>
        <v/>
      </c>
    </row>
    <row r="61" spans="1:9">
      <c r="A61" t="str">
        <f>IFERROR(Sheet5!A61,"")</f>
        <v/>
      </c>
      <c r="B61" t="str">
        <f>IF(H61="","",②選手情報入力!D69)</f>
        <v/>
      </c>
      <c r="C61" t="str">
        <f>IF(H61="","",②選手情報入力!E69)</f>
        <v/>
      </c>
      <c r="D61" t="str">
        <f>IF(H61="","",IF(②選手情報入力!G69="男",1,2))</f>
        <v/>
      </c>
      <c r="E61" t="str">
        <f t="shared" si="0"/>
        <v/>
      </c>
      <c r="F61" t="str">
        <f>IF(H61="","",①団体情報入力!$D$4)</f>
        <v/>
      </c>
      <c r="G61" t="str">
        <f>IF(H61="","",①団体情報入力!$D$3)</f>
        <v/>
      </c>
      <c r="H61" t="str">
        <f>IF(②選手情報入力!C69="","",②選手情報入力!C69)</f>
        <v/>
      </c>
      <c r="I61" t="str">
        <f>IF(H61="","",IF(②選手情報入力!I69="","",IF(D61=1,VLOOKUP(②選手情報入力!I69,種目情報!$A$3:$B$17,2,FALSE),VLOOKUP(②選手情報入力!I69,種目情報!$E$3:$F$19,2,FALSE)))&amp;" "&amp;Sheet5!J61)</f>
        <v/>
      </c>
    </row>
    <row r="62" spans="1:9">
      <c r="A62" t="str">
        <f>IFERROR(Sheet5!A62,"")</f>
        <v/>
      </c>
      <c r="B62" t="str">
        <f>IF(H62="","",②選手情報入力!D70)</f>
        <v/>
      </c>
      <c r="C62" t="str">
        <f>IF(H62="","",②選手情報入力!E70)</f>
        <v/>
      </c>
      <c r="D62" t="str">
        <f>IF(H62="","",IF(②選手情報入力!G70="男",1,2))</f>
        <v/>
      </c>
      <c r="E62" t="str">
        <f t="shared" si="0"/>
        <v/>
      </c>
      <c r="F62" t="str">
        <f>IF(H62="","",①団体情報入力!$D$4)</f>
        <v/>
      </c>
      <c r="G62" t="str">
        <f>IF(H62="","",①団体情報入力!$D$3)</f>
        <v/>
      </c>
      <c r="H62" t="str">
        <f>IF(②選手情報入力!C70="","",②選手情報入力!C70)</f>
        <v/>
      </c>
      <c r="I62" t="str">
        <f>IF(H62="","",IF(②選手情報入力!I70="","",IF(D62=1,VLOOKUP(②選手情報入力!I70,種目情報!$A$3:$B$17,2,FALSE),VLOOKUP(②選手情報入力!I70,種目情報!$E$3:$F$19,2,FALSE)))&amp;" "&amp;Sheet5!J62)</f>
        <v/>
      </c>
    </row>
    <row r="63" spans="1:9">
      <c r="A63" t="str">
        <f>IFERROR(Sheet5!A63,"")</f>
        <v/>
      </c>
      <c r="B63" t="str">
        <f>IF(H63="","",②選手情報入力!D71)</f>
        <v/>
      </c>
      <c r="C63" t="str">
        <f>IF(H63="","",②選手情報入力!E71)</f>
        <v/>
      </c>
      <c r="D63" t="str">
        <f>IF(H63="","",IF(②選手情報入力!G71="男",1,2))</f>
        <v/>
      </c>
      <c r="E63" t="str">
        <f t="shared" si="0"/>
        <v/>
      </c>
      <c r="F63" t="str">
        <f>IF(H63="","",①団体情報入力!$D$4)</f>
        <v/>
      </c>
      <c r="G63" t="str">
        <f>IF(H63="","",①団体情報入力!$D$3)</f>
        <v/>
      </c>
      <c r="H63" t="str">
        <f>IF(②選手情報入力!C71="","",②選手情報入力!C71)</f>
        <v/>
      </c>
      <c r="I63" t="str">
        <f>IF(H63="","",IF(②選手情報入力!I71="","",IF(D63=1,VLOOKUP(②選手情報入力!I71,種目情報!$A$3:$B$17,2,FALSE),VLOOKUP(②選手情報入力!I71,種目情報!$E$3:$F$19,2,FALSE)))&amp;" "&amp;Sheet5!J63)</f>
        <v/>
      </c>
    </row>
    <row r="64" spans="1:9">
      <c r="A64" t="str">
        <f>IFERROR(Sheet5!A64,"")</f>
        <v/>
      </c>
      <c r="B64" t="str">
        <f>IF(H64="","",②選手情報入力!D72)</f>
        <v/>
      </c>
      <c r="C64" t="str">
        <f>IF(H64="","",②選手情報入力!E72)</f>
        <v/>
      </c>
      <c r="D64" t="str">
        <f>IF(H64="","",IF(②選手情報入力!G72="男",1,2))</f>
        <v/>
      </c>
      <c r="E64" t="str">
        <f t="shared" si="0"/>
        <v/>
      </c>
      <c r="F64" t="str">
        <f>IF(H64="","",①団体情報入力!$D$4)</f>
        <v/>
      </c>
      <c r="G64" t="str">
        <f>IF(H64="","",①団体情報入力!$D$3)</f>
        <v/>
      </c>
      <c r="H64" t="str">
        <f>IF(②選手情報入力!C72="","",②選手情報入力!C72)</f>
        <v/>
      </c>
      <c r="I64" t="str">
        <f>IF(H64="","",IF(②選手情報入力!I72="","",IF(D64=1,VLOOKUP(②選手情報入力!I72,種目情報!$A$3:$B$17,2,FALSE),VLOOKUP(②選手情報入力!I72,種目情報!$E$3:$F$19,2,FALSE)))&amp;" "&amp;Sheet5!J64)</f>
        <v/>
      </c>
    </row>
    <row r="65" spans="1:9">
      <c r="A65" t="str">
        <f>IFERROR(Sheet5!A65,"")</f>
        <v/>
      </c>
      <c r="B65" t="str">
        <f>IF(H65="","",②選手情報入力!D73)</f>
        <v/>
      </c>
      <c r="C65" t="str">
        <f>IF(H65="","",②選手情報入力!E73)</f>
        <v/>
      </c>
      <c r="D65" t="str">
        <f>IF(H65="","",IF(②選手情報入力!G73="男",1,2))</f>
        <v/>
      </c>
      <c r="E65" t="str">
        <f t="shared" si="0"/>
        <v/>
      </c>
      <c r="F65" t="str">
        <f>IF(H65="","",①団体情報入力!$D$4)</f>
        <v/>
      </c>
      <c r="G65" t="str">
        <f>IF(H65="","",①団体情報入力!$D$3)</f>
        <v/>
      </c>
      <c r="H65" t="str">
        <f>IF(②選手情報入力!C73="","",②選手情報入力!C73)</f>
        <v/>
      </c>
      <c r="I65" t="str">
        <f>IF(H65="","",IF(②選手情報入力!I73="","",IF(D65=1,VLOOKUP(②選手情報入力!I73,種目情報!$A$3:$B$17,2,FALSE),VLOOKUP(②選手情報入力!I73,種目情報!$E$3:$F$19,2,FALSE)))&amp;" "&amp;Sheet5!J65)</f>
        <v/>
      </c>
    </row>
    <row r="66" spans="1:9">
      <c r="A66" t="str">
        <f>IFERROR(Sheet5!A66,"")</f>
        <v/>
      </c>
      <c r="B66" t="str">
        <f>IF(H66="","",②選手情報入力!D74)</f>
        <v/>
      </c>
      <c r="C66" t="str">
        <f>IF(H66="","",②選手情報入力!E74)</f>
        <v/>
      </c>
      <c r="D66" t="str">
        <f>IF(H66="","",IF(②選手情報入力!G74="男",1,2))</f>
        <v/>
      </c>
      <c r="E66" t="str">
        <f t="shared" si="0"/>
        <v/>
      </c>
      <c r="F66" t="str">
        <f>IF(H66="","",①団体情報入力!$D$4)</f>
        <v/>
      </c>
      <c r="G66" t="str">
        <f>IF(H66="","",①団体情報入力!$D$3)</f>
        <v/>
      </c>
      <c r="H66" t="str">
        <f>IF(②選手情報入力!C74="","",②選手情報入力!C74)</f>
        <v/>
      </c>
      <c r="I66" t="str">
        <f>IF(H66="","",IF(②選手情報入力!I74="","",IF(D66=1,VLOOKUP(②選手情報入力!I74,種目情報!$A$3:$B$17,2,FALSE),VLOOKUP(②選手情報入力!I74,種目情報!$E$3:$F$19,2,FALSE)))&amp;" "&amp;Sheet5!J66)</f>
        <v/>
      </c>
    </row>
    <row r="67" spans="1:9">
      <c r="A67" t="str">
        <f>IFERROR(Sheet5!A67,"")</f>
        <v/>
      </c>
      <c r="B67" t="str">
        <f>IF(H67="","",②選手情報入力!D75)</f>
        <v/>
      </c>
      <c r="C67" t="str">
        <f>IF(H67="","",②選手情報入力!E75)</f>
        <v/>
      </c>
      <c r="D67" t="str">
        <f>IF(H67="","",IF(②選手情報入力!G75="男",1,2))</f>
        <v/>
      </c>
      <c r="E67" t="str">
        <f t="shared" ref="E67:E91" si="1">IF(H67="","",23)</f>
        <v/>
      </c>
      <c r="F67" t="str">
        <f>IF(H67="","",①団体情報入力!$D$4)</f>
        <v/>
      </c>
      <c r="G67" t="str">
        <f>IF(H67="","",①団体情報入力!$D$3)</f>
        <v/>
      </c>
      <c r="H67" t="str">
        <f>IF(②選手情報入力!C75="","",②選手情報入力!C75)</f>
        <v/>
      </c>
      <c r="I67" t="str">
        <f>IF(H67="","",IF(②選手情報入力!I75="","",IF(D67=1,VLOOKUP(②選手情報入力!I75,種目情報!$A$3:$B$17,2,FALSE),VLOOKUP(②選手情報入力!I75,種目情報!$E$3:$F$19,2,FALSE)))&amp;" "&amp;Sheet5!J67)</f>
        <v/>
      </c>
    </row>
    <row r="68" spans="1:9">
      <c r="A68" t="str">
        <f>IFERROR(Sheet5!A68,"")</f>
        <v/>
      </c>
      <c r="B68" t="str">
        <f>IF(H68="","",②選手情報入力!D76)</f>
        <v/>
      </c>
      <c r="C68" t="str">
        <f>IF(H68="","",②選手情報入力!E76)</f>
        <v/>
      </c>
      <c r="D68" t="str">
        <f>IF(H68="","",IF(②選手情報入力!G76="男",1,2))</f>
        <v/>
      </c>
      <c r="E68" t="str">
        <f t="shared" si="1"/>
        <v/>
      </c>
      <c r="F68" t="str">
        <f>IF(H68="","",①団体情報入力!$D$4)</f>
        <v/>
      </c>
      <c r="G68" t="str">
        <f>IF(H68="","",①団体情報入力!$D$3)</f>
        <v/>
      </c>
      <c r="H68" t="str">
        <f>IF(②選手情報入力!C76="","",②選手情報入力!C76)</f>
        <v/>
      </c>
      <c r="I68" t="str">
        <f>IF(H68="","",IF(②選手情報入力!I76="","",IF(D68=1,VLOOKUP(②選手情報入力!I76,種目情報!$A$3:$B$17,2,FALSE),VLOOKUP(②選手情報入力!I76,種目情報!$E$3:$F$19,2,FALSE)))&amp;" "&amp;Sheet5!J68)</f>
        <v/>
      </c>
    </row>
    <row r="69" spans="1:9">
      <c r="A69" t="str">
        <f>IFERROR(Sheet5!A69,"")</f>
        <v/>
      </c>
      <c r="B69" t="str">
        <f>IF(H69="","",②選手情報入力!D77)</f>
        <v/>
      </c>
      <c r="C69" t="str">
        <f>IF(H69="","",②選手情報入力!E77)</f>
        <v/>
      </c>
      <c r="D69" t="str">
        <f>IF(H69="","",IF(②選手情報入力!G77="男",1,2))</f>
        <v/>
      </c>
      <c r="E69" t="str">
        <f t="shared" si="1"/>
        <v/>
      </c>
      <c r="F69" t="str">
        <f>IF(H69="","",①団体情報入力!$D$4)</f>
        <v/>
      </c>
      <c r="G69" t="str">
        <f>IF(H69="","",①団体情報入力!$D$3)</f>
        <v/>
      </c>
      <c r="H69" t="str">
        <f>IF(②選手情報入力!C77="","",②選手情報入力!C77)</f>
        <v/>
      </c>
      <c r="I69" t="str">
        <f>IF(H69="","",IF(②選手情報入力!I77="","",IF(D69=1,VLOOKUP(②選手情報入力!I77,種目情報!$A$3:$B$17,2,FALSE),VLOOKUP(②選手情報入力!I77,種目情報!$E$3:$F$19,2,FALSE)))&amp;" "&amp;Sheet5!J69)</f>
        <v/>
      </c>
    </row>
    <row r="70" spans="1:9">
      <c r="A70" t="str">
        <f>IFERROR(Sheet5!A70,"")</f>
        <v/>
      </c>
      <c r="B70" t="str">
        <f>IF(H70="","",②選手情報入力!D78)</f>
        <v/>
      </c>
      <c r="C70" t="str">
        <f>IF(H70="","",②選手情報入力!E78)</f>
        <v/>
      </c>
      <c r="D70" t="str">
        <f>IF(H70="","",IF(②選手情報入力!G78="男",1,2))</f>
        <v/>
      </c>
      <c r="E70" t="str">
        <f t="shared" si="1"/>
        <v/>
      </c>
      <c r="F70" t="str">
        <f>IF(H70="","",①団体情報入力!$D$4)</f>
        <v/>
      </c>
      <c r="G70" t="str">
        <f>IF(H70="","",①団体情報入力!$D$3)</f>
        <v/>
      </c>
      <c r="H70" t="str">
        <f>IF(②選手情報入力!C78="","",②選手情報入力!C78)</f>
        <v/>
      </c>
      <c r="I70" t="str">
        <f>IF(H70="","",IF(②選手情報入力!I78="","",IF(D70=1,VLOOKUP(②選手情報入力!I78,種目情報!$A$3:$B$17,2,FALSE),VLOOKUP(②選手情報入力!I78,種目情報!$E$3:$F$19,2,FALSE)))&amp;" "&amp;Sheet5!J70)</f>
        <v/>
      </c>
    </row>
    <row r="71" spans="1:9">
      <c r="A71" t="str">
        <f>IFERROR(Sheet5!A71,"")</f>
        <v/>
      </c>
      <c r="B71" t="str">
        <f>IF(H71="","",②選手情報入力!D79)</f>
        <v/>
      </c>
      <c r="C71" t="str">
        <f>IF(H71="","",②選手情報入力!E79)</f>
        <v/>
      </c>
      <c r="D71" t="str">
        <f>IF(H71="","",IF(②選手情報入力!G79="男",1,2))</f>
        <v/>
      </c>
      <c r="E71" t="str">
        <f t="shared" si="1"/>
        <v/>
      </c>
      <c r="F71" t="str">
        <f>IF(H71="","",①団体情報入力!$D$4)</f>
        <v/>
      </c>
      <c r="G71" t="str">
        <f>IF(H71="","",①団体情報入力!$D$3)</f>
        <v/>
      </c>
      <c r="H71" t="str">
        <f>IF(②選手情報入力!C79="","",②選手情報入力!C79)</f>
        <v/>
      </c>
      <c r="I71" t="str">
        <f>IF(H71="","",IF(②選手情報入力!I79="","",IF(D71=1,VLOOKUP(②選手情報入力!I79,種目情報!$A$3:$B$17,2,FALSE),VLOOKUP(②選手情報入力!I79,種目情報!$E$3:$F$19,2,FALSE)))&amp;" "&amp;Sheet5!J71)</f>
        <v/>
      </c>
    </row>
    <row r="72" spans="1:9">
      <c r="A72" t="str">
        <f>IFERROR(Sheet5!A72,"")</f>
        <v/>
      </c>
      <c r="B72" t="str">
        <f>IF(H72="","",②選手情報入力!D80)</f>
        <v/>
      </c>
      <c r="C72" t="str">
        <f>IF(H72="","",②選手情報入力!E80)</f>
        <v/>
      </c>
      <c r="D72" t="str">
        <f>IF(H72="","",IF(②選手情報入力!G80="男",1,2))</f>
        <v/>
      </c>
      <c r="E72" t="str">
        <f t="shared" si="1"/>
        <v/>
      </c>
      <c r="F72" t="str">
        <f>IF(H72="","",①団体情報入力!$D$4)</f>
        <v/>
      </c>
      <c r="G72" t="str">
        <f>IF(H72="","",①団体情報入力!$D$3)</f>
        <v/>
      </c>
      <c r="H72" t="str">
        <f>IF(②選手情報入力!C80="","",②選手情報入力!C80)</f>
        <v/>
      </c>
      <c r="I72" t="str">
        <f>IF(H72="","",IF(②選手情報入力!I80="","",IF(D72=1,VLOOKUP(②選手情報入力!I80,種目情報!$A$3:$B$17,2,FALSE),VLOOKUP(②選手情報入力!I80,種目情報!$E$3:$F$19,2,FALSE)))&amp;" "&amp;Sheet5!J72)</f>
        <v/>
      </c>
    </row>
    <row r="73" spans="1:9">
      <c r="A73" t="str">
        <f>IFERROR(Sheet5!A73,"")</f>
        <v/>
      </c>
      <c r="B73" t="str">
        <f>IF(H73="","",②選手情報入力!D81)</f>
        <v/>
      </c>
      <c r="C73" t="str">
        <f>IF(H73="","",②選手情報入力!E81)</f>
        <v/>
      </c>
      <c r="D73" t="str">
        <f>IF(H73="","",IF(②選手情報入力!G81="男",1,2))</f>
        <v/>
      </c>
      <c r="E73" t="str">
        <f t="shared" si="1"/>
        <v/>
      </c>
      <c r="F73" t="str">
        <f>IF(H73="","",①団体情報入力!$D$4)</f>
        <v/>
      </c>
      <c r="G73" t="str">
        <f>IF(H73="","",①団体情報入力!$D$3)</f>
        <v/>
      </c>
      <c r="H73" t="str">
        <f>IF(②選手情報入力!C81="","",②選手情報入力!C81)</f>
        <v/>
      </c>
      <c r="I73" t="str">
        <f>IF(H73="","",IF(②選手情報入力!I81="","",IF(D73=1,VLOOKUP(②選手情報入力!I81,種目情報!$A$3:$B$17,2,FALSE),VLOOKUP(②選手情報入力!I81,種目情報!$E$3:$F$19,2,FALSE)))&amp;" "&amp;Sheet5!J73)</f>
        <v/>
      </c>
    </row>
    <row r="74" spans="1:9">
      <c r="A74" t="str">
        <f>IFERROR(Sheet5!A74,"")</f>
        <v/>
      </c>
      <c r="B74" t="str">
        <f>IF(H74="","",②選手情報入力!D82)</f>
        <v/>
      </c>
      <c r="C74" t="str">
        <f>IF(H74="","",②選手情報入力!E82)</f>
        <v/>
      </c>
      <c r="D74" t="str">
        <f>IF(H74="","",IF(②選手情報入力!G82="男",1,2))</f>
        <v/>
      </c>
      <c r="E74" t="str">
        <f t="shared" si="1"/>
        <v/>
      </c>
      <c r="F74" t="str">
        <f>IF(H74="","",①団体情報入力!$D$4)</f>
        <v/>
      </c>
      <c r="G74" t="str">
        <f>IF(H74="","",①団体情報入力!$D$3)</f>
        <v/>
      </c>
      <c r="H74" t="str">
        <f>IF(②選手情報入力!C82="","",②選手情報入力!C82)</f>
        <v/>
      </c>
      <c r="I74" t="str">
        <f>IF(H74="","",IF(②選手情報入力!I82="","",IF(D74=1,VLOOKUP(②選手情報入力!I82,種目情報!$A$3:$B$17,2,FALSE),VLOOKUP(②選手情報入力!I82,種目情報!$E$3:$F$19,2,FALSE)))&amp;" "&amp;Sheet5!J74)</f>
        <v/>
      </c>
    </row>
    <row r="75" spans="1:9">
      <c r="A75" t="str">
        <f>IFERROR(Sheet5!A75,"")</f>
        <v/>
      </c>
      <c r="B75" t="str">
        <f>IF(H75="","",②選手情報入力!D83)</f>
        <v/>
      </c>
      <c r="C75" t="str">
        <f>IF(H75="","",②選手情報入力!E83)</f>
        <v/>
      </c>
      <c r="D75" t="str">
        <f>IF(H75="","",IF(②選手情報入力!G83="男",1,2))</f>
        <v/>
      </c>
      <c r="E75" t="str">
        <f t="shared" si="1"/>
        <v/>
      </c>
      <c r="F75" t="str">
        <f>IF(H75="","",①団体情報入力!$D$4)</f>
        <v/>
      </c>
      <c r="G75" t="str">
        <f>IF(H75="","",①団体情報入力!$D$3)</f>
        <v/>
      </c>
      <c r="H75" t="str">
        <f>IF(②選手情報入力!C83="","",②選手情報入力!C83)</f>
        <v/>
      </c>
      <c r="I75" t="str">
        <f>IF(H75="","",IF(②選手情報入力!I83="","",IF(D75=1,VLOOKUP(②選手情報入力!I83,種目情報!$A$3:$B$17,2,FALSE),VLOOKUP(②選手情報入力!I83,種目情報!$E$3:$F$19,2,FALSE)))&amp;" "&amp;Sheet5!J75)</f>
        <v/>
      </c>
    </row>
    <row r="76" spans="1:9">
      <c r="A76" t="str">
        <f>IFERROR(Sheet5!A76,"")</f>
        <v/>
      </c>
      <c r="B76" t="str">
        <f>IF(H76="","",②選手情報入力!D84)</f>
        <v/>
      </c>
      <c r="C76" t="str">
        <f>IF(H76="","",②選手情報入力!E84)</f>
        <v/>
      </c>
      <c r="D76" t="str">
        <f>IF(H76="","",IF(②選手情報入力!G84="男",1,2))</f>
        <v/>
      </c>
      <c r="E76" t="str">
        <f t="shared" si="1"/>
        <v/>
      </c>
      <c r="F76" t="str">
        <f>IF(H76="","",①団体情報入力!$D$4)</f>
        <v/>
      </c>
      <c r="G76" t="str">
        <f>IF(H76="","",①団体情報入力!$D$3)</f>
        <v/>
      </c>
      <c r="H76" t="str">
        <f>IF(②選手情報入力!C84="","",②選手情報入力!C84)</f>
        <v/>
      </c>
      <c r="I76" t="str">
        <f>IF(H76="","",IF(②選手情報入力!I84="","",IF(D76=1,VLOOKUP(②選手情報入力!I84,種目情報!$A$3:$B$17,2,FALSE),VLOOKUP(②選手情報入力!I84,種目情報!$E$3:$F$19,2,FALSE)))&amp;" "&amp;Sheet5!J76)</f>
        <v/>
      </c>
    </row>
    <row r="77" spans="1:9">
      <c r="A77" t="str">
        <f>IFERROR(Sheet5!A77,"")</f>
        <v/>
      </c>
      <c r="B77" t="str">
        <f>IF(H77="","",②選手情報入力!D85)</f>
        <v/>
      </c>
      <c r="C77" t="str">
        <f>IF(H77="","",②選手情報入力!E85)</f>
        <v/>
      </c>
      <c r="D77" t="str">
        <f>IF(H77="","",IF(②選手情報入力!G85="男",1,2))</f>
        <v/>
      </c>
      <c r="E77" t="str">
        <f t="shared" si="1"/>
        <v/>
      </c>
      <c r="F77" t="str">
        <f>IF(H77="","",①団体情報入力!$D$4)</f>
        <v/>
      </c>
      <c r="G77" t="str">
        <f>IF(H77="","",①団体情報入力!$D$3)</f>
        <v/>
      </c>
      <c r="H77" t="str">
        <f>IF(②選手情報入力!C85="","",②選手情報入力!C85)</f>
        <v/>
      </c>
      <c r="I77" t="str">
        <f>IF(H77="","",IF(②選手情報入力!I85="","",IF(D77=1,VLOOKUP(②選手情報入力!I85,種目情報!$A$3:$B$17,2,FALSE),VLOOKUP(②選手情報入力!I85,種目情報!$E$3:$F$19,2,FALSE)))&amp;" "&amp;Sheet5!J77)</f>
        <v/>
      </c>
    </row>
    <row r="78" spans="1:9">
      <c r="A78" t="str">
        <f>IFERROR(Sheet5!A78,"")</f>
        <v/>
      </c>
      <c r="B78" t="str">
        <f>IF(H78="","",②選手情報入力!D86)</f>
        <v/>
      </c>
      <c r="C78" t="str">
        <f>IF(H78="","",②選手情報入力!E86)</f>
        <v/>
      </c>
      <c r="D78" t="str">
        <f>IF(H78="","",IF(②選手情報入力!G86="男",1,2))</f>
        <v/>
      </c>
      <c r="E78" t="str">
        <f t="shared" si="1"/>
        <v/>
      </c>
      <c r="F78" t="str">
        <f>IF(H78="","",①団体情報入力!$D$4)</f>
        <v/>
      </c>
      <c r="G78" t="str">
        <f>IF(H78="","",①団体情報入力!$D$3)</f>
        <v/>
      </c>
      <c r="H78" t="str">
        <f>IF(②選手情報入力!C86="","",②選手情報入力!C86)</f>
        <v/>
      </c>
      <c r="I78" t="str">
        <f>IF(H78="","",IF(②選手情報入力!I86="","",IF(D78=1,VLOOKUP(②選手情報入力!I86,種目情報!$A$3:$B$17,2,FALSE),VLOOKUP(②選手情報入力!I86,種目情報!$E$3:$F$19,2,FALSE)))&amp;" "&amp;Sheet5!J78)</f>
        <v/>
      </c>
    </row>
    <row r="79" spans="1:9">
      <c r="A79" t="str">
        <f>IFERROR(Sheet5!A79,"")</f>
        <v/>
      </c>
      <c r="B79" t="str">
        <f>IF(H79="","",②選手情報入力!D87)</f>
        <v/>
      </c>
      <c r="C79" t="str">
        <f>IF(H79="","",②選手情報入力!E87)</f>
        <v/>
      </c>
      <c r="D79" t="str">
        <f>IF(H79="","",IF(②選手情報入力!G87="男",1,2))</f>
        <v/>
      </c>
      <c r="E79" t="str">
        <f t="shared" si="1"/>
        <v/>
      </c>
      <c r="F79" t="str">
        <f>IF(H79="","",①団体情報入力!$D$4)</f>
        <v/>
      </c>
      <c r="G79" t="str">
        <f>IF(H79="","",①団体情報入力!$D$3)</f>
        <v/>
      </c>
      <c r="H79" t="str">
        <f>IF(②選手情報入力!C87="","",②選手情報入力!C87)</f>
        <v/>
      </c>
      <c r="I79" t="str">
        <f>IF(H79="","",IF(②選手情報入力!I87="","",IF(D79=1,VLOOKUP(②選手情報入力!I87,種目情報!$A$3:$B$17,2,FALSE),VLOOKUP(②選手情報入力!I87,種目情報!$E$3:$F$19,2,FALSE)))&amp;" "&amp;Sheet5!J79)</f>
        <v/>
      </c>
    </row>
    <row r="80" spans="1:9">
      <c r="A80" t="str">
        <f>IFERROR(Sheet5!A80,"")</f>
        <v/>
      </c>
      <c r="B80" t="str">
        <f>IF(H80="","",②選手情報入力!D88)</f>
        <v/>
      </c>
      <c r="C80" t="str">
        <f>IF(H80="","",②選手情報入力!E88)</f>
        <v/>
      </c>
      <c r="D80" t="str">
        <f>IF(H80="","",IF(②選手情報入力!G88="男",1,2))</f>
        <v/>
      </c>
      <c r="E80" t="str">
        <f t="shared" si="1"/>
        <v/>
      </c>
      <c r="F80" t="str">
        <f>IF(H80="","",①団体情報入力!$D$4)</f>
        <v/>
      </c>
      <c r="G80" t="str">
        <f>IF(H80="","",①団体情報入力!$D$3)</f>
        <v/>
      </c>
      <c r="H80" t="str">
        <f>IF(②選手情報入力!C88="","",②選手情報入力!C88)</f>
        <v/>
      </c>
      <c r="I80" t="str">
        <f>IF(H80="","",IF(②選手情報入力!I88="","",IF(D80=1,VLOOKUP(②選手情報入力!I88,種目情報!$A$3:$B$17,2,FALSE),VLOOKUP(②選手情報入力!I88,種目情報!$E$3:$F$19,2,FALSE)))&amp;" "&amp;Sheet5!J80)</f>
        <v/>
      </c>
    </row>
    <row r="81" spans="1:9">
      <c r="A81" t="str">
        <f>IFERROR(Sheet5!A81,"")</f>
        <v/>
      </c>
      <c r="B81" t="str">
        <f>IF(H81="","",②選手情報入力!D89)</f>
        <v/>
      </c>
      <c r="C81" t="str">
        <f>IF(H81="","",②選手情報入力!E89)</f>
        <v/>
      </c>
      <c r="D81" t="str">
        <f>IF(H81="","",IF(②選手情報入力!G89="男",1,2))</f>
        <v/>
      </c>
      <c r="E81" t="str">
        <f t="shared" si="1"/>
        <v/>
      </c>
      <c r="F81" t="str">
        <f>IF(H81="","",①団体情報入力!$D$4)</f>
        <v/>
      </c>
      <c r="G81" t="str">
        <f>IF(H81="","",①団体情報入力!$D$3)</f>
        <v/>
      </c>
      <c r="H81" t="str">
        <f>IF(②選手情報入力!C89="","",②選手情報入力!C89)</f>
        <v/>
      </c>
      <c r="I81" t="str">
        <f>IF(H81="","",IF(②選手情報入力!I89="","",IF(D81=1,VLOOKUP(②選手情報入力!I89,種目情報!$A$3:$B$17,2,FALSE),VLOOKUP(②選手情報入力!I89,種目情報!$E$3:$F$19,2,FALSE)))&amp;" "&amp;Sheet5!J81)</f>
        <v/>
      </c>
    </row>
    <row r="82" spans="1:9">
      <c r="A82" t="str">
        <f>IFERROR(Sheet5!A82,"")</f>
        <v/>
      </c>
      <c r="B82" t="str">
        <f>IF(H82="","",②選手情報入力!D90)</f>
        <v/>
      </c>
      <c r="C82" t="str">
        <f>IF(H82="","",②選手情報入力!E90)</f>
        <v/>
      </c>
      <c r="D82" t="str">
        <f>IF(H82="","",IF(②選手情報入力!G90="男",1,2))</f>
        <v/>
      </c>
      <c r="E82" t="str">
        <f t="shared" si="1"/>
        <v/>
      </c>
      <c r="F82" t="str">
        <f>IF(H82="","",①団体情報入力!$D$4)</f>
        <v/>
      </c>
      <c r="G82" t="str">
        <f>IF(H82="","",①団体情報入力!$D$3)</f>
        <v/>
      </c>
      <c r="H82" t="str">
        <f>IF(②選手情報入力!C90="","",②選手情報入力!C90)</f>
        <v/>
      </c>
      <c r="I82" t="str">
        <f>IF(H82="","",IF(②選手情報入力!I90="","",IF(D82=1,VLOOKUP(②選手情報入力!I90,種目情報!$A$3:$B$17,2,FALSE),VLOOKUP(②選手情報入力!I90,種目情報!$E$3:$F$19,2,FALSE)))&amp;" "&amp;Sheet5!J82)</f>
        <v/>
      </c>
    </row>
    <row r="83" spans="1:9">
      <c r="A83" t="str">
        <f>IFERROR(Sheet5!A83,"")</f>
        <v/>
      </c>
      <c r="B83" t="str">
        <f>IF(H83="","",②選手情報入力!D91)</f>
        <v/>
      </c>
      <c r="C83" t="str">
        <f>IF(H83="","",②選手情報入力!E91)</f>
        <v/>
      </c>
      <c r="D83" t="str">
        <f>IF(H83="","",IF(②選手情報入力!G91="男",1,2))</f>
        <v/>
      </c>
      <c r="E83" t="str">
        <f t="shared" si="1"/>
        <v/>
      </c>
      <c r="F83" t="str">
        <f>IF(H83="","",①団体情報入力!$D$4)</f>
        <v/>
      </c>
      <c r="G83" t="str">
        <f>IF(H83="","",①団体情報入力!$D$3)</f>
        <v/>
      </c>
      <c r="H83" t="str">
        <f>IF(②選手情報入力!C91="","",②選手情報入力!C91)</f>
        <v/>
      </c>
      <c r="I83" t="str">
        <f>IF(H83="","",IF(②選手情報入力!I91="","",IF(D83=1,VLOOKUP(②選手情報入力!I91,種目情報!$A$3:$B$17,2,FALSE),VLOOKUP(②選手情報入力!I91,種目情報!$E$3:$F$19,2,FALSE)))&amp;" "&amp;Sheet5!J83)</f>
        <v/>
      </c>
    </row>
    <row r="84" spans="1:9">
      <c r="A84" t="str">
        <f>IFERROR(Sheet5!A84,"")</f>
        <v/>
      </c>
      <c r="B84" t="str">
        <f>IF(H84="","",②選手情報入力!D92)</f>
        <v/>
      </c>
      <c r="C84" t="str">
        <f>IF(H84="","",②選手情報入力!E92)</f>
        <v/>
      </c>
      <c r="D84" t="str">
        <f>IF(H84="","",IF(②選手情報入力!G92="男",1,2))</f>
        <v/>
      </c>
      <c r="E84" t="str">
        <f t="shared" si="1"/>
        <v/>
      </c>
      <c r="F84" t="str">
        <f>IF(H84="","",①団体情報入力!$D$4)</f>
        <v/>
      </c>
      <c r="G84" t="str">
        <f>IF(H84="","",①団体情報入力!$D$3)</f>
        <v/>
      </c>
      <c r="H84" t="str">
        <f>IF(②選手情報入力!C92="","",②選手情報入力!C92)</f>
        <v/>
      </c>
      <c r="I84" t="str">
        <f>IF(H84="","",IF(②選手情報入力!I92="","",IF(D84=1,VLOOKUP(②選手情報入力!I92,種目情報!$A$3:$B$17,2,FALSE),VLOOKUP(②選手情報入力!I92,種目情報!$E$3:$F$19,2,FALSE)))&amp;" "&amp;Sheet5!J84)</f>
        <v/>
      </c>
    </row>
    <row r="85" spans="1:9">
      <c r="A85" t="str">
        <f>IFERROR(Sheet5!A85,"")</f>
        <v/>
      </c>
      <c r="B85" t="str">
        <f>IF(H85="","",②選手情報入力!D93)</f>
        <v/>
      </c>
      <c r="C85" t="str">
        <f>IF(H85="","",②選手情報入力!E93)</f>
        <v/>
      </c>
      <c r="D85" t="str">
        <f>IF(H85="","",IF(②選手情報入力!G93="男",1,2))</f>
        <v/>
      </c>
      <c r="E85" t="str">
        <f t="shared" si="1"/>
        <v/>
      </c>
      <c r="F85" t="str">
        <f>IF(H85="","",①団体情報入力!$D$4)</f>
        <v/>
      </c>
      <c r="G85" t="str">
        <f>IF(H85="","",①団体情報入力!$D$3)</f>
        <v/>
      </c>
      <c r="H85" t="str">
        <f>IF(②選手情報入力!C93="","",②選手情報入力!C93)</f>
        <v/>
      </c>
      <c r="I85" t="str">
        <f>IF(H85="","",IF(②選手情報入力!I93="","",IF(D85=1,VLOOKUP(②選手情報入力!I93,種目情報!$A$3:$B$17,2,FALSE),VLOOKUP(②選手情報入力!I93,種目情報!$E$3:$F$19,2,FALSE)))&amp;" "&amp;Sheet5!J85)</f>
        <v/>
      </c>
    </row>
    <row r="86" spans="1:9">
      <c r="A86" t="str">
        <f>IFERROR(Sheet5!A86,"")</f>
        <v/>
      </c>
      <c r="B86" t="str">
        <f>IF(H86="","",②選手情報入力!D94)</f>
        <v/>
      </c>
      <c r="C86" t="str">
        <f>IF(H86="","",②選手情報入力!E94)</f>
        <v/>
      </c>
      <c r="D86" t="str">
        <f>IF(H86="","",IF(②選手情報入力!G94="男",1,2))</f>
        <v/>
      </c>
      <c r="E86" t="str">
        <f t="shared" si="1"/>
        <v/>
      </c>
      <c r="F86" t="str">
        <f>IF(H86="","",①団体情報入力!$D$4)</f>
        <v/>
      </c>
      <c r="G86" t="str">
        <f>IF(H86="","",①団体情報入力!$D$3)</f>
        <v/>
      </c>
      <c r="H86" t="str">
        <f>IF(②選手情報入力!C94="","",②選手情報入力!C94)</f>
        <v/>
      </c>
      <c r="I86" t="str">
        <f>IF(H86="","",IF(②選手情報入力!I94="","",IF(D86=1,VLOOKUP(②選手情報入力!I94,種目情報!$A$3:$B$17,2,FALSE),VLOOKUP(②選手情報入力!I94,種目情報!$E$3:$F$19,2,FALSE)))&amp;" "&amp;Sheet5!J86)</f>
        <v/>
      </c>
    </row>
    <row r="87" spans="1:9">
      <c r="A87" t="str">
        <f>IFERROR(Sheet5!A87,"")</f>
        <v/>
      </c>
      <c r="B87" t="str">
        <f>IF(H87="","",②選手情報入力!D95)</f>
        <v/>
      </c>
      <c r="C87" t="str">
        <f>IF(H87="","",②選手情報入力!E95)</f>
        <v/>
      </c>
      <c r="D87" t="str">
        <f>IF(H87="","",IF(②選手情報入力!G95="男",1,2))</f>
        <v/>
      </c>
      <c r="E87" t="str">
        <f t="shared" si="1"/>
        <v/>
      </c>
      <c r="F87" t="str">
        <f>IF(H87="","",①団体情報入力!$D$4)</f>
        <v/>
      </c>
      <c r="G87" t="str">
        <f>IF(H87="","",①団体情報入力!$D$3)</f>
        <v/>
      </c>
      <c r="H87" t="str">
        <f>IF(②選手情報入力!C95="","",②選手情報入力!C95)</f>
        <v/>
      </c>
      <c r="I87" t="str">
        <f>IF(H87="","",IF(②選手情報入力!I95="","",IF(D87=1,VLOOKUP(②選手情報入力!I95,種目情報!$A$3:$B$17,2,FALSE),VLOOKUP(②選手情報入力!I95,種目情報!$E$3:$F$19,2,FALSE)))&amp;" "&amp;Sheet5!J87)</f>
        <v/>
      </c>
    </row>
    <row r="88" spans="1:9">
      <c r="A88" t="str">
        <f>IFERROR(Sheet5!A88,"")</f>
        <v/>
      </c>
      <c r="B88" t="str">
        <f>IF(H88="","",②選手情報入力!D96)</f>
        <v/>
      </c>
      <c r="C88" t="str">
        <f>IF(H88="","",②選手情報入力!E96)</f>
        <v/>
      </c>
      <c r="D88" t="str">
        <f>IF(H88="","",IF(②選手情報入力!G96="男",1,2))</f>
        <v/>
      </c>
      <c r="E88" t="str">
        <f t="shared" si="1"/>
        <v/>
      </c>
      <c r="F88" t="str">
        <f>IF(H88="","",①団体情報入力!$D$4)</f>
        <v/>
      </c>
      <c r="G88" t="str">
        <f>IF(H88="","",①団体情報入力!$D$3)</f>
        <v/>
      </c>
      <c r="H88" t="str">
        <f>IF(②選手情報入力!C96="","",②選手情報入力!C96)</f>
        <v/>
      </c>
      <c r="I88" t="str">
        <f>IF(H88="","",IF(②選手情報入力!I96="","",IF(D88=1,VLOOKUP(②選手情報入力!I96,種目情報!$A$3:$B$17,2,FALSE),VLOOKUP(②選手情報入力!I96,種目情報!$E$3:$F$19,2,FALSE)))&amp;" "&amp;Sheet5!J88)</f>
        <v/>
      </c>
    </row>
    <row r="89" spans="1:9">
      <c r="A89" t="str">
        <f>IFERROR(Sheet5!A89,"")</f>
        <v/>
      </c>
      <c r="B89" t="str">
        <f>IF(H89="","",②選手情報入力!D97)</f>
        <v/>
      </c>
      <c r="C89" t="str">
        <f>IF(H89="","",②選手情報入力!E97)</f>
        <v/>
      </c>
      <c r="D89" t="str">
        <f>IF(H89="","",IF(②選手情報入力!G97="男",1,2))</f>
        <v/>
      </c>
      <c r="E89" t="str">
        <f t="shared" si="1"/>
        <v/>
      </c>
      <c r="F89" t="str">
        <f>IF(H89="","",①団体情報入力!$D$4)</f>
        <v/>
      </c>
      <c r="G89" t="str">
        <f>IF(H89="","",①団体情報入力!$D$3)</f>
        <v/>
      </c>
      <c r="H89" t="str">
        <f>IF(②選手情報入力!C97="","",②選手情報入力!C97)</f>
        <v/>
      </c>
      <c r="I89" t="str">
        <f>IF(H89="","",IF(②選手情報入力!I97="","",IF(D89=1,VLOOKUP(②選手情報入力!I97,種目情報!$A$3:$B$17,2,FALSE),VLOOKUP(②選手情報入力!I97,種目情報!$E$3:$F$19,2,FALSE)))&amp;" "&amp;Sheet5!J89)</f>
        <v/>
      </c>
    </row>
    <row r="90" spans="1:9">
      <c r="A90" t="str">
        <f>IFERROR(Sheet5!A90,"")</f>
        <v/>
      </c>
      <c r="B90" t="str">
        <f>IF(H90="","",②選手情報入力!D98)</f>
        <v/>
      </c>
      <c r="C90" t="str">
        <f>IF(H90="","",②選手情報入力!E98)</f>
        <v/>
      </c>
      <c r="D90" t="str">
        <f>IF(H90="","",IF(②選手情報入力!G98="男",1,2))</f>
        <v/>
      </c>
      <c r="E90" t="str">
        <f t="shared" si="1"/>
        <v/>
      </c>
      <c r="F90" t="str">
        <f>IF(H90="","",①団体情報入力!$D$4)</f>
        <v/>
      </c>
      <c r="G90" t="str">
        <f>IF(H90="","",①団体情報入力!$D$3)</f>
        <v/>
      </c>
      <c r="H90" t="str">
        <f>IF(②選手情報入力!C98="","",②選手情報入力!C98)</f>
        <v/>
      </c>
      <c r="I90" t="str">
        <f>IF(H90="","",IF(②選手情報入力!I98="","",IF(D90=1,VLOOKUP(②選手情報入力!I98,種目情報!$A$3:$B$17,2,FALSE),VLOOKUP(②選手情報入力!I98,種目情報!$E$3:$F$19,2,FALSE)))&amp;" "&amp;Sheet5!J90)</f>
        <v/>
      </c>
    </row>
    <row r="91" spans="1:9">
      <c r="A91" t="str">
        <f>IFERROR(Sheet5!A91,"")</f>
        <v/>
      </c>
      <c r="B91" t="str">
        <f>IF(H91="","",②選手情報入力!D99)</f>
        <v/>
      </c>
      <c r="C91" t="str">
        <f>IF(H91="","",②選手情報入力!E99)</f>
        <v/>
      </c>
      <c r="D91" t="str">
        <f>IF(H91="","",IF(②選手情報入力!G99="男",1,2))</f>
        <v/>
      </c>
      <c r="E91" t="str">
        <f t="shared" si="1"/>
        <v/>
      </c>
      <c r="F91" t="str">
        <f>IF(H91="","",①団体情報入力!$D$4)</f>
        <v/>
      </c>
      <c r="G91" t="str">
        <f>IF(H91="","",①団体情報入力!$D$3)</f>
        <v/>
      </c>
      <c r="H91" t="str">
        <f>IF(②選手情報入力!C99="","",②選手情報入力!C99)</f>
        <v/>
      </c>
      <c r="I91" t="str">
        <f>IF(H91="","",IF(②選手情報入力!I99="","",IF(D91=1,VLOOKUP(②選手情報入力!I99,種目情報!$A$3:$B$17,2,FALSE),VLOOKUP(②選手情報入力!I99,種目情報!$E$3:$F$19,2,FALSE)))&amp;" "&amp;Sheet5!J91)</f>
        <v/>
      </c>
    </row>
    <row r="92" spans="1:9">
      <c r="A92" s="23"/>
      <c r="B92" s="23"/>
      <c r="C92" s="23"/>
      <c r="D92" s="23"/>
      <c r="E92" s="23"/>
      <c r="F92" s="23"/>
      <c r="G92" s="23"/>
      <c r="H92" s="23"/>
      <c r="I92" s="23"/>
    </row>
  </sheetData>
  <phoneticPr fontId="4"/>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要項を必ずお読みください</vt:lpstr>
      <vt:lpstr>注意事項</vt:lpstr>
      <vt:lpstr>①団体情報入力</vt:lpstr>
      <vt:lpstr>②選手情報入力</vt:lpstr>
      <vt:lpstr>③リレー情報確認</vt:lpstr>
      <vt:lpstr>④参加人数一覧表</vt:lpstr>
      <vt:lpstr>　　　　　</vt:lpstr>
      <vt:lpstr>種目情報</vt:lpstr>
      <vt:lpstr>data_kyogisha</vt:lpstr>
      <vt:lpstr>data_team</vt:lpstr>
      <vt:lpstr>M4R</vt:lpstr>
      <vt:lpstr>W4R</vt:lpstr>
      <vt:lpstr>Sheet5</vt:lpstr>
      <vt:lpstr>Sheet6</vt:lpstr>
      <vt:lpstr>④参加人数一覧表!Print_Area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2018-02-03T23:14:35Z</cp:lastPrinted>
  <dcterms:created xsi:type="dcterms:W3CDTF">2013-01-03T14:12:28Z</dcterms:created>
  <dcterms:modified xsi:type="dcterms:W3CDTF">2018-02-11T06:26:39Z</dcterms:modified>
</cp:coreProperties>
</file>