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326"/>
  <workbookPr updateLinks="never" defaultThemeVersion="124226"/>
  <mc:AlternateContent xmlns:mc="http://schemas.openxmlformats.org/markup-compatibility/2006">
    <mc:Choice Requires="x15">
      <x15ac:absPath xmlns:x15ac="http://schemas.microsoft.com/office/spreadsheetml/2010/11/ac" url="C:\Users\昌弘\Desktop\2017地区選手権\2017地区選手権エントリーファイル\"/>
    </mc:Choice>
  </mc:AlternateContent>
  <bookViews>
    <workbookView xWindow="0" yWindow="21465" windowWidth="23040" windowHeight="9555" tabRatio="925" xr2:uid="{00000000-000D-0000-FFFF-FFFF00000000}"/>
  </bookViews>
  <sheets>
    <sheet name="地区選手権" sheetId="23" r:id="rId1"/>
    <sheet name="注意事項" sheetId="4" r:id="rId2"/>
    <sheet name="①学校情報入力" sheetId="7" r:id="rId3"/>
    <sheet name="②選手情報入力" sheetId="3" r:id="rId4"/>
    <sheet name="③リレー情報確認" sheetId="5" r:id="rId5"/>
    <sheet name="④種目別人数" sheetId="17" r:id="rId6"/>
    <sheet name="⑤申込一覧表" sheetId="21" r:id="rId7"/>
    <sheet name="　　　　　" sheetId="14" r:id="rId8"/>
    <sheet name="種目情報" sheetId="18" r:id="rId9"/>
    <sheet name="data_kyogisha" sheetId="2" r:id="rId10"/>
    <sheet name="data_team" sheetId="19" r:id="rId11"/>
    <sheet name="高校所属一覧" sheetId="22" r:id="rId12"/>
  </sheets>
  <externalReferences>
    <externalReference r:id="rId13"/>
    <externalReference r:id="rId14"/>
    <externalReference r:id="rId15"/>
  </externalReferences>
  <definedNames>
    <definedName name="otoko">[1]一覧表!#REF!</definedName>
    <definedName name="_xlnm.Print_Area" localSheetId="5">④種目別人数!$A$1:$H$44</definedName>
    <definedName name="_xlnm.Print_Area" localSheetId="6">⑤申込一覧表!$A$1:$M$97</definedName>
    <definedName name="_xlnm.Print_Area" localSheetId="0">地区選手権!$A$1:$H$111</definedName>
    <definedName name="_xlnm.Print_Titles" localSheetId="6">⑤申込一覧表!$1:$3</definedName>
    <definedName name="sin">[1]一覧表!#REF!</definedName>
    <definedName name="X">[1]一覧表!#REF!</definedName>
    <definedName name="おもて">[1]一覧表!#REF!</definedName>
    <definedName name="リレー" localSheetId="0">[1]一覧表!#REF!</definedName>
    <definedName name="リレー">[2]一覧表!$R$13</definedName>
    <definedName name="女子種目">[3]一覧表!$U$13:$U$28</definedName>
    <definedName name="性別" localSheetId="0">[1]一覧表!#REF!</definedName>
    <definedName name="性別">[2]一覧表!$S$13:$S$14</definedName>
    <definedName name="団体カテゴリー">[1]一覧表!#REF!</definedName>
    <definedName name="男子種目">[2]一覧表!$T$13:$T$32</definedName>
    <definedName name="男種目">[3]一覧表!$T$13:$T$32</definedName>
  </definedNames>
  <calcPr calcId="171027"/>
</workbook>
</file>

<file path=xl/calcChain.xml><?xml version="1.0" encoding="utf-8"?>
<calcChain xmlns="http://schemas.openxmlformats.org/spreadsheetml/2006/main">
  <c r="T19" i="3" l="1"/>
  <c r="T20" i="3"/>
  <c r="T21" i="3"/>
  <c r="T22" i="3"/>
  <c r="T23" i="3"/>
  <c r="T24" i="3"/>
  <c r="T25" i="3"/>
  <c r="T12" i="3"/>
  <c r="T13" i="3"/>
  <c r="T14" i="3"/>
  <c r="T15" i="3"/>
  <c r="T16" i="3"/>
  <c r="S21" i="3"/>
  <c r="S22" i="3"/>
  <c r="S23" i="3"/>
  <c r="S24" i="3"/>
  <c r="S25" i="3"/>
  <c r="S26" i="3"/>
  <c r="S27" i="3"/>
  <c r="S28" i="3"/>
  <c r="S29" i="3"/>
  <c r="S12" i="3"/>
  <c r="S13" i="3"/>
  <c r="S14" i="3"/>
  <c r="S15" i="3"/>
  <c r="S16" i="3"/>
  <c r="S17" i="3"/>
  <c r="S18" i="3"/>
  <c r="E3" i="2"/>
  <c r="D3" i="2" s="1"/>
  <c r="E4" i="2"/>
  <c r="D4" i="2" s="1"/>
  <c r="E5" i="2"/>
  <c r="D5" i="2" s="1"/>
  <c r="E6" i="2"/>
  <c r="E7" i="2"/>
  <c r="D7" i="2" s="1"/>
  <c r="E8" i="2"/>
  <c r="D8" i="2" s="1"/>
  <c r="E9" i="2"/>
  <c r="D9" i="2" s="1"/>
  <c r="E10" i="2"/>
  <c r="E11" i="2"/>
  <c r="D11" i="2" s="1"/>
  <c r="E12" i="2"/>
  <c r="D12" i="2" s="1"/>
  <c r="E13" i="2"/>
  <c r="D13" i="2" s="1"/>
  <c r="E14" i="2"/>
  <c r="A14" i="2" s="1"/>
  <c r="E15" i="2"/>
  <c r="D15" i="2" s="1"/>
  <c r="E16" i="2"/>
  <c r="D16" i="2" s="1"/>
  <c r="E17" i="2"/>
  <c r="D17" i="2" s="1"/>
  <c r="E18" i="2"/>
  <c r="A18" i="2" s="1"/>
  <c r="E19" i="2"/>
  <c r="A19" i="2" s="1"/>
  <c r="E20" i="2"/>
  <c r="D20" i="2" s="1"/>
  <c r="E21" i="2"/>
  <c r="D21" i="2" s="1"/>
  <c r="E22" i="2"/>
  <c r="A22" i="2" s="1"/>
  <c r="E23" i="2"/>
  <c r="D23" i="2" s="1"/>
  <c r="E24" i="2"/>
  <c r="D24" i="2" s="1"/>
  <c r="E25" i="2"/>
  <c r="D25" i="2" s="1"/>
  <c r="E26" i="2"/>
  <c r="A26" i="2" s="1"/>
  <c r="E27" i="2"/>
  <c r="D27" i="2" s="1"/>
  <c r="E28" i="2"/>
  <c r="D28" i="2" s="1"/>
  <c r="E29" i="2"/>
  <c r="D29" i="2" s="1"/>
  <c r="E30" i="2"/>
  <c r="A30" i="2" s="1"/>
  <c r="D31" i="2"/>
  <c r="E31" i="2"/>
  <c r="E32" i="2"/>
  <c r="D32" i="2" s="1"/>
  <c r="E33" i="2"/>
  <c r="D33" i="2" s="1"/>
  <c r="E34" i="2"/>
  <c r="A34" i="2" s="1"/>
  <c r="E35" i="2"/>
  <c r="A35" i="2" s="1"/>
  <c r="E36" i="2"/>
  <c r="D36" i="2" s="1"/>
  <c r="E37" i="2"/>
  <c r="D37" i="2" s="1"/>
  <c r="E38" i="2"/>
  <c r="A38" i="2" s="1"/>
  <c r="E39" i="2"/>
  <c r="D39" i="2" s="1"/>
  <c r="E40" i="2"/>
  <c r="D40" i="2" s="1"/>
  <c r="E41" i="2"/>
  <c r="A41" i="2" s="1"/>
  <c r="E42" i="2"/>
  <c r="A42" i="2" s="1"/>
  <c r="E43" i="2"/>
  <c r="D43" i="2" s="1"/>
  <c r="E44" i="2"/>
  <c r="D44" i="2" s="1"/>
  <c r="E45" i="2"/>
  <c r="D45" i="2" s="1"/>
  <c r="E46" i="2"/>
  <c r="A46" i="2" s="1"/>
  <c r="E47" i="2"/>
  <c r="D47" i="2" s="1"/>
  <c r="E48" i="2"/>
  <c r="D48" i="2" s="1"/>
  <c r="E49" i="2"/>
  <c r="D49" i="2" s="1"/>
  <c r="E50" i="2"/>
  <c r="A50" i="2" s="1"/>
  <c r="E51" i="2"/>
  <c r="A51" i="2" s="1"/>
  <c r="E52" i="2"/>
  <c r="D52" i="2" s="1"/>
  <c r="E53" i="2"/>
  <c r="D53" i="2" s="1"/>
  <c r="E54" i="2"/>
  <c r="A54" i="2" s="1"/>
  <c r="E55" i="2"/>
  <c r="D55" i="2" s="1"/>
  <c r="E56" i="2"/>
  <c r="D56" i="2" s="1"/>
  <c r="E57" i="2"/>
  <c r="D57" i="2" s="1"/>
  <c r="E58" i="2"/>
  <c r="A58" i="2" s="1"/>
  <c r="E59" i="2"/>
  <c r="D59" i="2" s="1"/>
  <c r="E60" i="2"/>
  <c r="D60" i="2" s="1"/>
  <c r="E61" i="2"/>
  <c r="D61" i="2" s="1"/>
  <c r="E62" i="2"/>
  <c r="A62" i="2" s="1"/>
  <c r="E63" i="2"/>
  <c r="D63" i="2" s="1"/>
  <c r="E64" i="2"/>
  <c r="D64" i="2" s="1"/>
  <c r="E65" i="2"/>
  <c r="D65" i="2" s="1"/>
  <c r="E66" i="2"/>
  <c r="A66" i="2" s="1"/>
  <c r="E67" i="2"/>
  <c r="A67" i="2" s="1"/>
  <c r="E68" i="2"/>
  <c r="D68" i="2" s="1"/>
  <c r="E69" i="2"/>
  <c r="D69" i="2" s="1"/>
  <c r="E70" i="2"/>
  <c r="A70" i="2" s="1"/>
  <c r="E71" i="2"/>
  <c r="A71" i="2" s="1"/>
  <c r="E72" i="2"/>
  <c r="D72" i="2" s="1"/>
  <c r="E73" i="2"/>
  <c r="D73" i="2" s="1"/>
  <c r="E74" i="2"/>
  <c r="A74" i="2" s="1"/>
  <c r="E75" i="2"/>
  <c r="D75" i="2" s="1"/>
  <c r="E76" i="2"/>
  <c r="D76" i="2" s="1"/>
  <c r="E77" i="2"/>
  <c r="D77" i="2" s="1"/>
  <c r="E78" i="2"/>
  <c r="A78" i="2" s="1"/>
  <c r="E79" i="2"/>
  <c r="D79" i="2" s="1"/>
  <c r="E80" i="2"/>
  <c r="D80" i="2" s="1"/>
  <c r="E81" i="2"/>
  <c r="D81" i="2" s="1"/>
  <c r="E82" i="2"/>
  <c r="A82" i="2" s="1"/>
  <c r="E83" i="2"/>
  <c r="A83" i="2" s="1"/>
  <c r="E84" i="2"/>
  <c r="D84" i="2" s="1"/>
  <c r="E85" i="2"/>
  <c r="D85" i="2" s="1"/>
  <c r="E86" i="2"/>
  <c r="E87" i="2"/>
  <c r="D87" i="2" s="1"/>
  <c r="E88" i="2"/>
  <c r="D88" i="2" s="1"/>
  <c r="E89" i="2"/>
  <c r="D89" i="2" s="1"/>
  <c r="E90" i="2"/>
  <c r="A90" i="2" s="1"/>
  <c r="E91" i="2"/>
  <c r="D91" i="2" s="1"/>
  <c r="D6" i="17"/>
  <c r="A12" i="2"/>
  <c r="A21" i="2"/>
  <c r="A24" i="2"/>
  <c r="A28" i="2"/>
  <c r="A31" i="2"/>
  <c r="A32" i="2"/>
  <c r="A33" i="2"/>
  <c r="A36" i="2"/>
  <c r="A39" i="2"/>
  <c r="A40" i="2"/>
  <c r="A43" i="2"/>
  <c r="A47" i="2"/>
  <c r="A55" i="2"/>
  <c r="A56" i="2"/>
  <c r="A61" i="2"/>
  <c r="A63" i="2"/>
  <c r="A76" i="2"/>
  <c r="A79" i="2"/>
  <c r="A85" i="2"/>
  <c r="A87" i="2"/>
  <c r="A91" i="2"/>
  <c r="T28" i="3"/>
  <c r="N11" i="17"/>
  <c r="G11" i="17" s="1"/>
  <c r="N12" i="17"/>
  <c r="N13" i="17"/>
  <c r="G13" i="17" s="1"/>
  <c r="N14" i="17"/>
  <c r="G14" i="17" s="1"/>
  <c r="N15" i="17"/>
  <c r="G15" i="17" s="1"/>
  <c r="N16" i="17"/>
  <c r="G16" i="17" s="1"/>
  <c r="N17" i="17"/>
  <c r="G17" i="17" s="1"/>
  <c r="N18" i="17"/>
  <c r="G18" i="17" s="1"/>
  <c r="N19" i="17"/>
  <c r="G19" i="17" s="1"/>
  <c r="N20" i="17"/>
  <c r="G20" i="17" s="1"/>
  <c r="N21" i="17"/>
  <c r="G21" i="17" s="1"/>
  <c r="N22" i="17"/>
  <c r="G22" i="17" s="1"/>
  <c r="N23" i="17"/>
  <c r="G23" i="17" s="1"/>
  <c r="N24" i="17"/>
  <c r="G24" i="17" s="1"/>
  <c r="N25" i="17"/>
  <c r="G25" i="17" s="1"/>
  <c r="N26" i="17"/>
  <c r="G26" i="17" s="1"/>
  <c r="N27" i="17"/>
  <c r="G27" i="17" s="1"/>
  <c r="G12" i="17"/>
  <c r="L11" i="17"/>
  <c r="L12" i="17"/>
  <c r="L13" i="17"/>
  <c r="L14" i="17"/>
  <c r="L15" i="17"/>
  <c r="L16" i="17"/>
  <c r="L17" i="17"/>
  <c r="L18" i="17"/>
  <c r="L19" i="17"/>
  <c r="L20" i="17"/>
  <c r="L21" i="17"/>
  <c r="L22" i="17"/>
  <c r="L23" i="17"/>
  <c r="L24" i="17"/>
  <c r="L25" i="17"/>
  <c r="L26" i="17"/>
  <c r="L27" i="17"/>
  <c r="L28" i="17"/>
  <c r="L29" i="17"/>
  <c r="L30" i="17"/>
  <c r="C30" i="17" s="1"/>
  <c r="L31" i="17"/>
  <c r="C31" i="17" s="1"/>
  <c r="L32" i="17"/>
  <c r="C32" i="17" s="1"/>
  <c r="A57" i="2" l="1"/>
  <c r="A73" i="2"/>
  <c r="A84" i="2"/>
  <c r="A89" i="2"/>
  <c r="A59" i="2"/>
  <c r="A11" i="2"/>
  <c r="A88" i="2"/>
  <c r="A81" i="2"/>
  <c r="A69" i="2"/>
  <c r="A44" i="2"/>
  <c r="A37" i="2"/>
  <c r="A17" i="2"/>
  <c r="A68" i="2"/>
  <c r="A53" i="2"/>
  <c r="A15" i="2"/>
  <c r="A64" i="2"/>
  <c r="A49" i="2"/>
  <c r="A75" i="2"/>
  <c r="A23" i="2"/>
  <c r="A52" i="2"/>
  <c r="A72" i="2"/>
  <c r="A27" i="2"/>
  <c r="A20" i="2"/>
  <c r="A77" i="2"/>
  <c r="A65" i="2"/>
  <c r="A60" i="2"/>
  <c r="A48" i="2"/>
  <c r="A25" i="2"/>
  <c r="A13" i="2"/>
  <c r="D71" i="2"/>
  <c r="D41" i="2"/>
  <c r="A29" i="2"/>
  <c r="A80" i="2"/>
  <c r="A45" i="2"/>
  <c r="A16" i="2"/>
  <c r="D83" i="2"/>
  <c r="D67" i="2"/>
  <c r="D51" i="2"/>
  <c r="D35" i="2"/>
  <c r="D19" i="2"/>
  <c r="D90" i="2"/>
  <c r="D86" i="2"/>
  <c r="D82" i="2"/>
  <c r="D78" i="2"/>
  <c r="D74" i="2"/>
  <c r="D70" i="2"/>
  <c r="D66" i="2"/>
  <c r="D62" i="2"/>
  <c r="D58" i="2"/>
  <c r="D54" i="2"/>
  <c r="D50" i="2"/>
  <c r="D46" i="2"/>
  <c r="D42" i="2"/>
  <c r="D38" i="2"/>
  <c r="D34" i="2"/>
  <c r="D30" i="2"/>
  <c r="D26" i="2"/>
  <c r="D22" i="2"/>
  <c r="D18" i="2"/>
  <c r="D14" i="2"/>
  <c r="D10" i="2"/>
  <c r="D6" i="2"/>
  <c r="S20" i="3" l="1"/>
  <c r="S31" i="3"/>
  <c r="S32" i="3"/>
  <c r="Y2" i="7" l="1"/>
  <c r="Y3" i="7" s="1"/>
  <c r="Z3" i="7" l="1"/>
  <c r="Z4" i="7" s="1"/>
  <c r="A3" i="17"/>
  <c r="P1" i="5"/>
  <c r="Y5" i="7" l="1"/>
  <c r="Z5" i="7"/>
  <c r="Y6" i="7" s="1"/>
  <c r="Y4" i="7"/>
  <c r="C28" i="17"/>
  <c r="C29" i="17"/>
  <c r="AM12" i="3"/>
  <c r="AO20" i="3"/>
  <c r="AI22" i="3"/>
  <c r="AK23" i="3"/>
  <c r="AM24" i="3"/>
  <c r="AO25" i="3"/>
  <c r="AI26" i="3"/>
  <c r="AK27" i="3"/>
  <c r="AM28" i="3"/>
  <c r="AO29" i="3"/>
  <c r="AI30" i="3"/>
  <c r="AK31" i="3"/>
  <c r="AM32" i="3"/>
  <c r="AO33" i="3"/>
  <c r="AI34" i="3"/>
  <c r="AK35" i="3"/>
  <c r="AM36" i="3"/>
  <c r="AO37" i="3"/>
  <c r="AI38" i="3"/>
  <c r="AK39" i="3"/>
  <c r="AM40" i="3"/>
  <c r="AO41" i="3"/>
  <c r="AI42" i="3"/>
  <c r="AK43" i="3"/>
  <c r="AM44" i="3"/>
  <c r="AO45" i="3"/>
  <c r="AI46" i="3"/>
  <c r="AK47" i="3"/>
  <c r="AM48" i="3"/>
  <c r="AO49" i="3"/>
  <c r="AI50" i="3"/>
  <c r="AO99" i="3"/>
  <c r="AM10" i="3"/>
  <c r="S34" i="3"/>
  <c r="Z6" i="7" l="1"/>
  <c r="Y7" i="7" s="1"/>
  <c r="F103" i="3"/>
  <c r="D5" i="21" s="1"/>
  <c r="F102" i="3"/>
  <c r="AI24" i="3"/>
  <c r="AI45" i="3"/>
  <c r="AK33" i="3"/>
  <c r="AM42" i="3"/>
  <c r="AO30" i="3"/>
  <c r="AI29" i="3"/>
  <c r="AK38" i="3"/>
  <c r="AM26" i="3"/>
  <c r="AM47" i="3"/>
  <c r="AO35" i="3"/>
  <c r="AI35" i="3"/>
  <c r="AK22" i="3"/>
  <c r="AK44" i="3"/>
  <c r="AM31" i="3"/>
  <c r="AO12" i="3"/>
  <c r="AO40" i="3"/>
  <c r="AI17" i="3"/>
  <c r="AI40" i="3"/>
  <c r="AK28" i="3"/>
  <c r="AK49" i="3"/>
  <c r="AM37" i="3"/>
  <c r="AO24" i="3"/>
  <c r="AO46" i="3"/>
  <c r="AI98" i="3"/>
  <c r="AO98" i="3"/>
  <c r="AM98" i="3"/>
  <c r="AK98" i="3"/>
  <c r="AM96" i="3"/>
  <c r="AK96" i="3"/>
  <c r="AO96" i="3"/>
  <c r="AI96" i="3"/>
  <c r="AO93" i="3"/>
  <c r="AM93" i="3"/>
  <c r="AK93" i="3"/>
  <c r="AI93" i="3"/>
  <c r="AK91" i="3"/>
  <c r="AO91" i="3"/>
  <c r="AI91" i="3"/>
  <c r="AM91" i="3"/>
  <c r="AO89" i="3"/>
  <c r="AM89" i="3"/>
  <c r="AK89" i="3"/>
  <c r="AI89" i="3"/>
  <c r="AK87" i="3"/>
  <c r="AO87" i="3"/>
  <c r="AI87" i="3"/>
  <c r="AM87" i="3"/>
  <c r="AO85" i="3"/>
  <c r="AK85" i="3"/>
  <c r="AI85" i="3"/>
  <c r="AM85" i="3"/>
  <c r="AK83" i="3"/>
  <c r="AM83" i="3"/>
  <c r="AO83" i="3"/>
  <c r="AI83" i="3"/>
  <c r="AI82" i="3"/>
  <c r="AO82" i="3"/>
  <c r="AM82" i="3"/>
  <c r="AK82" i="3"/>
  <c r="AM80" i="3"/>
  <c r="AK80" i="3"/>
  <c r="AO80" i="3"/>
  <c r="AI80" i="3"/>
  <c r="AI78" i="3"/>
  <c r="AM78" i="3"/>
  <c r="AK78" i="3"/>
  <c r="AO78" i="3"/>
  <c r="AM76" i="3"/>
  <c r="AO76" i="3"/>
  <c r="AI76" i="3"/>
  <c r="AK76" i="3"/>
  <c r="AI74" i="3"/>
  <c r="AK74" i="3"/>
  <c r="AO74" i="3"/>
  <c r="AM74" i="3"/>
  <c r="AM72" i="3"/>
  <c r="AK72" i="3"/>
  <c r="AO72" i="3"/>
  <c r="AI72" i="3"/>
  <c r="AI70" i="3"/>
  <c r="AO70" i="3"/>
  <c r="AM70" i="3"/>
  <c r="AK70" i="3"/>
  <c r="AM68" i="3"/>
  <c r="AK68" i="3"/>
  <c r="AO68" i="3"/>
  <c r="AI68" i="3"/>
  <c r="AI66" i="3"/>
  <c r="AO66" i="3"/>
  <c r="AM66" i="3"/>
  <c r="AK66" i="3"/>
  <c r="AM64" i="3"/>
  <c r="AK64" i="3"/>
  <c r="AO64" i="3"/>
  <c r="AI64" i="3"/>
  <c r="AK63" i="3"/>
  <c r="AO63" i="3"/>
  <c r="AI63" i="3"/>
  <c r="AM63" i="3"/>
  <c r="AO61" i="3"/>
  <c r="AM61" i="3"/>
  <c r="AK61" i="3"/>
  <c r="AI61" i="3"/>
  <c r="AK59" i="3"/>
  <c r="AO59" i="3"/>
  <c r="AI59" i="3"/>
  <c r="AM59" i="3"/>
  <c r="AO57" i="3"/>
  <c r="AM57" i="3"/>
  <c r="AK57" i="3"/>
  <c r="AI57" i="3"/>
  <c r="AK55" i="3"/>
  <c r="AO55" i="3"/>
  <c r="AI55" i="3"/>
  <c r="AM55" i="3"/>
  <c r="AO53" i="3"/>
  <c r="AK53" i="3"/>
  <c r="AI53" i="3"/>
  <c r="AM53" i="3"/>
  <c r="AK51" i="3"/>
  <c r="AM51" i="3"/>
  <c r="AO51" i="3"/>
  <c r="AI51" i="3"/>
  <c r="AO97" i="3"/>
  <c r="AI97" i="3"/>
  <c r="AM97" i="3"/>
  <c r="AK97" i="3"/>
  <c r="AK95" i="3"/>
  <c r="AO95" i="3"/>
  <c r="AI95" i="3"/>
  <c r="AM95" i="3"/>
  <c r="AI94" i="3"/>
  <c r="AM94" i="3"/>
  <c r="AK94" i="3"/>
  <c r="AO94" i="3"/>
  <c r="AM92" i="3"/>
  <c r="AO92" i="3"/>
  <c r="AI92" i="3"/>
  <c r="AK92" i="3"/>
  <c r="AI90" i="3"/>
  <c r="AK90" i="3"/>
  <c r="AO90" i="3"/>
  <c r="AM90" i="3"/>
  <c r="AM88" i="3"/>
  <c r="AK88" i="3"/>
  <c r="AO88" i="3"/>
  <c r="AI88" i="3"/>
  <c r="AI86" i="3"/>
  <c r="AO86" i="3"/>
  <c r="AM86" i="3"/>
  <c r="AK86" i="3"/>
  <c r="AM84" i="3"/>
  <c r="AK84" i="3"/>
  <c r="AO84" i="3"/>
  <c r="AI84" i="3"/>
  <c r="AO81" i="3"/>
  <c r="AI81" i="3"/>
  <c r="AM81" i="3"/>
  <c r="AK81" i="3"/>
  <c r="AK79" i="3"/>
  <c r="AO79" i="3"/>
  <c r="AI79" i="3"/>
  <c r="AM79" i="3"/>
  <c r="AO77" i="3"/>
  <c r="AM77" i="3"/>
  <c r="AK77" i="3"/>
  <c r="AI77" i="3"/>
  <c r="AK75" i="3"/>
  <c r="AO75" i="3"/>
  <c r="AI75" i="3"/>
  <c r="AM75" i="3"/>
  <c r="AO73" i="3"/>
  <c r="AM73" i="3"/>
  <c r="AK73" i="3"/>
  <c r="AI73" i="3"/>
  <c r="AK71" i="3"/>
  <c r="AO71" i="3"/>
  <c r="AI71" i="3"/>
  <c r="AM71" i="3"/>
  <c r="AO69" i="3"/>
  <c r="AK69" i="3"/>
  <c r="AI69" i="3"/>
  <c r="AM69" i="3"/>
  <c r="AK67" i="3"/>
  <c r="AM67" i="3"/>
  <c r="AO67" i="3"/>
  <c r="AI67" i="3"/>
  <c r="AO65" i="3"/>
  <c r="AI65" i="3"/>
  <c r="AM65" i="3"/>
  <c r="AK65" i="3"/>
  <c r="AI62" i="3"/>
  <c r="AM62" i="3"/>
  <c r="AK62" i="3"/>
  <c r="AO62" i="3"/>
  <c r="AM60" i="3"/>
  <c r="AO60" i="3"/>
  <c r="AI60" i="3"/>
  <c r="AK60" i="3"/>
  <c r="AI58" i="3"/>
  <c r="AK58" i="3"/>
  <c r="AO58" i="3"/>
  <c r="AM58" i="3"/>
  <c r="AM56" i="3"/>
  <c r="AK56" i="3"/>
  <c r="AI56" i="3"/>
  <c r="AO56" i="3"/>
  <c r="AI54" i="3"/>
  <c r="AO54" i="3"/>
  <c r="AM54" i="3"/>
  <c r="AK54" i="3"/>
  <c r="AM52" i="3"/>
  <c r="AK52" i="3"/>
  <c r="AO52" i="3"/>
  <c r="AI52" i="3"/>
  <c r="AI25" i="3"/>
  <c r="AI31" i="3"/>
  <c r="AI36" i="3"/>
  <c r="AI41" i="3"/>
  <c r="AI47" i="3"/>
  <c r="AK24" i="3"/>
  <c r="AK29" i="3"/>
  <c r="AK34" i="3"/>
  <c r="AK40" i="3"/>
  <c r="AK45" i="3"/>
  <c r="AK50" i="3"/>
  <c r="AM22" i="3"/>
  <c r="AM27" i="3"/>
  <c r="AM33" i="3"/>
  <c r="AM38" i="3"/>
  <c r="AM43" i="3"/>
  <c r="AM49" i="3"/>
  <c r="AO26" i="3"/>
  <c r="AO31" i="3"/>
  <c r="AO36" i="3"/>
  <c r="AO42" i="3"/>
  <c r="AO47" i="3"/>
  <c r="AI27" i="3"/>
  <c r="AI32" i="3"/>
  <c r="AI37" i="3"/>
  <c r="AI43" i="3"/>
  <c r="AI48" i="3"/>
  <c r="AK25" i="3"/>
  <c r="AK30" i="3"/>
  <c r="AK36" i="3"/>
  <c r="AK41" i="3"/>
  <c r="AK46" i="3"/>
  <c r="AM23" i="3"/>
  <c r="AM29" i="3"/>
  <c r="AM34" i="3"/>
  <c r="AM39" i="3"/>
  <c r="AM45" i="3"/>
  <c r="AM50" i="3"/>
  <c r="AO22" i="3"/>
  <c r="AO27" i="3"/>
  <c r="AO32" i="3"/>
  <c r="AO38" i="3"/>
  <c r="AO43" i="3"/>
  <c r="AO48" i="3"/>
  <c r="AI23" i="3"/>
  <c r="AI28" i="3"/>
  <c r="AI33" i="3"/>
  <c r="AI39" i="3"/>
  <c r="AI44" i="3"/>
  <c r="AI49" i="3"/>
  <c r="AK26" i="3"/>
  <c r="AK32" i="3"/>
  <c r="AK37" i="3"/>
  <c r="AK42" i="3"/>
  <c r="AK48" i="3"/>
  <c r="AM25" i="3"/>
  <c r="AM30" i="3"/>
  <c r="AM35" i="3"/>
  <c r="AM41" i="3"/>
  <c r="AM46" i="3"/>
  <c r="AO10" i="3"/>
  <c r="AO28" i="3"/>
  <c r="AO34" i="3"/>
  <c r="AO39" i="3"/>
  <c r="AO44" i="3"/>
  <c r="AO50" i="3"/>
  <c r="AI99" i="3"/>
  <c r="AK99" i="3"/>
  <c r="AM99" i="3"/>
  <c r="AM21" i="3"/>
  <c r="AO21" i="3"/>
  <c r="AM20" i="3"/>
  <c r="Z7" i="7" l="1"/>
  <c r="Y8" i="7" s="1"/>
  <c r="F104" i="3"/>
  <c r="G41" i="17" s="1"/>
  <c r="D4" i="21"/>
  <c r="D1" i="7"/>
  <c r="Z8" i="7" l="1"/>
  <c r="Y9" i="7" s="1"/>
  <c r="C43" i="17"/>
  <c r="B43" i="17"/>
  <c r="C39" i="17"/>
  <c r="G39" i="17" s="1"/>
  <c r="Z9" i="7" l="1"/>
  <c r="Y10" i="7" s="1"/>
  <c r="C23" i="17"/>
  <c r="C24" i="17"/>
  <c r="C25" i="17"/>
  <c r="C26" i="17"/>
  <c r="C27" i="17"/>
  <c r="C17" i="17"/>
  <c r="C18" i="17"/>
  <c r="C19" i="17"/>
  <c r="C20" i="17"/>
  <c r="C21" i="17"/>
  <c r="C22" i="17"/>
  <c r="Z10" i="7" l="1"/>
  <c r="Y11" i="7" s="1"/>
  <c r="T18" i="3"/>
  <c r="T27"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T92" i="3"/>
  <c r="T93"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Z11" i="7" l="1"/>
  <c r="Y12" i="7" s="1"/>
  <c r="C42" i="17"/>
  <c r="B42" i="17"/>
  <c r="Z12" i="7" l="1"/>
  <c r="Y13" i="7" s="1"/>
  <c r="B7" i="17"/>
  <c r="Z13" i="7" l="1"/>
  <c r="Y14" i="7" s="1"/>
  <c r="L100" i="3"/>
  <c r="J100" i="3"/>
  <c r="H100" i="3"/>
  <c r="F100" i="3" l="1"/>
  <c r="C37" i="17" s="1"/>
  <c r="G37" i="17" s="1"/>
  <c r="Z14" i="7"/>
  <c r="Y15" i="7" s="1"/>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Z15" i="7" l="1"/>
  <c r="Y16" i="7" s="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Z16" i="7" l="1"/>
  <c r="Y17" i="7" s="1"/>
  <c r="AH12" i="3"/>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Z17" i="7" l="1"/>
  <c r="Y18" i="7" s="1"/>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G41" i="3"/>
  <c r="AG40" i="3"/>
  <c r="AG39" i="3"/>
  <c r="AG38"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29" i="3"/>
  <c r="AA28" i="3"/>
  <c r="Z18" i="7" l="1"/>
  <c r="Y19" i="7" s="1"/>
  <c r="C2" i="21"/>
  <c r="A4" i="17"/>
  <c r="G3" i="17"/>
  <c r="L8" i="21"/>
  <c r="M8" i="21"/>
  <c r="L9" i="21"/>
  <c r="M9" i="21"/>
  <c r="L10" i="21"/>
  <c r="M10" i="21"/>
  <c r="L11" i="21"/>
  <c r="M11" i="21"/>
  <c r="L12" i="21"/>
  <c r="M12" i="21"/>
  <c r="L13" i="21"/>
  <c r="M13" i="21"/>
  <c r="L14" i="21"/>
  <c r="M14" i="21"/>
  <c r="L15" i="21"/>
  <c r="M15" i="21"/>
  <c r="L16" i="21"/>
  <c r="M16" i="21"/>
  <c r="L17" i="21"/>
  <c r="M17" i="21"/>
  <c r="L18" i="21"/>
  <c r="M18" i="21"/>
  <c r="L19" i="21"/>
  <c r="M19" i="21"/>
  <c r="L20" i="21"/>
  <c r="M20" i="21"/>
  <c r="L21" i="21"/>
  <c r="M21" i="21"/>
  <c r="L22" i="21"/>
  <c r="M22" i="21"/>
  <c r="L23" i="21"/>
  <c r="M23" i="21"/>
  <c r="L24" i="21"/>
  <c r="M24" i="21"/>
  <c r="L25" i="21"/>
  <c r="M25" i="21"/>
  <c r="L26" i="21"/>
  <c r="M26" i="21"/>
  <c r="L27" i="21"/>
  <c r="M27" i="21"/>
  <c r="L28" i="21"/>
  <c r="M28" i="21"/>
  <c r="L29" i="21"/>
  <c r="M29" i="21"/>
  <c r="L30" i="21"/>
  <c r="M30" i="21"/>
  <c r="L31" i="21"/>
  <c r="M31" i="21"/>
  <c r="L32" i="21"/>
  <c r="M32" i="21"/>
  <c r="L33" i="21"/>
  <c r="M33" i="21"/>
  <c r="L34" i="21"/>
  <c r="M34" i="21"/>
  <c r="L35" i="21"/>
  <c r="M35" i="21"/>
  <c r="L36" i="21"/>
  <c r="M36" i="21"/>
  <c r="L37" i="21"/>
  <c r="M37" i="21"/>
  <c r="L38" i="21"/>
  <c r="M38" i="21"/>
  <c r="L39" i="21"/>
  <c r="M39" i="21"/>
  <c r="L40" i="21"/>
  <c r="M40" i="21"/>
  <c r="L41" i="21"/>
  <c r="M41" i="21"/>
  <c r="L42" i="21"/>
  <c r="M42" i="21"/>
  <c r="L43" i="21"/>
  <c r="M43" i="21"/>
  <c r="L44" i="21"/>
  <c r="M44" i="21"/>
  <c r="L45" i="21"/>
  <c r="M45" i="21"/>
  <c r="L46" i="21"/>
  <c r="M46" i="21"/>
  <c r="L47" i="21"/>
  <c r="M47" i="21"/>
  <c r="L48" i="21"/>
  <c r="M48" i="21"/>
  <c r="L49" i="21"/>
  <c r="M49" i="21"/>
  <c r="L50" i="21"/>
  <c r="M50" i="21"/>
  <c r="L51" i="21"/>
  <c r="M51" i="21"/>
  <c r="L52" i="21"/>
  <c r="M52" i="21"/>
  <c r="L53" i="21"/>
  <c r="M53" i="21"/>
  <c r="L54" i="21"/>
  <c r="M54" i="21"/>
  <c r="L55" i="21"/>
  <c r="M55" i="21"/>
  <c r="L56" i="21"/>
  <c r="M56" i="21"/>
  <c r="L57" i="21"/>
  <c r="M57" i="21"/>
  <c r="L58" i="21"/>
  <c r="M58" i="21"/>
  <c r="L59" i="21"/>
  <c r="M59" i="21"/>
  <c r="L60" i="21"/>
  <c r="M60" i="21"/>
  <c r="L61" i="21"/>
  <c r="M61" i="21"/>
  <c r="L62" i="21"/>
  <c r="M62" i="21"/>
  <c r="L63" i="21"/>
  <c r="M63" i="21"/>
  <c r="L64" i="21"/>
  <c r="M64" i="21"/>
  <c r="L65" i="21"/>
  <c r="M65" i="21"/>
  <c r="L66" i="21"/>
  <c r="M66" i="21"/>
  <c r="L67" i="21"/>
  <c r="M67" i="21"/>
  <c r="L68" i="21"/>
  <c r="M68" i="21"/>
  <c r="L69" i="21"/>
  <c r="M69" i="21"/>
  <c r="L70" i="21"/>
  <c r="M70" i="21"/>
  <c r="L71" i="21"/>
  <c r="M71" i="21"/>
  <c r="L72" i="21"/>
  <c r="M72" i="21"/>
  <c r="L73" i="21"/>
  <c r="M73" i="21"/>
  <c r="L74" i="21"/>
  <c r="M74" i="21"/>
  <c r="L75" i="21"/>
  <c r="M75" i="21"/>
  <c r="L76" i="21"/>
  <c r="M76" i="21"/>
  <c r="L77" i="21"/>
  <c r="M77" i="21"/>
  <c r="L78" i="21"/>
  <c r="M78" i="21"/>
  <c r="L79" i="21"/>
  <c r="M79" i="21"/>
  <c r="L80" i="21"/>
  <c r="M80" i="21"/>
  <c r="L81" i="21"/>
  <c r="M81" i="21"/>
  <c r="L82" i="21"/>
  <c r="M82" i="21"/>
  <c r="L83" i="21"/>
  <c r="M83" i="21"/>
  <c r="L84" i="21"/>
  <c r="M84" i="21"/>
  <c r="L85" i="21"/>
  <c r="M85" i="21"/>
  <c r="L86" i="21"/>
  <c r="M86" i="21"/>
  <c r="L87" i="21"/>
  <c r="M87" i="21"/>
  <c r="L88" i="21"/>
  <c r="M88" i="21"/>
  <c r="L89" i="21"/>
  <c r="M89" i="21"/>
  <c r="L90" i="21"/>
  <c r="M90" i="21"/>
  <c r="L91" i="21"/>
  <c r="M91" i="21"/>
  <c r="L92" i="21"/>
  <c r="M92" i="21"/>
  <c r="L93" i="21"/>
  <c r="M93" i="21"/>
  <c r="L94" i="21"/>
  <c r="M94" i="21"/>
  <c r="L95" i="21"/>
  <c r="M95" i="21"/>
  <c r="L96" i="21"/>
  <c r="M96" i="21"/>
  <c r="L97" i="21"/>
  <c r="M97" i="21"/>
  <c r="Z19" i="7" l="1"/>
  <c r="E97" i="21"/>
  <c r="D97" i="21"/>
  <c r="E96" i="21"/>
  <c r="D96" i="21"/>
  <c r="E95" i="21"/>
  <c r="D95" i="21"/>
  <c r="E94" i="21"/>
  <c r="D94" i="21"/>
  <c r="E93" i="21"/>
  <c r="D93" i="21"/>
  <c r="E92" i="21"/>
  <c r="D92" i="21"/>
  <c r="E91" i="21"/>
  <c r="D91" i="21"/>
  <c r="E90" i="21"/>
  <c r="D90" i="21"/>
  <c r="E89" i="21"/>
  <c r="D89" i="21"/>
  <c r="E88" i="21"/>
  <c r="D88" i="21"/>
  <c r="E87" i="21"/>
  <c r="D87" i="21"/>
  <c r="E86" i="21"/>
  <c r="D86" i="21"/>
  <c r="E85" i="21"/>
  <c r="D85" i="21"/>
  <c r="E84" i="21"/>
  <c r="D84" i="21"/>
  <c r="E83" i="21"/>
  <c r="D83" i="21"/>
  <c r="E82" i="21"/>
  <c r="D82" i="21"/>
  <c r="E81" i="21"/>
  <c r="D81" i="21"/>
  <c r="E80" i="21"/>
  <c r="D80" i="21"/>
  <c r="E79" i="21"/>
  <c r="D79" i="21"/>
  <c r="E78" i="21"/>
  <c r="D78" i="21"/>
  <c r="E77" i="21"/>
  <c r="D77" i="21"/>
  <c r="E76" i="21"/>
  <c r="D76" i="21"/>
  <c r="E75" i="21"/>
  <c r="D75" i="21"/>
  <c r="E74" i="21"/>
  <c r="D74" i="21"/>
  <c r="E73" i="21"/>
  <c r="D73" i="21"/>
  <c r="E72" i="21"/>
  <c r="D72" i="21"/>
  <c r="E71" i="21"/>
  <c r="D71" i="21"/>
  <c r="E70" i="21"/>
  <c r="D70" i="21"/>
  <c r="E69" i="21"/>
  <c r="D69" i="21"/>
  <c r="E68" i="21"/>
  <c r="D68" i="21"/>
  <c r="E67" i="21"/>
  <c r="D67" i="21"/>
  <c r="E66" i="21"/>
  <c r="D66" i="21"/>
  <c r="E65" i="21"/>
  <c r="D65" i="21"/>
  <c r="E64" i="21"/>
  <c r="D64" i="21"/>
  <c r="E63" i="21"/>
  <c r="D63" i="21"/>
  <c r="E62" i="21"/>
  <c r="D62" i="21"/>
  <c r="E61" i="21"/>
  <c r="D61" i="21"/>
  <c r="E60" i="21"/>
  <c r="D60" i="21"/>
  <c r="E59" i="21"/>
  <c r="D59" i="21"/>
  <c r="E58" i="21"/>
  <c r="D58" i="21"/>
  <c r="E57" i="21"/>
  <c r="D57" i="21"/>
  <c r="E56" i="21"/>
  <c r="D56" i="21"/>
  <c r="E55" i="21"/>
  <c r="D55" i="21"/>
  <c r="E54" i="21"/>
  <c r="D54" i="21"/>
  <c r="E53" i="21"/>
  <c r="D53" i="21"/>
  <c r="E52" i="21"/>
  <c r="D52" i="21"/>
  <c r="E51" i="21"/>
  <c r="D51" i="21"/>
  <c r="E50" i="21"/>
  <c r="D50" i="21"/>
  <c r="E49" i="21"/>
  <c r="D49" i="21"/>
  <c r="E48" i="21"/>
  <c r="D48" i="21"/>
  <c r="E47" i="21"/>
  <c r="D47" i="21"/>
  <c r="E46" i="21"/>
  <c r="D46" i="21"/>
  <c r="E45" i="21"/>
  <c r="D45" i="21"/>
  <c r="E44" i="21"/>
  <c r="D44" i="21"/>
  <c r="E43" i="21"/>
  <c r="D43" i="21"/>
  <c r="E42" i="21"/>
  <c r="D42" i="21"/>
  <c r="E41" i="21"/>
  <c r="D41" i="21"/>
  <c r="E40" i="21"/>
  <c r="D40" i="21"/>
  <c r="E39" i="21"/>
  <c r="D39" i="21"/>
  <c r="E38" i="21"/>
  <c r="D38" i="21"/>
  <c r="E37" i="21"/>
  <c r="D37" i="21"/>
  <c r="E36" i="21"/>
  <c r="D36" i="21"/>
  <c r="E35" i="21"/>
  <c r="D35" i="21"/>
  <c r="E34" i="21"/>
  <c r="D34" i="21"/>
  <c r="E33" i="21"/>
  <c r="D33" i="21"/>
  <c r="E32" i="21"/>
  <c r="D32" i="21"/>
  <c r="E31" i="21"/>
  <c r="D31" i="21"/>
  <c r="E30" i="21"/>
  <c r="D30" i="21"/>
  <c r="E29" i="21"/>
  <c r="D29" i="21"/>
  <c r="E28" i="21"/>
  <c r="D28" i="21"/>
  <c r="E27" i="21"/>
  <c r="D27" i="21"/>
  <c r="E26" i="21"/>
  <c r="D26" i="21"/>
  <c r="E25" i="21"/>
  <c r="D25" i="21"/>
  <c r="E24" i="21"/>
  <c r="D24" i="21"/>
  <c r="E23" i="21"/>
  <c r="D23" i="21"/>
  <c r="E22" i="21"/>
  <c r="D22" i="21"/>
  <c r="E21" i="21"/>
  <c r="D21" i="21"/>
  <c r="E20" i="21"/>
  <c r="D20" i="21"/>
  <c r="E19" i="21"/>
  <c r="D19" i="21"/>
  <c r="E18" i="21"/>
  <c r="D18" i="21"/>
  <c r="E17" i="21"/>
  <c r="D17" i="21"/>
  <c r="E16" i="21"/>
  <c r="D16" i="21"/>
  <c r="E15" i="21"/>
  <c r="D15" i="21"/>
  <c r="E14" i="21"/>
  <c r="D14" i="21"/>
  <c r="E13" i="21"/>
  <c r="D13" i="21"/>
  <c r="E12" i="21"/>
  <c r="D12" i="21"/>
  <c r="E11" i="21"/>
  <c r="D11" i="21"/>
  <c r="E10" i="21"/>
  <c r="D10" i="21"/>
  <c r="E9" i="21"/>
  <c r="D9" i="21"/>
  <c r="E8" i="21"/>
  <c r="D8" i="21"/>
  <c r="K5" i="21"/>
  <c r="K4" i="21"/>
  <c r="I5" i="21"/>
  <c r="I4" i="21"/>
  <c r="K2" i="21"/>
  <c r="B9" i="21"/>
  <c r="C9" i="21"/>
  <c r="F9" i="21"/>
  <c r="G9" i="21"/>
  <c r="H9" i="21"/>
  <c r="I9" i="21"/>
  <c r="J9" i="21"/>
  <c r="K9" i="21"/>
  <c r="B10" i="21"/>
  <c r="C10" i="21"/>
  <c r="F10" i="21"/>
  <c r="G10" i="21"/>
  <c r="H10" i="21"/>
  <c r="I10" i="21"/>
  <c r="J10" i="21"/>
  <c r="K10" i="21"/>
  <c r="B11" i="21"/>
  <c r="C11" i="21"/>
  <c r="F11" i="21"/>
  <c r="G11" i="21"/>
  <c r="H11" i="21"/>
  <c r="I11" i="21"/>
  <c r="J11" i="21"/>
  <c r="K11" i="21"/>
  <c r="B12" i="21"/>
  <c r="C12" i="21"/>
  <c r="F12" i="21"/>
  <c r="G12" i="21"/>
  <c r="H12" i="21"/>
  <c r="I12" i="21"/>
  <c r="J12" i="21"/>
  <c r="K12" i="21"/>
  <c r="B13" i="21"/>
  <c r="C13" i="21"/>
  <c r="F13" i="21"/>
  <c r="G13" i="21"/>
  <c r="H13" i="21"/>
  <c r="I13" i="21"/>
  <c r="J13" i="21"/>
  <c r="K13" i="21"/>
  <c r="B14" i="21"/>
  <c r="C14" i="21"/>
  <c r="F14" i="21"/>
  <c r="G14" i="21"/>
  <c r="H14" i="21"/>
  <c r="I14" i="21"/>
  <c r="J14" i="21"/>
  <c r="K14" i="21"/>
  <c r="B15" i="21"/>
  <c r="C15" i="21"/>
  <c r="F15" i="21"/>
  <c r="G15" i="21"/>
  <c r="H15" i="21"/>
  <c r="I15" i="21"/>
  <c r="J15" i="21"/>
  <c r="K15" i="21"/>
  <c r="B16" i="21"/>
  <c r="C16" i="21"/>
  <c r="F16" i="21"/>
  <c r="G16" i="21"/>
  <c r="H16" i="21"/>
  <c r="I16" i="21"/>
  <c r="J16" i="21"/>
  <c r="K16" i="21"/>
  <c r="B17" i="21"/>
  <c r="C17" i="21"/>
  <c r="F17" i="21"/>
  <c r="G17" i="21"/>
  <c r="H17" i="21"/>
  <c r="I17" i="21"/>
  <c r="J17" i="21"/>
  <c r="K17" i="21"/>
  <c r="B18" i="21"/>
  <c r="C18" i="21"/>
  <c r="F18" i="21"/>
  <c r="G18" i="21"/>
  <c r="H18" i="21"/>
  <c r="I18" i="21"/>
  <c r="J18" i="21"/>
  <c r="K18" i="21"/>
  <c r="B19" i="21"/>
  <c r="C19" i="21"/>
  <c r="F19" i="21"/>
  <c r="G19" i="21"/>
  <c r="H19" i="21"/>
  <c r="I19" i="21"/>
  <c r="J19" i="21"/>
  <c r="K19" i="21"/>
  <c r="B20" i="21"/>
  <c r="C20" i="21"/>
  <c r="F20" i="21"/>
  <c r="G20" i="21"/>
  <c r="H20" i="21"/>
  <c r="I20" i="21"/>
  <c r="J20" i="21"/>
  <c r="K20" i="21"/>
  <c r="B21" i="21"/>
  <c r="C21" i="21"/>
  <c r="F21" i="21"/>
  <c r="G21" i="21"/>
  <c r="H21" i="21"/>
  <c r="I21" i="21"/>
  <c r="J21" i="21"/>
  <c r="K21" i="21"/>
  <c r="B22" i="21"/>
  <c r="C22" i="21"/>
  <c r="F22" i="21"/>
  <c r="G22" i="21"/>
  <c r="H22" i="21"/>
  <c r="I22" i="21"/>
  <c r="J22" i="21"/>
  <c r="K22" i="21"/>
  <c r="B23" i="21"/>
  <c r="C23" i="21"/>
  <c r="F23" i="21"/>
  <c r="G23" i="21"/>
  <c r="H23" i="21"/>
  <c r="I23" i="21"/>
  <c r="J23" i="21"/>
  <c r="K23" i="21"/>
  <c r="B24" i="21"/>
  <c r="C24" i="21"/>
  <c r="F24" i="21"/>
  <c r="G24" i="21"/>
  <c r="H24" i="21"/>
  <c r="I24" i="21"/>
  <c r="J24" i="21"/>
  <c r="K24" i="21"/>
  <c r="B25" i="21"/>
  <c r="C25" i="21"/>
  <c r="F25" i="21"/>
  <c r="G25" i="21"/>
  <c r="H25" i="21"/>
  <c r="I25" i="21"/>
  <c r="J25" i="21"/>
  <c r="K25" i="21"/>
  <c r="B26" i="21"/>
  <c r="C26" i="21"/>
  <c r="F26" i="21"/>
  <c r="G26" i="21"/>
  <c r="H26" i="21"/>
  <c r="I26" i="21"/>
  <c r="J26" i="21"/>
  <c r="K26" i="21"/>
  <c r="B27" i="21"/>
  <c r="C27" i="21"/>
  <c r="F27" i="21"/>
  <c r="G27" i="21"/>
  <c r="H27" i="21"/>
  <c r="I27" i="21"/>
  <c r="J27" i="21"/>
  <c r="K27" i="21"/>
  <c r="B28" i="21"/>
  <c r="C28" i="21"/>
  <c r="F28" i="21"/>
  <c r="G28" i="21"/>
  <c r="H28" i="21"/>
  <c r="I28" i="21"/>
  <c r="J28" i="21"/>
  <c r="K28" i="21"/>
  <c r="B29" i="21"/>
  <c r="C29" i="21"/>
  <c r="F29" i="21"/>
  <c r="G29" i="21"/>
  <c r="H29" i="21"/>
  <c r="I29" i="21"/>
  <c r="J29" i="21"/>
  <c r="K29" i="21"/>
  <c r="B30" i="21"/>
  <c r="C30" i="21"/>
  <c r="F30" i="21"/>
  <c r="G30" i="21"/>
  <c r="H30" i="21"/>
  <c r="I30" i="21"/>
  <c r="J30" i="21"/>
  <c r="K30" i="21"/>
  <c r="B31" i="21"/>
  <c r="C31" i="21"/>
  <c r="F31" i="21"/>
  <c r="G31" i="21"/>
  <c r="H31" i="21"/>
  <c r="I31" i="21"/>
  <c r="J31" i="21"/>
  <c r="K31" i="21"/>
  <c r="B32" i="21"/>
  <c r="C32" i="21"/>
  <c r="F32" i="21"/>
  <c r="G32" i="21"/>
  <c r="H32" i="21"/>
  <c r="I32" i="21"/>
  <c r="J32" i="21"/>
  <c r="K32" i="21"/>
  <c r="B33" i="21"/>
  <c r="C33" i="21"/>
  <c r="F33" i="21"/>
  <c r="G33" i="21"/>
  <c r="H33" i="21"/>
  <c r="I33" i="21"/>
  <c r="J33" i="21"/>
  <c r="K33" i="21"/>
  <c r="B34" i="21"/>
  <c r="C34" i="21"/>
  <c r="F34" i="21"/>
  <c r="G34" i="21"/>
  <c r="H34" i="21"/>
  <c r="I34" i="21"/>
  <c r="J34" i="21"/>
  <c r="K34" i="21"/>
  <c r="B35" i="21"/>
  <c r="C35" i="21"/>
  <c r="F35" i="21"/>
  <c r="G35" i="21"/>
  <c r="H35" i="21"/>
  <c r="I35" i="21"/>
  <c r="J35" i="21"/>
  <c r="K35" i="21"/>
  <c r="B36" i="21"/>
  <c r="C36" i="21"/>
  <c r="F36" i="21"/>
  <c r="G36" i="21"/>
  <c r="H36" i="21"/>
  <c r="I36" i="21"/>
  <c r="J36" i="21"/>
  <c r="K36" i="21"/>
  <c r="B37" i="21"/>
  <c r="C37" i="21"/>
  <c r="F37" i="21"/>
  <c r="G37" i="21"/>
  <c r="H37" i="21"/>
  <c r="I37" i="21"/>
  <c r="J37" i="21"/>
  <c r="K37" i="21"/>
  <c r="B38" i="21"/>
  <c r="C38" i="21"/>
  <c r="F38" i="21"/>
  <c r="G38" i="21"/>
  <c r="H38" i="21"/>
  <c r="I38" i="21"/>
  <c r="J38" i="21"/>
  <c r="K38" i="21"/>
  <c r="B39" i="21"/>
  <c r="C39" i="21"/>
  <c r="F39" i="21"/>
  <c r="G39" i="21"/>
  <c r="H39" i="21"/>
  <c r="I39" i="21"/>
  <c r="J39" i="21"/>
  <c r="K39" i="21"/>
  <c r="B40" i="21"/>
  <c r="C40" i="21"/>
  <c r="F40" i="21"/>
  <c r="G40" i="21"/>
  <c r="H40" i="21"/>
  <c r="I40" i="21"/>
  <c r="J40" i="21"/>
  <c r="K40" i="21"/>
  <c r="B41" i="21"/>
  <c r="C41" i="21"/>
  <c r="F41" i="21"/>
  <c r="G41" i="21"/>
  <c r="H41" i="21"/>
  <c r="I41" i="21"/>
  <c r="J41" i="21"/>
  <c r="K41" i="21"/>
  <c r="B42" i="21"/>
  <c r="C42" i="21"/>
  <c r="F42" i="21"/>
  <c r="G42" i="21"/>
  <c r="H42" i="21"/>
  <c r="I42" i="21"/>
  <c r="J42" i="21"/>
  <c r="K42" i="21"/>
  <c r="B43" i="21"/>
  <c r="C43" i="21"/>
  <c r="F43" i="21"/>
  <c r="G43" i="21"/>
  <c r="H43" i="21"/>
  <c r="I43" i="21"/>
  <c r="J43" i="21"/>
  <c r="K43" i="21"/>
  <c r="B44" i="21"/>
  <c r="C44" i="21"/>
  <c r="F44" i="21"/>
  <c r="G44" i="21"/>
  <c r="H44" i="21"/>
  <c r="I44" i="21"/>
  <c r="J44" i="21"/>
  <c r="K44" i="21"/>
  <c r="B45" i="21"/>
  <c r="C45" i="21"/>
  <c r="F45" i="21"/>
  <c r="G45" i="21"/>
  <c r="H45" i="21"/>
  <c r="I45" i="21"/>
  <c r="J45" i="21"/>
  <c r="K45" i="21"/>
  <c r="B46" i="21"/>
  <c r="C46" i="21"/>
  <c r="F46" i="21"/>
  <c r="G46" i="21"/>
  <c r="H46" i="21"/>
  <c r="I46" i="21"/>
  <c r="J46" i="21"/>
  <c r="K46" i="21"/>
  <c r="B47" i="21"/>
  <c r="C47" i="21"/>
  <c r="F47" i="21"/>
  <c r="G47" i="21"/>
  <c r="H47" i="21"/>
  <c r="I47" i="21"/>
  <c r="J47" i="21"/>
  <c r="K47" i="21"/>
  <c r="B48" i="21"/>
  <c r="C48" i="21"/>
  <c r="F48" i="21"/>
  <c r="G48" i="21"/>
  <c r="H48" i="21"/>
  <c r="I48" i="21"/>
  <c r="J48" i="21"/>
  <c r="K48" i="21"/>
  <c r="B49" i="21"/>
  <c r="C49" i="21"/>
  <c r="F49" i="21"/>
  <c r="G49" i="21"/>
  <c r="H49" i="21"/>
  <c r="I49" i="21"/>
  <c r="J49" i="21"/>
  <c r="K49" i="21"/>
  <c r="B50" i="21"/>
  <c r="C50" i="21"/>
  <c r="F50" i="21"/>
  <c r="G50" i="21"/>
  <c r="H50" i="21"/>
  <c r="I50" i="21"/>
  <c r="J50" i="21"/>
  <c r="K50" i="21"/>
  <c r="B51" i="21"/>
  <c r="C51" i="21"/>
  <c r="F51" i="21"/>
  <c r="G51" i="21"/>
  <c r="H51" i="21"/>
  <c r="I51" i="21"/>
  <c r="J51" i="21"/>
  <c r="K51" i="21"/>
  <c r="B52" i="21"/>
  <c r="C52" i="21"/>
  <c r="F52" i="21"/>
  <c r="G52" i="21"/>
  <c r="H52" i="21"/>
  <c r="I52" i="21"/>
  <c r="J52" i="21"/>
  <c r="K52" i="21"/>
  <c r="B53" i="21"/>
  <c r="C53" i="21"/>
  <c r="F53" i="21"/>
  <c r="G53" i="21"/>
  <c r="H53" i="21"/>
  <c r="I53" i="21"/>
  <c r="J53" i="21"/>
  <c r="K53" i="21"/>
  <c r="B54" i="21"/>
  <c r="C54" i="21"/>
  <c r="F54" i="21"/>
  <c r="G54" i="21"/>
  <c r="H54" i="21"/>
  <c r="I54" i="21"/>
  <c r="J54" i="21"/>
  <c r="K54" i="21"/>
  <c r="B55" i="21"/>
  <c r="C55" i="21"/>
  <c r="F55" i="21"/>
  <c r="G55" i="21"/>
  <c r="H55" i="21"/>
  <c r="I55" i="21"/>
  <c r="J55" i="21"/>
  <c r="K55" i="21"/>
  <c r="B56" i="21"/>
  <c r="C56" i="21"/>
  <c r="F56" i="21"/>
  <c r="G56" i="21"/>
  <c r="H56" i="21"/>
  <c r="I56" i="21"/>
  <c r="J56" i="21"/>
  <c r="K56" i="21"/>
  <c r="B57" i="21"/>
  <c r="C57" i="21"/>
  <c r="F57" i="21"/>
  <c r="G57" i="21"/>
  <c r="H57" i="21"/>
  <c r="I57" i="21"/>
  <c r="J57" i="21"/>
  <c r="K57" i="21"/>
  <c r="B58" i="21"/>
  <c r="C58" i="21"/>
  <c r="F58" i="21"/>
  <c r="G58" i="21"/>
  <c r="H58" i="21"/>
  <c r="I58" i="21"/>
  <c r="J58" i="21"/>
  <c r="K58" i="21"/>
  <c r="B59" i="21"/>
  <c r="C59" i="21"/>
  <c r="F59" i="21"/>
  <c r="G59" i="21"/>
  <c r="H59" i="21"/>
  <c r="I59" i="21"/>
  <c r="J59" i="21"/>
  <c r="K59" i="21"/>
  <c r="B60" i="21"/>
  <c r="C60" i="21"/>
  <c r="F60" i="21"/>
  <c r="G60" i="21"/>
  <c r="H60" i="21"/>
  <c r="I60" i="21"/>
  <c r="J60" i="21"/>
  <c r="K60" i="21"/>
  <c r="B61" i="21"/>
  <c r="C61" i="21"/>
  <c r="F61" i="21"/>
  <c r="G61" i="21"/>
  <c r="H61" i="21"/>
  <c r="I61" i="21"/>
  <c r="J61" i="21"/>
  <c r="K61" i="21"/>
  <c r="B62" i="21"/>
  <c r="C62" i="21"/>
  <c r="F62" i="21"/>
  <c r="G62" i="21"/>
  <c r="H62" i="21"/>
  <c r="I62" i="21"/>
  <c r="J62" i="21"/>
  <c r="K62" i="21"/>
  <c r="B63" i="21"/>
  <c r="C63" i="21"/>
  <c r="F63" i="21"/>
  <c r="G63" i="21"/>
  <c r="H63" i="21"/>
  <c r="I63" i="21"/>
  <c r="J63" i="21"/>
  <c r="K63" i="21"/>
  <c r="B64" i="21"/>
  <c r="C64" i="21"/>
  <c r="F64" i="21"/>
  <c r="G64" i="21"/>
  <c r="H64" i="21"/>
  <c r="I64" i="21"/>
  <c r="J64" i="21"/>
  <c r="K64" i="21"/>
  <c r="B65" i="21"/>
  <c r="C65" i="21"/>
  <c r="F65" i="21"/>
  <c r="G65" i="21"/>
  <c r="H65" i="21"/>
  <c r="I65" i="21"/>
  <c r="J65" i="21"/>
  <c r="K65" i="21"/>
  <c r="B66" i="21"/>
  <c r="C66" i="21"/>
  <c r="F66" i="21"/>
  <c r="G66" i="21"/>
  <c r="H66" i="21"/>
  <c r="I66" i="21"/>
  <c r="J66" i="21"/>
  <c r="K66" i="21"/>
  <c r="B67" i="21"/>
  <c r="C67" i="21"/>
  <c r="F67" i="21"/>
  <c r="G67" i="21"/>
  <c r="H67" i="21"/>
  <c r="I67" i="21"/>
  <c r="J67" i="21"/>
  <c r="K67" i="21"/>
  <c r="B68" i="21"/>
  <c r="C68" i="21"/>
  <c r="F68" i="21"/>
  <c r="G68" i="21"/>
  <c r="H68" i="21"/>
  <c r="I68" i="21"/>
  <c r="J68" i="21"/>
  <c r="K68" i="21"/>
  <c r="B69" i="21"/>
  <c r="C69" i="21"/>
  <c r="F69" i="21"/>
  <c r="G69" i="21"/>
  <c r="H69" i="21"/>
  <c r="I69" i="21"/>
  <c r="J69" i="21"/>
  <c r="K69" i="21"/>
  <c r="B70" i="21"/>
  <c r="C70" i="21"/>
  <c r="F70" i="21"/>
  <c r="G70" i="21"/>
  <c r="H70" i="21"/>
  <c r="I70" i="21"/>
  <c r="J70" i="21"/>
  <c r="K70" i="21"/>
  <c r="B71" i="21"/>
  <c r="C71" i="21"/>
  <c r="F71" i="21"/>
  <c r="G71" i="21"/>
  <c r="H71" i="21"/>
  <c r="I71" i="21"/>
  <c r="J71" i="21"/>
  <c r="K71" i="21"/>
  <c r="B72" i="21"/>
  <c r="C72" i="21"/>
  <c r="F72" i="21"/>
  <c r="G72" i="21"/>
  <c r="H72" i="21"/>
  <c r="I72" i="21"/>
  <c r="J72" i="21"/>
  <c r="K72" i="21"/>
  <c r="B73" i="21"/>
  <c r="C73" i="21"/>
  <c r="F73" i="21"/>
  <c r="G73" i="21"/>
  <c r="H73" i="21"/>
  <c r="I73" i="21"/>
  <c r="J73" i="21"/>
  <c r="K73" i="21"/>
  <c r="B74" i="21"/>
  <c r="C74" i="21"/>
  <c r="F74" i="21"/>
  <c r="G74" i="21"/>
  <c r="H74" i="21"/>
  <c r="I74" i="21"/>
  <c r="J74" i="21"/>
  <c r="K74" i="21"/>
  <c r="B75" i="21"/>
  <c r="C75" i="21"/>
  <c r="F75" i="21"/>
  <c r="G75" i="21"/>
  <c r="H75" i="21"/>
  <c r="I75" i="21"/>
  <c r="J75" i="21"/>
  <c r="K75" i="21"/>
  <c r="B76" i="21"/>
  <c r="C76" i="21"/>
  <c r="F76" i="21"/>
  <c r="G76" i="21"/>
  <c r="H76" i="21"/>
  <c r="I76" i="21"/>
  <c r="J76" i="21"/>
  <c r="K76" i="21"/>
  <c r="B77" i="21"/>
  <c r="C77" i="21"/>
  <c r="F77" i="21"/>
  <c r="G77" i="21"/>
  <c r="H77" i="21"/>
  <c r="I77" i="21"/>
  <c r="J77" i="21"/>
  <c r="K77" i="21"/>
  <c r="B78" i="21"/>
  <c r="C78" i="21"/>
  <c r="F78" i="21"/>
  <c r="G78" i="21"/>
  <c r="H78" i="21"/>
  <c r="I78" i="21"/>
  <c r="J78" i="21"/>
  <c r="K78" i="21"/>
  <c r="B79" i="21"/>
  <c r="C79" i="21"/>
  <c r="F79" i="21"/>
  <c r="G79" i="21"/>
  <c r="H79" i="21"/>
  <c r="I79" i="21"/>
  <c r="J79" i="21"/>
  <c r="K79" i="21"/>
  <c r="B80" i="21"/>
  <c r="C80" i="21"/>
  <c r="F80" i="21"/>
  <c r="G80" i="21"/>
  <c r="H80" i="21"/>
  <c r="I80" i="21"/>
  <c r="J80" i="21"/>
  <c r="K80" i="21"/>
  <c r="B81" i="21"/>
  <c r="C81" i="21"/>
  <c r="F81" i="21"/>
  <c r="G81" i="21"/>
  <c r="H81" i="21"/>
  <c r="I81" i="21"/>
  <c r="J81" i="21"/>
  <c r="K81" i="21"/>
  <c r="B82" i="21"/>
  <c r="C82" i="21"/>
  <c r="F82" i="21"/>
  <c r="G82" i="21"/>
  <c r="H82" i="21"/>
  <c r="I82" i="21"/>
  <c r="J82" i="21"/>
  <c r="K82" i="21"/>
  <c r="B83" i="21"/>
  <c r="C83" i="21"/>
  <c r="F83" i="21"/>
  <c r="G83" i="21"/>
  <c r="H83" i="21"/>
  <c r="I83" i="21"/>
  <c r="J83" i="21"/>
  <c r="K83" i="21"/>
  <c r="B84" i="21"/>
  <c r="C84" i="21"/>
  <c r="F84" i="21"/>
  <c r="G84" i="21"/>
  <c r="H84" i="21"/>
  <c r="I84" i="21"/>
  <c r="J84" i="21"/>
  <c r="K84" i="21"/>
  <c r="B85" i="21"/>
  <c r="C85" i="21"/>
  <c r="F85" i="21"/>
  <c r="G85" i="21"/>
  <c r="H85" i="21"/>
  <c r="I85" i="21"/>
  <c r="J85" i="21"/>
  <c r="K85" i="21"/>
  <c r="B86" i="21"/>
  <c r="C86" i="21"/>
  <c r="F86" i="21"/>
  <c r="G86" i="21"/>
  <c r="H86" i="21"/>
  <c r="I86" i="21"/>
  <c r="J86" i="21"/>
  <c r="K86" i="21"/>
  <c r="B87" i="21"/>
  <c r="C87" i="21"/>
  <c r="F87" i="21"/>
  <c r="G87" i="21"/>
  <c r="H87" i="21"/>
  <c r="I87" i="21"/>
  <c r="J87" i="21"/>
  <c r="K87" i="21"/>
  <c r="B88" i="21"/>
  <c r="C88" i="21"/>
  <c r="F88" i="21"/>
  <c r="G88" i="21"/>
  <c r="H88" i="21"/>
  <c r="I88" i="21"/>
  <c r="J88" i="21"/>
  <c r="K88" i="21"/>
  <c r="B89" i="21"/>
  <c r="C89" i="21"/>
  <c r="F89" i="21"/>
  <c r="G89" i="21"/>
  <c r="H89" i="21"/>
  <c r="I89" i="21"/>
  <c r="J89" i="21"/>
  <c r="K89" i="21"/>
  <c r="B90" i="21"/>
  <c r="C90" i="21"/>
  <c r="F90" i="21"/>
  <c r="G90" i="21"/>
  <c r="H90" i="21"/>
  <c r="I90" i="21"/>
  <c r="J90" i="21"/>
  <c r="K90" i="21"/>
  <c r="B91" i="21"/>
  <c r="C91" i="21"/>
  <c r="F91" i="21"/>
  <c r="G91" i="21"/>
  <c r="H91" i="21"/>
  <c r="I91" i="21"/>
  <c r="J91" i="21"/>
  <c r="K91" i="21"/>
  <c r="B92" i="21"/>
  <c r="C92" i="21"/>
  <c r="F92" i="21"/>
  <c r="G92" i="21"/>
  <c r="H92" i="21"/>
  <c r="I92" i="21"/>
  <c r="J92" i="21"/>
  <c r="K92" i="21"/>
  <c r="B93" i="21"/>
  <c r="C93" i="21"/>
  <c r="F93" i="21"/>
  <c r="G93" i="21"/>
  <c r="H93" i="21"/>
  <c r="I93" i="21"/>
  <c r="J93" i="21"/>
  <c r="K93" i="21"/>
  <c r="B94" i="21"/>
  <c r="C94" i="21"/>
  <c r="F94" i="21"/>
  <c r="G94" i="21"/>
  <c r="H94" i="21"/>
  <c r="I94" i="21"/>
  <c r="J94" i="21"/>
  <c r="K94" i="21"/>
  <c r="B95" i="21"/>
  <c r="C95" i="21"/>
  <c r="F95" i="21"/>
  <c r="G95" i="21"/>
  <c r="H95" i="21"/>
  <c r="I95" i="21"/>
  <c r="J95" i="21"/>
  <c r="K95" i="21"/>
  <c r="B96" i="21"/>
  <c r="C96" i="21"/>
  <c r="F96" i="21"/>
  <c r="G96" i="21"/>
  <c r="H96" i="21"/>
  <c r="I96" i="21"/>
  <c r="J96" i="21"/>
  <c r="K96" i="21"/>
  <c r="B97" i="21"/>
  <c r="C97" i="21"/>
  <c r="F97" i="21"/>
  <c r="G97" i="21"/>
  <c r="H97" i="21"/>
  <c r="I97" i="21"/>
  <c r="J97" i="21"/>
  <c r="K97" i="21"/>
  <c r="G8" i="21"/>
  <c r="H8" i="21"/>
  <c r="I8" i="21"/>
  <c r="J8" i="21"/>
  <c r="K8" i="21"/>
  <c r="F8" i="21"/>
  <c r="C8" i="21"/>
  <c r="B8" i="21"/>
  <c r="F43" i="17"/>
  <c r="N10" i="17"/>
  <c r="G10" i="17" s="1"/>
  <c r="C11" i="17"/>
  <c r="C12" i="17"/>
  <c r="C13" i="17"/>
  <c r="C14" i="17"/>
  <c r="C15" i="17"/>
  <c r="C16" i="17"/>
  <c r="L10" i="17"/>
  <c r="C10" i="17" s="1"/>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E2" i="2"/>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D2" i="2" l="1"/>
  <c r="O90" i="2"/>
  <c r="S90" i="2"/>
  <c r="W90" i="2"/>
  <c r="P90" i="2"/>
  <c r="T90" i="2"/>
  <c r="X90" i="2"/>
  <c r="AB90" i="2"/>
  <c r="AF90" i="2"/>
  <c r="R90" i="2"/>
  <c r="Z90" i="2"/>
  <c r="AE90" i="2"/>
  <c r="AD90" i="2"/>
  <c r="U90" i="2"/>
  <c r="AA90" i="2"/>
  <c r="AG90" i="2"/>
  <c r="Y90" i="2"/>
  <c r="V90" i="2"/>
  <c r="AC90" i="2"/>
  <c r="AH90" i="2"/>
  <c r="Q90" i="2"/>
  <c r="O86" i="2"/>
  <c r="S86" i="2"/>
  <c r="W86" i="2"/>
  <c r="AA86" i="2"/>
  <c r="AE86" i="2"/>
  <c r="P86" i="2"/>
  <c r="T86" i="2"/>
  <c r="X86" i="2"/>
  <c r="AB86" i="2"/>
  <c r="AF86" i="2"/>
  <c r="R86" i="2"/>
  <c r="Z86" i="2"/>
  <c r="AH86" i="2"/>
  <c r="AG86" i="2"/>
  <c r="U86" i="2"/>
  <c r="AC86" i="2"/>
  <c r="Y86" i="2"/>
  <c r="V86" i="2"/>
  <c r="AD86" i="2"/>
  <c r="Q86" i="2"/>
  <c r="R82" i="2"/>
  <c r="V82" i="2"/>
  <c r="Z82" i="2"/>
  <c r="AD82" i="2"/>
  <c r="O82" i="2"/>
  <c r="S82" i="2"/>
  <c r="W82" i="2"/>
  <c r="AA82" i="2"/>
  <c r="AE82" i="2"/>
  <c r="P82" i="2"/>
  <c r="T82" i="2"/>
  <c r="X82" i="2"/>
  <c r="AB82" i="2"/>
  <c r="AF82" i="2"/>
  <c r="U82" i="2"/>
  <c r="AH82" i="2"/>
  <c r="Y82" i="2"/>
  <c r="Q82" i="2"/>
  <c r="AG82" i="2"/>
  <c r="AC82" i="2"/>
  <c r="P78" i="2"/>
  <c r="T78" i="2"/>
  <c r="X78" i="2"/>
  <c r="AB78" i="2"/>
  <c r="AF78" i="2"/>
  <c r="Q78" i="2"/>
  <c r="V78" i="2"/>
  <c r="AA78" i="2"/>
  <c r="AG78" i="2"/>
  <c r="R78" i="2"/>
  <c r="W78" i="2"/>
  <c r="AC78" i="2"/>
  <c r="AH78" i="2"/>
  <c r="S78" i="2"/>
  <c r="Y78" i="2"/>
  <c r="AD78" i="2"/>
  <c r="O78" i="2"/>
  <c r="U78" i="2"/>
  <c r="AE78" i="2"/>
  <c r="Z78" i="2"/>
  <c r="P74" i="2"/>
  <c r="T74" i="2"/>
  <c r="X74" i="2"/>
  <c r="AB74" i="2"/>
  <c r="AF74" i="2"/>
  <c r="Q74" i="2"/>
  <c r="V74" i="2"/>
  <c r="AA74" i="2"/>
  <c r="AG74" i="2"/>
  <c r="R74" i="2"/>
  <c r="W74" i="2"/>
  <c r="AC74" i="2"/>
  <c r="AH74" i="2"/>
  <c r="S74" i="2"/>
  <c r="Y74" i="2"/>
  <c r="AD74" i="2"/>
  <c r="AE74" i="2"/>
  <c r="O74" i="2"/>
  <c r="Z74" i="2"/>
  <c r="U74" i="2"/>
  <c r="R70" i="2"/>
  <c r="V70" i="2"/>
  <c r="Z70" i="2"/>
  <c r="AD70" i="2"/>
  <c r="AH70" i="2"/>
  <c r="P70" i="2"/>
  <c r="T70" i="2"/>
  <c r="X70" i="2"/>
  <c r="AB70" i="2"/>
  <c r="AF70" i="2"/>
  <c r="S70" i="2"/>
  <c r="AA70" i="2"/>
  <c r="U70" i="2"/>
  <c r="AC70" i="2"/>
  <c r="O70" i="2"/>
  <c r="W70" i="2"/>
  <c r="AE70" i="2"/>
  <c r="Q70" i="2"/>
  <c r="Y70" i="2"/>
  <c r="AG70" i="2"/>
  <c r="R66" i="2"/>
  <c r="V66" i="2"/>
  <c r="Z66" i="2"/>
  <c r="AD66" i="2"/>
  <c r="AH66" i="2"/>
  <c r="P66" i="2"/>
  <c r="T66" i="2"/>
  <c r="X66" i="2"/>
  <c r="AB66" i="2"/>
  <c r="AF66" i="2"/>
  <c r="S66" i="2"/>
  <c r="AA66" i="2"/>
  <c r="U66" i="2"/>
  <c r="AC66" i="2"/>
  <c r="O66" i="2"/>
  <c r="W66" i="2"/>
  <c r="AE66" i="2"/>
  <c r="AG66" i="2"/>
  <c r="Y66" i="2"/>
  <c r="Q66" i="2"/>
  <c r="R62" i="2"/>
  <c r="V62" i="2"/>
  <c r="Z62" i="2"/>
  <c r="AD62" i="2"/>
  <c r="AH62" i="2"/>
  <c r="P62" i="2"/>
  <c r="T62" i="2"/>
  <c r="X62" i="2"/>
  <c r="AB62" i="2"/>
  <c r="AF62" i="2"/>
  <c r="S62" i="2"/>
  <c r="AA62" i="2"/>
  <c r="U62" i="2"/>
  <c r="AC62" i="2"/>
  <c r="O62" i="2"/>
  <c r="W62" i="2"/>
  <c r="AE62" i="2"/>
  <c r="Q62" i="2"/>
  <c r="Y62" i="2"/>
  <c r="AG62" i="2"/>
  <c r="R58" i="2"/>
  <c r="V58" i="2"/>
  <c r="Z58" i="2"/>
  <c r="AD58" i="2"/>
  <c r="AH58" i="2"/>
  <c r="P58" i="2"/>
  <c r="T58" i="2"/>
  <c r="X58" i="2"/>
  <c r="AB58" i="2"/>
  <c r="AF58" i="2"/>
  <c r="S58" i="2"/>
  <c r="AA58" i="2"/>
  <c r="U58" i="2"/>
  <c r="AC58" i="2"/>
  <c r="O58" i="2"/>
  <c r="W58" i="2"/>
  <c r="AE58" i="2"/>
  <c r="AG58" i="2"/>
  <c r="Y58" i="2"/>
  <c r="Q58" i="2"/>
  <c r="O54" i="2"/>
  <c r="S54" i="2"/>
  <c r="W54" i="2"/>
  <c r="AA54" i="2"/>
  <c r="AE54" i="2"/>
  <c r="R54" i="2"/>
  <c r="X54" i="2"/>
  <c r="AC54" i="2"/>
  <c r="AH54" i="2"/>
  <c r="P54" i="2"/>
  <c r="U54" i="2"/>
  <c r="Z54" i="2"/>
  <c r="AF54" i="2"/>
  <c r="Y54" i="2"/>
  <c r="Q54" i="2"/>
  <c r="AB54" i="2"/>
  <c r="T54" i="2"/>
  <c r="AD54" i="2"/>
  <c r="AG54" i="2"/>
  <c r="V54" i="2"/>
  <c r="O50" i="2"/>
  <c r="S50" i="2"/>
  <c r="W50" i="2"/>
  <c r="AA50" i="2"/>
  <c r="AE50" i="2"/>
  <c r="R50" i="2"/>
  <c r="X50" i="2"/>
  <c r="AC50" i="2"/>
  <c r="AH50" i="2"/>
  <c r="P50" i="2"/>
  <c r="U50" i="2"/>
  <c r="Z50" i="2"/>
  <c r="AF50" i="2"/>
  <c r="T50" i="2"/>
  <c r="AD50" i="2"/>
  <c r="V50" i="2"/>
  <c r="AG50" i="2"/>
  <c r="Y50" i="2"/>
  <c r="AB50" i="2"/>
  <c r="Q50" i="2"/>
  <c r="Q46" i="2"/>
  <c r="U46" i="2"/>
  <c r="Y46" i="2"/>
  <c r="AC46" i="2"/>
  <c r="AG46" i="2"/>
  <c r="O46" i="2"/>
  <c r="S46" i="2"/>
  <c r="W46" i="2"/>
  <c r="AA46" i="2"/>
  <c r="AE46" i="2"/>
  <c r="V46" i="2"/>
  <c r="AD46" i="2"/>
  <c r="R46" i="2"/>
  <c r="Z46" i="2"/>
  <c r="AH46" i="2"/>
  <c r="X46" i="2"/>
  <c r="AB46" i="2"/>
  <c r="P46" i="2"/>
  <c r="AF46" i="2"/>
  <c r="T46" i="2"/>
  <c r="Q42" i="2"/>
  <c r="U42" i="2"/>
  <c r="Y42" i="2"/>
  <c r="AC42" i="2"/>
  <c r="AG42" i="2"/>
  <c r="O42" i="2"/>
  <c r="S42" i="2"/>
  <c r="W42" i="2"/>
  <c r="AA42" i="2"/>
  <c r="AE42" i="2"/>
  <c r="V42" i="2"/>
  <c r="AD42" i="2"/>
  <c r="R42" i="2"/>
  <c r="Z42" i="2"/>
  <c r="AH42" i="2"/>
  <c r="X42" i="2"/>
  <c r="AB42" i="2"/>
  <c r="P42" i="2"/>
  <c r="AF42" i="2"/>
  <c r="T42" i="2"/>
  <c r="Q38" i="2"/>
  <c r="U38" i="2"/>
  <c r="Y38" i="2"/>
  <c r="AC38" i="2"/>
  <c r="AG38" i="2"/>
  <c r="O38" i="2"/>
  <c r="S38" i="2"/>
  <c r="W38" i="2"/>
  <c r="AA38" i="2"/>
  <c r="AE38" i="2"/>
  <c r="V38" i="2"/>
  <c r="AD38" i="2"/>
  <c r="R38" i="2"/>
  <c r="Z38" i="2"/>
  <c r="AH38" i="2"/>
  <c r="X38" i="2"/>
  <c r="AB38" i="2"/>
  <c r="P38" i="2"/>
  <c r="AF38" i="2"/>
  <c r="T38" i="2"/>
  <c r="Q34" i="2"/>
  <c r="U34" i="2"/>
  <c r="Y34" i="2"/>
  <c r="AC34" i="2"/>
  <c r="AG34" i="2"/>
  <c r="O34" i="2"/>
  <c r="S34" i="2"/>
  <c r="W34" i="2"/>
  <c r="AA34" i="2"/>
  <c r="AE34" i="2"/>
  <c r="V34" i="2"/>
  <c r="AD34" i="2"/>
  <c r="R34" i="2"/>
  <c r="Z34" i="2"/>
  <c r="AH34" i="2"/>
  <c r="X34" i="2"/>
  <c r="AB34" i="2"/>
  <c r="P34" i="2"/>
  <c r="AF34" i="2"/>
  <c r="T34" i="2"/>
  <c r="Q30" i="2"/>
  <c r="U30" i="2"/>
  <c r="Y30" i="2"/>
  <c r="AC30" i="2"/>
  <c r="AG30" i="2"/>
  <c r="S30" i="2"/>
  <c r="X30" i="2"/>
  <c r="AD30" i="2"/>
  <c r="P30" i="2"/>
  <c r="V30" i="2"/>
  <c r="AA30" i="2"/>
  <c r="AF30" i="2"/>
  <c r="O30" i="2"/>
  <c r="Z30" i="2"/>
  <c r="T30" i="2"/>
  <c r="AE30" i="2"/>
  <c r="R30" i="2"/>
  <c r="W30" i="2"/>
  <c r="AB30" i="2"/>
  <c r="AH30" i="2"/>
  <c r="O26" i="2"/>
  <c r="S26" i="2"/>
  <c r="W26" i="2"/>
  <c r="AA26" i="2"/>
  <c r="AE26" i="2"/>
  <c r="Q26" i="2"/>
  <c r="U26" i="2"/>
  <c r="Y26" i="2"/>
  <c r="AC26" i="2"/>
  <c r="AG26" i="2"/>
  <c r="T26" i="2"/>
  <c r="AB26" i="2"/>
  <c r="P26" i="2"/>
  <c r="X26" i="2"/>
  <c r="AF26" i="2"/>
  <c r="V26" i="2"/>
  <c r="AD26" i="2"/>
  <c r="R26" i="2"/>
  <c r="Z26" i="2"/>
  <c r="AH26" i="2"/>
  <c r="O22" i="2"/>
  <c r="S22" i="2"/>
  <c r="W22" i="2"/>
  <c r="AA22" i="2"/>
  <c r="AE22" i="2"/>
  <c r="Q22" i="2"/>
  <c r="U22" i="2"/>
  <c r="Y22" i="2"/>
  <c r="AC22" i="2"/>
  <c r="AG22" i="2"/>
  <c r="T22" i="2"/>
  <c r="AB22" i="2"/>
  <c r="P22" i="2"/>
  <c r="X22" i="2"/>
  <c r="AF22" i="2"/>
  <c r="V22" i="2"/>
  <c r="AD22" i="2"/>
  <c r="Z22" i="2"/>
  <c r="AH22" i="2"/>
  <c r="R22" i="2"/>
  <c r="O18" i="2"/>
  <c r="S18" i="2"/>
  <c r="W18" i="2"/>
  <c r="AA18" i="2"/>
  <c r="AE18" i="2"/>
  <c r="Q18" i="2"/>
  <c r="U18" i="2"/>
  <c r="Y18" i="2"/>
  <c r="AC18" i="2"/>
  <c r="AG18" i="2"/>
  <c r="T18" i="2"/>
  <c r="AB18" i="2"/>
  <c r="P18" i="2"/>
  <c r="X18" i="2"/>
  <c r="AF18" i="2"/>
  <c r="V18" i="2"/>
  <c r="AD18" i="2"/>
  <c r="R18" i="2"/>
  <c r="Z18" i="2"/>
  <c r="AH18" i="2"/>
  <c r="P14" i="2"/>
  <c r="T14" i="2"/>
  <c r="X14" i="2"/>
  <c r="AB14" i="2"/>
  <c r="AF14" i="2"/>
  <c r="Q14" i="2"/>
  <c r="V14" i="2"/>
  <c r="AA14" i="2"/>
  <c r="AG14" i="2"/>
  <c r="S14" i="2"/>
  <c r="Y14" i="2"/>
  <c r="AD14" i="2"/>
  <c r="R14" i="2"/>
  <c r="AC14" i="2"/>
  <c r="W14" i="2"/>
  <c r="AH14" i="2"/>
  <c r="U14" i="2"/>
  <c r="Z14" i="2"/>
  <c r="AE14" i="2"/>
  <c r="O14" i="2"/>
  <c r="O89" i="2"/>
  <c r="S89" i="2"/>
  <c r="W89" i="2"/>
  <c r="AA89" i="2"/>
  <c r="AE89" i="2"/>
  <c r="P89" i="2"/>
  <c r="T89" i="2"/>
  <c r="X89" i="2"/>
  <c r="AB89" i="2"/>
  <c r="AF89" i="2"/>
  <c r="V89" i="2"/>
  <c r="AD89" i="2"/>
  <c r="Q89" i="2"/>
  <c r="Y89" i="2"/>
  <c r="AG89" i="2"/>
  <c r="U89" i="2"/>
  <c r="R89" i="2"/>
  <c r="Z89" i="2"/>
  <c r="AH89" i="2"/>
  <c r="AC89" i="2"/>
  <c r="O85" i="2"/>
  <c r="S85" i="2"/>
  <c r="W85" i="2"/>
  <c r="AA85" i="2"/>
  <c r="AE85" i="2"/>
  <c r="P85" i="2"/>
  <c r="T85" i="2"/>
  <c r="X85" i="2"/>
  <c r="AB85" i="2"/>
  <c r="AF85" i="2"/>
  <c r="V85" i="2"/>
  <c r="AD85" i="2"/>
  <c r="Q85" i="2"/>
  <c r="Y85" i="2"/>
  <c r="AG85" i="2"/>
  <c r="U85" i="2"/>
  <c r="AC85" i="2"/>
  <c r="R85" i="2"/>
  <c r="Z85" i="2"/>
  <c r="AH85" i="2"/>
  <c r="R81" i="2"/>
  <c r="V81" i="2"/>
  <c r="Z81" i="2"/>
  <c r="AD81" i="2"/>
  <c r="AH81" i="2"/>
  <c r="O81" i="2"/>
  <c r="S81" i="2"/>
  <c r="W81" i="2"/>
  <c r="AA81" i="2"/>
  <c r="AE81" i="2"/>
  <c r="P81" i="2"/>
  <c r="T81" i="2"/>
  <c r="X81" i="2"/>
  <c r="AB81" i="2"/>
  <c r="AF81" i="2"/>
  <c r="Y81" i="2"/>
  <c r="AC81" i="2"/>
  <c r="U81" i="2"/>
  <c r="Q81" i="2"/>
  <c r="AG81" i="2"/>
  <c r="P77" i="2"/>
  <c r="T77" i="2"/>
  <c r="X77" i="2"/>
  <c r="AB77" i="2"/>
  <c r="AF77" i="2"/>
  <c r="O77" i="2"/>
  <c r="U77" i="2"/>
  <c r="Z77" i="2"/>
  <c r="AE77" i="2"/>
  <c r="Q77" i="2"/>
  <c r="V77" i="2"/>
  <c r="AA77" i="2"/>
  <c r="AG77" i="2"/>
  <c r="R77" i="2"/>
  <c r="W77" i="2"/>
  <c r="AC77" i="2"/>
  <c r="AH77" i="2"/>
  <c r="S77" i="2"/>
  <c r="AD77" i="2"/>
  <c r="Y77" i="2"/>
  <c r="P73" i="2"/>
  <c r="T73" i="2"/>
  <c r="X73" i="2"/>
  <c r="AB73" i="2"/>
  <c r="AF73" i="2"/>
  <c r="O73" i="2"/>
  <c r="U73" i="2"/>
  <c r="Z73" i="2"/>
  <c r="AE73" i="2"/>
  <c r="Q73" i="2"/>
  <c r="V73" i="2"/>
  <c r="AA73" i="2"/>
  <c r="AG73" i="2"/>
  <c r="R73" i="2"/>
  <c r="W73" i="2"/>
  <c r="AC73" i="2"/>
  <c r="AH73" i="2"/>
  <c r="AD73" i="2"/>
  <c r="Y73" i="2"/>
  <c r="S73" i="2"/>
  <c r="R69" i="2"/>
  <c r="V69" i="2"/>
  <c r="Z69" i="2"/>
  <c r="AD69" i="2"/>
  <c r="AH69" i="2"/>
  <c r="P69" i="2"/>
  <c r="T69" i="2"/>
  <c r="X69" i="2"/>
  <c r="AB69" i="2"/>
  <c r="AF69" i="2"/>
  <c r="O69" i="2"/>
  <c r="W69" i="2"/>
  <c r="AE69" i="2"/>
  <c r="Q69" i="2"/>
  <c r="Y69" i="2"/>
  <c r="AG69" i="2"/>
  <c r="S69" i="2"/>
  <c r="AA69" i="2"/>
  <c r="AC69" i="2"/>
  <c r="U69" i="2"/>
  <c r="R65" i="2"/>
  <c r="V65" i="2"/>
  <c r="Z65" i="2"/>
  <c r="AD65" i="2"/>
  <c r="AH65" i="2"/>
  <c r="P65" i="2"/>
  <c r="T65" i="2"/>
  <c r="X65" i="2"/>
  <c r="AB65" i="2"/>
  <c r="AF65" i="2"/>
  <c r="O65" i="2"/>
  <c r="W65" i="2"/>
  <c r="AE65" i="2"/>
  <c r="Q65" i="2"/>
  <c r="Y65" i="2"/>
  <c r="AG65" i="2"/>
  <c r="S65" i="2"/>
  <c r="AA65" i="2"/>
  <c r="U65" i="2"/>
  <c r="AC65" i="2"/>
  <c r="R61" i="2"/>
  <c r="V61" i="2"/>
  <c r="Z61" i="2"/>
  <c r="AD61" i="2"/>
  <c r="AH61" i="2"/>
  <c r="P61" i="2"/>
  <c r="T61" i="2"/>
  <c r="X61" i="2"/>
  <c r="AB61" i="2"/>
  <c r="AF61" i="2"/>
  <c r="O61" i="2"/>
  <c r="W61" i="2"/>
  <c r="AE61" i="2"/>
  <c r="Q61" i="2"/>
  <c r="Y61" i="2"/>
  <c r="AG61" i="2"/>
  <c r="S61" i="2"/>
  <c r="AA61" i="2"/>
  <c r="AC61" i="2"/>
  <c r="U61" i="2"/>
  <c r="R57" i="2"/>
  <c r="V57" i="2"/>
  <c r="Z57" i="2"/>
  <c r="AD57" i="2"/>
  <c r="AH57" i="2"/>
  <c r="P57" i="2"/>
  <c r="T57" i="2"/>
  <c r="X57" i="2"/>
  <c r="AB57" i="2"/>
  <c r="AF57" i="2"/>
  <c r="O57" i="2"/>
  <c r="W57" i="2"/>
  <c r="AE57" i="2"/>
  <c r="Q57" i="2"/>
  <c r="Y57" i="2"/>
  <c r="AG57" i="2"/>
  <c r="S57" i="2"/>
  <c r="AA57" i="2"/>
  <c r="U57" i="2"/>
  <c r="AC57" i="2"/>
  <c r="O53" i="2"/>
  <c r="S53" i="2"/>
  <c r="W53" i="2"/>
  <c r="AA53" i="2"/>
  <c r="AE53" i="2"/>
  <c r="Q53" i="2"/>
  <c r="V53" i="2"/>
  <c r="AB53" i="2"/>
  <c r="AG53" i="2"/>
  <c r="T53" i="2"/>
  <c r="Y53" i="2"/>
  <c r="AD53" i="2"/>
  <c r="X53" i="2"/>
  <c r="AH53" i="2"/>
  <c r="P53" i="2"/>
  <c r="Z53" i="2"/>
  <c r="R53" i="2"/>
  <c r="AC53" i="2"/>
  <c r="U53" i="2"/>
  <c r="AF53" i="2"/>
  <c r="O49" i="2"/>
  <c r="S49" i="2"/>
  <c r="W49" i="2"/>
  <c r="AA49" i="2"/>
  <c r="AE49" i="2"/>
  <c r="Q49" i="2"/>
  <c r="V49" i="2"/>
  <c r="AB49" i="2"/>
  <c r="AG49" i="2"/>
  <c r="T49" i="2"/>
  <c r="Y49" i="2"/>
  <c r="AD49" i="2"/>
  <c r="R49" i="2"/>
  <c r="AC49" i="2"/>
  <c r="U49" i="2"/>
  <c r="AF49" i="2"/>
  <c r="X49" i="2"/>
  <c r="AH49" i="2"/>
  <c r="P49" i="2"/>
  <c r="Z49" i="2"/>
  <c r="Q45" i="2"/>
  <c r="U45" i="2"/>
  <c r="Y45" i="2"/>
  <c r="AC45" i="2"/>
  <c r="AG45" i="2"/>
  <c r="O45" i="2"/>
  <c r="S45" i="2"/>
  <c r="W45" i="2"/>
  <c r="AA45" i="2"/>
  <c r="AE45" i="2"/>
  <c r="R45" i="2"/>
  <c r="Z45" i="2"/>
  <c r="AH45" i="2"/>
  <c r="V45" i="2"/>
  <c r="AD45" i="2"/>
  <c r="AB45" i="2"/>
  <c r="P45" i="2"/>
  <c r="AF45" i="2"/>
  <c r="T45" i="2"/>
  <c r="X45" i="2"/>
  <c r="Q41" i="2"/>
  <c r="U41" i="2"/>
  <c r="Y41" i="2"/>
  <c r="AC41" i="2"/>
  <c r="AG41" i="2"/>
  <c r="O41" i="2"/>
  <c r="S41" i="2"/>
  <c r="W41" i="2"/>
  <c r="AA41" i="2"/>
  <c r="AE41" i="2"/>
  <c r="R41" i="2"/>
  <c r="Z41" i="2"/>
  <c r="AH41" i="2"/>
  <c r="V41" i="2"/>
  <c r="AD41" i="2"/>
  <c r="AB41" i="2"/>
  <c r="P41" i="2"/>
  <c r="AF41" i="2"/>
  <c r="T41" i="2"/>
  <c r="X41" i="2"/>
  <c r="Q37" i="2"/>
  <c r="U37" i="2"/>
  <c r="Y37" i="2"/>
  <c r="AC37" i="2"/>
  <c r="AG37" i="2"/>
  <c r="O37" i="2"/>
  <c r="S37" i="2"/>
  <c r="W37" i="2"/>
  <c r="AA37" i="2"/>
  <c r="AE37" i="2"/>
  <c r="R37" i="2"/>
  <c r="Z37" i="2"/>
  <c r="AH37" i="2"/>
  <c r="V37" i="2"/>
  <c r="AD37" i="2"/>
  <c r="AB37" i="2"/>
  <c r="P37" i="2"/>
  <c r="AF37" i="2"/>
  <c r="T37" i="2"/>
  <c r="X37" i="2"/>
  <c r="Q33" i="2"/>
  <c r="U33" i="2"/>
  <c r="Y33" i="2"/>
  <c r="AC33" i="2"/>
  <c r="AG33" i="2"/>
  <c r="O33" i="2"/>
  <c r="S33" i="2"/>
  <c r="W33" i="2"/>
  <c r="AA33" i="2"/>
  <c r="AE33" i="2"/>
  <c r="R33" i="2"/>
  <c r="Z33" i="2"/>
  <c r="AH33" i="2"/>
  <c r="V33" i="2"/>
  <c r="AD33" i="2"/>
  <c r="AB33" i="2"/>
  <c r="P33" i="2"/>
  <c r="AF33" i="2"/>
  <c r="T33" i="2"/>
  <c r="X33" i="2"/>
  <c r="O29" i="2"/>
  <c r="S29" i="2"/>
  <c r="Q29" i="2"/>
  <c r="U29" i="2"/>
  <c r="Y29" i="2"/>
  <c r="AC29" i="2"/>
  <c r="AG29" i="2"/>
  <c r="P29" i="2"/>
  <c r="W29" i="2"/>
  <c r="AB29" i="2"/>
  <c r="AH29" i="2"/>
  <c r="T29" i="2"/>
  <c r="Z29" i="2"/>
  <c r="AE29" i="2"/>
  <c r="X29" i="2"/>
  <c r="R29" i="2"/>
  <c r="AD29" i="2"/>
  <c r="V29" i="2"/>
  <c r="AA29" i="2"/>
  <c r="AF29" i="2"/>
  <c r="O25" i="2"/>
  <c r="S25" i="2"/>
  <c r="W25" i="2"/>
  <c r="AA25" i="2"/>
  <c r="AE25" i="2"/>
  <c r="Q25" i="2"/>
  <c r="U25" i="2"/>
  <c r="Y25" i="2"/>
  <c r="AC25" i="2"/>
  <c r="AG25" i="2"/>
  <c r="P25" i="2"/>
  <c r="X25" i="2"/>
  <c r="AF25" i="2"/>
  <c r="T25" i="2"/>
  <c r="AB25" i="2"/>
  <c r="Z25" i="2"/>
  <c r="R25" i="2"/>
  <c r="AH25" i="2"/>
  <c r="AD25" i="2"/>
  <c r="V25" i="2"/>
  <c r="O21" i="2"/>
  <c r="S21" i="2"/>
  <c r="W21" i="2"/>
  <c r="AA21" i="2"/>
  <c r="AE21" i="2"/>
  <c r="Q21" i="2"/>
  <c r="U21" i="2"/>
  <c r="Y21" i="2"/>
  <c r="AC21" i="2"/>
  <c r="AG21" i="2"/>
  <c r="P21" i="2"/>
  <c r="X21" i="2"/>
  <c r="AF21" i="2"/>
  <c r="T21" i="2"/>
  <c r="AB21" i="2"/>
  <c r="Z21" i="2"/>
  <c r="R21" i="2"/>
  <c r="AH21" i="2"/>
  <c r="V21" i="2"/>
  <c r="AD21" i="2"/>
  <c r="P17" i="2"/>
  <c r="T17" i="2"/>
  <c r="X17" i="2"/>
  <c r="AB17" i="2"/>
  <c r="O17" i="2"/>
  <c r="U17" i="2"/>
  <c r="Z17" i="2"/>
  <c r="AE17" i="2"/>
  <c r="R17" i="2"/>
  <c r="W17" i="2"/>
  <c r="AC17" i="2"/>
  <c r="AG17" i="2"/>
  <c r="V17" i="2"/>
  <c r="AF17" i="2"/>
  <c r="Q17" i="2"/>
  <c r="AA17" i="2"/>
  <c r="Y17" i="2"/>
  <c r="AH17" i="2"/>
  <c r="AD17" i="2"/>
  <c r="S17" i="2"/>
  <c r="O88" i="2"/>
  <c r="S88" i="2"/>
  <c r="W88" i="2"/>
  <c r="AA88" i="2"/>
  <c r="AE88" i="2"/>
  <c r="P88" i="2"/>
  <c r="T88" i="2"/>
  <c r="X88" i="2"/>
  <c r="AB88" i="2"/>
  <c r="AF88" i="2"/>
  <c r="R88" i="2"/>
  <c r="Z88" i="2"/>
  <c r="AH88" i="2"/>
  <c r="AG88" i="2"/>
  <c r="U88" i="2"/>
  <c r="AC88" i="2"/>
  <c r="Q88" i="2"/>
  <c r="V88" i="2"/>
  <c r="AD88" i="2"/>
  <c r="Y88" i="2"/>
  <c r="O84" i="2"/>
  <c r="S84" i="2"/>
  <c r="W84" i="2"/>
  <c r="AA84" i="2"/>
  <c r="AE84" i="2"/>
  <c r="P84" i="2"/>
  <c r="T84" i="2"/>
  <c r="X84" i="2"/>
  <c r="AB84" i="2"/>
  <c r="AF84" i="2"/>
  <c r="R84" i="2"/>
  <c r="Z84" i="2"/>
  <c r="AH84" i="2"/>
  <c r="U84" i="2"/>
  <c r="AC84" i="2"/>
  <c r="Q84" i="2"/>
  <c r="Y84" i="2"/>
  <c r="AG84" i="2"/>
  <c r="V84" i="2"/>
  <c r="AD84" i="2"/>
  <c r="R80" i="2"/>
  <c r="V80" i="2"/>
  <c r="Z80" i="2"/>
  <c r="AD80" i="2"/>
  <c r="AH80" i="2"/>
  <c r="O80" i="2"/>
  <c r="S80" i="2"/>
  <c r="W80" i="2"/>
  <c r="AA80" i="2"/>
  <c r="AE80" i="2"/>
  <c r="P80" i="2"/>
  <c r="T80" i="2"/>
  <c r="X80" i="2"/>
  <c r="AB80" i="2"/>
  <c r="AF80" i="2"/>
  <c r="AC80" i="2"/>
  <c r="Q80" i="2"/>
  <c r="AG80" i="2"/>
  <c r="Y80" i="2"/>
  <c r="U80" i="2"/>
  <c r="P76" i="2"/>
  <c r="T76" i="2"/>
  <c r="X76" i="2"/>
  <c r="AB76" i="2"/>
  <c r="AF76" i="2"/>
  <c r="S76" i="2"/>
  <c r="Y76" i="2"/>
  <c r="AD76" i="2"/>
  <c r="O76" i="2"/>
  <c r="U76" i="2"/>
  <c r="Z76" i="2"/>
  <c r="AE76" i="2"/>
  <c r="Q76" i="2"/>
  <c r="V76" i="2"/>
  <c r="AA76" i="2"/>
  <c r="AG76" i="2"/>
  <c r="AH76" i="2"/>
  <c r="R76" i="2"/>
  <c r="AC76" i="2"/>
  <c r="W76" i="2"/>
  <c r="P72" i="2"/>
  <c r="T72" i="2"/>
  <c r="X72" i="2"/>
  <c r="AB72" i="2"/>
  <c r="AF72" i="2"/>
  <c r="S72" i="2"/>
  <c r="Y72" i="2"/>
  <c r="AD72" i="2"/>
  <c r="O72" i="2"/>
  <c r="U72" i="2"/>
  <c r="Z72" i="2"/>
  <c r="AE72" i="2"/>
  <c r="Q72" i="2"/>
  <c r="V72" i="2"/>
  <c r="AA72" i="2"/>
  <c r="AG72" i="2"/>
  <c r="AC72" i="2"/>
  <c r="AH72" i="2"/>
  <c r="W72" i="2"/>
  <c r="R72" i="2"/>
  <c r="R68" i="2"/>
  <c r="V68" i="2"/>
  <c r="Z68" i="2"/>
  <c r="AD68" i="2"/>
  <c r="AH68" i="2"/>
  <c r="P68" i="2"/>
  <c r="T68" i="2"/>
  <c r="X68" i="2"/>
  <c r="AB68" i="2"/>
  <c r="AF68" i="2"/>
  <c r="S68" i="2"/>
  <c r="AA68" i="2"/>
  <c r="U68" i="2"/>
  <c r="AC68" i="2"/>
  <c r="O68" i="2"/>
  <c r="W68" i="2"/>
  <c r="AE68" i="2"/>
  <c r="Y68" i="2"/>
  <c r="AG68" i="2"/>
  <c r="Q68" i="2"/>
  <c r="R64" i="2"/>
  <c r="V64" i="2"/>
  <c r="Z64" i="2"/>
  <c r="AD64" i="2"/>
  <c r="AH64" i="2"/>
  <c r="P64" i="2"/>
  <c r="T64" i="2"/>
  <c r="X64" i="2"/>
  <c r="AB64" i="2"/>
  <c r="AF64" i="2"/>
  <c r="S64" i="2"/>
  <c r="AA64" i="2"/>
  <c r="U64" i="2"/>
  <c r="AC64" i="2"/>
  <c r="O64" i="2"/>
  <c r="W64" i="2"/>
  <c r="AE64" i="2"/>
  <c r="Q64" i="2"/>
  <c r="AG64" i="2"/>
  <c r="Y64" i="2"/>
  <c r="R60" i="2"/>
  <c r="V60" i="2"/>
  <c r="Z60" i="2"/>
  <c r="AD60" i="2"/>
  <c r="AH60" i="2"/>
  <c r="P60" i="2"/>
  <c r="T60" i="2"/>
  <c r="X60" i="2"/>
  <c r="AB60" i="2"/>
  <c r="AF60" i="2"/>
  <c r="S60" i="2"/>
  <c r="AA60" i="2"/>
  <c r="U60" i="2"/>
  <c r="AC60" i="2"/>
  <c r="O60" i="2"/>
  <c r="W60" i="2"/>
  <c r="AE60" i="2"/>
  <c r="Y60" i="2"/>
  <c r="AG60" i="2"/>
  <c r="Q60" i="2"/>
  <c r="O56" i="2"/>
  <c r="S56" i="2"/>
  <c r="W56" i="2"/>
  <c r="P56" i="2"/>
  <c r="U56" i="2"/>
  <c r="Z56" i="2"/>
  <c r="AD56" i="2"/>
  <c r="AH56" i="2"/>
  <c r="R56" i="2"/>
  <c r="X56" i="2"/>
  <c r="AB56" i="2"/>
  <c r="AF56" i="2"/>
  <c r="Q56" i="2"/>
  <c r="AA56" i="2"/>
  <c r="T56" i="2"/>
  <c r="AC56" i="2"/>
  <c r="V56" i="2"/>
  <c r="AE56" i="2"/>
  <c r="AG56" i="2"/>
  <c r="Y56" i="2"/>
  <c r="O52" i="2"/>
  <c r="S52" i="2"/>
  <c r="W52" i="2"/>
  <c r="AA52" i="2"/>
  <c r="AE52" i="2"/>
  <c r="P52" i="2"/>
  <c r="U52" i="2"/>
  <c r="Z52" i="2"/>
  <c r="AF52" i="2"/>
  <c r="R52" i="2"/>
  <c r="X52" i="2"/>
  <c r="AC52" i="2"/>
  <c r="AH52" i="2"/>
  <c r="V52" i="2"/>
  <c r="AG52" i="2"/>
  <c r="Y52" i="2"/>
  <c r="Q52" i="2"/>
  <c r="AB52" i="2"/>
  <c r="AD52" i="2"/>
  <c r="T52" i="2"/>
  <c r="Q48" i="2"/>
  <c r="O48" i="2"/>
  <c r="S48" i="2"/>
  <c r="W48" i="2"/>
  <c r="AA48" i="2"/>
  <c r="AE48" i="2"/>
  <c r="U48" i="2"/>
  <c r="Z48" i="2"/>
  <c r="AF48" i="2"/>
  <c r="R48" i="2"/>
  <c r="X48" i="2"/>
  <c r="AC48" i="2"/>
  <c r="AH48" i="2"/>
  <c r="P48" i="2"/>
  <c r="AB48" i="2"/>
  <c r="T48" i="2"/>
  <c r="AD48" i="2"/>
  <c r="V48" i="2"/>
  <c r="AG48" i="2"/>
  <c r="Y48" i="2"/>
  <c r="Q44" i="2"/>
  <c r="U44" i="2"/>
  <c r="Y44" i="2"/>
  <c r="AC44" i="2"/>
  <c r="AG44" i="2"/>
  <c r="O44" i="2"/>
  <c r="S44" i="2"/>
  <c r="W44" i="2"/>
  <c r="AA44" i="2"/>
  <c r="AE44" i="2"/>
  <c r="V44" i="2"/>
  <c r="AD44" i="2"/>
  <c r="R44" i="2"/>
  <c r="Z44" i="2"/>
  <c r="AH44" i="2"/>
  <c r="P44" i="2"/>
  <c r="AF44" i="2"/>
  <c r="T44" i="2"/>
  <c r="X44" i="2"/>
  <c r="AB44" i="2"/>
  <c r="Q40" i="2"/>
  <c r="U40" i="2"/>
  <c r="Y40" i="2"/>
  <c r="AC40" i="2"/>
  <c r="AG40" i="2"/>
  <c r="O40" i="2"/>
  <c r="S40" i="2"/>
  <c r="W40" i="2"/>
  <c r="AA40" i="2"/>
  <c r="AE40" i="2"/>
  <c r="V40" i="2"/>
  <c r="AD40" i="2"/>
  <c r="R40" i="2"/>
  <c r="Z40" i="2"/>
  <c r="AH40" i="2"/>
  <c r="P40" i="2"/>
  <c r="AF40" i="2"/>
  <c r="T40" i="2"/>
  <c r="X40" i="2"/>
  <c r="AB40" i="2"/>
  <c r="Q36" i="2"/>
  <c r="U36" i="2"/>
  <c r="Y36" i="2"/>
  <c r="AC36" i="2"/>
  <c r="AG36" i="2"/>
  <c r="O36" i="2"/>
  <c r="S36" i="2"/>
  <c r="W36" i="2"/>
  <c r="AA36" i="2"/>
  <c r="AE36" i="2"/>
  <c r="V36" i="2"/>
  <c r="AD36" i="2"/>
  <c r="R36" i="2"/>
  <c r="Z36" i="2"/>
  <c r="AH36" i="2"/>
  <c r="P36" i="2"/>
  <c r="AF36" i="2"/>
  <c r="T36" i="2"/>
  <c r="X36" i="2"/>
  <c r="AB36" i="2"/>
  <c r="Q32" i="2"/>
  <c r="U32" i="2"/>
  <c r="Y32" i="2"/>
  <c r="AC32" i="2"/>
  <c r="AG32" i="2"/>
  <c r="O32" i="2"/>
  <c r="S32" i="2"/>
  <c r="W32" i="2"/>
  <c r="AA32" i="2"/>
  <c r="AE32" i="2"/>
  <c r="V32" i="2"/>
  <c r="AD32" i="2"/>
  <c r="R32" i="2"/>
  <c r="Z32" i="2"/>
  <c r="AH32" i="2"/>
  <c r="P32" i="2"/>
  <c r="AF32" i="2"/>
  <c r="T32" i="2"/>
  <c r="X32" i="2"/>
  <c r="AB32" i="2"/>
  <c r="O28" i="2"/>
  <c r="S28" i="2"/>
  <c r="W28" i="2"/>
  <c r="AA28" i="2"/>
  <c r="AE28" i="2"/>
  <c r="Q28" i="2"/>
  <c r="U28" i="2"/>
  <c r="Y28" i="2"/>
  <c r="AC28" i="2"/>
  <c r="AG28" i="2"/>
  <c r="T28" i="2"/>
  <c r="AB28" i="2"/>
  <c r="P28" i="2"/>
  <c r="X28" i="2"/>
  <c r="AF28" i="2"/>
  <c r="AD28" i="2"/>
  <c r="V28" i="2"/>
  <c r="AH28" i="2"/>
  <c r="R28" i="2"/>
  <c r="Z28" i="2"/>
  <c r="O24" i="2"/>
  <c r="S24" i="2"/>
  <c r="W24" i="2"/>
  <c r="AA24" i="2"/>
  <c r="AE24" i="2"/>
  <c r="Q24" i="2"/>
  <c r="U24" i="2"/>
  <c r="Y24" i="2"/>
  <c r="AC24" i="2"/>
  <c r="AG24" i="2"/>
  <c r="T24" i="2"/>
  <c r="AB24" i="2"/>
  <c r="P24" i="2"/>
  <c r="X24" i="2"/>
  <c r="AF24" i="2"/>
  <c r="AD24" i="2"/>
  <c r="V24" i="2"/>
  <c r="R24" i="2"/>
  <c r="Z24" i="2"/>
  <c r="AH24" i="2"/>
  <c r="O20" i="2"/>
  <c r="S20" i="2"/>
  <c r="W20" i="2"/>
  <c r="AA20" i="2"/>
  <c r="AE20" i="2"/>
  <c r="Q20" i="2"/>
  <c r="U20" i="2"/>
  <c r="Y20" i="2"/>
  <c r="AC20" i="2"/>
  <c r="AG20" i="2"/>
  <c r="T20" i="2"/>
  <c r="AB20" i="2"/>
  <c r="P20" i="2"/>
  <c r="X20" i="2"/>
  <c r="AF20" i="2"/>
  <c r="AD20" i="2"/>
  <c r="V20" i="2"/>
  <c r="AH20" i="2"/>
  <c r="R20" i="2"/>
  <c r="Z20" i="2"/>
  <c r="P16" i="2"/>
  <c r="T16" i="2"/>
  <c r="X16" i="2"/>
  <c r="AB16" i="2"/>
  <c r="AF16" i="2"/>
  <c r="S16" i="2"/>
  <c r="Y16" i="2"/>
  <c r="AD16" i="2"/>
  <c r="Q16" i="2"/>
  <c r="V16" i="2"/>
  <c r="AA16" i="2"/>
  <c r="AG16" i="2"/>
  <c r="U16" i="2"/>
  <c r="AE16" i="2"/>
  <c r="O16" i="2"/>
  <c r="Z16" i="2"/>
  <c r="W16" i="2"/>
  <c r="AH16" i="2"/>
  <c r="R16" i="2"/>
  <c r="AC16" i="2"/>
  <c r="O87" i="2"/>
  <c r="S87" i="2"/>
  <c r="W87" i="2"/>
  <c r="AA87" i="2"/>
  <c r="AE87" i="2"/>
  <c r="P87" i="2"/>
  <c r="T87" i="2"/>
  <c r="X87" i="2"/>
  <c r="AB87" i="2"/>
  <c r="AF87" i="2"/>
  <c r="V87" i="2"/>
  <c r="AD87" i="2"/>
  <c r="Q87" i="2"/>
  <c r="Y87" i="2"/>
  <c r="AG87" i="2"/>
  <c r="U87" i="2"/>
  <c r="R87" i="2"/>
  <c r="Z87" i="2"/>
  <c r="AH87" i="2"/>
  <c r="AC87" i="2"/>
  <c r="O83" i="2"/>
  <c r="S83" i="2"/>
  <c r="W83" i="2"/>
  <c r="AA83" i="2"/>
  <c r="AE83" i="2"/>
  <c r="P83" i="2"/>
  <c r="T83" i="2"/>
  <c r="X83" i="2"/>
  <c r="AB83" i="2"/>
  <c r="AF83" i="2"/>
  <c r="V83" i="2"/>
  <c r="AD83" i="2"/>
  <c r="U83" i="2"/>
  <c r="Q83" i="2"/>
  <c r="Y83" i="2"/>
  <c r="AG83" i="2"/>
  <c r="AC83" i="2"/>
  <c r="R83" i="2"/>
  <c r="Z83" i="2"/>
  <c r="AH83" i="2"/>
  <c r="P79" i="2"/>
  <c r="R79" i="2"/>
  <c r="V79" i="2"/>
  <c r="Z79" i="2"/>
  <c r="AD79" i="2"/>
  <c r="AH79" i="2"/>
  <c r="S79" i="2"/>
  <c r="W79" i="2"/>
  <c r="AA79" i="2"/>
  <c r="AE79" i="2"/>
  <c r="O79" i="2"/>
  <c r="T79" i="2"/>
  <c r="X79" i="2"/>
  <c r="AB79" i="2"/>
  <c r="AF79" i="2"/>
  <c r="Q79" i="2"/>
  <c r="AG79" i="2"/>
  <c r="U79" i="2"/>
  <c r="AC79" i="2"/>
  <c r="Y79" i="2"/>
  <c r="P75" i="2"/>
  <c r="T75" i="2"/>
  <c r="X75" i="2"/>
  <c r="AB75" i="2"/>
  <c r="AF75" i="2"/>
  <c r="R75" i="2"/>
  <c r="W75" i="2"/>
  <c r="AC75" i="2"/>
  <c r="AH75" i="2"/>
  <c r="S75" i="2"/>
  <c r="Y75" i="2"/>
  <c r="AD75" i="2"/>
  <c r="O75" i="2"/>
  <c r="U75" i="2"/>
  <c r="Z75" i="2"/>
  <c r="AE75" i="2"/>
  <c r="AG75" i="2"/>
  <c r="Q75" i="2"/>
  <c r="V75" i="2"/>
  <c r="AA75" i="2"/>
  <c r="R71" i="2"/>
  <c r="V71" i="2"/>
  <c r="P71" i="2"/>
  <c r="T71" i="2"/>
  <c r="X71" i="2"/>
  <c r="AB71" i="2"/>
  <c r="AF71" i="2"/>
  <c r="O71" i="2"/>
  <c r="W71" i="2"/>
  <c r="AC71" i="2"/>
  <c r="AH71" i="2"/>
  <c r="Q71" i="2"/>
  <c r="Y71" i="2"/>
  <c r="AD71" i="2"/>
  <c r="S71" i="2"/>
  <c r="Z71" i="2"/>
  <c r="AE71" i="2"/>
  <c r="AA71" i="2"/>
  <c r="AG71" i="2"/>
  <c r="U71" i="2"/>
  <c r="R67" i="2"/>
  <c r="V67" i="2"/>
  <c r="Z67" i="2"/>
  <c r="AD67" i="2"/>
  <c r="AH67" i="2"/>
  <c r="P67" i="2"/>
  <c r="T67" i="2"/>
  <c r="X67" i="2"/>
  <c r="AB67" i="2"/>
  <c r="AF67" i="2"/>
  <c r="O67" i="2"/>
  <c r="W67" i="2"/>
  <c r="AE67" i="2"/>
  <c r="Q67" i="2"/>
  <c r="Y67" i="2"/>
  <c r="AG67" i="2"/>
  <c r="S67" i="2"/>
  <c r="AA67" i="2"/>
  <c r="U67" i="2"/>
  <c r="AC67" i="2"/>
  <c r="R63" i="2"/>
  <c r="V63" i="2"/>
  <c r="Z63" i="2"/>
  <c r="AD63" i="2"/>
  <c r="AH63" i="2"/>
  <c r="P63" i="2"/>
  <c r="T63" i="2"/>
  <c r="X63" i="2"/>
  <c r="AB63" i="2"/>
  <c r="AF63" i="2"/>
  <c r="O63" i="2"/>
  <c r="W63" i="2"/>
  <c r="AE63" i="2"/>
  <c r="Q63" i="2"/>
  <c r="Y63" i="2"/>
  <c r="AG63" i="2"/>
  <c r="S63" i="2"/>
  <c r="AA63" i="2"/>
  <c r="AC63" i="2"/>
  <c r="U63" i="2"/>
  <c r="R59" i="2"/>
  <c r="V59" i="2"/>
  <c r="Z59" i="2"/>
  <c r="AD59" i="2"/>
  <c r="AH59" i="2"/>
  <c r="P59" i="2"/>
  <c r="T59" i="2"/>
  <c r="X59" i="2"/>
  <c r="AB59" i="2"/>
  <c r="AF59" i="2"/>
  <c r="O59" i="2"/>
  <c r="W59" i="2"/>
  <c r="AE59" i="2"/>
  <c r="Q59" i="2"/>
  <c r="Y59" i="2"/>
  <c r="AG59" i="2"/>
  <c r="S59" i="2"/>
  <c r="AA59" i="2"/>
  <c r="U59" i="2"/>
  <c r="AC59" i="2"/>
  <c r="O55" i="2"/>
  <c r="S55" i="2"/>
  <c r="W55" i="2"/>
  <c r="AA55" i="2"/>
  <c r="AE55" i="2"/>
  <c r="T55" i="2"/>
  <c r="Y55" i="2"/>
  <c r="AD55" i="2"/>
  <c r="Q55" i="2"/>
  <c r="V55" i="2"/>
  <c r="AB55" i="2"/>
  <c r="AG55" i="2"/>
  <c r="P55" i="2"/>
  <c r="Z55" i="2"/>
  <c r="R55" i="2"/>
  <c r="AC55" i="2"/>
  <c r="U55" i="2"/>
  <c r="AF55" i="2"/>
  <c r="X55" i="2"/>
  <c r="AH55" i="2"/>
  <c r="O51" i="2"/>
  <c r="S51" i="2"/>
  <c r="W51" i="2"/>
  <c r="AA51" i="2"/>
  <c r="AE51" i="2"/>
  <c r="T51" i="2"/>
  <c r="Y51" i="2"/>
  <c r="AD51" i="2"/>
  <c r="Q51" i="2"/>
  <c r="V51" i="2"/>
  <c r="AB51" i="2"/>
  <c r="AG51" i="2"/>
  <c r="U51" i="2"/>
  <c r="AF51" i="2"/>
  <c r="X51" i="2"/>
  <c r="AH51" i="2"/>
  <c r="P51" i="2"/>
  <c r="Z51" i="2"/>
  <c r="R51" i="2"/>
  <c r="AC51" i="2"/>
  <c r="Q47" i="2"/>
  <c r="U47" i="2"/>
  <c r="Y47" i="2"/>
  <c r="AC47" i="2"/>
  <c r="AG47" i="2"/>
  <c r="O47" i="2"/>
  <c r="S47" i="2"/>
  <c r="W47" i="2"/>
  <c r="AA47" i="2"/>
  <c r="AE47" i="2"/>
  <c r="R47" i="2"/>
  <c r="Z47" i="2"/>
  <c r="AH47" i="2"/>
  <c r="V47" i="2"/>
  <c r="AD47" i="2"/>
  <c r="T47" i="2"/>
  <c r="X47" i="2"/>
  <c r="AB47" i="2"/>
  <c r="P47" i="2"/>
  <c r="AF47" i="2"/>
  <c r="Q43" i="2"/>
  <c r="U43" i="2"/>
  <c r="Y43" i="2"/>
  <c r="AC43" i="2"/>
  <c r="AG43" i="2"/>
  <c r="O43" i="2"/>
  <c r="S43" i="2"/>
  <c r="W43" i="2"/>
  <c r="AA43" i="2"/>
  <c r="AE43" i="2"/>
  <c r="R43" i="2"/>
  <c r="Z43" i="2"/>
  <c r="AH43" i="2"/>
  <c r="V43" i="2"/>
  <c r="AD43" i="2"/>
  <c r="T43" i="2"/>
  <c r="X43" i="2"/>
  <c r="AB43" i="2"/>
  <c r="P43" i="2"/>
  <c r="AF43" i="2"/>
  <c r="Q39" i="2"/>
  <c r="U39" i="2"/>
  <c r="Y39" i="2"/>
  <c r="AC39" i="2"/>
  <c r="AG39" i="2"/>
  <c r="O39" i="2"/>
  <c r="S39" i="2"/>
  <c r="W39" i="2"/>
  <c r="AA39" i="2"/>
  <c r="AE39" i="2"/>
  <c r="R39" i="2"/>
  <c r="Z39" i="2"/>
  <c r="AH39" i="2"/>
  <c r="V39" i="2"/>
  <c r="AD39" i="2"/>
  <c r="T39" i="2"/>
  <c r="X39" i="2"/>
  <c r="AB39" i="2"/>
  <c r="AF39" i="2"/>
  <c r="P39" i="2"/>
  <c r="Q35" i="2"/>
  <c r="U35" i="2"/>
  <c r="Y35" i="2"/>
  <c r="AC35" i="2"/>
  <c r="AG35" i="2"/>
  <c r="O35" i="2"/>
  <c r="S35" i="2"/>
  <c r="W35" i="2"/>
  <c r="AA35" i="2"/>
  <c r="AE35" i="2"/>
  <c r="R35" i="2"/>
  <c r="Z35" i="2"/>
  <c r="AH35" i="2"/>
  <c r="V35" i="2"/>
  <c r="AD35" i="2"/>
  <c r="T35" i="2"/>
  <c r="X35" i="2"/>
  <c r="AB35" i="2"/>
  <c r="AF35" i="2"/>
  <c r="P35" i="2"/>
  <c r="Q31" i="2"/>
  <c r="U31" i="2"/>
  <c r="O31" i="2"/>
  <c r="T31" i="2"/>
  <c r="Y31" i="2"/>
  <c r="AC31" i="2"/>
  <c r="AG31" i="2"/>
  <c r="R31" i="2"/>
  <c r="W31" i="2"/>
  <c r="AA31" i="2"/>
  <c r="AE31" i="2"/>
  <c r="P31" i="2"/>
  <c r="Z31" i="2"/>
  <c r="AH31" i="2"/>
  <c r="V31" i="2"/>
  <c r="AD31" i="2"/>
  <c r="S31" i="2"/>
  <c r="X31" i="2"/>
  <c r="AB31" i="2"/>
  <c r="AF31" i="2"/>
  <c r="O27" i="2"/>
  <c r="S27" i="2"/>
  <c r="W27" i="2"/>
  <c r="AA27" i="2"/>
  <c r="AE27" i="2"/>
  <c r="Q27" i="2"/>
  <c r="U27" i="2"/>
  <c r="Y27" i="2"/>
  <c r="AC27" i="2"/>
  <c r="AG27" i="2"/>
  <c r="P27" i="2"/>
  <c r="X27" i="2"/>
  <c r="AF27" i="2"/>
  <c r="T27" i="2"/>
  <c r="AB27" i="2"/>
  <c r="R27" i="2"/>
  <c r="AH27" i="2"/>
  <c r="Z27" i="2"/>
  <c r="V27" i="2"/>
  <c r="AD27" i="2"/>
  <c r="O23" i="2"/>
  <c r="S23" i="2"/>
  <c r="W23" i="2"/>
  <c r="AA23" i="2"/>
  <c r="AE23" i="2"/>
  <c r="Q23" i="2"/>
  <c r="U23" i="2"/>
  <c r="Y23" i="2"/>
  <c r="AC23" i="2"/>
  <c r="AG23" i="2"/>
  <c r="P23" i="2"/>
  <c r="X23" i="2"/>
  <c r="AF23" i="2"/>
  <c r="T23" i="2"/>
  <c r="AB23" i="2"/>
  <c r="R23" i="2"/>
  <c r="AH23" i="2"/>
  <c r="Z23" i="2"/>
  <c r="V23" i="2"/>
  <c r="AD23" i="2"/>
  <c r="O19" i="2"/>
  <c r="S19" i="2"/>
  <c r="W19" i="2"/>
  <c r="AA19" i="2"/>
  <c r="AE19" i="2"/>
  <c r="Q19" i="2"/>
  <c r="U19" i="2"/>
  <c r="Y19" i="2"/>
  <c r="AC19" i="2"/>
  <c r="AG19" i="2"/>
  <c r="P19" i="2"/>
  <c r="X19" i="2"/>
  <c r="AF19" i="2"/>
  <c r="T19" i="2"/>
  <c r="AB19" i="2"/>
  <c r="R19" i="2"/>
  <c r="AH19" i="2"/>
  <c r="Z19" i="2"/>
  <c r="V19" i="2"/>
  <c r="AD19" i="2"/>
  <c r="P15" i="2"/>
  <c r="T15" i="2"/>
  <c r="X15" i="2"/>
  <c r="AB15" i="2"/>
  <c r="AF15" i="2"/>
  <c r="R15" i="2"/>
  <c r="W15" i="2"/>
  <c r="AC15" i="2"/>
  <c r="AH15" i="2"/>
  <c r="O15" i="2"/>
  <c r="U15" i="2"/>
  <c r="Z15" i="2"/>
  <c r="AE15" i="2"/>
  <c r="S15" i="2"/>
  <c r="AD15" i="2"/>
  <c r="Y15" i="2"/>
  <c r="V15" i="2"/>
  <c r="AA15" i="2"/>
  <c r="AG15" i="2"/>
  <c r="Q15" i="2"/>
  <c r="O91" i="2"/>
  <c r="S91" i="2"/>
  <c r="W91" i="2"/>
  <c r="AA91" i="2"/>
  <c r="AE91" i="2"/>
  <c r="R91" i="2"/>
  <c r="AD91" i="2"/>
  <c r="P91" i="2"/>
  <c r="T91" i="2"/>
  <c r="X91" i="2"/>
  <c r="AB91" i="2"/>
  <c r="AF91" i="2"/>
  <c r="Z91" i="2"/>
  <c r="Q91" i="2"/>
  <c r="U91" i="2"/>
  <c r="Y91" i="2"/>
  <c r="AC91" i="2"/>
  <c r="AG91" i="2"/>
  <c r="V91" i="2"/>
  <c r="AH91" i="2"/>
  <c r="Q13" i="2"/>
  <c r="U13" i="2"/>
  <c r="Y13" i="2"/>
  <c r="AC13" i="2"/>
  <c r="AG13" i="2"/>
  <c r="R13" i="2"/>
  <c r="V13" i="2"/>
  <c r="Z13" i="2"/>
  <c r="AD13" i="2"/>
  <c r="AH13" i="2"/>
  <c r="O13" i="2"/>
  <c r="S13" i="2"/>
  <c r="W13" i="2"/>
  <c r="P13" i="2"/>
  <c r="T13" i="2"/>
  <c r="X13" i="2"/>
  <c r="Q3" i="2"/>
  <c r="U3" i="2"/>
  <c r="Y3" i="2"/>
  <c r="AC3" i="2"/>
  <c r="AG3" i="2"/>
  <c r="P3" i="2"/>
  <c r="AD3" i="2"/>
  <c r="AH3" i="2"/>
  <c r="X3" i="2"/>
  <c r="T3" i="2"/>
  <c r="Q10" i="2"/>
  <c r="U10" i="2"/>
  <c r="Y10" i="2"/>
  <c r="AC10" i="2"/>
  <c r="AG10" i="2"/>
  <c r="V10" i="2"/>
  <c r="Z10" i="2"/>
  <c r="AD10" i="2"/>
  <c r="AH10" i="2"/>
  <c r="S10" i="2"/>
  <c r="W10" i="2"/>
  <c r="X10" i="2"/>
  <c r="P10" i="2"/>
  <c r="T10" i="2"/>
  <c r="Q6" i="2"/>
  <c r="U6" i="2"/>
  <c r="Y6" i="2"/>
  <c r="AC6" i="2"/>
  <c r="AG6" i="2"/>
  <c r="P6" i="2"/>
  <c r="Z6" i="2"/>
  <c r="AD6" i="2"/>
  <c r="AH6" i="2"/>
  <c r="T6" i="2"/>
  <c r="W6" i="2"/>
  <c r="X6" i="2"/>
  <c r="Q7" i="2"/>
  <c r="U7" i="2"/>
  <c r="Y7" i="2"/>
  <c r="AC7" i="2"/>
  <c r="AG7" i="2"/>
  <c r="V7" i="2"/>
  <c r="Z7" i="2"/>
  <c r="AD7" i="2"/>
  <c r="AH7" i="2"/>
  <c r="S7" i="2"/>
  <c r="W7" i="2"/>
  <c r="T7" i="2"/>
  <c r="P7" i="2"/>
  <c r="X7" i="2"/>
  <c r="Q9" i="2"/>
  <c r="U9" i="2"/>
  <c r="Y9" i="2"/>
  <c r="AC9" i="2"/>
  <c r="AG9" i="2"/>
  <c r="V9" i="2"/>
  <c r="Z9" i="2"/>
  <c r="AD9" i="2"/>
  <c r="AH9" i="2"/>
  <c r="S9" i="2"/>
  <c r="W9" i="2"/>
  <c r="P9" i="2"/>
  <c r="X9" i="2"/>
  <c r="T9" i="2"/>
  <c r="Q5" i="2"/>
  <c r="U5" i="2"/>
  <c r="Y5" i="2"/>
  <c r="AC5" i="2"/>
  <c r="AG5" i="2"/>
  <c r="X5" i="2"/>
  <c r="Z5" i="2"/>
  <c r="AD5" i="2"/>
  <c r="AH5" i="2"/>
  <c r="T5" i="2"/>
  <c r="W5" i="2"/>
  <c r="P5" i="2"/>
  <c r="Q11" i="2"/>
  <c r="U11" i="2"/>
  <c r="Y11" i="2"/>
  <c r="AC11" i="2"/>
  <c r="AG11" i="2"/>
  <c r="R11" i="2"/>
  <c r="V11" i="2"/>
  <c r="Z11" i="2"/>
  <c r="AD11" i="2"/>
  <c r="AH11" i="2"/>
  <c r="O11" i="2"/>
  <c r="S11" i="2"/>
  <c r="W11" i="2"/>
  <c r="T11" i="2"/>
  <c r="X11" i="2"/>
  <c r="P11" i="2"/>
  <c r="Q12" i="2"/>
  <c r="U12" i="2"/>
  <c r="Y12" i="2"/>
  <c r="AC12" i="2"/>
  <c r="AG12" i="2"/>
  <c r="R12" i="2"/>
  <c r="V12" i="2"/>
  <c r="Z12" i="2"/>
  <c r="AD12" i="2"/>
  <c r="AH12" i="2"/>
  <c r="O12" i="2"/>
  <c r="S12" i="2"/>
  <c r="W12" i="2"/>
  <c r="P12" i="2"/>
  <c r="T12" i="2"/>
  <c r="X12" i="2"/>
  <c r="Q8" i="2"/>
  <c r="U8" i="2"/>
  <c r="Y8" i="2"/>
  <c r="AC8" i="2"/>
  <c r="AG8" i="2"/>
  <c r="V8" i="2"/>
  <c r="Z8" i="2"/>
  <c r="AD8" i="2"/>
  <c r="AH8" i="2"/>
  <c r="S8" i="2"/>
  <c r="W8" i="2"/>
  <c r="P8" i="2"/>
  <c r="T8" i="2"/>
  <c r="X8" i="2"/>
  <c r="Q4" i="2"/>
  <c r="U4" i="2"/>
  <c r="Y4" i="2"/>
  <c r="AC4" i="2"/>
  <c r="AG4" i="2"/>
  <c r="Z4" i="2"/>
  <c r="AD4" i="2"/>
  <c r="AH4" i="2"/>
  <c r="P4" i="2"/>
  <c r="T4" i="2"/>
  <c r="X4" i="2"/>
  <c r="W4" i="2"/>
  <c r="I42" i="2"/>
  <c r="L37" i="2"/>
  <c r="I21" i="2"/>
  <c r="AG29" i="3" s="1"/>
  <c r="AA96" i="3"/>
  <c r="G44" i="2"/>
  <c r="G41" i="2"/>
  <c r="G36" i="2"/>
  <c r="I28" i="2"/>
  <c r="AG36" i="3" s="1"/>
  <c r="I22" i="2"/>
  <c r="AA84" i="3"/>
  <c r="F19" i="2"/>
  <c r="H19" i="2" s="1"/>
  <c r="I90" i="2"/>
  <c r="AA98" i="3"/>
  <c r="J79" i="2"/>
  <c r="L70" i="2"/>
  <c r="I64" i="2"/>
  <c r="F39" i="2"/>
  <c r="G77" i="2"/>
  <c r="I65" i="2"/>
  <c r="L59" i="2"/>
  <c r="L54" i="2"/>
  <c r="AC2" i="2"/>
  <c r="AD2" i="2"/>
  <c r="AG2" i="2"/>
  <c r="AH2" i="2"/>
  <c r="AG99" i="3"/>
  <c r="F87" i="2"/>
  <c r="AA95" i="3"/>
  <c r="G80" i="2"/>
  <c r="AA97" i="3"/>
  <c r="F75" i="2"/>
  <c r="F57" i="2"/>
  <c r="I47" i="2"/>
  <c r="L45" i="2"/>
  <c r="G38" i="2"/>
  <c r="I37" i="2"/>
  <c r="G33" i="2"/>
  <c r="F23" i="2"/>
  <c r="H23" i="2" s="1"/>
  <c r="G21" i="2"/>
  <c r="G17" i="2"/>
  <c r="I14" i="2"/>
  <c r="I11" i="2"/>
  <c r="AA11" i="2" s="1"/>
  <c r="I9" i="2"/>
  <c r="F7" i="2"/>
  <c r="H7" i="2" s="1"/>
  <c r="G2" i="2"/>
  <c r="G8" i="2"/>
  <c r="B5" i="2"/>
  <c r="B3" i="2"/>
  <c r="L75" i="2"/>
  <c r="I75" i="2"/>
  <c r="L84" i="2"/>
  <c r="H75" i="2"/>
  <c r="M47" i="2"/>
  <c r="M53" i="2"/>
  <c r="G47" i="2"/>
  <c r="G37" i="2"/>
  <c r="I23" i="2"/>
  <c r="L21" i="2"/>
  <c r="L8" i="2"/>
  <c r="M7" i="2"/>
  <c r="I91" i="2"/>
  <c r="I89" i="2"/>
  <c r="M83" i="2"/>
  <c r="M69" i="2"/>
  <c r="J65" i="2"/>
  <c r="L62" i="2"/>
  <c r="L61" i="2"/>
  <c r="I57" i="2"/>
  <c r="I53" i="2"/>
  <c r="L51" i="2"/>
  <c r="L47" i="2"/>
  <c r="B47" i="2"/>
  <c r="L41" i="2"/>
  <c r="I33" i="2"/>
  <c r="L23" i="2"/>
  <c r="G11" i="2"/>
  <c r="G9" i="2"/>
  <c r="H91" i="2"/>
  <c r="G83" i="2"/>
  <c r="G69" i="2"/>
  <c r="G53" i="2"/>
  <c r="I41" i="2"/>
  <c r="L36" i="2"/>
  <c r="L91" i="2"/>
  <c r="B91" i="2"/>
  <c r="I82" i="2"/>
  <c r="L53" i="2"/>
  <c r="B53" i="2"/>
  <c r="L9" i="2"/>
  <c r="M39" i="2"/>
  <c r="L69" i="2"/>
  <c r="B61" i="2"/>
  <c r="M91" i="2"/>
  <c r="G91" i="2"/>
  <c r="I83" i="2"/>
  <c r="B83" i="2"/>
  <c r="M75" i="2"/>
  <c r="G75" i="2"/>
  <c r="I69" i="2"/>
  <c r="B69" i="2"/>
  <c r="L67" i="2"/>
  <c r="H61" i="2"/>
  <c r="I51" i="2"/>
  <c r="I39" i="2"/>
  <c r="M23" i="2"/>
  <c r="G23" i="2"/>
  <c r="I12" i="2"/>
  <c r="L11" i="2"/>
  <c r="L83" i="2"/>
  <c r="I61" i="2"/>
  <c r="L39" i="2"/>
  <c r="H83" i="2"/>
  <c r="L76" i="2"/>
  <c r="H69" i="2"/>
  <c r="M61" i="2"/>
  <c r="G61" i="2"/>
  <c r="G39" i="2"/>
  <c r="M35" i="2"/>
  <c r="I30" i="2"/>
  <c r="I17" i="2"/>
  <c r="G74" i="2"/>
  <c r="G71" i="2"/>
  <c r="F27" i="2"/>
  <c r="H27" i="2" s="1"/>
  <c r="J27" i="2"/>
  <c r="M27" i="2"/>
  <c r="G24" i="2"/>
  <c r="I24" i="2"/>
  <c r="I15" i="2"/>
  <c r="L89" i="2"/>
  <c r="J87" i="2"/>
  <c r="I84" i="2"/>
  <c r="I76" i="2"/>
  <c r="I72" i="2"/>
  <c r="I70" i="2"/>
  <c r="G63" i="2"/>
  <c r="G59" i="2"/>
  <c r="I59" i="2"/>
  <c r="I54" i="2"/>
  <c r="G48" i="2"/>
  <c r="F41" i="2"/>
  <c r="J41" i="2"/>
  <c r="H41" i="2"/>
  <c r="M41" i="2"/>
  <c r="G29" i="2"/>
  <c r="L29" i="2"/>
  <c r="L27" i="2"/>
  <c r="G20" i="2"/>
  <c r="L20" i="2"/>
  <c r="F11" i="2"/>
  <c r="H11" i="2" s="1"/>
  <c r="J11" i="2"/>
  <c r="M11" i="2"/>
  <c r="I6" i="2"/>
  <c r="S6" i="2" s="1"/>
  <c r="I87" i="2"/>
  <c r="L81" i="2"/>
  <c r="J73" i="2"/>
  <c r="I45" i="2"/>
  <c r="L43" i="2"/>
  <c r="G28" i="2"/>
  <c r="L28" i="2"/>
  <c r="I27" i="2"/>
  <c r="I26" i="2"/>
  <c r="AG34" i="3" s="1"/>
  <c r="G13" i="2"/>
  <c r="L13" i="2"/>
  <c r="I81" i="2"/>
  <c r="G67" i="2"/>
  <c r="I67" i="2"/>
  <c r="G66" i="2"/>
  <c r="I62" i="2"/>
  <c r="G42" i="2"/>
  <c r="L42" i="2"/>
  <c r="G40" i="2"/>
  <c r="F35" i="2"/>
  <c r="H35" i="2"/>
  <c r="G27" i="2"/>
  <c r="L24" i="2"/>
  <c r="G12" i="2"/>
  <c r="L12" i="2"/>
  <c r="I10" i="2"/>
  <c r="A10" i="2" s="1"/>
  <c r="J57" i="2"/>
  <c r="H53" i="2"/>
  <c r="H47" i="2"/>
  <c r="H39" i="2"/>
  <c r="L33" i="2"/>
  <c r="M19" i="2"/>
  <c r="L17" i="2"/>
  <c r="L5" i="2"/>
  <c r="J5" i="2"/>
  <c r="I5" i="2"/>
  <c r="M5" i="2"/>
  <c r="G5" i="2"/>
  <c r="G87" i="2"/>
  <c r="L87" i="2"/>
  <c r="B87" i="2"/>
  <c r="H87" i="2"/>
  <c r="M87" i="2"/>
  <c r="I66" i="2"/>
  <c r="L66" i="2"/>
  <c r="I63" i="2"/>
  <c r="L63" i="2"/>
  <c r="F52" i="2"/>
  <c r="I52" i="2"/>
  <c r="I34" i="2"/>
  <c r="I25" i="2"/>
  <c r="L25" i="2"/>
  <c r="G25" i="2"/>
  <c r="I16" i="2"/>
  <c r="L16" i="2"/>
  <c r="G16" i="2"/>
  <c r="P2" i="2"/>
  <c r="L2" i="2"/>
  <c r="G79" i="2"/>
  <c r="L79" i="2"/>
  <c r="B79" i="2"/>
  <c r="H79" i="2"/>
  <c r="M79" i="2"/>
  <c r="G73" i="2"/>
  <c r="L73" i="2"/>
  <c r="B73" i="2"/>
  <c r="H73" i="2"/>
  <c r="M73" i="2"/>
  <c r="I58" i="2"/>
  <c r="L58" i="2"/>
  <c r="I55" i="2"/>
  <c r="L55" i="2"/>
  <c r="G49" i="2"/>
  <c r="L49" i="2"/>
  <c r="F49" i="2"/>
  <c r="J49" i="2"/>
  <c r="B49" i="2"/>
  <c r="H49" i="2"/>
  <c r="M49" i="2"/>
  <c r="G31" i="2"/>
  <c r="L31" i="2"/>
  <c r="F31" i="2"/>
  <c r="H31" i="2"/>
  <c r="M31" i="2"/>
  <c r="J31" i="2"/>
  <c r="I88" i="2"/>
  <c r="L88" i="2"/>
  <c r="I85" i="2"/>
  <c r="L85" i="2"/>
  <c r="G65" i="2"/>
  <c r="L65" i="2"/>
  <c r="B65" i="2"/>
  <c r="H65" i="2"/>
  <c r="M65" i="2"/>
  <c r="I50" i="2"/>
  <c r="G50" i="2"/>
  <c r="L50" i="2"/>
  <c r="I32" i="2"/>
  <c r="G32" i="2"/>
  <c r="L32" i="2"/>
  <c r="I18" i="2"/>
  <c r="F79" i="2"/>
  <c r="F73" i="2"/>
  <c r="I68" i="2"/>
  <c r="G58" i="2"/>
  <c r="G55" i="2"/>
  <c r="I49" i="2"/>
  <c r="I31" i="2"/>
  <c r="I80" i="2"/>
  <c r="L80" i="2"/>
  <c r="I77" i="2"/>
  <c r="L77" i="2"/>
  <c r="I74" i="2"/>
  <c r="L74" i="2"/>
  <c r="I71" i="2"/>
  <c r="L71" i="2"/>
  <c r="G57" i="2"/>
  <c r="L57" i="2"/>
  <c r="B57" i="2"/>
  <c r="H57" i="2"/>
  <c r="M57" i="2"/>
  <c r="G46" i="2"/>
  <c r="I46" i="2"/>
  <c r="G15" i="2"/>
  <c r="L15" i="2"/>
  <c r="F15" i="2"/>
  <c r="H15" i="2" s="1"/>
  <c r="J15" i="2"/>
  <c r="M15" i="2"/>
  <c r="B4" i="2"/>
  <c r="M4" i="2"/>
  <c r="J4" i="2"/>
  <c r="G88" i="2"/>
  <c r="G85" i="2"/>
  <c r="I79" i="2"/>
  <c r="I73" i="2"/>
  <c r="F65" i="2"/>
  <c r="I60" i="2"/>
  <c r="I19" i="2"/>
  <c r="J91" i="2"/>
  <c r="F91" i="2"/>
  <c r="G89" i="2"/>
  <c r="I86" i="2"/>
  <c r="A86" i="2" s="1"/>
  <c r="G84" i="2"/>
  <c r="J83" i="2"/>
  <c r="F83" i="2"/>
  <c r="G81" i="2"/>
  <c r="I78" i="2"/>
  <c r="G76" i="2"/>
  <c r="J75" i="2"/>
  <c r="G70" i="2"/>
  <c r="J69" i="2"/>
  <c r="F69" i="2"/>
  <c r="G62" i="2"/>
  <c r="J61" i="2"/>
  <c r="F61" i="2"/>
  <c r="I56" i="2"/>
  <c r="G54" i="2"/>
  <c r="J53" i="2"/>
  <c r="F53" i="2"/>
  <c r="G51" i="2"/>
  <c r="I48" i="2"/>
  <c r="J47" i="2"/>
  <c r="F47" i="2"/>
  <c r="G45" i="2"/>
  <c r="I43" i="2"/>
  <c r="I40" i="2"/>
  <c r="J39" i="2"/>
  <c r="I36" i="2"/>
  <c r="L35" i="2"/>
  <c r="G35" i="2"/>
  <c r="I29" i="2"/>
  <c r="AG37" i="3" s="1"/>
  <c r="J23" i="2"/>
  <c r="I20" i="2"/>
  <c r="AG28" i="3" s="1"/>
  <c r="L19" i="2"/>
  <c r="G19" i="2"/>
  <c r="I13" i="2"/>
  <c r="I8" i="2"/>
  <c r="L7" i="2"/>
  <c r="G7" i="2"/>
  <c r="I35" i="2"/>
  <c r="I7" i="2"/>
  <c r="G43" i="2"/>
  <c r="I38" i="2"/>
  <c r="J35" i="2"/>
  <c r="J19" i="2"/>
  <c r="J7" i="2"/>
  <c r="I2" i="2"/>
  <c r="J2" i="2"/>
  <c r="I3" i="2"/>
  <c r="L3" i="2"/>
  <c r="B41" i="2"/>
  <c r="B39" i="2"/>
  <c r="B35" i="2"/>
  <c r="B31" i="2"/>
  <c r="B27" i="2"/>
  <c r="B23" i="2"/>
  <c r="B19" i="2"/>
  <c r="B15" i="2"/>
  <c r="B11" i="2"/>
  <c r="B7" i="2"/>
  <c r="B75" i="2"/>
  <c r="G72" i="2"/>
  <c r="L72" i="2"/>
  <c r="B71" i="2"/>
  <c r="F71" i="2"/>
  <c r="H71" i="2"/>
  <c r="J71" i="2"/>
  <c r="M71" i="2"/>
  <c r="G68" i="2"/>
  <c r="L68" i="2"/>
  <c r="B67" i="2"/>
  <c r="F67" i="2"/>
  <c r="H67" i="2"/>
  <c r="J67" i="2"/>
  <c r="M67" i="2"/>
  <c r="G64" i="2"/>
  <c r="L64" i="2"/>
  <c r="B63" i="2"/>
  <c r="F63" i="2"/>
  <c r="H63" i="2"/>
  <c r="J63" i="2"/>
  <c r="M63" i="2"/>
  <c r="G60" i="2"/>
  <c r="L60" i="2"/>
  <c r="B59" i="2"/>
  <c r="F59" i="2"/>
  <c r="H59" i="2"/>
  <c r="J59" i="2"/>
  <c r="M59" i="2"/>
  <c r="L90" i="2"/>
  <c r="G90" i="2"/>
  <c r="M89" i="2"/>
  <c r="J89" i="2"/>
  <c r="H89" i="2"/>
  <c r="F89" i="2"/>
  <c r="B89" i="2"/>
  <c r="L86" i="2"/>
  <c r="G86" i="2"/>
  <c r="M85" i="2"/>
  <c r="J85" i="2"/>
  <c r="H85" i="2"/>
  <c r="F85" i="2"/>
  <c r="B85" i="2"/>
  <c r="L82" i="2"/>
  <c r="G82" i="2"/>
  <c r="M81" i="2"/>
  <c r="J81" i="2"/>
  <c r="H81" i="2"/>
  <c r="F81" i="2"/>
  <c r="B81" i="2"/>
  <c r="L78" i="2"/>
  <c r="G78" i="2"/>
  <c r="M77" i="2"/>
  <c r="J77" i="2"/>
  <c r="H77" i="2"/>
  <c r="F77" i="2"/>
  <c r="B77" i="2"/>
  <c r="L56" i="2"/>
  <c r="G56" i="2"/>
  <c r="M55" i="2"/>
  <c r="J55" i="2"/>
  <c r="H55" i="2"/>
  <c r="F55" i="2"/>
  <c r="B55" i="2"/>
  <c r="L52" i="2"/>
  <c r="G52" i="2"/>
  <c r="M51" i="2"/>
  <c r="J51" i="2"/>
  <c r="H51" i="2"/>
  <c r="F51" i="2"/>
  <c r="B51" i="2"/>
  <c r="L46" i="2"/>
  <c r="M45" i="2"/>
  <c r="J45" i="2"/>
  <c r="H45" i="2"/>
  <c r="F45" i="2"/>
  <c r="B45" i="2"/>
  <c r="I44" i="2"/>
  <c r="M43" i="2"/>
  <c r="J43" i="2"/>
  <c r="H43" i="2"/>
  <c r="F43" i="2"/>
  <c r="B43" i="2"/>
  <c r="L38" i="2"/>
  <c r="M37" i="2"/>
  <c r="J37" i="2"/>
  <c r="F37" i="2"/>
  <c r="H37" i="2" s="1"/>
  <c r="B37" i="2"/>
  <c r="L34" i="2"/>
  <c r="G34" i="2"/>
  <c r="M33" i="2"/>
  <c r="J33" i="2"/>
  <c r="F33" i="2"/>
  <c r="H33" i="2" s="1"/>
  <c r="B33" i="2"/>
  <c r="L30" i="2"/>
  <c r="G30" i="2"/>
  <c r="M29" i="2"/>
  <c r="J29" i="2"/>
  <c r="F29" i="2"/>
  <c r="H29" i="2" s="1"/>
  <c r="B29" i="2"/>
  <c r="L26" i="2"/>
  <c r="G26" i="2"/>
  <c r="M25" i="2"/>
  <c r="J25" i="2"/>
  <c r="F25" i="2"/>
  <c r="H25" i="2" s="1"/>
  <c r="B25" i="2"/>
  <c r="L22" i="2"/>
  <c r="G22" i="2"/>
  <c r="M21" i="2"/>
  <c r="J21" i="2"/>
  <c r="F21" i="2"/>
  <c r="H21" i="2" s="1"/>
  <c r="B21" i="2"/>
  <c r="L18" i="2"/>
  <c r="G18" i="2"/>
  <c r="M17" i="2"/>
  <c r="J17" i="2"/>
  <c r="F17" i="2"/>
  <c r="H17" i="2" s="1"/>
  <c r="B17" i="2"/>
  <c r="L14" i="2"/>
  <c r="G14" i="2"/>
  <c r="M13" i="2"/>
  <c r="J13" i="2"/>
  <c r="F13" i="2"/>
  <c r="H13" i="2" s="1"/>
  <c r="B13" i="2"/>
  <c r="L10" i="2"/>
  <c r="G10" i="2"/>
  <c r="M9" i="2"/>
  <c r="J9" i="2"/>
  <c r="F9" i="2"/>
  <c r="H9" i="2" s="1"/>
  <c r="B9" i="2"/>
  <c r="L6" i="2"/>
  <c r="G6" i="2"/>
  <c r="F5" i="2"/>
  <c r="H5" i="2" s="1"/>
  <c r="B50" i="2"/>
  <c r="F50" i="2"/>
  <c r="H50" i="2"/>
  <c r="J50" i="2"/>
  <c r="M50" i="2"/>
  <c r="B46" i="2"/>
  <c r="F46" i="2"/>
  <c r="H46" i="2"/>
  <c r="J46" i="2"/>
  <c r="M46" i="2"/>
  <c r="B42" i="2"/>
  <c r="F42" i="2"/>
  <c r="H42" i="2"/>
  <c r="J42" i="2"/>
  <c r="M42" i="2"/>
  <c r="B38" i="2"/>
  <c r="F38" i="2"/>
  <c r="H38" i="2"/>
  <c r="J38" i="2"/>
  <c r="M38" i="2"/>
  <c r="M90" i="2"/>
  <c r="J90" i="2"/>
  <c r="H90" i="2"/>
  <c r="F90" i="2"/>
  <c r="B90" i="2"/>
  <c r="M88" i="2"/>
  <c r="J88" i="2"/>
  <c r="H88" i="2"/>
  <c r="F88" i="2"/>
  <c r="B88" i="2"/>
  <c r="M86" i="2"/>
  <c r="J86" i="2"/>
  <c r="H86" i="2"/>
  <c r="F86" i="2"/>
  <c r="B86" i="2"/>
  <c r="M84" i="2"/>
  <c r="J84" i="2"/>
  <c r="H84" i="2"/>
  <c r="F84" i="2"/>
  <c r="B84" i="2"/>
  <c r="M82" i="2"/>
  <c r="J82" i="2"/>
  <c r="H82" i="2"/>
  <c r="F82" i="2"/>
  <c r="B82" i="2"/>
  <c r="M80" i="2"/>
  <c r="J80" i="2"/>
  <c r="H80" i="2"/>
  <c r="F80" i="2"/>
  <c r="B80" i="2"/>
  <c r="M78" i="2"/>
  <c r="J78" i="2"/>
  <c r="H78" i="2"/>
  <c r="F78" i="2"/>
  <c r="B78" i="2"/>
  <c r="M76" i="2"/>
  <c r="J76" i="2"/>
  <c r="H76" i="2"/>
  <c r="F76" i="2"/>
  <c r="B76" i="2"/>
  <c r="M74" i="2"/>
  <c r="J74" i="2"/>
  <c r="H74" i="2"/>
  <c r="F74" i="2"/>
  <c r="B74" i="2"/>
  <c r="M72" i="2"/>
  <c r="J72" i="2"/>
  <c r="H72" i="2"/>
  <c r="F72" i="2"/>
  <c r="B72" i="2"/>
  <c r="M70" i="2"/>
  <c r="J70" i="2"/>
  <c r="H70" i="2"/>
  <c r="F70" i="2"/>
  <c r="B70" i="2"/>
  <c r="M68" i="2"/>
  <c r="J68" i="2"/>
  <c r="H68" i="2"/>
  <c r="F68" i="2"/>
  <c r="B68" i="2"/>
  <c r="M66" i="2"/>
  <c r="J66" i="2"/>
  <c r="H66" i="2"/>
  <c r="F66" i="2"/>
  <c r="B66" i="2"/>
  <c r="M64" i="2"/>
  <c r="J64" i="2"/>
  <c r="H64" i="2"/>
  <c r="F64" i="2"/>
  <c r="B64" i="2"/>
  <c r="M62" i="2"/>
  <c r="J62" i="2"/>
  <c r="H62" i="2"/>
  <c r="F62" i="2"/>
  <c r="B62" i="2"/>
  <c r="M60" i="2"/>
  <c r="J60" i="2"/>
  <c r="H60" i="2"/>
  <c r="F60" i="2"/>
  <c r="B60" i="2"/>
  <c r="M58" i="2"/>
  <c r="J58" i="2"/>
  <c r="H58" i="2"/>
  <c r="F58" i="2"/>
  <c r="B58" i="2"/>
  <c r="M56" i="2"/>
  <c r="J56" i="2"/>
  <c r="H56" i="2"/>
  <c r="F56" i="2"/>
  <c r="B56" i="2"/>
  <c r="M54" i="2"/>
  <c r="J54" i="2"/>
  <c r="H54" i="2"/>
  <c r="F54" i="2"/>
  <c r="B54" i="2"/>
  <c r="M52" i="2"/>
  <c r="J52" i="2"/>
  <c r="H52" i="2"/>
  <c r="L48" i="2"/>
  <c r="L44" i="2"/>
  <c r="L40" i="2"/>
  <c r="B52" i="2"/>
  <c r="B48" i="2"/>
  <c r="F48" i="2"/>
  <c r="H48" i="2"/>
  <c r="J48" i="2"/>
  <c r="M48" i="2"/>
  <c r="B44" i="2"/>
  <c r="F44" i="2"/>
  <c r="H44" i="2"/>
  <c r="J44" i="2"/>
  <c r="M44" i="2"/>
  <c r="B40" i="2"/>
  <c r="F40" i="2"/>
  <c r="H40" i="2"/>
  <c r="J40" i="2"/>
  <c r="M40" i="2"/>
  <c r="M36" i="2"/>
  <c r="J36" i="2"/>
  <c r="F36" i="2"/>
  <c r="H36" i="2" s="1"/>
  <c r="B36" i="2"/>
  <c r="M34" i="2"/>
  <c r="J34" i="2"/>
  <c r="F34" i="2"/>
  <c r="H34" i="2" s="1"/>
  <c r="B34" i="2"/>
  <c r="M32" i="2"/>
  <c r="J32" i="2"/>
  <c r="F32" i="2"/>
  <c r="H32" i="2" s="1"/>
  <c r="B32" i="2"/>
  <c r="M30" i="2"/>
  <c r="J30" i="2"/>
  <c r="F30" i="2"/>
  <c r="H30" i="2" s="1"/>
  <c r="B30" i="2"/>
  <c r="M28" i="2"/>
  <c r="J28" i="2"/>
  <c r="F28" i="2"/>
  <c r="H28" i="2" s="1"/>
  <c r="B28" i="2"/>
  <c r="M26" i="2"/>
  <c r="J26" i="2"/>
  <c r="F26" i="2"/>
  <c r="H26" i="2" s="1"/>
  <c r="B26" i="2"/>
  <c r="M24" i="2"/>
  <c r="J24" i="2"/>
  <c r="F24" i="2"/>
  <c r="H24" i="2" s="1"/>
  <c r="B24" i="2"/>
  <c r="M22" i="2"/>
  <c r="J22" i="2"/>
  <c r="F22" i="2"/>
  <c r="H22" i="2" s="1"/>
  <c r="B22" i="2"/>
  <c r="M20" i="2"/>
  <c r="J20" i="2"/>
  <c r="F20" i="2"/>
  <c r="H20" i="2" s="1"/>
  <c r="B20" i="2"/>
  <c r="M18" i="2"/>
  <c r="J18" i="2"/>
  <c r="F18" i="2"/>
  <c r="H18" i="2" s="1"/>
  <c r="B18" i="2"/>
  <c r="M16" i="2"/>
  <c r="J16" i="2"/>
  <c r="F16" i="2"/>
  <c r="H16" i="2" s="1"/>
  <c r="B16" i="2"/>
  <c r="M14" i="2"/>
  <c r="J14" i="2"/>
  <c r="F14" i="2"/>
  <c r="H14" i="2" s="1"/>
  <c r="B14" i="2"/>
  <c r="M12" i="2"/>
  <c r="J12" i="2"/>
  <c r="F12" i="2"/>
  <c r="H12" i="2" s="1"/>
  <c r="B12" i="2"/>
  <c r="M10" i="2"/>
  <c r="J10" i="2"/>
  <c r="F10" i="2"/>
  <c r="H10" i="2" s="1"/>
  <c r="B10" i="2"/>
  <c r="M8" i="2"/>
  <c r="J8" i="2"/>
  <c r="F8" i="2"/>
  <c r="H8" i="2" s="1"/>
  <c r="B8" i="2"/>
  <c r="M6" i="2"/>
  <c r="J6" i="2"/>
  <c r="F6" i="2"/>
  <c r="H6" i="2" s="1"/>
  <c r="B6" i="2"/>
  <c r="L4" i="2"/>
  <c r="I4" i="2"/>
  <c r="G4" i="2"/>
  <c r="G3" i="2"/>
  <c r="J2" i="21"/>
  <c r="F4" i="2"/>
  <c r="H4" i="2" s="1"/>
  <c r="M3" i="2"/>
  <c r="J3" i="2"/>
  <c r="F3" i="2"/>
  <c r="H3" i="2" s="1"/>
  <c r="B2" i="2"/>
  <c r="A95" i="2" s="1"/>
  <c r="Q2" i="2"/>
  <c r="U2" i="2"/>
  <c r="X2" i="2"/>
  <c r="M2" i="2"/>
  <c r="T2" i="2"/>
  <c r="Y2" i="2"/>
  <c r="D7" i="17"/>
  <c r="F2" i="2"/>
  <c r="H2" i="2" s="1"/>
  <c r="V6" i="2" l="1"/>
  <c r="A2" i="2"/>
  <c r="A7" i="2"/>
  <c r="A5" i="2"/>
  <c r="A6" i="2"/>
  <c r="AA14" i="3" s="1"/>
  <c r="A9" i="2"/>
  <c r="AG17" i="3" s="1"/>
  <c r="AE3" i="2"/>
  <c r="A3" i="2"/>
  <c r="AA8" i="2"/>
  <c r="A8" i="2"/>
  <c r="AF4" i="2"/>
  <c r="A4" i="2"/>
  <c r="V5" i="2"/>
  <c r="V4" i="2"/>
  <c r="S3" i="2"/>
  <c r="Z3" i="2"/>
  <c r="V2" i="2"/>
  <c r="W3" i="2"/>
  <c r="S4" i="2"/>
  <c r="V3" i="2"/>
  <c r="W2" i="2"/>
  <c r="S5" i="2"/>
  <c r="S2" i="2"/>
  <c r="AG30" i="3"/>
  <c r="AA30" i="3"/>
  <c r="AG31" i="3"/>
  <c r="AA31" i="3"/>
  <c r="AG32" i="3"/>
  <c r="AA32" i="3"/>
  <c r="O5" i="2"/>
  <c r="O6" i="2"/>
  <c r="O3" i="2"/>
  <c r="AF13" i="2"/>
  <c r="AB13" i="2"/>
  <c r="AE13" i="2"/>
  <c r="O8" i="2"/>
  <c r="R5" i="2"/>
  <c r="O9" i="2"/>
  <c r="O7" i="2"/>
  <c r="R6" i="2"/>
  <c r="O10" i="2"/>
  <c r="R3" i="2"/>
  <c r="AA13" i="2"/>
  <c r="O4" i="2"/>
  <c r="R4" i="2"/>
  <c r="R8" i="2"/>
  <c r="R9" i="2"/>
  <c r="R7" i="2"/>
  <c r="R10" i="2"/>
  <c r="AF8" i="2"/>
  <c r="AA5" i="2"/>
  <c r="AF5" i="2"/>
  <c r="AA6" i="2"/>
  <c r="AB10" i="2"/>
  <c r="AA3" i="2"/>
  <c r="AE4" i="2"/>
  <c r="AB8" i="2"/>
  <c r="AF11" i="2"/>
  <c r="AB5" i="2"/>
  <c r="AB9" i="2"/>
  <c r="AB7" i="2"/>
  <c r="AF6" i="2"/>
  <c r="AF3" i="2"/>
  <c r="AA4" i="2"/>
  <c r="AB4" i="2"/>
  <c r="AE8" i="2"/>
  <c r="AB11" i="2"/>
  <c r="AE11" i="2"/>
  <c r="AE9" i="2"/>
  <c r="AF7" i="2"/>
  <c r="AE7" i="2"/>
  <c r="AB6" i="2"/>
  <c r="AF10" i="2"/>
  <c r="AE10" i="2"/>
  <c r="AB3" i="2"/>
  <c r="AE5" i="2"/>
  <c r="AF9" i="2"/>
  <c r="AA9" i="2"/>
  <c r="AA7" i="2"/>
  <c r="AE6" i="2"/>
  <c r="AA10" i="2"/>
  <c r="AF12" i="2"/>
  <c r="AB12" i="2"/>
  <c r="AE12" i="2"/>
  <c r="AA12" i="2"/>
  <c r="AA17" i="3"/>
  <c r="AK17" i="3" s="1"/>
  <c r="O2" i="2"/>
  <c r="R2" i="2"/>
  <c r="AA35" i="3"/>
  <c r="AG35" i="3"/>
  <c r="AG24" i="3"/>
  <c r="AA24" i="3"/>
  <c r="AG25" i="3"/>
  <c r="AA25" i="3"/>
  <c r="AG26" i="3"/>
  <c r="AA26" i="3"/>
  <c r="AG23" i="3"/>
  <c r="AO23" i="3" s="1"/>
  <c r="AA23" i="3"/>
  <c r="AG22" i="3"/>
  <c r="AA22" i="3"/>
  <c r="AG27" i="3"/>
  <c r="AA27" i="3"/>
  <c r="AG33" i="3"/>
  <c r="AA33" i="3"/>
  <c r="Z2" i="2"/>
  <c r="AG83" i="3"/>
  <c r="AA83" i="3"/>
  <c r="AA81" i="3"/>
  <c r="AG81" i="3"/>
  <c r="AE2" i="2"/>
  <c r="AA2" i="2"/>
  <c r="AG18" i="3"/>
  <c r="AA18" i="3"/>
  <c r="AA21" i="3"/>
  <c r="AG21" i="3"/>
  <c r="AA20" i="3"/>
  <c r="AG20" i="3"/>
  <c r="AB2" i="2"/>
  <c r="AF2" i="2"/>
  <c r="AG16" i="3"/>
  <c r="AA12" i="3"/>
  <c r="AG14" i="3"/>
  <c r="AA15" i="3"/>
  <c r="AG15" i="3"/>
  <c r="AG13" i="3"/>
  <c r="AA13" i="3"/>
  <c r="AG10" i="3"/>
  <c r="AA10" i="3"/>
  <c r="AI14" i="3" l="1"/>
  <c r="AK14" i="3"/>
  <c r="AK15" i="3"/>
  <c r="AI15" i="3"/>
  <c r="AK18" i="3"/>
  <c r="AI18" i="3"/>
  <c r="AO13" i="3"/>
  <c r="AM13" i="3"/>
  <c r="AI21" i="3"/>
  <c r="AK21" i="3"/>
  <c r="AO18" i="3"/>
  <c r="AM18" i="3"/>
  <c r="AO15" i="3"/>
  <c r="AM15" i="3"/>
  <c r="AI12" i="3"/>
  <c r="AK12" i="3"/>
  <c r="AO17" i="3"/>
  <c r="AM17" i="3"/>
  <c r="AK10" i="3"/>
  <c r="AI10" i="3"/>
  <c r="AI13" i="3"/>
  <c r="AK13" i="3"/>
  <c r="AM14" i="3"/>
  <c r="AO14" i="3"/>
  <c r="AO16" i="3"/>
  <c r="AM16" i="3"/>
  <c r="AI20" i="3"/>
  <c r="AK20" i="3"/>
  <c r="AA16" i="3"/>
  <c r="AA19" i="3"/>
  <c r="AG19" i="3"/>
  <c r="AG12" i="3"/>
  <c r="AA11" i="3"/>
  <c r="AG11" i="3"/>
  <c r="AM11" i="3" l="1"/>
  <c r="AO11" i="3"/>
  <c r="AI19" i="3"/>
  <c r="AK19" i="3"/>
  <c r="AK16" i="3"/>
  <c r="AI16" i="3"/>
  <c r="AM19" i="3"/>
  <c r="AO19" i="3"/>
  <c r="AK11" i="3"/>
  <c r="AI11" i="3"/>
  <c r="AO8" i="3" l="1"/>
  <c r="AO9" i="3" s="1"/>
  <c r="U8" i="5" s="1"/>
  <c r="AI8" i="3"/>
  <c r="AI9" i="3" s="1"/>
  <c r="C10" i="5" s="1"/>
  <c r="A4" i="19" s="1"/>
  <c r="AK8" i="3"/>
  <c r="AK9" i="3" s="1"/>
  <c r="I8" i="5" s="1"/>
  <c r="AM8" i="3"/>
  <c r="AM9" i="3" s="1"/>
  <c r="O8" i="5" s="1"/>
  <c r="A14" i="19" s="1"/>
  <c r="U9" i="5" l="1"/>
  <c r="V9" i="5" s="1"/>
  <c r="U13" i="5"/>
  <c r="V13" i="5" s="1"/>
  <c r="U11" i="5"/>
  <c r="V11" i="5" s="1"/>
  <c r="U10" i="5"/>
  <c r="V10" i="5" s="1"/>
  <c r="X14" i="5"/>
  <c r="G34" i="17" s="1"/>
  <c r="U12" i="5"/>
  <c r="V12" i="5" s="1"/>
  <c r="O12" i="5"/>
  <c r="V8" i="5"/>
  <c r="A20" i="19"/>
  <c r="O13" i="5"/>
  <c r="Q13" i="5" s="1"/>
  <c r="O9" i="5"/>
  <c r="A15" i="19" s="1"/>
  <c r="O10" i="5"/>
  <c r="Q10" i="5" s="1"/>
  <c r="O11" i="5"/>
  <c r="Q11" i="5" s="1"/>
  <c r="R14" i="5"/>
  <c r="G33" i="17" s="1"/>
  <c r="A8" i="19"/>
  <c r="B8" i="19" s="1"/>
  <c r="J8" i="5"/>
  <c r="K8" i="5"/>
  <c r="I9" i="5"/>
  <c r="K9" i="5" s="1"/>
  <c r="I10" i="5"/>
  <c r="J10" i="5" s="1"/>
  <c r="I12" i="5"/>
  <c r="L14" i="5"/>
  <c r="C34" i="17" s="1"/>
  <c r="I13" i="5"/>
  <c r="A13" i="19" s="1"/>
  <c r="I11" i="5"/>
  <c r="A11" i="19" s="1"/>
  <c r="K11" i="19" s="1"/>
  <c r="C12" i="5"/>
  <c r="D12" i="5" s="1"/>
  <c r="C11" i="5"/>
  <c r="A5" i="19" s="1"/>
  <c r="M5" i="19" s="1"/>
  <c r="C9" i="5"/>
  <c r="A3" i="19" s="1"/>
  <c r="K3" i="19" s="1"/>
  <c r="C13" i="5"/>
  <c r="E13" i="5" s="1"/>
  <c r="C8" i="5"/>
  <c r="A2" i="19" s="1"/>
  <c r="M2" i="19" s="1"/>
  <c r="F14" i="5"/>
  <c r="E10" i="5"/>
  <c r="H4" i="19" s="1"/>
  <c r="D10" i="5"/>
  <c r="I4" i="19" s="1"/>
  <c r="W12" i="5"/>
  <c r="A24" i="19"/>
  <c r="W8" i="5"/>
  <c r="A17" i="19"/>
  <c r="W9" i="5"/>
  <c r="A21" i="19"/>
  <c r="W13" i="5"/>
  <c r="A25" i="19"/>
  <c r="A23" i="19"/>
  <c r="W11" i="5"/>
  <c r="P12" i="5"/>
  <c r="A18" i="19"/>
  <c r="Q12" i="5"/>
  <c r="Q8" i="5"/>
  <c r="P8" i="5"/>
  <c r="A22" i="19"/>
  <c r="P9" i="5"/>
  <c r="B4" i="19"/>
  <c r="M4" i="19"/>
  <c r="J4" i="19"/>
  <c r="K4" i="19"/>
  <c r="L4" i="19"/>
  <c r="C4" i="19"/>
  <c r="D4" i="19"/>
  <c r="C8" i="19"/>
  <c r="W10" i="5" l="1"/>
  <c r="A16" i="19"/>
  <c r="P10" i="5"/>
  <c r="D2" i="19"/>
  <c r="P13" i="5"/>
  <c r="A19" i="19"/>
  <c r="M8" i="19"/>
  <c r="K8" i="19"/>
  <c r="H8" i="19"/>
  <c r="Q9" i="5"/>
  <c r="L8" i="19"/>
  <c r="P11" i="5"/>
  <c r="I17" i="19" s="1"/>
  <c r="C5" i="19"/>
  <c r="I8" i="19"/>
  <c r="J8" i="19"/>
  <c r="D8" i="19"/>
  <c r="A7" i="19"/>
  <c r="M7" i="19" s="1"/>
  <c r="B3" i="19"/>
  <c r="M11" i="19"/>
  <c r="L5" i="19"/>
  <c r="D9" i="5"/>
  <c r="I3" i="19" s="1"/>
  <c r="J3" i="19"/>
  <c r="D13" i="19"/>
  <c r="K13" i="19"/>
  <c r="D5" i="19"/>
  <c r="K5" i="19"/>
  <c r="J5" i="19"/>
  <c r="B5" i="19"/>
  <c r="L2" i="19"/>
  <c r="D11" i="5"/>
  <c r="I5" i="19" s="1"/>
  <c r="J2" i="19"/>
  <c r="K13" i="5"/>
  <c r="J13" i="5"/>
  <c r="A9" i="19"/>
  <c r="J9" i="5"/>
  <c r="B2" i="19"/>
  <c r="A12" i="19"/>
  <c r="L12" i="19" s="1"/>
  <c r="J12" i="5"/>
  <c r="K11" i="5"/>
  <c r="J11" i="5"/>
  <c r="I11" i="19" s="1"/>
  <c r="K12" i="5"/>
  <c r="M13" i="19"/>
  <c r="A10" i="19"/>
  <c r="I10" i="19" s="1"/>
  <c r="K10" i="5"/>
  <c r="F101" i="3"/>
  <c r="C38" i="17" s="1"/>
  <c r="G38" i="17" s="1"/>
  <c r="G40" i="17" s="1"/>
  <c r="M3" i="19"/>
  <c r="L3" i="19"/>
  <c r="E9" i="5"/>
  <c r="H3" i="19" s="1"/>
  <c r="D3" i="19"/>
  <c r="C3" i="19"/>
  <c r="E11" i="5"/>
  <c r="H5" i="19" s="1"/>
  <c r="D8" i="5"/>
  <c r="I2" i="19" s="1"/>
  <c r="K2" i="19"/>
  <c r="C2" i="19"/>
  <c r="E12" i="5"/>
  <c r="A6" i="19"/>
  <c r="C33" i="17"/>
  <c r="J11" i="19"/>
  <c r="H11" i="19"/>
  <c r="L11" i="19"/>
  <c r="D11" i="19"/>
  <c r="B11" i="19"/>
  <c r="C11" i="19"/>
  <c r="D13" i="5"/>
  <c r="E8" i="5"/>
  <c r="H2" i="19" s="1"/>
  <c r="I13" i="19"/>
  <c r="C13" i="19"/>
  <c r="H13" i="19"/>
  <c r="J13" i="19"/>
  <c r="B13" i="19"/>
  <c r="L13" i="19"/>
  <c r="K15" i="19"/>
  <c r="J15" i="19"/>
  <c r="L15" i="19"/>
  <c r="M15" i="19"/>
  <c r="B15" i="19"/>
  <c r="I15" i="19"/>
  <c r="C15" i="19"/>
  <c r="D15" i="19"/>
  <c r="H15" i="19"/>
  <c r="M14" i="19"/>
  <c r="J14" i="19"/>
  <c r="B14" i="19"/>
  <c r="K14" i="19"/>
  <c r="L14" i="19"/>
  <c r="D14" i="19"/>
  <c r="I14" i="19"/>
  <c r="C14" i="19"/>
  <c r="H14" i="19"/>
  <c r="J17" i="19"/>
  <c r="B17" i="19"/>
  <c r="M17" i="19"/>
  <c r="K17" i="19"/>
  <c r="L17" i="19"/>
  <c r="C17" i="19"/>
  <c r="D17" i="19"/>
  <c r="H17" i="19"/>
  <c r="B18" i="19"/>
  <c r="M18" i="19"/>
  <c r="K18" i="19"/>
  <c r="J18" i="19"/>
  <c r="L18" i="19"/>
  <c r="D18" i="19"/>
  <c r="C18" i="19"/>
  <c r="I18" i="19"/>
  <c r="H18" i="19"/>
  <c r="M23" i="19"/>
  <c r="K23" i="19"/>
  <c r="J23" i="19"/>
  <c r="B23" i="19"/>
  <c r="L23" i="19"/>
  <c r="D23" i="19"/>
  <c r="C23" i="19"/>
  <c r="I23" i="19"/>
  <c r="H23" i="19"/>
  <c r="K21" i="19"/>
  <c r="M21" i="19"/>
  <c r="B21" i="19"/>
  <c r="J21" i="19"/>
  <c r="L21" i="19"/>
  <c r="C21" i="19"/>
  <c r="I21" i="19"/>
  <c r="D21" i="19"/>
  <c r="H21" i="19"/>
  <c r="B24" i="19"/>
  <c r="M24" i="19"/>
  <c r="L24" i="19"/>
  <c r="K24" i="19"/>
  <c r="J24" i="19"/>
  <c r="I24" i="19"/>
  <c r="C24" i="19"/>
  <c r="D24" i="19"/>
  <c r="H24" i="19"/>
  <c r="B16" i="19"/>
  <c r="K16" i="19"/>
  <c r="J16" i="19"/>
  <c r="M16" i="19"/>
  <c r="L16" i="19"/>
  <c r="D16" i="19"/>
  <c r="C16" i="19"/>
  <c r="I16" i="19"/>
  <c r="H16" i="19"/>
  <c r="M22" i="19"/>
  <c r="L22" i="19"/>
  <c r="K22" i="19"/>
  <c r="B22" i="19"/>
  <c r="J22" i="19"/>
  <c r="C22" i="19"/>
  <c r="D22" i="19"/>
  <c r="I22" i="19"/>
  <c r="H22" i="19"/>
  <c r="B25" i="19"/>
  <c r="K25" i="19"/>
  <c r="M25" i="19"/>
  <c r="L25" i="19"/>
  <c r="J25" i="19"/>
  <c r="C25" i="19"/>
  <c r="D25" i="19"/>
  <c r="I25" i="19"/>
  <c r="H25" i="19"/>
  <c r="B19" i="19"/>
  <c r="L19" i="19"/>
  <c r="K19" i="19"/>
  <c r="C19" i="19"/>
  <c r="M19" i="19"/>
  <c r="J19" i="19"/>
  <c r="D19" i="19"/>
  <c r="I19" i="19"/>
  <c r="H19" i="19"/>
  <c r="K20" i="19"/>
  <c r="L20" i="19"/>
  <c r="M20" i="19"/>
  <c r="B20" i="19"/>
  <c r="J20" i="19"/>
  <c r="I20" i="19"/>
  <c r="D20" i="19"/>
  <c r="C20" i="19"/>
  <c r="H20" i="19"/>
  <c r="L7" i="19" l="1"/>
  <c r="C7" i="19"/>
  <c r="J7" i="19"/>
  <c r="D7" i="19"/>
  <c r="K7" i="19"/>
  <c r="I7" i="19"/>
  <c r="H7" i="19"/>
  <c r="B7" i="19"/>
  <c r="M12" i="19"/>
  <c r="C12" i="19"/>
  <c r="D12" i="19"/>
  <c r="H9" i="19"/>
  <c r="J9" i="19"/>
  <c r="M9" i="19"/>
  <c r="K9" i="19"/>
  <c r="C9" i="19"/>
  <c r="L9" i="19"/>
  <c r="I9" i="19"/>
  <c r="B9" i="19"/>
  <c r="D9" i="19"/>
  <c r="B12" i="19"/>
  <c r="J12" i="19"/>
  <c r="K12" i="19"/>
  <c r="I12" i="19"/>
  <c r="H12" i="19"/>
  <c r="D10" i="19"/>
  <c r="J10" i="19"/>
  <c r="H10" i="19"/>
  <c r="K10" i="19"/>
  <c r="B10" i="19"/>
  <c r="M10" i="19"/>
  <c r="C10" i="19"/>
  <c r="L10" i="19"/>
  <c r="J6" i="19"/>
  <c r="L6" i="19"/>
  <c r="D6" i="19"/>
  <c r="H6" i="19"/>
  <c r="B6" i="19"/>
  <c r="K6" i="19"/>
  <c r="I6" i="19"/>
  <c r="M6" i="19"/>
  <c r="C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KATSUMI</author>
  </authors>
  <commentList>
    <comment ref="D3" authorId="0" shapeId="0" xr:uid="{00000000-0006-0000-0100-000001000000}">
      <text>
        <r>
          <rPr>
            <b/>
            <sz val="14"/>
            <color indexed="81"/>
            <rFont val="ＭＳ Ｐゴシック"/>
            <family val="3"/>
            <charset val="128"/>
          </rPr>
          <t xml:space="preserve">団体名の一部を入力しないとリスト表示されません
</t>
        </r>
      </text>
    </comment>
    <comment ref="D10" authorId="0" shapeId="0" xr:uid="{00000000-0006-0000-0100-00000200000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fumiaki</author>
  </authors>
  <commentList>
    <comment ref="N5" authorId="0" shapeId="0" xr:uid="{00000000-0006-0000-0200-00000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xr:uid="{00000000-0006-0000-0200-00000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xr:uid="{00000000-0006-0000-0200-00000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xr:uid="{00000000-0006-0000-0200-00000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E10" authorId="0" shapeId="0" xr:uid="{00000000-0006-0000-0200-000005000000}">
      <text>
        <r>
          <rPr>
            <b/>
            <sz val="9"/>
            <color indexed="81"/>
            <rFont val="ＭＳ ゴシック"/>
            <family val="3"/>
            <charset val="128"/>
          </rPr>
          <t>入力の必要はありません</t>
        </r>
      </text>
    </comment>
    <comment ref="I10" authorId="0" shapeId="0" xr:uid="{00000000-0006-0000-0200-00000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xr:uid="{00000000-0006-0000-0200-00000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xr:uid="{00000000-0006-0000-0200-00000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xr:uid="{00000000-0006-0000-0200-00000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xr:uid="{00000000-0006-0000-0200-00000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xr:uid="{00000000-0006-0000-0200-00000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xr:uid="{00000000-0006-0000-0200-00000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xr:uid="{00000000-0006-0000-0200-00000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xr:uid="{00000000-0006-0000-0200-00000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xr:uid="{00000000-0006-0000-0200-00000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xr:uid="{00000000-0006-0000-0200-00001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xr:uid="{00000000-0006-0000-0200-00001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xr:uid="{00000000-0006-0000-0200-00001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xr:uid="{00000000-0006-0000-0200-00001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xr:uid="{00000000-0006-0000-0200-00001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xr:uid="{00000000-0006-0000-0200-00001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xr:uid="{00000000-0006-0000-0200-00001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xr:uid="{00000000-0006-0000-0200-00001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xr:uid="{00000000-0006-0000-0200-00001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xr:uid="{00000000-0006-0000-0200-00001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xr:uid="{00000000-0006-0000-0200-00001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xr:uid="{00000000-0006-0000-0200-00001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xr:uid="{00000000-0006-0000-0200-00001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xr:uid="{00000000-0006-0000-0200-00001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xr:uid="{00000000-0006-0000-0200-00001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xr:uid="{00000000-0006-0000-0200-00001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xr:uid="{00000000-0006-0000-0200-00002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xr:uid="{00000000-0006-0000-0200-00002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xr:uid="{00000000-0006-0000-0200-00002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xr:uid="{00000000-0006-0000-0200-00002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xr:uid="{00000000-0006-0000-0200-00002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xr:uid="{00000000-0006-0000-0200-00002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xr:uid="{00000000-0006-0000-0200-00002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xr:uid="{00000000-0006-0000-0200-00002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xr:uid="{00000000-0006-0000-0200-00002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xr:uid="{00000000-0006-0000-0200-00002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xr:uid="{00000000-0006-0000-0200-00002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xr:uid="{00000000-0006-0000-0200-00002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xr:uid="{00000000-0006-0000-0200-00002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xr:uid="{00000000-0006-0000-0200-00002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xr:uid="{00000000-0006-0000-0200-00002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xr:uid="{00000000-0006-0000-0200-00002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xr:uid="{00000000-0006-0000-0200-00003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xr:uid="{00000000-0006-0000-0200-00003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xr:uid="{00000000-0006-0000-0200-00003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xr:uid="{00000000-0006-0000-0200-00003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xr:uid="{00000000-0006-0000-0200-00003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xr:uid="{00000000-0006-0000-0200-00003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xr:uid="{00000000-0006-0000-0200-00003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xr:uid="{00000000-0006-0000-0200-00003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xr:uid="{00000000-0006-0000-0200-00003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xr:uid="{00000000-0006-0000-0200-00003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xr:uid="{00000000-0006-0000-0200-00003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xr:uid="{00000000-0006-0000-0200-00003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xr:uid="{00000000-0006-0000-0200-00003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xr:uid="{00000000-0006-0000-0200-00003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xr:uid="{00000000-0006-0000-0200-00003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xr:uid="{00000000-0006-0000-0200-00003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xr:uid="{00000000-0006-0000-0200-00004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xr:uid="{00000000-0006-0000-0200-00004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xr:uid="{00000000-0006-0000-0200-00004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xr:uid="{00000000-0006-0000-0200-00004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xr:uid="{00000000-0006-0000-0200-00004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xr:uid="{00000000-0006-0000-0200-00004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xr:uid="{00000000-0006-0000-0200-00004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xr:uid="{00000000-0006-0000-0200-00004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xr:uid="{00000000-0006-0000-0200-00004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xr:uid="{00000000-0006-0000-0200-00004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xr:uid="{00000000-0006-0000-0200-00004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xr:uid="{00000000-0006-0000-0200-00004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xr:uid="{00000000-0006-0000-0200-00004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xr:uid="{00000000-0006-0000-0200-00004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xr:uid="{00000000-0006-0000-0200-00004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xr:uid="{00000000-0006-0000-0200-00004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xr:uid="{00000000-0006-0000-0200-00005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xr:uid="{00000000-0006-0000-0200-00005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xr:uid="{00000000-0006-0000-0200-00005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xr:uid="{00000000-0006-0000-0200-00005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xr:uid="{00000000-0006-0000-0200-00005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xr:uid="{00000000-0006-0000-0200-00005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xr:uid="{00000000-0006-0000-0200-00005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xr:uid="{00000000-0006-0000-0200-00005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xr:uid="{00000000-0006-0000-0200-00005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xr:uid="{00000000-0006-0000-0200-00005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xr:uid="{00000000-0006-0000-0200-00005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xr:uid="{00000000-0006-0000-0200-00005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xr:uid="{00000000-0006-0000-0200-00005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xr:uid="{00000000-0006-0000-0200-00005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xr:uid="{00000000-0006-0000-0200-00005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xr:uid="{00000000-0006-0000-0200-00005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xr:uid="{00000000-0006-0000-0200-00006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xr:uid="{00000000-0006-0000-0200-00006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xr:uid="{00000000-0006-0000-0200-00006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xr:uid="{00000000-0006-0000-0200-00006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xr:uid="{00000000-0006-0000-0200-00006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xr:uid="{00000000-0006-0000-0200-00006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xr:uid="{00000000-0006-0000-0200-00006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xr:uid="{00000000-0006-0000-0200-00006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xr:uid="{00000000-0006-0000-0200-00006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xr:uid="{00000000-0006-0000-0200-00006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xr:uid="{00000000-0006-0000-0200-00006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xr:uid="{00000000-0006-0000-0200-00006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xr:uid="{00000000-0006-0000-0200-00006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xr:uid="{00000000-0006-0000-0200-00006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xr:uid="{00000000-0006-0000-0200-00006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xr:uid="{00000000-0006-0000-0200-00006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xr:uid="{00000000-0006-0000-0200-00007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xr:uid="{00000000-0006-0000-0200-00007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xr:uid="{00000000-0006-0000-0200-00007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xr:uid="{00000000-0006-0000-0200-00007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xr:uid="{00000000-0006-0000-0200-00007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xr:uid="{00000000-0006-0000-0200-00007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xr:uid="{00000000-0006-0000-0200-00007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xr:uid="{00000000-0006-0000-0200-00007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xr:uid="{00000000-0006-0000-0200-00007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xr:uid="{00000000-0006-0000-0200-00007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xr:uid="{00000000-0006-0000-0200-00007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xr:uid="{00000000-0006-0000-0200-00007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xr:uid="{00000000-0006-0000-0200-00007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xr:uid="{00000000-0006-0000-0200-00007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xr:uid="{00000000-0006-0000-0200-00007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xr:uid="{00000000-0006-0000-0200-00007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xr:uid="{00000000-0006-0000-0200-00008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xr:uid="{00000000-0006-0000-0200-00008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xr:uid="{00000000-0006-0000-0200-00008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xr:uid="{00000000-0006-0000-0200-00008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xr:uid="{00000000-0006-0000-0200-00008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xr:uid="{00000000-0006-0000-0200-00008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xr:uid="{00000000-0006-0000-0200-00008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xr:uid="{00000000-0006-0000-0200-00008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xr:uid="{00000000-0006-0000-0200-00008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xr:uid="{00000000-0006-0000-0200-00008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xr:uid="{00000000-0006-0000-0200-00008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xr:uid="{00000000-0006-0000-0200-00008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xr:uid="{00000000-0006-0000-0200-00008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xr:uid="{00000000-0006-0000-0200-00008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xr:uid="{00000000-0006-0000-0200-00008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xr:uid="{00000000-0006-0000-0200-00008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xr:uid="{00000000-0006-0000-0200-00009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xr:uid="{00000000-0006-0000-0200-00009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xr:uid="{00000000-0006-0000-0200-00009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xr:uid="{00000000-0006-0000-0200-00009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xr:uid="{00000000-0006-0000-0200-00009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xr:uid="{00000000-0006-0000-0200-00009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xr:uid="{00000000-0006-0000-0200-00009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xr:uid="{00000000-0006-0000-0200-00009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xr:uid="{00000000-0006-0000-0200-00009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xr:uid="{00000000-0006-0000-0200-00009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xr:uid="{00000000-0006-0000-0200-00009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xr:uid="{00000000-0006-0000-0200-00009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xr:uid="{00000000-0006-0000-0200-00009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xr:uid="{00000000-0006-0000-0200-00009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xr:uid="{00000000-0006-0000-0200-00009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xr:uid="{00000000-0006-0000-0200-00009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xr:uid="{00000000-0006-0000-0200-0000A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xr:uid="{00000000-0006-0000-0200-0000A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xr:uid="{00000000-0006-0000-0200-0000A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xr:uid="{00000000-0006-0000-0200-0000A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xr:uid="{00000000-0006-0000-0200-0000A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xr:uid="{00000000-0006-0000-0200-0000A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xr:uid="{00000000-0006-0000-0200-0000A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xr:uid="{00000000-0006-0000-0200-0000A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xr:uid="{00000000-0006-0000-0200-0000A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xr:uid="{00000000-0006-0000-0200-0000A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xr:uid="{00000000-0006-0000-0200-0000AA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xr:uid="{00000000-0006-0000-0200-0000AB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xr:uid="{00000000-0006-0000-0200-0000AC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xr:uid="{00000000-0006-0000-0200-0000AD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xr:uid="{00000000-0006-0000-0200-0000AE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xr:uid="{00000000-0006-0000-0200-0000AF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xr:uid="{00000000-0006-0000-0200-0000B0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xr:uid="{00000000-0006-0000-0200-0000B1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xr:uid="{00000000-0006-0000-0200-0000B2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xr:uid="{00000000-0006-0000-0200-0000B3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xr:uid="{00000000-0006-0000-0200-0000B4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xr:uid="{00000000-0006-0000-0200-0000B5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xr:uid="{00000000-0006-0000-0200-0000B6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xr:uid="{00000000-0006-0000-0200-0000B7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xr:uid="{00000000-0006-0000-0200-0000B8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xr:uid="{00000000-0006-0000-0200-0000B900000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<sst xmlns="http://schemas.openxmlformats.org/spreadsheetml/2006/main" count="995" uniqueCount="675">
  <si>
    <t>ﾅﾝﾊﾞｰ</t>
    <phoneticPr fontId="3"/>
  </si>
  <si>
    <t>学年</t>
    <rPh sb="0" eb="2">
      <t>ガクネン</t>
    </rPh>
    <phoneticPr fontId="3"/>
  </si>
  <si>
    <t>男</t>
    <rPh sb="0" eb="1">
      <t>オトコ</t>
    </rPh>
    <phoneticPr fontId="3"/>
  </si>
  <si>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</si>
  <si>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</si>
  <si>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</si>
  <si>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</si>
  <si>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</si>
  <si>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</si>
  <si>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</si>
  <si>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</si>
  <si>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</si>
  <si>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</si>
  <si>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</si>
  <si>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</si>
  <si>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</si>
  <si>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</si>
  <si>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</si>
  <si>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</si>
  <si>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</si>
  <si>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</si>
  <si>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</si>
  <si>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</si>
  <si>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</si>
  <si>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</si>
  <si>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</si>
  <si>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</si>
  <si>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</si>
  <si>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</si>
  <si>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</si>
  <si>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</si>
  <si>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</si>
  <si>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</si>
  <si>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</si>
  <si>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</si>
  <si>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</si>
  <si>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</si>
  <si>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3"/>
  </si>
  <si>
    <t>性別</t>
    <rPh sb="0" eb="2">
      <t>セイベツ</t>
    </rPh>
    <phoneticPr fontId="3"/>
  </si>
  <si>
    <t>学年</t>
    <rPh sb="0" eb="2">
      <t>ガクネン</t>
    </rPh>
    <phoneticPr fontId="3"/>
  </si>
  <si>
    <t>記録</t>
    <rPh sb="0" eb="2">
      <t>キロク</t>
    </rPh>
    <phoneticPr fontId="3"/>
  </si>
  <si>
    <t>種目１</t>
    <rPh sb="0" eb="2">
      <t>シュモク</t>
    </rPh>
    <phoneticPr fontId="3"/>
  </si>
  <si>
    <t>記録１</t>
    <rPh sb="0" eb="2">
      <t>キロク</t>
    </rPh>
    <phoneticPr fontId="3"/>
  </si>
  <si>
    <t>例</t>
    <rPh sb="0" eb="1">
      <t>レイ</t>
    </rPh>
    <phoneticPr fontId="3"/>
  </si>
  <si>
    <t>西三　太郎</t>
    <rPh sb="0" eb="1">
      <t>セイ</t>
    </rPh>
    <rPh sb="1" eb="2">
      <t>サン</t>
    </rPh>
    <rPh sb="3" eb="5">
      <t>タロウ</t>
    </rPh>
    <phoneticPr fontId="3"/>
  </si>
  <si>
    <t>4X100mR</t>
    <phoneticPr fontId="3"/>
  </si>
  <si>
    <t>4X400mR</t>
    <phoneticPr fontId="3"/>
  </si>
  <si>
    <t>氏　名</t>
    <rPh sb="0" eb="1">
      <t>シ</t>
    </rPh>
    <rPh sb="2" eb="3">
      <t>メイ</t>
    </rPh>
    <phoneticPr fontId="3"/>
  </si>
  <si>
    <t>A4サイズ</t>
    <phoneticPr fontId="7"/>
  </si>
  <si>
    <t>男　　　子</t>
    <rPh sb="0" eb="1">
      <t>オトコ</t>
    </rPh>
    <rPh sb="4" eb="5">
      <t>コ</t>
    </rPh>
    <phoneticPr fontId="7"/>
  </si>
  <si>
    <t>女　　　子</t>
    <rPh sb="0" eb="1">
      <t>オンナ</t>
    </rPh>
    <rPh sb="4" eb="5">
      <t>コ</t>
    </rPh>
    <phoneticPr fontId="7"/>
  </si>
  <si>
    <t>種　　目</t>
    <rPh sb="0" eb="1">
      <t>タネ</t>
    </rPh>
    <rPh sb="3" eb="4">
      <t>メ</t>
    </rPh>
    <phoneticPr fontId="7"/>
  </si>
  <si>
    <t>申込数</t>
    <rPh sb="0" eb="2">
      <t>モウシコミ</t>
    </rPh>
    <rPh sb="2" eb="3">
      <t>スウ</t>
    </rPh>
    <phoneticPr fontId="7"/>
  </si>
  <si>
    <t>種　　　目</t>
    <rPh sb="0" eb="1">
      <t>タネ</t>
    </rPh>
    <rPh sb="4" eb="5">
      <t>メ</t>
    </rPh>
    <phoneticPr fontId="7"/>
  </si>
  <si>
    <t>男種目</t>
    <rPh sb="0" eb="3">
      <t>オトコシュモク</t>
    </rPh>
    <phoneticPr fontId="7"/>
  </si>
  <si>
    <t>女種目</t>
    <rPh sb="0" eb="1">
      <t>オンナ</t>
    </rPh>
    <rPh sb="1" eb="3">
      <t>シュモク</t>
    </rPh>
    <phoneticPr fontId="7"/>
  </si>
  <si>
    <t>４×１００ｍＲ</t>
    <phoneticPr fontId="7"/>
  </si>
  <si>
    <t>４×４００ｍＲ</t>
    <phoneticPr fontId="7"/>
  </si>
  <si>
    <t>種目別申込人数一覧表</t>
    <rPh sb="0" eb="1">
      <t>タネ</t>
    </rPh>
    <rPh sb="1" eb="2">
      <t>メ</t>
    </rPh>
    <rPh sb="2" eb="3">
      <t>ベツ</t>
    </rPh>
    <rPh sb="3" eb="4">
      <t>サル</t>
    </rPh>
    <rPh sb="4" eb="5">
      <t>コミ</t>
    </rPh>
    <rPh sb="5" eb="6">
      <t>ジン</t>
    </rPh>
    <rPh sb="6" eb="7">
      <t>カズ</t>
    </rPh>
    <rPh sb="7" eb="8">
      <t>イチ</t>
    </rPh>
    <rPh sb="8" eb="9">
      <t>ラン</t>
    </rPh>
    <rPh sb="9" eb="10">
      <t>ヒョウ</t>
    </rPh>
    <phoneticPr fontId="7"/>
  </si>
  <si>
    <t>女</t>
    <rPh sb="0" eb="1">
      <t>オンナ</t>
    </rPh>
    <phoneticPr fontId="3"/>
  </si>
  <si>
    <t>男</t>
    <rPh sb="0" eb="1">
      <t>オトコ</t>
    </rPh>
    <phoneticPr fontId="3"/>
  </si>
  <si>
    <t>○</t>
    <phoneticPr fontId="3"/>
  </si>
  <si>
    <t>大会名</t>
    <rPh sb="0" eb="2">
      <t>タイカイ</t>
    </rPh>
    <rPh sb="2" eb="3">
      <t>メイ</t>
    </rPh>
    <phoneticPr fontId="3"/>
  </si>
  <si>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</si>
  <si>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</si>
  <si>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</si>
  <si>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</si>
  <si>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</si>
  <si>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</si>
  <si>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</si>
  <si>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</si>
  <si>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</si>
  <si>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</si>
  <si>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</si>
  <si>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3"/>
  </si>
  <si>
    <t>申込チーム数</t>
    <rPh sb="0" eb="2">
      <t>モウシコミ</t>
    </rPh>
    <rPh sb="5" eb="6">
      <t>スウ</t>
    </rPh>
    <phoneticPr fontId="3"/>
  </si>
  <si>
    <t>②選手情報入力</t>
    <rPh sb="1" eb="3">
      <t>センシュ</t>
    </rPh>
    <rPh sb="3" eb="5">
      <t>ジョウホウ</t>
    </rPh>
    <rPh sb="5" eb="7">
      <t>ニュウリョク</t>
    </rPh>
    <phoneticPr fontId="3"/>
  </si>
  <si>
    <t>④種目別人数一覧表</t>
    <rPh sb="1" eb="4">
      <t>シュモクベツ</t>
    </rPh>
    <rPh sb="4" eb="6">
      <t>ニンズウ</t>
    </rPh>
    <rPh sb="6" eb="8">
      <t>イチラン</t>
    </rPh>
    <rPh sb="8" eb="9">
      <t>ヒョウ</t>
    </rPh>
    <phoneticPr fontId="3"/>
  </si>
  <si>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3"/>
  </si>
  <si>
    <t xml:space="preserve">チーム名 </t>
    <rPh sb="3" eb="4">
      <t>メイ</t>
    </rPh>
    <phoneticPr fontId="3"/>
  </si>
  <si>
    <t>54秒23</t>
    <rPh sb="2" eb="3">
      <t>ビョウ</t>
    </rPh>
    <phoneticPr fontId="3"/>
  </si>
  <si>
    <t>↓</t>
    <phoneticPr fontId="3"/>
  </si>
  <si>
    <t xml:space="preserve">１ </t>
    <phoneticPr fontId="3"/>
  </si>
  <si>
    <t xml:space="preserve">３ </t>
    <phoneticPr fontId="3"/>
  </si>
  <si>
    <t>期　日</t>
    <rPh sb="0" eb="1">
      <t>キ</t>
    </rPh>
    <rPh sb="2" eb="3">
      <t>ヒ</t>
    </rPh>
    <phoneticPr fontId="3"/>
  </si>
  <si>
    <t>会　場</t>
    <rPh sb="0" eb="1">
      <t>カイ</t>
    </rPh>
    <rPh sb="2" eb="3">
      <t>バ</t>
    </rPh>
    <phoneticPr fontId="3"/>
  </si>
  <si>
    <t>送付先</t>
    <rPh sb="0" eb="2">
      <t>ソウフ</t>
    </rPh>
    <rPh sb="2" eb="3">
      <t>サキ</t>
    </rPh>
    <phoneticPr fontId="3"/>
  </si>
  <si>
    <t>　★問い合わせ先</t>
    <rPh sb="2" eb="3">
      <t>ト</t>
    </rPh>
    <rPh sb="4" eb="5">
      <t>ア</t>
    </rPh>
    <rPh sb="7" eb="8">
      <t>サキ</t>
    </rPh>
    <phoneticPr fontId="3"/>
  </si>
  <si>
    <t>　★データ入力前にこのページの内容を必ずお読みください。</t>
    <rPh sb="5" eb="7">
      <t>ニュウリョク</t>
    </rPh>
    <rPh sb="7" eb="8">
      <t>マエ</t>
    </rPh>
    <rPh sb="15" eb="17">
      <t>ナイヨウ</t>
    </rPh>
    <rPh sb="18" eb="19">
      <t>カナラ</t>
    </rPh>
    <rPh sb="21" eb="22">
      <t>ヨ</t>
    </rPh>
    <phoneticPr fontId="3"/>
  </si>
  <si>
    <t>12秒00</t>
    <rPh sb="2" eb="3">
      <t>ビョウ</t>
    </rPh>
    <phoneticPr fontId="3"/>
  </si>
  <si>
    <t>　　 のときは整数で表示されます。</t>
    <rPh sb="7" eb="9">
      <t>セイスウ</t>
    </rPh>
    <rPh sb="10" eb="12">
      <t>ヒョウジ</t>
    </rPh>
    <phoneticPr fontId="3"/>
  </si>
  <si>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3"/>
  </si>
  <si>
    <t>　　なっていることを確認してください。</t>
    <rPh sb="10" eb="12">
      <t>カクニン</t>
    </rPh>
    <phoneticPr fontId="3"/>
  </si>
  <si>
    <t>←入力</t>
    <rPh sb="1" eb="3">
      <t>ニュウリョク</t>
    </rPh>
    <phoneticPr fontId="3"/>
  </si>
  <si>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3"/>
  </si>
  <si>
    <t>○</t>
    <phoneticPr fontId="3"/>
  </si>
  <si>
    <t>男100m</t>
    <rPh sb="0" eb="1">
      <t>ダン</t>
    </rPh>
    <phoneticPr fontId="3"/>
  </si>
  <si>
    <t>★記録がない場合は空欄にしてください。</t>
    <rPh sb="1" eb="3">
      <t>キロク</t>
    </rPh>
    <rPh sb="6" eb="8">
      <t>バアイ</t>
    </rPh>
    <rPh sb="9" eb="11">
      <t>クウラン</t>
    </rPh>
    <phoneticPr fontId="3"/>
  </si>
  <si>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3"/>
  </si>
  <si>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3"/>
  </si>
  <si>
    <t>Ord</t>
    <phoneticPr fontId="3"/>
  </si>
  <si>
    <r>
      <t>　　※</t>
    </r>
    <r>
      <rPr>
        <b/>
        <sz val="11"/>
        <color indexed="10"/>
        <rFont val="ＭＳ ゴシック"/>
        <family val="3"/>
        <charset val="128"/>
      </rPr>
      <t>記録は、次のとおり入力してください。</t>
    </r>
    <rPh sb="3" eb="5">
      <t>キロク</t>
    </rPh>
    <rPh sb="7" eb="8">
      <t>ツギ</t>
    </rPh>
    <rPh sb="12" eb="14">
      <t>ニュウリョク</t>
    </rPh>
    <phoneticPr fontId="3"/>
  </si>
  <si>
    <t>4分07秒00</t>
    <rPh sb="1" eb="2">
      <t>フン</t>
    </rPh>
    <rPh sb="4" eb="5">
      <t>ビョウ</t>
    </rPh>
    <phoneticPr fontId="3"/>
  </si>
  <si>
    <t>4.07.00</t>
    <phoneticPr fontId="3"/>
  </si>
  <si>
    <t>氏　名</t>
    <rPh sb="0" eb="1">
      <t>シ</t>
    </rPh>
    <rPh sb="2" eb="3">
      <t>メイ</t>
    </rPh>
    <phoneticPr fontId="3"/>
  </si>
  <si>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3"/>
  </si>
  <si>
    <t>　＜注意事項等＞</t>
    <rPh sb="2" eb="4">
      <t>チュウイ</t>
    </rPh>
    <rPh sb="4" eb="6">
      <t>ジコウ</t>
    </rPh>
    <rPh sb="6" eb="7">
      <t>トウ</t>
    </rPh>
    <phoneticPr fontId="3"/>
  </si>
  <si>
    <t>　 ※記録が１分未満で、10分の1以下が「00」</t>
    <rPh sb="3" eb="5">
      <t>キロク</t>
    </rPh>
    <rPh sb="7" eb="8">
      <t>フン</t>
    </rPh>
    <rPh sb="8" eb="10">
      <t>ミマン</t>
    </rPh>
    <rPh sb="14" eb="15">
      <t>ブン</t>
    </rPh>
    <rPh sb="17" eb="19">
      <t>イカ</t>
    </rPh>
    <phoneticPr fontId="3"/>
  </si>
  <si>
    <t>例１</t>
    <rPh sb="0" eb="1">
      <t>レイ</t>
    </rPh>
    <phoneticPr fontId="3"/>
  </si>
  <si>
    <t>例２</t>
    <rPh sb="0" eb="1">
      <t>レイ</t>
    </rPh>
    <phoneticPr fontId="3"/>
  </si>
  <si>
    <t>例３</t>
    <rPh sb="0" eb="1">
      <t>レイ</t>
    </rPh>
    <phoneticPr fontId="3"/>
  </si>
  <si>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3"/>
  </si>
  <si>
    <t>ｾｲｻﾝ ﾀﾛｳ</t>
    <phoneticPr fontId="3"/>
  </si>
  <si>
    <t>ﾌﾘｶﾞﾅ</t>
    <phoneticPr fontId="3"/>
  </si>
  <si>
    <t>種目</t>
    <rPh sb="0" eb="2">
      <t>シュモク</t>
    </rPh>
    <phoneticPr fontId="41"/>
  </si>
  <si>
    <t>ﾅﾝﾊﾞｰ</t>
    <phoneticPr fontId="3"/>
  </si>
  <si>
    <t>男4X100mR</t>
    <rPh sb="0" eb="1">
      <t>オトコ</t>
    </rPh>
    <phoneticPr fontId="41"/>
  </si>
  <si>
    <t>男4X400mR</t>
    <rPh sb="0" eb="1">
      <t>オトコ</t>
    </rPh>
    <phoneticPr fontId="41"/>
  </si>
  <si>
    <t>男4X100mR</t>
    <rPh sb="0" eb="1">
      <t>オトコ</t>
    </rPh>
    <phoneticPr fontId="3"/>
  </si>
  <si>
    <t>男4X400mR</t>
    <rPh sb="0" eb="1">
      <t>オトコ</t>
    </rPh>
    <phoneticPr fontId="3"/>
  </si>
  <si>
    <t>女4X100mR</t>
    <phoneticPr fontId="3"/>
  </si>
  <si>
    <t>女4X400mR</t>
    <phoneticPr fontId="3"/>
  </si>
  <si>
    <t>男子</t>
    <rPh sb="0" eb="2">
      <t>ダンシ</t>
    </rPh>
    <phoneticPr fontId="41"/>
  </si>
  <si>
    <t>女子</t>
    <rPh sb="0" eb="2">
      <t>ジョシ</t>
    </rPh>
    <phoneticPr fontId="41"/>
  </si>
  <si>
    <t>リレー</t>
    <phoneticPr fontId="41"/>
  </si>
  <si>
    <t>種目</t>
    <rPh sb="0" eb="2">
      <t>シュモク</t>
    </rPh>
    <phoneticPr fontId="41"/>
  </si>
  <si>
    <t>No</t>
    <phoneticPr fontId="41"/>
  </si>
  <si>
    <t>FLAG</t>
    <phoneticPr fontId="41"/>
  </si>
  <si>
    <t>記録</t>
    <rPh sb="0" eb="2">
      <t>キロク</t>
    </rPh>
    <phoneticPr fontId="41"/>
  </si>
  <si>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3"/>
  </si>
  <si>
    <r>
      <t xml:space="preserve">ﾌﾘｶﾞﾅ
</t>
    </r>
    <r>
      <rPr>
        <b/>
        <sz val="8"/>
        <color indexed="10"/>
        <rFont val="ＭＳ 明朝"/>
        <family val="1"/>
        <charset val="128"/>
      </rPr>
      <t>姓と名の間に
半角ｽﾍﾟｰｽ1つ</t>
    </r>
    <rPh sb="13" eb="15">
      <t>ハンカク</t>
    </rPh>
    <phoneticPr fontId="3"/>
  </si>
  <si>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3"/>
  </si>
  <si>
    <t>学校名</t>
    <rPh sb="0" eb="2">
      <t>ガッコウ</t>
    </rPh>
    <rPh sb="2" eb="3">
      <t>メイ</t>
    </rPh>
    <phoneticPr fontId="7"/>
  </si>
  <si>
    <t>ｶﾅ</t>
    <phoneticPr fontId="3"/>
  </si>
  <si>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3"/>
  </si>
  <si>
    <t>　・必要事項を入力してください。</t>
    <rPh sb="2" eb="4">
      <t>ヒツヨウ</t>
    </rPh>
    <rPh sb="4" eb="6">
      <t>ジコウ</t>
    </rPh>
    <rPh sb="7" eb="9">
      <t>ニュウリョク</t>
    </rPh>
    <phoneticPr fontId="3"/>
  </si>
  <si>
    <t>学校名</t>
    <rPh sb="0" eb="2">
      <t>ガッコウ</t>
    </rPh>
    <rPh sb="2" eb="3">
      <t>メイ</t>
    </rPh>
    <phoneticPr fontId="41"/>
  </si>
  <si>
    <t>女4X100mR</t>
    <rPh sb="0" eb="1">
      <t>オンナ</t>
    </rPh>
    <phoneticPr fontId="41"/>
  </si>
  <si>
    <t>女4X400mR</t>
    <rPh sb="0" eb="1">
      <t>オンナ</t>
    </rPh>
    <phoneticPr fontId="41"/>
  </si>
  <si>
    <t>リレー</t>
    <phoneticPr fontId="41"/>
  </si>
  <si>
    <t>ﾅﾝﾊﾞｰ</t>
    <phoneticPr fontId="41"/>
  </si>
  <si>
    <t>氏　名</t>
    <rPh sb="0" eb="1">
      <t>シ</t>
    </rPh>
    <rPh sb="2" eb="3">
      <t>メイ</t>
    </rPh>
    <phoneticPr fontId="41"/>
  </si>
  <si>
    <t>性</t>
    <rPh sb="0" eb="1">
      <t>セイ</t>
    </rPh>
    <phoneticPr fontId="41"/>
  </si>
  <si>
    <t>年</t>
    <rPh sb="0" eb="1">
      <t>ネン</t>
    </rPh>
    <phoneticPr fontId="41"/>
  </si>
  <si>
    <t>4R</t>
    <phoneticPr fontId="41"/>
  </si>
  <si>
    <t>16R</t>
    <phoneticPr fontId="41"/>
  </si>
  <si>
    <t xml:space="preserve">７ </t>
    <phoneticPr fontId="3"/>
  </si>
  <si>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3"/>
  </si>
  <si>
    <t>人数</t>
    <rPh sb="0" eb="2">
      <t>ニンズウ</t>
    </rPh>
    <phoneticPr fontId="41"/>
  </si>
  <si>
    <t>男　　子</t>
    <rPh sb="0" eb="1">
      <t>オトコ</t>
    </rPh>
    <rPh sb="3" eb="4">
      <t>コ</t>
    </rPh>
    <phoneticPr fontId="41"/>
  </si>
  <si>
    <t>女　　子</t>
    <rPh sb="0" eb="1">
      <t>オンナ</t>
    </rPh>
    <rPh sb="3" eb="4">
      <t>コ</t>
    </rPh>
    <phoneticPr fontId="41"/>
  </si>
  <si>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3"/>
  </si>
  <si>
    <t>男　　　子</t>
    <rPh sb="0" eb="1">
      <t>オトコ</t>
    </rPh>
    <rPh sb="4" eb="5">
      <t>コ</t>
    </rPh>
    <phoneticPr fontId="41"/>
  </si>
  <si>
    <t>女　　　子</t>
    <rPh sb="0" eb="1">
      <t>オンナ</t>
    </rPh>
    <rPh sb="4" eb="5">
      <t>コ</t>
    </rPh>
    <phoneticPr fontId="41"/>
  </si>
  <si>
    <t>大会名</t>
    <rPh sb="0" eb="2">
      <t>タイカイ</t>
    </rPh>
    <rPh sb="2" eb="3">
      <t>メイ</t>
    </rPh>
    <phoneticPr fontId="41"/>
  </si>
  <si>
    <t>一覧表用　種目名</t>
    <rPh sb="0" eb="2">
      <t>イチラン</t>
    </rPh>
    <rPh sb="2" eb="3">
      <t>ヒョウ</t>
    </rPh>
    <rPh sb="3" eb="4">
      <t>ヨウ</t>
    </rPh>
    <rPh sb="5" eb="7">
      <t>シュモク</t>
    </rPh>
    <rPh sb="7" eb="8">
      <t>メイ</t>
    </rPh>
    <phoneticPr fontId="41"/>
  </si>
  <si>
    <t>振込明細書のコピーを裏面に添付してください</t>
    <rPh sb="0" eb="2">
      <t>フリコミ</t>
    </rPh>
    <rPh sb="2" eb="5">
      <t>メイサイショ</t>
    </rPh>
    <rPh sb="10" eb="12">
      <t>ウラメン</t>
    </rPh>
    <rPh sb="13" eb="15">
      <t>テンプ</t>
    </rPh>
    <phoneticPr fontId="3"/>
  </si>
  <si>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4"/>
  </si>
  <si>
    <t>⇒</t>
    <phoneticPr fontId="3"/>
  </si>
  <si>
    <t>20m</t>
    <phoneticPr fontId="3"/>
  </si>
  <si>
    <t>20m00</t>
    <phoneticPr fontId="3"/>
  </si>
  <si>
    <t>※データを修正する場合は、必ず「Delete」キーを使用してください。</t>
    <rPh sb="5" eb="7">
      <t>シュウセイ</t>
    </rPh>
    <rPh sb="9" eb="11">
      <t>バアイ</t>
    </rPh>
    <rPh sb="13" eb="14">
      <t>カナラ</t>
    </rPh>
    <rPh sb="26" eb="28">
      <t>シヨウ</t>
    </rPh>
    <phoneticPr fontId="3"/>
  </si>
  <si>
    <t>競技者NO</t>
    <rPh sb="0" eb="3">
      <t>キョウギシャ</t>
    </rPh>
    <phoneticPr fontId="3"/>
  </si>
  <si>
    <t>男400R</t>
    <rPh sb="0" eb="1">
      <t>オトコ</t>
    </rPh>
    <phoneticPr fontId="3"/>
  </si>
  <si>
    <t>リレー記録</t>
    <rPh sb="3" eb="5">
      <t>キロク</t>
    </rPh>
    <phoneticPr fontId="3"/>
  </si>
  <si>
    <t>4X100mR</t>
  </si>
  <si>
    <t>4X400mR</t>
  </si>
  <si>
    <t>男子</t>
    <rPh sb="0" eb="2">
      <t>ダンシ</t>
    </rPh>
    <phoneticPr fontId="3"/>
  </si>
  <si>
    <t>女子</t>
    <rPh sb="0" eb="2">
      <t>ジョシ</t>
    </rPh>
    <phoneticPr fontId="3"/>
  </si>
  <si>
    <t>男1600R</t>
    <rPh sb="0" eb="1">
      <t>オトコ</t>
    </rPh>
    <phoneticPr fontId="3"/>
  </si>
  <si>
    <t>女400R</t>
    <rPh sb="0" eb="1">
      <t>オンナ</t>
    </rPh>
    <phoneticPr fontId="3"/>
  </si>
  <si>
    <t>女1600R</t>
    <rPh sb="0" eb="1">
      <t>オンナ</t>
    </rPh>
    <phoneticPr fontId="3"/>
  </si>
  <si>
    <t>※必要事項を全て入力してください。</t>
    <rPh sb="1" eb="3">
      <t>ヒツヨウ</t>
    </rPh>
    <rPh sb="3" eb="5">
      <t>ジコウ</t>
    </rPh>
    <rPh sb="6" eb="7">
      <t>スベ</t>
    </rPh>
    <rPh sb="8" eb="10">
      <t>ニュウリョク</t>
    </rPh>
    <phoneticPr fontId="3"/>
  </si>
  <si>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3"/>
  </si>
  <si>
    <t>※リレーにエントリーをする選手とチームの記録を確認してください。</t>
    <rPh sb="13" eb="15">
      <t>センシュ</t>
    </rPh>
    <rPh sb="20" eb="22">
      <t>キロク</t>
    </rPh>
    <rPh sb="23" eb="25">
      <t>カクニン</t>
    </rPh>
    <phoneticPr fontId="3"/>
  </si>
  <si>
    <t>③リレー情報確認</t>
    <rPh sb="4" eb="6">
      <t>ジョウホウ</t>
    </rPh>
    <rPh sb="6" eb="8">
      <t>カクニン</t>
    </rPh>
    <phoneticPr fontId="3"/>
  </si>
  <si>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3"/>
  </si>
  <si>
    <t>パロマ瑞穂スタジアム・パロマ瑞穂北陸上競技場</t>
    <rPh sb="3" eb="5">
      <t>ミズホ</t>
    </rPh>
    <rPh sb="14" eb="16">
      <t>ミズホ</t>
    </rPh>
    <rPh sb="16" eb="17">
      <t>キタ</t>
    </rPh>
    <rPh sb="17" eb="22">
      <t>リクジョウキョウギジョウ</t>
    </rPh>
    <phoneticPr fontId="3"/>
  </si>
  <si>
    <r>
      <t>　・</t>
    </r>
    <r>
      <rPr>
        <b/>
        <sz val="11"/>
        <color indexed="10"/>
        <rFont val="ＭＳ ゴシック"/>
        <family val="3"/>
        <charset val="128"/>
      </rPr>
      <t>「種目別人数一覧」</t>
    </r>
    <r>
      <rPr>
        <b/>
        <sz val="11"/>
        <rFont val="ＭＳ ゴシック"/>
        <family val="3"/>
        <charset val="128"/>
      </rPr>
      <t>の裏面に</t>
    </r>
    <r>
      <rPr>
        <b/>
        <sz val="11"/>
        <color indexed="10"/>
        <rFont val="ＭＳ ゴシック"/>
        <family val="3"/>
        <charset val="128"/>
      </rPr>
      <t>振込明細書のコピーを添付して</t>
    </r>
    <r>
      <rPr>
        <sz val="11"/>
        <rFont val="ＭＳ 明朝"/>
        <family val="1"/>
        <charset val="128"/>
      </rPr>
      <t>郵送してください。</t>
    </r>
    <rPh sb="3" eb="6">
      <t>シュモクベツ</t>
    </rPh>
    <rPh sb="6" eb="8">
      <t>ニンズウ</t>
    </rPh>
    <rPh sb="8" eb="10">
      <t>イチラン</t>
    </rPh>
    <rPh sb="12" eb="14">
      <t>リメン</t>
    </rPh>
    <rPh sb="25" eb="27">
      <t>テンプ</t>
    </rPh>
    <rPh sb="29" eb="31">
      <t>ユウソウ</t>
    </rPh>
    <phoneticPr fontId="3"/>
  </si>
  <si>
    <t>〒463-8799　守山郵便局　私書箱１４号　名古屋地区陸上競技協会</t>
    <rPh sb="23" eb="26">
      <t>ナゴヤ</t>
    </rPh>
    <rPh sb="26" eb="28">
      <t>チク</t>
    </rPh>
    <phoneticPr fontId="3"/>
  </si>
  <si>
    <t>勝見　昌弘　宛</t>
    <rPh sb="0" eb="2">
      <t>カツミ</t>
    </rPh>
    <rPh sb="3" eb="5">
      <t>マサヒロ</t>
    </rPh>
    <rPh sb="6" eb="7">
      <t>アテ</t>
    </rPh>
    <phoneticPr fontId="3"/>
  </si>
  <si>
    <t>種　目　数</t>
    <rPh sb="0" eb="1">
      <t>シュ</t>
    </rPh>
    <rPh sb="2" eb="3">
      <t>メ</t>
    </rPh>
    <rPh sb="4" eb="5">
      <t>スウ</t>
    </rPh>
    <phoneticPr fontId="7"/>
  </si>
  <si>
    <t>種目計</t>
    <rPh sb="0" eb="2">
      <t>シュモク</t>
    </rPh>
    <rPh sb="2" eb="3">
      <t>ケイ</t>
    </rPh>
    <phoneticPr fontId="3"/>
  </si>
  <si>
    <t>種目数</t>
    <rPh sb="0" eb="3">
      <t>シュモクスウ</t>
    </rPh>
    <phoneticPr fontId="7"/>
  </si>
  <si>
    <t>リレー</t>
    <phoneticPr fontId="7"/>
  </si>
  <si>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3"/>
  </si>
  <si>
    <t>　・プログラム購入部数を入力後、合計金額を確認して印刷をしてください。</t>
    <rPh sb="7" eb="9">
      <t>コウニュウ</t>
    </rPh>
    <rPh sb="9" eb="11">
      <t>ブスウ</t>
    </rPh>
    <rPh sb="12" eb="15">
      <t>ニュウリョクゴ</t>
    </rPh>
    <rPh sb="16" eb="20">
      <t>ゴウケイキンガク</t>
    </rPh>
    <rPh sb="21" eb="23">
      <t>カクニン</t>
    </rPh>
    <phoneticPr fontId="3"/>
  </si>
  <si>
    <t>リレー計</t>
    <rPh sb="3" eb="4">
      <t>ケイ</t>
    </rPh>
    <phoneticPr fontId="3"/>
  </si>
  <si>
    <t>部</t>
    <rPh sb="0" eb="1">
      <t>ブ</t>
    </rPh>
    <phoneticPr fontId="7"/>
  </si>
  <si>
    <t>申込責任者</t>
    <rPh sb="0" eb="2">
      <t>モウシコミ</t>
    </rPh>
    <rPh sb="2" eb="5">
      <t>セキニ</t>
    </rPh>
    <phoneticPr fontId="3"/>
  </si>
  <si>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3"/>
  </si>
  <si>
    <t>　・正しく送信されれば、受信した旨の返信が届きます。</t>
    <rPh sb="2" eb="3">
      <t>タダ</t>
    </rPh>
    <rPh sb="5" eb="7">
      <t>ソウシン</t>
    </rPh>
    <rPh sb="12" eb="14">
      <t>ジュシン</t>
    </rPh>
    <rPh sb="16" eb="17">
      <t>ムネ</t>
    </rPh>
    <rPh sb="18" eb="20">
      <t>ヘンシン</t>
    </rPh>
    <rPh sb="21" eb="22">
      <t>トド</t>
    </rPh>
    <phoneticPr fontId="3"/>
  </si>
  <si>
    <t>このシートを印刷し裏面に振込明細のコピーを添付してください</t>
    <rPh sb="6" eb="8">
      <t>インサツ</t>
    </rPh>
    <rPh sb="9" eb="11">
      <t>リメン</t>
    </rPh>
    <rPh sb="12" eb="14">
      <t>フリコミ</t>
    </rPh>
    <rPh sb="14" eb="16">
      <t>メイサイ</t>
    </rPh>
    <rPh sb="21" eb="23">
      <t>テンプ</t>
    </rPh>
    <phoneticPr fontId="3"/>
  </si>
  <si>
    <t>役員ができる方のお名前を入力してください</t>
    <rPh sb="0" eb="2">
      <t>ヤクイン</t>
    </rPh>
    <rPh sb="6" eb="7">
      <t>カタ</t>
    </rPh>
    <rPh sb="9" eb="11">
      <t>ナマ</t>
    </rPh>
    <rPh sb="12" eb="14">
      <t>ニュウリョク</t>
    </rPh>
    <phoneticPr fontId="3"/>
  </si>
  <si>
    <t>toiawase.nagoya@gmail.com</t>
    <phoneticPr fontId="3"/>
  </si>
  <si>
    <t>高校用</t>
    <rPh sb="0" eb="3">
      <t>コウコウヨウ</t>
    </rPh>
    <phoneticPr fontId="3"/>
  </si>
  <si>
    <t>メール送信期限</t>
    <rPh sb="3" eb="5">
      <t>ソウシン</t>
    </rPh>
    <rPh sb="5" eb="7">
      <t>キゲン</t>
    </rPh>
    <phoneticPr fontId="3"/>
  </si>
  <si>
    <t>※必ずメールを送信してください！　書類のみでは受け付けできません。</t>
    <rPh sb="1" eb="2">
      <t>カナラ</t>
    </rPh>
    <rPh sb="7" eb="9">
      <t>ソウシン</t>
    </rPh>
    <rPh sb="17" eb="19">
      <t>ショルイ</t>
    </rPh>
    <rPh sb="23" eb="24">
      <t>ウ</t>
    </rPh>
    <rPh sb="25" eb="26">
      <t>ツ</t>
    </rPh>
    <phoneticPr fontId="3"/>
  </si>
  <si>
    <t>書類郵送期限　</t>
    <rPh sb="0" eb="2">
      <t>ショルイ</t>
    </rPh>
    <rPh sb="2" eb="4">
      <t>ユウソウ</t>
    </rPh>
    <rPh sb="4" eb="6">
      <t>キゲン</t>
    </rPh>
    <phoneticPr fontId="3"/>
  </si>
  <si>
    <t>メール送信後に郵送願います。</t>
    <rPh sb="3" eb="6">
      <t>ソウシンゴ</t>
    </rPh>
    <rPh sb="7" eb="10">
      <t>ユウソウネガ</t>
    </rPh>
    <phoneticPr fontId="3"/>
  </si>
  <si>
    <t xml:space="preserve">２ </t>
    <phoneticPr fontId="3"/>
  </si>
  <si>
    <t xml:space="preserve">４ </t>
  </si>
  <si>
    <t xml:space="preserve">５ </t>
  </si>
  <si>
    <t xml:space="preserve">６ </t>
    <phoneticPr fontId="3"/>
  </si>
  <si>
    <t>　★作業の流れは次のとおりです。　データの入力は①②のシートのみです。</t>
    <rPh sb="2" eb="4">
      <t>サギョウ</t>
    </rPh>
    <rPh sb="5" eb="6">
      <t>ナガ</t>
    </rPh>
    <rPh sb="8" eb="9">
      <t>ツギ</t>
    </rPh>
    <rPh sb="21" eb="23">
      <t>ニュウリョク</t>
    </rPh>
    <phoneticPr fontId="3"/>
  </si>
  <si>
    <t>・プログラム購入部数もこちらで入力となります。</t>
    <rPh sb="6" eb="8">
      <t>コウニュウ</t>
    </rPh>
    <rPh sb="8" eb="10">
      <t>ブスウ</t>
    </rPh>
    <rPh sb="15" eb="17">
      <t>ニュウリョク</t>
    </rPh>
    <phoneticPr fontId="3"/>
  </si>
  <si>
    <t>↓</t>
    <phoneticPr fontId="3"/>
  </si>
  <si>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3"/>
  </si>
  <si>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3"/>
  </si>
  <si>
    <r>
      <t>◎トラック種目・・・・分秒をドット「．」で区切り、</t>
    </r>
    <r>
      <rPr>
        <b/>
        <u/>
        <sz val="11"/>
        <color indexed="10"/>
        <rFont val="ＭＳ ゴシック"/>
        <family val="3"/>
        <charset val="128"/>
      </rPr>
      <t>100分の1秒まで入力</t>
    </r>
    <rPh sb="5" eb="7">
      <t>シュモク</t>
    </rPh>
    <phoneticPr fontId="3"/>
  </si>
  <si>
    <r>
      <t>◎フィールド種目・・・メートルを「m」で区切り、</t>
    </r>
    <r>
      <rPr>
        <b/>
        <u/>
        <sz val="11"/>
        <color indexed="10"/>
        <rFont val="ＭＳ ゴシック"/>
        <family val="3"/>
        <charset val="128"/>
      </rPr>
      <t>cm単位まで入力（「cm」の文字は入れない）</t>
    </r>
    <rPh sb="6" eb="8">
      <t>シュモク</t>
    </rPh>
    <phoneticPr fontId="3"/>
  </si>
  <si>
    <t>⇒</t>
    <phoneticPr fontId="3"/>
  </si>
  <si>
    <t>↓</t>
    <phoneticPr fontId="3"/>
  </si>
  <si>
    <r>
      <t>　・入力したファイルを送信してください。</t>
    </r>
    <r>
      <rPr>
        <b/>
        <sz val="12"/>
        <color indexed="8"/>
        <rFont val="ＭＳ 明朝"/>
        <family val="1"/>
        <charset val="128"/>
      </rPr>
      <t/>
    </r>
    <rPh sb="2" eb="4">
      <t>ニュウリョク</t>
    </rPh>
    <phoneticPr fontId="3"/>
  </si>
  <si>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3"/>
  </si>
  <si>
    <t xml:space="preserve">mail：   </t>
    <phoneticPr fontId="3"/>
  </si>
  <si>
    <t>　　③種目別人数の確認・印刷</t>
    <rPh sb="3" eb="6">
      <t>シュモクベツ</t>
    </rPh>
    <rPh sb="6" eb="8">
      <t>ニンズウ</t>
    </rPh>
    <rPh sb="9" eb="11">
      <t>カクニン</t>
    </rPh>
    <rPh sb="12" eb="14">
      <t>インサツ</t>
    </rPh>
    <phoneticPr fontId="3"/>
  </si>
  <si>
    <t>　　④ファイルの保存</t>
    <rPh sb="8" eb="10">
      <t>ホゾン</t>
    </rPh>
    <phoneticPr fontId="3"/>
  </si>
  <si>
    <t>　　⑤メール送信</t>
    <rPh sb="6" eb="8">
      <t>ソウシン</t>
    </rPh>
    <phoneticPr fontId="3"/>
  </si>
  <si>
    <t>　　⑥参加料の振込</t>
    <rPh sb="3" eb="6">
      <t>サンカリョウ</t>
    </rPh>
    <rPh sb="7" eb="9">
      <t>フリコミ</t>
    </rPh>
    <phoneticPr fontId="3"/>
  </si>
  <si>
    <t>　　⑦郵送</t>
    <rPh sb="3" eb="5">
      <t>ユウソウ</t>
    </rPh>
    <phoneticPr fontId="3"/>
  </si>
  <si>
    <t>　　⑧申込完了</t>
    <rPh sb="3" eb="5">
      <t>モウシコミ</t>
    </rPh>
    <rPh sb="5" eb="7">
      <t>カンリョウ</t>
    </rPh>
    <phoneticPr fontId="3"/>
  </si>
  <si>
    <t>①団体情報入力</t>
    <rPh sb="1" eb="3">
      <t>ダン</t>
    </rPh>
    <rPh sb="3" eb="5">
      <t>ジョウホウ</t>
    </rPh>
    <rPh sb="5" eb="7">
      <t>ニュウリョク</t>
    </rPh>
    <phoneticPr fontId="3"/>
  </si>
  <si>
    <t>団体コード</t>
    <rPh sb="0" eb="2">
      <t>ダンタイ</t>
    </rPh>
    <phoneticPr fontId="3"/>
  </si>
  <si>
    <t>略称団体名</t>
    <rPh sb="0" eb="2">
      <t>リャクショウ</t>
    </rPh>
    <rPh sb="2" eb="4">
      <t>ダンタ</t>
    </rPh>
    <rPh sb="4" eb="5">
      <t>メイ</t>
    </rPh>
    <phoneticPr fontId="3"/>
  </si>
  <si>
    <t>団体名ﾌﾘｶﾞﾅ</t>
    <rPh sb="0" eb="3">
      <t>ダンタイメイ</t>
    </rPh>
    <phoneticPr fontId="3"/>
  </si>
  <si>
    <t>申込責任者</t>
    <rPh sb="0" eb="2">
      <t>モウシコミ</t>
    </rPh>
    <rPh sb="2" eb="5">
      <t>セキニンシャ</t>
    </rPh>
    <phoneticPr fontId="3"/>
  </si>
  <si>
    <t>役員のできる方のお名前を入力してください</t>
    <rPh sb="0" eb="2">
      <t>ヤクイン</t>
    </rPh>
    <rPh sb="6" eb="7">
      <t>カタ</t>
    </rPh>
    <rPh sb="9" eb="11">
      <t>ナマ</t>
    </rPh>
    <rPh sb="12" eb="14">
      <t>ニュウリョク</t>
    </rPh>
    <phoneticPr fontId="3"/>
  </si>
  <si>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3"/>
  </si>
  <si>
    <r>
      <t>　・</t>
    </r>
    <r>
      <rPr>
        <b/>
        <u/>
        <sz val="11"/>
        <color indexed="10"/>
        <rFont val="ＭＳ ゴシック"/>
        <family val="3"/>
        <charset val="128"/>
      </rPr>
      <t>ファイル名のアンダーバーの部分をチーム名（例：○○○）に変更し</t>
    </r>
    <r>
      <rPr>
        <sz val="11"/>
        <color indexed="8"/>
        <rFont val="ＭＳ 明朝"/>
        <family val="1"/>
        <charset val="128"/>
      </rPr>
      <t>保存してください。メールに添付するときは、ファイル名がチーム名に</t>
    </r>
    <rPh sb="6" eb="7">
      <t>メイ</t>
    </rPh>
    <rPh sb="21" eb="22">
      <t>メイ</t>
    </rPh>
    <rPh sb="23" eb="24">
      <t>レイ</t>
    </rPh>
    <rPh sb="30" eb="32">
      <t>ヘンコウ</t>
    </rPh>
    <rPh sb="33" eb="35">
      <t>ホゾン</t>
    </rPh>
    <rPh sb="46" eb="48">
      <t>テンプ</t>
    </rPh>
    <rPh sb="58" eb="59">
      <t>メイ</t>
    </rPh>
    <rPh sb="63" eb="64">
      <t>メイ</t>
    </rPh>
    <phoneticPr fontId="3"/>
  </si>
  <si>
    <t>種目２</t>
    <rPh sb="0" eb="2">
      <t>シュモク</t>
    </rPh>
    <phoneticPr fontId="3"/>
  </si>
  <si>
    <t>記録２</t>
    <rPh sb="0" eb="2">
      <t>キロク</t>
    </rPh>
    <phoneticPr fontId="3"/>
  </si>
  <si>
    <t>男100m</t>
  </si>
  <si>
    <t>男200m</t>
  </si>
  <si>
    <t>男400m</t>
  </si>
  <si>
    <t>男800m</t>
  </si>
  <si>
    <t>男1500m</t>
  </si>
  <si>
    <t>男5000m</t>
  </si>
  <si>
    <t>男10000m</t>
  </si>
  <si>
    <t>男110mH</t>
  </si>
  <si>
    <t>男400mH</t>
  </si>
  <si>
    <t>男3000mSC</t>
  </si>
  <si>
    <t>男5000mW</t>
  </si>
  <si>
    <t>男走高跳</t>
    <rPh sb="1" eb="2">
      <t>ハシ</t>
    </rPh>
    <rPh sb="2" eb="4">
      <t>タカト</t>
    </rPh>
    <phoneticPr fontId="20"/>
  </si>
  <si>
    <t>男棒高跳</t>
    <rPh sb="1" eb="4">
      <t>ボウタカト</t>
    </rPh>
    <phoneticPr fontId="20"/>
  </si>
  <si>
    <t>男走幅跳</t>
    <rPh sb="1" eb="2">
      <t>ハシ</t>
    </rPh>
    <rPh sb="2" eb="4">
      <t>ハバト</t>
    </rPh>
    <phoneticPr fontId="20"/>
  </si>
  <si>
    <t>男三段跳</t>
    <rPh sb="1" eb="4">
      <t>サンダント</t>
    </rPh>
    <phoneticPr fontId="20"/>
  </si>
  <si>
    <t>男やり投</t>
    <rPh sb="3" eb="4">
      <t>ナ</t>
    </rPh>
    <phoneticPr fontId="20"/>
  </si>
  <si>
    <t>男高校砲丸投</t>
    <rPh sb="0" eb="1">
      <t>オトコ</t>
    </rPh>
    <rPh sb="1" eb="3">
      <t>コウコウ</t>
    </rPh>
    <rPh sb="3" eb="6">
      <t>ホウガンナゲ</t>
    </rPh>
    <phoneticPr fontId="19"/>
  </si>
  <si>
    <t>男高校円盤投</t>
    <rPh sb="0" eb="1">
      <t>オトコ</t>
    </rPh>
    <rPh sb="1" eb="3">
      <t>コウコウ</t>
    </rPh>
    <rPh sb="3" eb="6">
      <t>エンバンナゲ</t>
    </rPh>
    <phoneticPr fontId="19"/>
  </si>
  <si>
    <t>女100m</t>
  </si>
  <si>
    <t>男4X100mR</t>
  </si>
  <si>
    <t>女200m</t>
  </si>
  <si>
    <t>男4X400mR</t>
  </si>
  <si>
    <t>女400m</t>
  </si>
  <si>
    <t>女4X100mR</t>
  </si>
  <si>
    <t>女800m</t>
  </si>
  <si>
    <t>女4X400mR</t>
  </si>
  <si>
    <t>女1500m</t>
  </si>
  <si>
    <t>女5000m</t>
  </si>
  <si>
    <t>女100mH</t>
  </si>
  <si>
    <t>女400mH</t>
  </si>
  <si>
    <t>女5000mW</t>
  </si>
  <si>
    <t>女走高跳</t>
    <rPh sb="1" eb="2">
      <t>ハシ</t>
    </rPh>
    <rPh sb="2" eb="4">
      <t>タカト</t>
    </rPh>
    <phoneticPr fontId="20"/>
  </si>
  <si>
    <t>女棒高跳</t>
    <rPh sb="1" eb="4">
      <t>ボウタカト</t>
    </rPh>
    <phoneticPr fontId="20"/>
  </si>
  <si>
    <t>女走幅跳</t>
    <rPh sb="1" eb="2">
      <t>ハシ</t>
    </rPh>
    <rPh sb="2" eb="4">
      <t>ハバト</t>
    </rPh>
    <phoneticPr fontId="20"/>
  </si>
  <si>
    <t>女三段跳</t>
    <rPh sb="1" eb="4">
      <t>サンダント</t>
    </rPh>
    <phoneticPr fontId="20"/>
  </si>
  <si>
    <t>女砲丸投</t>
    <rPh sb="1" eb="4">
      <t>ホウガンナ</t>
    </rPh>
    <phoneticPr fontId="20"/>
  </si>
  <si>
    <t>女円盤投</t>
    <rPh sb="1" eb="4">
      <t>エンバンナ</t>
    </rPh>
    <phoneticPr fontId="20"/>
  </si>
  <si>
    <t>女やり投</t>
    <rPh sb="3" eb="4">
      <t>ナ</t>
    </rPh>
    <phoneticPr fontId="20"/>
  </si>
  <si>
    <t>種目数×700円</t>
    <rPh sb="0" eb="2">
      <t>シュモク</t>
    </rPh>
    <rPh sb="2" eb="3">
      <t>スウ</t>
    </rPh>
    <rPh sb="7" eb="8">
      <t>エン</t>
    </rPh>
    <phoneticPr fontId="3"/>
  </si>
  <si>
    <t>リレー参加数✕1000円</t>
    <rPh sb="3" eb="6">
      <t>サンカスウ</t>
    </rPh>
    <rPh sb="11" eb="12">
      <t>エン</t>
    </rPh>
    <phoneticPr fontId="3"/>
  </si>
  <si>
    <t>支払金額</t>
    <rPh sb="0" eb="4">
      <t>シハライキンガク</t>
    </rPh>
    <phoneticPr fontId="3"/>
  </si>
  <si>
    <t>プログラム購入部数</t>
    <phoneticPr fontId="3"/>
  </si>
  <si>
    <t>部</t>
    <rPh sb="0" eb="1">
      <t>ブ</t>
    </rPh>
    <phoneticPr fontId="3"/>
  </si>
  <si>
    <t xml:space="preserve">８ </t>
    <phoneticPr fontId="3"/>
  </si>
  <si>
    <t>男女で、行を空けないでください。</t>
    <rPh sb="0" eb="2">
      <t>ダンジョ</t>
    </rPh>
    <rPh sb="4" eb="5">
      <t>ギョウ</t>
    </rPh>
    <rPh sb="6" eb="7">
      <t>ア</t>
    </rPh>
    <phoneticPr fontId="3"/>
  </si>
  <si>
    <r>
      <t>E-mail：</t>
    </r>
    <r>
      <rPr>
        <b/>
        <sz val="18"/>
        <color theme="1"/>
        <rFont val="ＭＳ ゴシック"/>
        <family val="3"/>
        <charset val="128"/>
      </rPr>
      <t>nagoyasensyuken.99@gmail.com</t>
    </r>
    <phoneticPr fontId="3"/>
  </si>
  <si>
    <t>男砲丸投</t>
    <rPh sb="1" eb="4">
      <t>ホウガンナ</t>
    </rPh>
    <phoneticPr fontId="3"/>
  </si>
  <si>
    <t>男円盤投</t>
    <rPh sb="1" eb="4">
      <t>エンバンナ</t>
    </rPh>
    <phoneticPr fontId="3"/>
  </si>
  <si>
    <t>J1001</t>
    <phoneticPr fontId="3"/>
  </si>
  <si>
    <t>男女計</t>
    <rPh sb="0" eb="3">
      <t>ダンジョ</t>
    </rPh>
    <phoneticPr fontId="3"/>
  </si>
  <si>
    <t>標準記録が設定された種目では、記録欄が未記入の場合はすべて第６回競技会の参加とします。</t>
    <rPh sb="0" eb="4">
      <t>ヒョウジュン</t>
    </rPh>
    <rPh sb="5" eb="7">
      <t>セッテイ</t>
    </rPh>
    <rPh sb="10" eb="12">
      <t>シュモク</t>
    </rPh>
    <rPh sb="15" eb="17">
      <t>キロク</t>
    </rPh>
    <rPh sb="17" eb="18">
      <t>ラン</t>
    </rPh>
    <rPh sb="19" eb="22">
      <t>ミキニュウ</t>
    </rPh>
    <rPh sb="23" eb="25">
      <t>バアイ</t>
    </rPh>
    <rPh sb="29" eb="30">
      <t>ダイ</t>
    </rPh>
    <rPh sb="31" eb="32">
      <t>カイ</t>
    </rPh>
    <rPh sb="32" eb="35">
      <t>キョウギカイ</t>
    </rPh>
    <rPh sb="36" eb="38">
      <t>サンカ</t>
    </rPh>
    <phoneticPr fontId="3"/>
  </si>
  <si>
    <t>男子一般砲丸投と男子一般円盤投をメニューから選択できるようにしました。選択間違えによる種目変更は行いませんのでご注意ください。</t>
    <rPh sb="0" eb="2">
      <t>ダンシ</t>
    </rPh>
    <rPh sb="2" eb="4">
      <t>イッパン</t>
    </rPh>
    <rPh sb="4" eb="7">
      <t>ホウガンナゲ</t>
    </rPh>
    <rPh sb="8" eb="12">
      <t>ダンシイッパ</t>
    </rPh>
    <rPh sb="12" eb="15">
      <t>エンバンナ</t>
    </rPh>
    <rPh sb="22" eb="24">
      <t>センタク</t>
    </rPh>
    <rPh sb="35" eb="43">
      <t>センタクマチ</t>
    </rPh>
    <rPh sb="43" eb="45">
      <t>シュモク</t>
    </rPh>
    <rPh sb="45" eb="47">
      <t>ヘンコウ</t>
    </rPh>
    <rPh sb="48" eb="49">
      <t>オコナ</t>
    </rPh>
    <rPh sb="56" eb="62">
      <t>チュウ</t>
    </rPh>
    <phoneticPr fontId="3"/>
  </si>
  <si>
    <t>※</t>
    <phoneticPr fontId="3"/>
  </si>
  <si>
    <t>⑤申込一覧表</t>
    <rPh sb="1" eb="3">
      <t>モウシコミ</t>
    </rPh>
    <rPh sb="3" eb="5">
      <t>イチラン</t>
    </rPh>
    <rPh sb="5" eb="6">
      <t>ヒョウ</t>
    </rPh>
    <phoneticPr fontId="3"/>
  </si>
  <si>
    <t>　　①団体情報の入力</t>
    <rPh sb="3" eb="5">
      <t>ダンタイ</t>
    </rPh>
    <rPh sb="5" eb="7">
      <t>ジョウホウ</t>
    </rPh>
    <rPh sb="8" eb="10">
      <t>ニュウリョク</t>
    </rPh>
    <phoneticPr fontId="3"/>
  </si>
  <si>
    <t>　　②選手情報の入力</t>
    <rPh sb="3" eb="5">
      <t>センシュ</t>
    </rPh>
    <rPh sb="5" eb="7">
      <t>ジョウホウ</t>
    </rPh>
    <rPh sb="8" eb="10">
      <t>ニュウリョク</t>
    </rPh>
    <phoneticPr fontId="3"/>
  </si>
  <si>
    <t>東海工専</t>
  </si>
  <si>
    <t>デンパガクエントウカイコウギョウセンモンガッコウアツタコウ</t>
  </si>
  <si>
    <t>名古屋工学院</t>
  </si>
  <si>
    <t>デンパガクエンナゴヤコウガクイ</t>
  </si>
  <si>
    <t>名古屋情報</t>
  </si>
  <si>
    <t>ナゴヤガクエンナゴヤジョウホウセ</t>
  </si>
  <si>
    <t>栄徳</t>
  </si>
  <si>
    <t>アイチキョウエイガクエンエイトク</t>
  </si>
  <si>
    <t>中部大春日丘</t>
  </si>
  <si>
    <t>チュウブダイガクチュウブダイガクハルヒガオカ</t>
  </si>
  <si>
    <t>聖霊</t>
  </si>
  <si>
    <t>ナンザンガクエンセイレイ</t>
  </si>
  <si>
    <t>星城</t>
  </si>
  <si>
    <t>ナゴヤイシダガクエンセイジョウ</t>
  </si>
  <si>
    <t>菊華</t>
  </si>
  <si>
    <t>キクタケガクエンキクカ</t>
  </si>
  <si>
    <t>名城大附</t>
  </si>
  <si>
    <t>メイジョウダイガクフゾク</t>
  </si>
  <si>
    <t>南山女</t>
  </si>
  <si>
    <t>ナンザンガクエンナンザン(ジョシ</t>
  </si>
  <si>
    <t>南山男子</t>
  </si>
  <si>
    <t>ナンザンガクエンダンシ</t>
  </si>
  <si>
    <t>愛工大名電</t>
  </si>
  <si>
    <t>ナゴヤデンキガクエンアイチコウギ</t>
  </si>
  <si>
    <t>桜花学園</t>
  </si>
  <si>
    <t>オウカガクエンオウカガクエン</t>
  </si>
  <si>
    <t>中部大一</t>
  </si>
  <si>
    <t>チュウブダイガクチュウブダイカ</t>
  </si>
  <si>
    <t>名女大</t>
  </si>
  <si>
    <t>コシハラガクエンナゴヤジョシダイ</t>
  </si>
  <si>
    <t>名古屋工</t>
  </si>
  <si>
    <t>メイコウガクエンナゴヤコウギョウ</t>
  </si>
  <si>
    <t>名古屋</t>
  </si>
  <si>
    <t>ナゴヤガクインナゴヤ</t>
  </si>
  <si>
    <t>同朋</t>
  </si>
  <si>
    <t>ドウホウガクエンドウホウ</t>
  </si>
  <si>
    <t>東邦</t>
  </si>
  <si>
    <t>トウホウガクエントウホウ</t>
  </si>
  <si>
    <t>愛産大工</t>
  </si>
  <si>
    <t>アイチサンギョウダイガクアイチサン</t>
  </si>
  <si>
    <t>東海学園</t>
  </si>
  <si>
    <t>トウカイガクエン</t>
  </si>
  <si>
    <t>東海</t>
  </si>
  <si>
    <t>トウカイガクエントウカイ</t>
  </si>
  <si>
    <t>至学館</t>
  </si>
  <si>
    <t>シガッカンシガクカン</t>
  </si>
  <si>
    <t>中京大中京</t>
  </si>
  <si>
    <t>ウメムラガクエンチュウキョウダイガ</t>
  </si>
  <si>
    <t>福祉大付</t>
  </si>
  <si>
    <t>ニホンフクシダイガクフゾク</t>
  </si>
  <si>
    <t>大同大大同</t>
  </si>
  <si>
    <t>ダイドウガクエンダイドウダイガクダイドウ</t>
  </si>
  <si>
    <t>椙山</t>
  </si>
  <si>
    <t>スギヤマジョガクエンスギヤマシ</t>
  </si>
  <si>
    <t>享栄</t>
  </si>
  <si>
    <t>アイチキョウエイガクエンキョウエイ</t>
  </si>
  <si>
    <t>名古屋大谷</t>
  </si>
  <si>
    <t>オワリガクエンナゴヤオオタニ</t>
  </si>
  <si>
    <t>名経大高蔵</t>
  </si>
  <si>
    <t>イチムラガクエンナゴヤケイザイダ</t>
  </si>
  <si>
    <t>名経大市邨</t>
  </si>
  <si>
    <t>イチムラガクエンナゴヤケイザイタ</t>
  </si>
  <si>
    <t>啓明学館</t>
  </si>
  <si>
    <t>アイビガクエンケイメイガッカン</t>
  </si>
  <si>
    <t>愛知淑徳</t>
  </si>
  <si>
    <t>アイチシュクトクガクエンアイチシュクトク</t>
  </si>
  <si>
    <t>愛知</t>
  </si>
  <si>
    <t>アイチガクインアイチ</t>
  </si>
  <si>
    <t>名古屋聾</t>
  </si>
  <si>
    <t>ナゴヤロウ</t>
  </si>
  <si>
    <t>春日井南</t>
  </si>
  <si>
    <t>カスガイミナミ</t>
  </si>
  <si>
    <t>名東</t>
  </si>
  <si>
    <t>メイトウ</t>
  </si>
  <si>
    <t>瀬戸北総合</t>
  </si>
  <si>
    <t>セトキタソウゴウ</t>
  </si>
  <si>
    <t>名古屋南</t>
  </si>
  <si>
    <t>ナゴヤミナミ</t>
  </si>
  <si>
    <t>知多翔洋</t>
  </si>
  <si>
    <t>チタショウヨウ</t>
  </si>
  <si>
    <t>大府東</t>
  </si>
  <si>
    <t>オオブヒガシ</t>
  </si>
  <si>
    <t>日進西</t>
  </si>
  <si>
    <t>ニッシンニシ</t>
  </si>
  <si>
    <t>春日井工</t>
  </si>
  <si>
    <t>カスガイコウギョウ</t>
  </si>
  <si>
    <t>半田東</t>
  </si>
  <si>
    <t>ハンダヒガシ</t>
  </si>
  <si>
    <t>高蔵寺</t>
  </si>
  <si>
    <t>コウゾウジ</t>
  </si>
  <si>
    <t>阿久比</t>
  </si>
  <si>
    <t>アグイ</t>
  </si>
  <si>
    <t>日進</t>
  </si>
  <si>
    <t>ニッシン</t>
  </si>
  <si>
    <t>春日井東</t>
  </si>
  <si>
    <t>ヒガシ</t>
  </si>
  <si>
    <t>瀬戸西</t>
  </si>
  <si>
    <t>セトニシ</t>
  </si>
  <si>
    <t>山田</t>
  </si>
  <si>
    <t>ヤマダ</t>
  </si>
  <si>
    <t>富田</t>
  </si>
  <si>
    <t>トミダ</t>
  </si>
  <si>
    <t>緑</t>
  </si>
  <si>
    <t>ミドリ</t>
  </si>
  <si>
    <t>若宮商</t>
  </si>
  <si>
    <t>ナゴヤイチリツワカミヤショウギョウ</t>
  </si>
  <si>
    <t>名古屋商</t>
  </si>
  <si>
    <t>ナゴヤショウギョウ</t>
  </si>
  <si>
    <t>西陵</t>
  </si>
  <si>
    <t>セイリョウ</t>
  </si>
  <si>
    <t>市工芸</t>
  </si>
  <si>
    <t>コウゲイ</t>
  </si>
  <si>
    <t>市工業</t>
  </si>
  <si>
    <t>コウギョウ</t>
  </si>
  <si>
    <t>市立北</t>
  </si>
  <si>
    <t>キタ</t>
  </si>
  <si>
    <t>桜台</t>
  </si>
  <si>
    <t>サクラダイ</t>
  </si>
  <si>
    <t>向陽</t>
  </si>
  <si>
    <t>コウヨウ</t>
  </si>
  <si>
    <t>菊里</t>
  </si>
  <si>
    <t>キクザト</t>
  </si>
  <si>
    <t>東海南</t>
  </si>
  <si>
    <t>トウカイミナミ</t>
  </si>
  <si>
    <t>天白</t>
  </si>
  <si>
    <t>テンパク</t>
  </si>
  <si>
    <t>武豊</t>
  </si>
  <si>
    <t>タケトヨ</t>
  </si>
  <si>
    <t>半田商</t>
  </si>
  <si>
    <t>ハンダショウギョウ</t>
  </si>
  <si>
    <t>半田工</t>
  </si>
  <si>
    <t>ハンダコウギョウ</t>
  </si>
  <si>
    <t>半田農</t>
  </si>
  <si>
    <t>ハンダノウギョウ</t>
  </si>
  <si>
    <t>半田</t>
  </si>
  <si>
    <t>ハンダ</t>
  </si>
  <si>
    <t>内海</t>
  </si>
  <si>
    <t>ウツミ</t>
  </si>
  <si>
    <t>常滑</t>
  </si>
  <si>
    <t>トコナメ</t>
  </si>
  <si>
    <t>東海商</t>
  </si>
  <si>
    <t>トウカイショウギョウ</t>
  </si>
  <si>
    <t>横須賀</t>
  </si>
  <si>
    <t>ヨコスカ</t>
  </si>
  <si>
    <t>桃陵</t>
  </si>
  <si>
    <t>トウリョウ</t>
  </si>
  <si>
    <t>大府</t>
  </si>
  <si>
    <t>オオブ</t>
  </si>
  <si>
    <t>豊明</t>
  </si>
  <si>
    <t>トヨアケ</t>
  </si>
  <si>
    <t>瀬戸</t>
  </si>
  <si>
    <t>セト</t>
  </si>
  <si>
    <t>東郷</t>
  </si>
  <si>
    <t>トウゴウ</t>
  </si>
  <si>
    <t>長久手</t>
  </si>
  <si>
    <t>ナガクテ</t>
  </si>
  <si>
    <t>旭野</t>
  </si>
  <si>
    <t>アサヒノ</t>
  </si>
  <si>
    <t>春日井商</t>
  </si>
  <si>
    <t>カスガイショウギョウ</t>
  </si>
  <si>
    <t>春日井西</t>
  </si>
  <si>
    <t>カスガイニシ</t>
  </si>
  <si>
    <t>春日井</t>
  </si>
  <si>
    <t>カスガイ</t>
  </si>
  <si>
    <t>緑丘商</t>
  </si>
  <si>
    <t>ミドリガオカショウギョウ</t>
  </si>
  <si>
    <t>中川商</t>
  </si>
  <si>
    <t>ナカガワショウギョウ</t>
  </si>
  <si>
    <t>愛知商</t>
  </si>
  <si>
    <t>アイチショウギョウ</t>
  </si>
  <si>
    <t>名南工</t>
  </si>
  <si>
    <t>メイナンコウギョウ</t>
  </si>
  <si>
    <t>愛知総合工科</t>
  </si>
  <si>
    <t>ソウゴウコウカ</t>
  </si>
  <si>
    <t>愛知工</t>
  </si>
  <si>
    <t>アイチコウギョウ</t>
  </si>
  <si>
    <t>守山</t>
  </si>
  <si>
    <t>モリヤマ</t>
  </si>
  <si>
    <t>鳴海</t>
  </si>
  <si>
    <t>ナルミ</t>
  </si>
  <si>
    <t>南陽</t>
  </si>
  <si>
    <t>ナンヨウ</t>
  </si>
  <si>
    <t>中村</t>
  </si>
  <si>
    <t>ナカムラ</t>
  </si>
  <si>
    <t>熱田</t>
  </si>
  <si>
    <t>アツタ</t>
  </si>
  <si>
    <t>名古屋西</t>
  </si>
  <si>
    <t>ナゴヤニシ</t>
  </si>
  <si>
    <t>昭和</t>
  </si>
  <si>
    <t>ショウワ</t>
  </si>
  <si>
    <t>松蔭</t>
  </si>
  <si>
    <t>ショウイン</t>
  </si>
  <si>
    <t>惟信</t>
  </si>
  <si>
    <t>イシン</t>
  </si>
  <si>
    <t>瑞陵</t>
  </si>
  <si>
    <t>ズイリョウ</t>
  </si>
  <si>
    <t>千種</t>
  </si>
  <si>
    <t>チグサ</t>
  </si>
  <si>
    <t>明和</t>
  </si>
  <si>
    <t>メイワ</t>
  </si>
  <si>
    <t>旭丘</t>
  </si>
  <si>
    <t>アサヒガオカ</t>
  </si>
  <si>
    <t>旧団体コード</t>
  </si>
  <si>
    <t>団体名略称</t>
  </si>
  <si>
    <t>団体名カナ</t>
  </si>
  <si>
    <t>学校名検索</t>
    <rPh sb="0" eb="3">
      <t>ガッコウメイ</t>
    </rPh>
    <rPh sb="3" eb="5">
      <t>ケンサク</t>
    </rPh>
    <phoneticPr fontId="3"/>
  </si>
  <si>
    <t>No</t>
    <phoneticPr fontId="41"/>
  </si>
  <si>
    <t>←学校数が多いので、学校名の一部を入力してください。</t>
    <rPh sb="1" eb="4">
      <t>ガッコウスウ</t>
    </rPh>
    <rPh sb="5" eb="6">
      <t>オオ</t>
    </rPh>
    <rPh sb="10" eb="13">
      <t>ガッコウ</t>
    </rPh>
    <rPh sb="14" eb="16">
      <t>イチブ</t>
    </rPh>
    <rPh sb="17" eb="26">
      <t>ニュウリョク</t>
    </rPh>
    <phoneticPr fontId="3"/>
  </si>
  <si>
    <t>←学校名を選択すると、自動で入力されます。</t>
    <rPh sb="1" eb="4">
      <t>ガッコウメイ</t>
    </rPh>
    <rPh sb="5" eb="7">
      <t>センタク</t>
    </rPh>
    <rPh sb="11" eb="13">
      <t>ジドウ</t>
    </rPh>
    <rPh sb="14" eb="16">
      <t>ニュウリョク</t>
    </rPh>
    <phoneticPr fontId="3"/>
  </si>
  <si>
    <r>
      <t>　・参加料を振り込み、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サンカリョウ</t>
    </rPh>
    <rPh sb="6" eb="7">
      <t>フ</t>
    </rPh>
    <rPh sb="8" eb="9">
      <t>コ</t>
    </rPh>
    <rPh sb="11" eb="14">
      <t>メイサイショ</t>
    </rPh>
    <rPh sb="20" eb="23">
      <t>シュモクベツ</t>
    </rPh>
    <rPh sb="23" eb="25">
      <t>ニンズウ</t>
    </rPh>
    <rPh sb="25" eb="27">
      <t>イチラン</t>
    </rPh>
    <rPh sb="29" eb="31">
      <t>ウラメン</t>
    </rPh>
    <rPh sb="32" eb="34">
      <t>テンプ</t>
    </rPh>
    <phoneticPr fontId="3"/>
  </si>
  <si>
    <t>学校名</t>
    <rPh sb="0" eb="2">
      <t>ガッコウ</t>
    </rPh>
    <rPh sb="2" eb="3">
      <t>メイ</t>
    </rPh>
    <phoneticPr fontId="3"/>
  </si>
  <si>
    <t>←学校名の一部を入力すると、候補がドロップダウンに表示されますので選択してください。</t>
    <rPh sb="1" eb="3">
      <t>ガッコウ</t>
    </rPh>
    <rPh sb="3" eb="4">
      <t>メイ</t>
    </rPh>
    <rPh sb="5" eb="7">
      <t>イチブ</t>
    </rPh>
    <rPh sb="8" eb="10">
      <t>ニュウリョク</t>
    </rPh>
    <rPh sb="14" eb="16">
      <t>コウホ</t>
    </rPh>
    <rPh sb="25" eb="27">
      <t>ヒョウジ</t>
    </rPh>
    <rPh sb="33" eb="35">
      <t>センタク</t>
    </rPh>
    <phoneticPr fontId="3"/>
  </si>
  <si>
    <t>お手数ですが、学校名検索に一字以上入力してください。</t>
    <rPh sb="1" eb="3">
      <t>テスウ</t>
    </rPh>
    <rPh sb="7" eb="12">
      <t>ガッコウ</t>
    </rPh>
    <rPh sb="13" eb="15">
      <t>イチジ</t>
    </rPh>
    <rPh sb="15" eb="17">
      <t>イジョウ</t>
    </rPh>
    <rPh sb="17" eb="19">
      <t>ニュウリョク</t>
    </rPh>
    <phoneticPr fontId="3"/>
  </si>
  <si>
    <t>Ver2</t>
    <phoneticPr fontId="3"/>
  </si>
  <si>
    <t>女走高跳</t>
    <rPh sb="1" eb="2">
      <t>ハシ</t>
    </rPh>
    <rPh sb="2" eb="4">
      <t>タカト</t>
    </rPh>
    <phoneticPr fontId="2"/>
  </si>
  <si>
    <t>男走高跳</t>
    <rPh sb="1" eb="2">
      <t>ハシ</t>
    </rPh>
    <rPh sb="2" eb="4">
      <t>タカト</t>
    </rPh>
    <phoneticPr fontId="2"/>
  </si>
  <si>
    <t>女棒高跳</t>
    <rPh sb="1" eb="4">
      <t>ボウタカト</t>
    </rPh>
    <phoneticPr fontId="2"/>
  </si>
  <si>
    <t>男棒高跳</t>
    <rPh sb="1" eb="4">
      <t>ボウタカト</t>
    </rPh>
    <phoneticPr fontId="2"/>
  </si>
  <si>
    <t>女三段跳</t>
    <rPh sb="1" eb="4">
      <t>サンダント</t>
    </rPh>
    <phoneticPr fontId="2"/>
  </si>
  <si>
    <t>男三段跳</t>
    <rPh sb="1" eb="4">
      <t>サンダント</t>
    </rPh>
    <phoneticPr fontId="2"/>
  </si>
  <si>
    <t>女円盤投</t>
    <rPh sb="1" eb="4">
      <t>エンバンナ</t>
    </rPh>
    <phoneticPr fontId="2"/>
  </si>
  <si>
    <t>男円盤投</t>
    <rPh sb="1" eb="4">
      <t>エンバンナ</t>
    </rPh>
    <phoneticPr fontId="2"/>
  </si>
  <si>
    <t>女走幅跳</t>
    <rPh sb="1" eb="2">
      <t>ハシ</t>
    </rPh>
    <rPh sb="2" eb="4">
      <t>ハバト</t>
    </rPh>
    <phoneticPr fontId="2"/>
  </si>
  <si>
    <t>女砲丸投</t>
    <rPh sb="1" eb="4">
      <t>ホウガンナ</t>
    </rPh>
    <phoneticPr fontId="2"/>
  </si>
  <si>
    <t>男走幅跳</t>
    <rPh sb="1" eb="2">
      <t>ハシ</t>
    </rPh>
    <rPh sb="2" eb="4">
      <t>ハバト</t>
    </rPh>
    <phoneticPr fontId="2"/>
  </si>
  <si>
    <t>女やり投</t>
    <rPh sb="3" eb="4">
      <t>ナ</t>
    </rPh>
    <phoneticPr fontId="2"/>
  </si>
  <si>
    <t>男砲丸投</t>
    <rPh sb="1" eb="4">
      <t>ホウガンナ</t>
    </rPh>
    <phoneticPr fontId="2"/>
  </si>
  <si>
    <t>男やり投</t>
    <rPh sb="3" eb="4">
      <t>ナ</t>
    </rPh>
    <phoneticPr fontId="2"/>
  </si>
  <si>
    <t>男高校円盤投</t>
    <rPh sb="0" eb="1">
      <t>オトコ</t>
    </rPh>
    <rPh sb="1" eb="3">
      <t>コウコウ</t>
    </rPh>
    <rPh sb="3" eb="6">
      <t>エンバンナゲ</t>
    </rPh>
    <phoneticPr fontId="4"/>
  </si>
  <si>
    <t>男高校砲丸投</t>
    <rPh sb="0" eb="1">
      <t>オトコ</t>
    </rPh>
    <rPh sb="1" eb="3">
      <t>コウコウ</t>
    </rPh>
    <rPh sb="3" eb="6">
      <t>ホウガンナゲ</t>
    </rPh>
    <phoneticPr fontId="4"/>
  </si>
  <si>
    <t>種目１日目</t>
    <rPh sb="0" eb="2">
      <t>シュモク</t>
    </rPh>
    <rPh sb="3" eb="5">
      <t>ヒメ</t>
    </rPh>
    <phoneticPr fontId="3"/>
  </si>
  <si>
    <t>記録１日目</t>
    <rPh sb="0" eb="2">
      <t>キロク</t>
    </rPh>
    <rPh sb="3" eb="5">
      <t>ヒメ</t>
    </rPh>
    <phoneticPr fontId="3"/>
  </si>
  <si>
    <t>種目２日目</t>
    <rPh sb="0" eb="2">
      <t>シュモク</t>
    </rPh>
    <rPh sb="3" eb="5">
      <t>ヒメ</t>
    </rPh>
    <phoneticPr fontId="3"/>
  </si>
  <si>
    <t>記録２日目</t>
    <rPh sb="0" eb="2">
      <t>キロク</t>
    </rPh>
    <rPh sb="3" eb="5">
      <t>ヒメ</t>
    </rPh>
    <phoneticPr fontId="3"/>
  </si>
  <si>
    <t>種目３日目</t>
    <rPh sb="0" eb="2">
      <t>シュモク</t>
    </rPh>
    <rPh sb="3" eb="5">
      <t>ヒメ</t>
    </rPh>
    <phoneticPr fontId="3"/>
  </si>
  <si>
    <t>記録３日目</t>
    <rPh sb="0" eb="2">
      <t>キロク</t>
    </rPh>
    <rPh sb="3" eb="5">
      <t>ヒメ</t>
    </rPh>
    <phoneticPr fontId="3"/>
  </si>
  <si>
    <t>男走幅跳</t>
    <rPh sb="0" eb="1">
      <t>オトコ</t>
    </rPh>
    <rPh sb="1" eb="4">
      <t>ハシリ</t>
    </rPh>
    <phoneticPr fontId="3"/>
  </si>
  <si>
    <t>6m99</t>
    <phoneticPr fontId="3"/>
  </si>
  <si>
    <t>男200m</t>
    <rPh sb="0" eb="1">
      <t>オトコ</t>
    </rPh>
    <phoneticPr fontId="3"/>
  </si>
  <si>
    <t>ナンバーのアルファベット</t>
    <phoneticPr fontId="3"/>
  </si>
  <si>
    <t>←入力　ナンバーのアルファベットを入力してください。</t>
    <rPh sb="1" eb="3">
      <t>ニュウリョク</t>
    </rPh>
    <rPh sb="17" eb="19">
      <t>ニュウ</t>
    </rPh>
    <phoneticPr fontId="3"/>
  </si>
  <si>
    <t>男中110mH</t>
    <rPh sb="0" eb="1">
      <t>オトコ</t>
    </rPh>
    <rPh sb="1" eb="2">
      <t>チュ</t>
    </rPh>
    <phoneticPr fontId="5"/>
  </si>
  <si>
    <t>男中砲丸投</t>
    <rPh sb="0" eb="1">
      <t>オトコ</t>
    </rPh>
    <rPh sb="1" eb="2">
      <t>ナカ</t>
    </rPh>
    <rPh sb="2" eb="5">
      <t>ホウガンナゲ</t>
    </rPh>
    <phoneticPr fontId="1"/>
  </si>
  <si>
    <t>男中円盤投</t>
    <rPh sb="0" eb="1">
      <t>オトコ</t>
    </rPh>
    <rPh sb="1" eb="2">
      <t>ナカ</t>
    </rPh>
    <rPh sb="2" eb="5">
      <t>エンバンナゲ</t>
    </rPh>
    <phoneticPr fontId="1"/>
  </si>
  <si>
    <t>女中100mH</t>
    <rPh sb="0" eb="1">
      <t>オン</t>
    </rPh>
    <rPh sb="1" eb="2">
      <t>ty</t>
    </rPh>
    <phoneticPr fontId="1"/>
  </si>
  <si>
    <t>女中砲丸投</t>
    <rPh sb="0" eb="1">
      <t>オンナ</t>
    </rPh>
    <rPh sb="2" eb="5">
      <t>ホウガンナゲ</t>
    </rPh>
    <phoneticPr fontId="1"/>
  </si>
  <si>
    <t>プログラム部数✕800円</t>
    <rPh sb="5" eb="7">
      <t>ブスウ</t>
    </rPh>
    <rPh sb="11" eb="12">
      <t>エン</t>
    </rPh>
    <phoneticPr fontId="3"/>
  </si>
  <si>
    <t>参加者数</t>
    <rPh sb="0" eb="4">
      <t>サンカシャ</t>
    </rPh>
    <phoneticPr fontId="3"/>
  </si>
  <si>
    <t>TEL</t>
    <phoneticPr fontId="3"/>
  </si>
  <si>
    <t>第４５回名古屋地区陸上競技選手権大会兼第６回名古屋地区競技会　訂正版</t>
    <rPh sb="13" eb="16">
      <t>センシュケン</t>
    </rPh>
    <rPh sb="18" eb="19">
      <t>ケン</t>
    </rPh>
    <rPh sb="19" eb="20">
      <t>ダイ</t>
    </rPh>
    <rPh sb="21" eb="22">
      <t>カイ</t>
    </rPh>
    <rPh sb="22" eb="27">
      <t>ナゴヤチク</t>
    </rPh>
    <rPh sb="27" eb="30">
      <t>キョウギカイ</t>
    </rPh>
    <rPh sb="31" eb="34">
      <t>テイセ</t>
    </rPh>
    <phoneticPr fontId="3"/>
  </si>
  <si>
    <t>大会番号　００３</t>
    <rPh sb="0" eb="4">
      <t>タイカイバンゴウ</t>
    </rPh>
    <phoneticPr fontId="3"/>
  </si>
  <si>
    <t>14日の5000mが、長距離記録会と重複するので1500mに変更しました。また、一部種目に記載漏れが有りましたので、訂正版に基づいて申込みを行ってくだい。</t>
    <rPh sb="2" eb="3">
      <t>ヒ</t>
    </rPh>
    <rPh sb="11" eb="17">
      <t>チョウキョリキロクカイ</t>
    </rPh>
    <rPh sb="18" eb="20">
      <t>チョウフク</t>
    </rPh>
    <rPh sb="30" eb="32">
      <t>ヘンコウ</t>
    </rPh>
    <rPh sb="40" eb="42">
      <t>イチブ</t>
    </rPh>
    <rPh sb="42" eb="44">
      <t>シュモク</t>
    </rPh>
    <rPh sb="45" eb="48">
      <t>キサイモ</t>
    </rPh>
    <rPh sb="50" eb="51">
      <t>ア</t>
    </rPh>
    <rPh sb="58" eb="61">
      <t>テイセイバン</t>
    </rPh>
    <rPh sb="62" eb="63">
      <t>モト</t>
    </rPh>
    <rPh sb="66" eb="68">
      <t>モウシコ</t>
    </rPh>
    <rPh sb="70" eb="71">
      <t>オコナ</t>
    </rPh>
    <phoneticPr fontId="69"/>
  </si>
  <si>
    <t xml:space="preserve">１．期  日 </t>
    <phoneticPr fontId="3"/>
  </si>
  <si>
    <t>２．場  所</t>
    <phoneticPr fontId="3"/>
  </si>
  <si>
    <t>パロマ瑞穂スタジアム、パロマ瑞穂北陸上競技場</t>
    <rPh sb="3" eb="5">
      <t>ミズホ</t>
    </rPh>
    <rPh sb="14" eb="16">
      <t>ミズホ</t>
    </rPh>
    <rPh sb="16" eb="17">
      <t>キタ</t>
    </rPh>
    <rPh sb="17" eb="19">
      <t>リクジョウ</t>
    </rPh>
    <rPh sb="19" eb="22">
      <t>キョウギジョウ</t>
    </rPh>
    <phoneticPr fontId="3"/>
  </si>
  <si>
    <t>３．種  目</t>
    <phoneticPr fontId="3"/>
  </si>
  <si>
    <t>◎第１日</t>
    <phoneticPr fontId="3"/>
  </si>
  <si>
    <t>（男子）</t>
    <phoneticPr fontId="3"/>
  </si>
  <si>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１１０ｍＨ，３０００ｍＳＣ，</t>
    </r>
    <phoneticPr fontId="3"/>
  </si>
  <si>
    <r>
      <rPr>
        <b/>
        <sz val="10"/>
        <rFont val="ＭＳ Ｐゴシック"/>
        <family val="3"/>
        <charset val="128"/>
      </rPr>
      <t>４×１００ｍＲ，棒高跳</t>
    </r>
    <r>
      <rPr>
        <sz val="10"/>
        <rFont val="ＭＳ Ｐ明朝"/>
        <family val="1"/>
        <charset val="128"/>
      </rPr>
      <t>，三段跳，円盤投，</t>
    </r>
    <rPh sb="16" eb="19">
      <t>エンバンナゲ</t>
    </rPh>
    <phoneticPr fontId="3"/>
  </si>
  <si>
    <r>
      <t>ｵｰﾌﾟﾝ種目　</t>
    </r>
    <r>
      <rPr>
        <b/>
        <sz val="10"/>
        <rFont val="ＭＳ Ｐゴシック"/>
        <family val="3"/>
        <charset val="128"/>
      </rPr>
      <t>中学１１０ｍＨ</t>
    </r>
    <r>
      <rPr>
        <sz val="10"/>
        <rFont val="ＭＳ Ｐ明朝"/>
        <family val="1"/>
        <charset val="128"/>
      </rPr>
      <t>，高校円盤投，</t>
    </r>
    <r>
      <rPr>
        <b/>
        <sz val="10"/>
        <rFont val="ＭＳ Ｐゴシック"/>
        <family val="3"/>
        <charset val="128"/>
      </rPr>
      <t>中学円盤投</t>
    </r>
    <rPh sb="5" eb="7">
      <t>シュモク</t>
    </rPh>
    <phoneticPr fontId="3"/>
  </si>
  <si>
    <t>（女子）</t>
    <phoneticPr fontId="3"/>
  </si>
  <si>
    <r>
      <rPr>
        <b/>
        <sz val="10"/>
        <rFont val="ＭＳ Ｐゴシック"/>
        <family val="3"/>
        <charset val="128"/>
      </rPr>
      <t>４００ｍ，</t>
    </r>
    <r>
      <rPr>
        <i/>
        <sz val="10"/>
        <rFont val="ＭＳ Ｐ明朝"/>
        <family val="1"/>
        <charset val="128"/>
      </rPr>
      <t>５０００ｍ</t>
    </r>
    <r>
      <rPr>
        <sz val="10"/>
        <rFont val="ＭＳ Ｐ明朝"/>
        <family val="1"/>
        <charset val="128"/>
      </rPr>
      <t>，</t>
    </r>
    <r>
      <rPr>
        <sz val="10"/>
        <rFont val="ＭＳ Ｐ明朝"/>
        <family val="3"/>
        <charset val="128"/>
      </rPr>
      <t>１００ｍＨ，</t>
    </r>
    <r>
      <rPr>
        <b/>
        <sz val="10"/>
        <rFont val="ＭＳ Ｐゴシック"/>
        <family val="3"/>
        <charset val="128"/>
      </rPr>
      <t>４×１００ｍＲ，</t>
    </r>
    <phoneticPr fontId="3"/>
  </si>
  <si>
    <r>
      <rPr>
        <b/>
        <sz val="10"/>
        <rFont val="ＭＳ Ｐゴシック"/>
        <family val="3"/>
        <charset val="128"/>
      </rPr>
      <t>棒高跳</t>
    </r>
    <r>
      <rPr>
        <sz val="10"/>
        <rFont val="ＭＳ Ｐ明朝"/>
        <family val="3"/>
        <charset val="128"/>
      </rPr>
      <t>，三段跳，</t>
    </r>
    <r>
      <rPr>
        <b/>
        <sz val="10"/>
        <rFont val="ＭＳ Ｐゴシック"/>
        <family val="3"/>
        <charset val="128"/>
      </rPr>
      <t>円盤投</t>
    </r>
    <phoneticPr fontId="3"/>
  </si>
  <si>
    <r>
      <t>ｵｰﾌﾟﾝ種目　</t>
    </r>
    <r>
      <rPr>
        <b/>
        <sz val="10"/>
        <rFont val="ＭＳ Ｐゴシック"/>
        <family val="3"/>
        <charset val="128"/>
      </rPr>
      <t>中学１００ｍＨ</t>
    </r>
    <rPh sb="5" eb="7">
      <t>シュモク</t>
    </rPh>
    <phoneticPr fontId="3"/>
  </si>
  <si>
    <t>◎第２日</t>
    <phoneticPr fontId="3"/>
  </si>
  <si>
    <r>
      <rPr>
        <b/>
        <sz val="10"/>
        <rFont val="ＭＳ Ｐゴシック"/>
        <family val="3"/>
        <charset val="128"/>
      </rPr>
      <t>１００ｍ，８００ｍ</t>
    </r>
    <r>
      <rPr>
        <sz val="10"/>
        <rFont val="ＭＳ Ｐ明朝"/>
        <family val="3"/>
        <charset val="128"/>
      </rPr>
      <t>，１００００ｍ，４００ｍＨ，</t>
    </r>
    <phoneticPr fontId="3"/>
  </si>
  <si>
    <r>
      <t>５０００ｍＷ，</t>
    </r>
    <r>
      <rPr>
        <b/>
        <sz val="10"/>
        <rFont val="ＭＳ Ｐゴシック"/>
        <family val="3"/>
        <charset val="128"/>
      </rPr>
      <t>４×４００ｍＲ，走高跳，走幅跳</t>
    </r>
    <r>
      <rPr>
        <sz val="10"/>
        <rFont val="ＭＳ Ｐ明朝"/>
        <family val="3"/>
        <charset val="128"/>
      </rPr>
      <t>，砲丸投，やり投</t>
    </r>
    <rPh sb="19" eb="22">
      <t>ハシリハバトビ</t>
    </rPh>
    <phoneticPr fontId="3"/>
  </si>
  <si>
    <r>
      <t>ｵｰﾌﾟﾝ種目　</t>
    </r>
    <r>
      <rPr>
        <sz val="10"/>
        <rFont val="ＭＳ Ｐ明朝"/>
        <family val="1"/>
        <charset val="128"/>
      </rPr>
      <t>高校砲丸投，</t>
    </r>
    <r>
      <rPr>
        <b/>
        <sz val="10"/>
        <rFont val="ＭＳ Ｐゴシック"/>
        <family val="3"/>
        <charset val="128"/>
      </rPr>
      <t>中学砲丸投</t>
    </r>
    <rPh sb="5" eb="7">
      <t>シュモク</t>
    </rPh>
    <phoneticPr fontId="3"/>
  </si>
  <si>
    <r>
      <rPr>
        <b/>
        <sz val="10"/>
        <rFont val="ＭＳ Ｐゴシック"/>
        <family val="3"/>
        <charset val="128"/>
      </rPr>
      <t>１００ｍ，８００ｍ</t>
    </r>
    <r>
      <rPr>
        <sz val="10"/>
        <rFont val="ＭＳ Ｐ明朝"/>
        <family val="3"/>
        <charset val="128"/>
      </rPr>
      <t>，４００ｍＨ，５０００ｍＷ，</t>
    </r>
    <r>
      <rPr>
        <b/>
        <sz val="10"/>
        <rFont val="ＭＳ Ｐゴシック"/>
        <family val="3"/>
        <charset val="128"/>
      </rPr>
      <t>４×４００ｍＲ，</t>
    </r>
    <phoneticPr fontId="3"/>
  </si>
  <si>
    <r>
      <rPr>
        <b/>
        <sz val="10"/>
        <rFont val="ＭＳ Ｐゴシック"/>
        <family val="3"/>
        <charset val="128"/>
      </rPr>
      <t>走高跳，走幅跳</t>
    </r>
    <r>
      <rPr>
        <sz val="10"/>
        <rFont val="ＭＳ Ｐ明朝"/>
        <family val="3"/>
        <charset val="128"/>
      </rPr>
      <t>，砲丸投,やり投</t>
    </r>
    <rPh sb="4" eb="7">
      <t>ハシリ</t>
    </rPh>
    <rPh sb="14" eb="15">
      <t>ナ</t>
    </rPh>
    <phoneticPr fontId="3"/>
  </si>
  <si>
    <r>
      <t>ｵｰﾌﾟﾝ種目　</t>
    </r>
    <r>
      <rPr>
        <b/>
        <sz val="10"/>
        <rFont val="ＭＳ Ｐゴシック"/>
        <family val="3"/>
        <charset val="128"/>
      </rPr>
      <t>中学砲丸投</t>
    </r>
    <rPh sb="5" eb="7">
      <t>シュモク</t>
    </rPh>
    <phoneticPr fontId="3"/>
  </si>
  <si>
    <t>◎第３日</t>
    <phoneticPr fontId="3"/>
  </si>
  <si>
    <r>
      <t>２００ｍ，</t>
    </r>
    <r>
      <rPr>
        <b/>
        <i/>
        <sz val="10"/>
        <rFont val="ＭＳ Ｐゴシック"/>
        <family val="3"/>
        <charset val="128"/>
      </rPr>
      <t>１５００ｍ</t>
    </r>
    <phoneticPr fontId="3"/>
  </si>
  <si>
    <t>４．参加について</t>
    <phoneticPr fontId="3"/>
  </si>
  <si>
    <t>＊参加者多数により、別項の通り選手権と記録会とに分けて実施します。</t>
    <rPh sb="1" eb="4">
      <t>サンカシャ</t>
    </rPh>
    <rPh sb="4" eb="6">
      <t>タスウ</t>
    </rPh>
    <rPh sb="10" eb="12">
      <t>ベッコウ</t>
    </rPh>
    <rPh sb="13" eb="14">
      <t>トオ</t>
    </rPh>
    <rPh sb="15" eb="18">
      <t>センシュケン</t>
    </rPh>
    <rPh sb="19" eb="22">
      <t>キロクカイ</t>
    </rPh>
    <rPh sb="24" eb="25">
      <t>ワ</t>
    </rPh>
    <rPh sb="27" eb="29">
      <t>ジッシ</t>
    </rPh>
    <phoneticPr fontId="3"/>
  </si>
  <si>
    <r>
      <t>（１）</t>
    </r>
    <r>
      <rPr>
        <b/>
        <sz val="10"/>
        <rFont val="ＭＳ Ｐ明朝"/>
        <family val="1"/>
        <charset val="128"/>
      </rPr>
      <t>１人１日１種目まで</t>
    </r>
    <r>
      <rPr>
        <sz val="10"/>
        <rFont val="ＭＳ Ｐ明朝"/>
        <family val="1"/>
        <charset val="128"/>
      </rPr>
      <t>（リレー種目は除く）、リレーは１団体１チームとします。</t>
    </r>
    <rPh sb="4" eb="5">
      <t>ニン</t>
    </rPh>
    <rPh sb="6" eb="7">
      <t>ニチ</t>
    </rPh>
    <rPh sb="8" eb="10">
      <t>シュモク</t>
    </rPh>
    <rPh sb="16" eb="18">
      <t>シュモク</t>
    </rPh>
    <rPh sb="19" eb="20">
      <t>ノゾ</t>
    </rPh>
    <rPh sb="28" eb="30">
      <t>ダンタイ</t>
    </rPh>
    <phoneticPr fontId="3"/>
  </si>
  <si>
    <t>（２）中学生は、ハードル･投てき種目において中学の設定がある場合には一般には申しこめません。</t>
    <rPh sb="3" eb="6">
      <t>チュウガクセイ</t>
    </rPh>
    <rPh sb="13" eb="14">
      <t>トウ</t>
    </rPh>
    <rPh sb="16" eb="18">
      <t>シュモク</t>
    </rPh>
    <rPh sb="22" eb="24">
      <t>チュウガク</t>
    </rPh>
    <rPh sb="25" eb="27">
      <t>セッテイ</t>
    </rPh>
    <rPh sb="30" eb="32">
      <t>バアイ</t>
    </rPh>
    <rPh sb="34" eb="36">
      <t>イッパン</t>
    </rPh>
    <rPh sb="38" eb="39">
      <t>モウ</t>
    </rPh>
    <phoneticPr fontId="3"/>
  </si>
  <si>
    <r>
      <t>　　 高校生の投てき</t>
    </r>
    <r>
      <rPr>
        <b/>
        <sz val="11"/>
        <rFont val="ＭＳ Ｐゴシック"/>
        <family val="3"/>
        <charset val="128"/>
      </rPr>
      <t>一般種目はリストから選択できます</t>
    </r>
    <r>
      <rPr>
        <b/>
        <sz val="11"/>
        <rFont val="ＭＳ Ｐ明朝"/>
        <family val="1"/>
        <charset val="128"/>
      </rPr>
      <t>が、選択間違えによる</t>
    </r>
    <rPh sb="3" eb="6">
      <t>コウコウセイ</t>
    </rPh>
    <rPh sb="7" eb="8">
      <t>トウ</t>
    </rPh>
    <rPh sb="10" eb="12">
      <t>イッパン</t>
    </rPh>
    <rPh sb="12" eb="14">
      <t>シュモク</t>
    </rPh>
    <rPh sb="20" eb="22">
      <t>センタク</t>
    </rPh>
    <phoneticPr fontId="3"/>
  </si>
  <si>
    <r>
      <t>　　</t>
    </r>
    <r>
      <rPr>
        <b/>
        <i/>
        <sz val="12"/>
        <rFont val="ＭＳ Ｐゴシック"/>
        <family val="3"/>
        <charset val="128"/>
      </rPr>
      <t>申し込み後の変更は出来ませんの</t>
    </r>
    <r>
      <rPr>
        <b/>
        <sz val="11"/>
        <rFont val="ＭＳ Ｐ明朝"/>
        <family val="1"/>
        <charset val="128"/>
      </rPr>
      <t>でご注意ください。</t>
    </r>
    <rPh sb="2" eb="3">
      <t>モウ</t>
    </rPh>
    <rPh sb="4" eb="5">
      <t>コ</t>
    </rPh>
    <rPh sb="6" eb="7">
      <t>ゴ</t>
    </rPh>
    <rPh sb="8" eb="10">
      <t>ヘンコウ</t>
    </rPh>
    <rPh sb="11" eb="13">
      <t>デキ</t>
    </rPh>
    <rPh sb="19" eb="21">
      <t>チュウイ</t>
    </rPh>
    <phoneticPr fontId="3"/>
  </si>
  <si>
    <r>
      <t xml:space="preserve">(３)中学生は愛知陸協（名古屋地区）の登録番号で申し込んでください。
　 </t>
    </r>
    <r>
      <rPr>
        <b/>
        <sz val="10"/>
        <rFont val="ＭＳ Ｐゴシック"/>
        <family val="3"/>
        <charset val="128"/>
      </rPr>
      <t>中体連学校番号では、出場できません。</t>
    </r>
    <rPh sb="3" eb="6">
      <t>チュウガクセイ</t>
    </rPh>
    <rPh sb="7" eb="9">
      <t>アイチ</t>
    </rPh>
    <rPh sb="9" eb="11">
      <t>リクキョウ</t>
    </rPh>
    <rPh sb="19" eb="21">
      <t>トウロク</t>
    </rPh>
    <rPh sb="21" eb="23">
      <t>バンゴウ</t>
    </rPh>
    <rPh sb="24" eb="25">
      <t>モウ</t>
    </rPh>
    <rPh sb="26" eb="27">
      <t>コ</t>
    </rPh>
    <rPh sb="40" eb="42">
      <t>ガッコウ</t>
    </rPh>
    <phoneticPr fontId="3"/>
  </si>
  <si>
    <t>(４)他地区、他県登録者の参加は認めていません。</t>
    <rPh sb="3" eb="6">
      <t>タチク</t>
    </rPh>
    <rPh sb="7" eb="9">
      <t>タケン</t>
    </rPh>
    <rPh sb="9" eb="12">
      <t>トウロクシャ</t>
    </rPh>
    <rPh sb="13" eb="15">
      <t>サンカ</t>
    </rPh>
    <rPh sb="16" eb="17">
      <t>ミト</t>
    </rPh>
    <phoneticPr fontId="3"/>
  </si>
  <si>
    <t>(５)リレーについては、欠場チームが多い場合には再番編を行うことがあります。</t>
    <rPh sb="12" eb="14">
      <t>ケツジョウ</t>
    </rPh>
    <rPh sb="18" eb="19">
      <t>オオ</t>
    </rPh>
    <rPh sb="20" eb="22">
      <t>バアイ</t>
    </rPh>
    <rPh sb="24" eb="25">
      <t>サイ</t>
    </rPh>
    <rPh sb="25" eb="26">
      <t>バン</t>
    </rPh>
    <rPh sb="26" eb="27">
      <t>ヘン</t>
    </rPh>
    <rPh sb="28" eb="29">
      <t>オコナ</t>
    </rPh>
    <phoneticPr fontId="3"/>
  </si>
  <si>
    <t>(6)中学生の出場は、太字で示した種目に限ります。</t>
    <rPh sb="3" eb="6">
      <t>チュウガクセイ</t>
    </rPh>
    <rPh sb="7" eb="9">
      <t>シュツジョウ</t>
    </rPh>
    <rPh sb="11" eb="13">
      <t>フトジ</t>
    </rPh>
    <rPh sb="14" eb="15">
      <t>シメ</t>
    </rPh>
    <rPh sb="17" eb="19">
      <t>シュモク</t>
    </rPh>
    <rPh sb="20" eb="21">
      <t>カギ</t>
    </rPh>
    <phoneticPr fontId="3"/>
  </si>
  <si>
    <t>(７)団体情報シートをプリントアウトして、参加料振込用紙のコピーを添付して</t>
    <rPh sb="21" eb="24">
      <t>サンカリョウ</t>
    </rPh>
    <rPh sb="24" eb="28">
      <t>フリコミヨウシ</t>
    </rPh>
    <rPh sb="33" eb="35">
      <t>テンプ</t>
    </rPh>
    <phoneticPr fontId="3"/>
  </si>
  <si>
    <r>
      <t xml:space="preserve">　　 </t>
    </r>
    <r>
      <rPr>
        <sz val="10"/>
        <rFont val="ＭＳ Ｐゴシック"/>
        <family val="3"/>
        <charset val="128"/>
      </rPr>
      <t>〒463-8799 守山郵便局私書箱１４号</t>
    </r>
    <r>
      <rPr>
        <sz val="10"/>
        <rFont val="ＭＳ Ｐ明朝"/>
        <family val="1"/>
        <charset val="128"/>
      </rPr>
      <t>まで郵送してください。</t>
    </r>
    <rPh sb="13" eb="15">
      <t>モリヤマ</t>
    </rPh>
    <rPh sb="15" eb="18">
      <t>ユウビンキョク</t>
    </rPh>
    <rPh sb="18" eb="21">
      <t>シショバコ</t>
    </rPh>
    <rPh sb="23" eb="24">
      <t>ゴウ</t>
    </rPh>
    <rPh sb="26" eb="28">
      <t>ユウソウ</t>
    </rPh>
    <phoneticPr fontId="3"/>
  </si>
  <si>
    <t>５．参加料</t>
    <phoneticPr fontId="3"/>
  </si>
  <si>
    <t>１種目　高校生以上７００円　中学生５００円　　　</t>
    <rPh sb="1" eb="3">
      <t>シュモク</t>
    </rPh>
    <rPh sb="4" eb="9">
      <t>コウコウセイイジョウ</t>
    </rPh>
    <rPh sb="12" eb="13">
      <t>エン</t>
    </rPh>
    <rPh sb="14" eb="17">
      <t>チュウガクセイ</t>
    </rPh>
    <rPh sb="20" eb="21">
      <t>エン</t>
    </rPh>
    <phoneticPr fontId="3"/>
  </si>
  <si>
    <t>リレー　１チーム１０００円</t>
    <rPh sb="12" eb="13">
      <t>エン</t>
    </rPh>
    <phoneticPr fontId="3"/>
  </si>
  <si>
    <t>プログラム事前申し込み１部</t>
    <rPh sb="5" eb="7">
      <t>ジゼン</t>
    </rPh>
    <rPh sb="7" eb="8">
      <t>モウ</t>
    </rPh>
    <rPh sb="9" eb="10">
      <t>コ</t>
    </rPh>
    <rPh sb="12" eb="13">
      <t>ブ</t>
    </rPh>
    <phoneticPr fontId="3"/>
  </si>
  <si>
    <t>８００円</t>
    <rPh sb="3" eb="4">
      <t>エン</t>
    </rPh>
    <phoneticPr fontId="3"/>
  </si>
  <si>
    <t>６．申込</t>
    <phoneticPr fontId="3"/>
  </si>
  <si>
    <r>
      <t>メールアドレス　　　</t>
    </r>
    <r>
      <rPr>
        <b/>
        <sz val="22"/>
        <rFont val="ＭＳ Ｐ明朝"/>
        <family val="1"/>
        <charset val="128"/>
      </rPr>
      <t>nagoyasensyuken.99@gmail.com</t>
    </r>
    <phoneticPr fontId="3"/>
  </si>
  <si>
    <t>＊申し込みはメールを最優先してください。メール未送信の場合は受け付けできません。</t>
    <rPh sb="1" eb="2">
      <t>モウ</t>
    </rPh>
    <rPh sb="3" eb="4">
      <t>コ</t>
    </rPh>
    <rPh sb="10" eb="11">
      <t>サイ</t>
    </rPh>
    <rPh sb="11" eb="13">
      <t>ユウセン</t>
    </rPh>
    <rPh sb="23" eb="26">
      <t>ミソウシン</t>
    </rPh>
    <rPh sb="27" eb="29">
      <t>バアイ</t>
    </rPh>
    <rPh sb="30" eb="31">
      <t>ウ</t>
    </rPh>
    <rPh sb="32" eb="33">
      <t>ツ</t>
    </rPh>
    <phoneticPr fontId="3"/>
  </si>
  <si>
    <t>＊申し込みのファイルは、各カテゴリーのものを使用してください。</t>
    <rPh sb="1" eb="2">
      <t>モウ</t>
    </rPh>
    <rPh sb="3" eb="4">
      <t>コ</t>
    </rPh>
    <rPh sb="12" eb="13">
      <t>カク</t>
    </rPh>
    <rPh sb="22" eb="24">
      <t>シヨウ</t>
    </rPh>
    <phoneticPr fontId="3"/>
  </si>
  <si>
    <t>７．申込締切</t>
    <phoneticPr fontId="3"/>
  </si>
  <si>
    <t>８．大会参加料の納入先</t>
    <phoneticPr fontId="3"/>
  </si>
  <si>
    <t>☆郵便振替</t>
    <rPh sb="1" eb="3">
      <t>ユウビン</t>
    </rPh>
    <rPh sb="3" eb="5">
      <t>フリカエ</t>
    </rPh>
    <phoneticPr fontId="68"/>
  </si>
  <si>
    <r>
      <t>払込取扱票に必要事項を記入し、郵便振替払込請求書兼受領証の写しを「種目別申込人数一覧表」の貼付欄に貼付してください。振替用紙は郵便局に備え付けの</t>
    </r>
    <r>
      <rPr>
        <b/>
        <u/>
        <sz val="10"/>
        <rFont val="ＭＳ Ｐ明朝"/>
        <family val="1"/>
        <charset val="128"/>
      </rPr>
      <t>青</t>
    </r>
    <r>
      <rPr>
        <sz val="10"/>
        <rFont val="ＭＳ Ｐ明朝"/>
        <family val="1"/>
        <charset val="128"/>
      </rPr>
      <t>の振込取扱票を使用し、下記の事項を必ず記入してください。</t>
    </r>
    <rPh sb="0" eb="2">
      <t>ハライコミ</t>
    </rPh>
    <rPh sb="2" eb="4">
      <t>トリアツカイ</t>
    </rPh>
    <rPh sb="4" eb="5">
      <t>ヒョウ</t>
    </rPh>
    <rPh sb="6" eb="8">
      <t>ヒツヨウ</t>
    </rPh>
    <rPh sb="8" eb="10">
      <t>ジコウ</t>
    </rPh>
    <rPh sb="11" eb="13">
      <t>キニュウ</t>
    </rPh>
    <rPh sb="15" eb="17">
      <t>ユウビン</t>
    </rPh>
    <rPh sb="17" eb="19">
      <t>フリカエ</t>
    </rPh>
    <rPh sb="19" eb="21">
      <t>ハライコミ</t>
    </rPh>
    <rPh sb="21" eb="24">
      <t>セイキュウショ</t>
    </rPh>
    <rPh sb="24" eb="25">
      <t>ケン</t>
    </rPh>
    <rPh sb="25" eb="28">
      <t>ジュリョウショウ</t>
    </rPh>
    <rPh sb="29" eb="30">
      <t>ウツ</t>
    </rPh>
    <rPh sb="45" eb="47">
      <t>テンプ</t>
    </rPh>
    <rPh sb="47" eb="48">
      <t>ラン</t>
    </rPh>
    <rPh sb="49" eb="51">
      <t>テンプ</t>
    </rPh>
    <rPh sb="58" eb="60">
      <t>フリカエ</t>
    </rPh>
    <rPh sb="60" eb="62">
      <t>ヨウシ</t>
    </rPh>
    <rPh sb="63" eb="66">
      <t>ユウビンキョク</t>
    </rPh>
    <rPh sb="67" eb="68">
      <t>ソナ</t>
    </rPh>
    <rPh sb="69" eb="70">
      <t>ツ</t>
    </rPh>
    <rPh sb="72" eb="73">
      <t>アオ</t>
    </rPh>
    <rPh sb="74" eb="76">
      <t>フリコミ</t>
    </rPh>
    <rPh sb="76" eb="78">
      <t>トリアツカイ</t>
    </rPh>
    <rPh sb="78" eb="79">
      <t>ヒョウ</t>
    </rPh>
    <rPh sb="80" eb="82">
      <t>シヨウ</t>
    </rPh>
    <rPh sb="84" eb="86">
      <t>カキ</t>
    </rPh>
    <rPh sb="87" eb="89">
      <t>ジコウ</t>
    </rPh>
    <rPh sb="90" eb="91">
      <t>カナラ</t>
    </rPh>
    <rPh sb="92" eb="94">
      <t>キニュウ</t>
    </rPh>
    <phoneticPr fontId="68"/>
  </si>
  <si>
    <t>口座番号</t>
    <rPh sb="0" eb="2">
      <t>コウザ</t>
    </rPh>
    <rPh sb="2" eb="4">
      <t>バンゴウ</t>
    </rPh>
    <phoneticPr fontId="68"/>
  </si>
  <si>
    <t>00870 = 3 = 90904</t>
  </si>
  <si>
    <t>加入者名</t>
    <rPh sb="0" eb="3">
      <t>カニュウシャ</t>
    </rPh>
    <rPh sb="3" eb="4">
      <t>メイ</t>
    </rPh>
    <phoneticPr fontId="68"/>
  </si>
  <si>
    <t>名古屋地区陸上競技協会</t>
    <rPh sb="5" eb="7">
      <t>リクジョウ</t>
    </rPh>
    <rPh sb="7" eb="9">
      <t>キョウギ</t>
    </rPh>
    <rPh sb="9" eb="11">
      <t>キョウカイ</t>
    </rPh>
    <phoneticPr fontId="68"/>
  </si>
  <si>
    <t>金　　額</t>
    <rPh sb="0" eb="1">
      <t>キン</t>
    </rPh>
    <rPh sb="3" eb="4">
      <t>ガク</t>
    </rPh>
    <phoneticPr fontId="68"/>
  </si>
  <si>
    <t>参加料（プログラム代も含める）【申込一覧表の合計金額】</t>
    <rPh sb="0" eb="3">
      <t>サンカリョウ</t>
    </rPh>
    <rPh sb="9" eb="10">
      <t>ダイ</t>
    </rPh>
    <rPh sb="11" eb="12">
      <t>フク</t>
    </rPh>
    <rPh sb="16" eb="18">
      <t>モウシコミ</t>
    </rPh>
    <rPh sb="18" eb="21">
      <t>イチランヒョウ</t>
    </rPh>
    <rPh sb="22" eb="24">
      <t>ゴウケイ</t>
    </rPh>
    <rPh sb="24" eb="26">
      <t>キンガク</t>
    </rPh>
    <phoneticPr fontId="68"/>
  </si>
  <si>
    <t>通信欄に記入事項（おところ、おなまえの他に）</t>
    <rPh sb="0" eb="3">
      <t>ツウシンラン</t>
    </rPh>
    <rPh sb="4" eb="6">
      <t>キニュウ</t>
    </rPh>
    <rPh sb="6" eb="8">
      <t>ジコウ</t>
    </rPh>
    <rPh sb="19" eb="20">
      <t>ホカ</t>
    </rPh>
    <phoneticPr fontId="68"/>
  </si>
  <si>
    <r>
      <t>①</t>
    </r>
    <r>
      <rPr>
        <b/>
        <sz val="10"/>
        <rFont val="ＭＳ Ｐゴシック"/>
        <family val="3"/>
        <charset val="128"/>
      </rPr>
      <t>申込大会名（大会期日）</t>
    </r>
    <rPh sb="1" eb="3">
      <t>モウシコミ</t>
    </rPh>
    <rPh sb="3" eb="6">
      <t>タイカイメイ</t>
    </rPh>
    <rPh sb="7" eb="9">
      <t>タイカイ</t>
    </rPh>
    <rPh sb="9" eb="11">
      <t>キジツ</t>
    </rPh>
    <phoneticPr fontId="68"/>
  </si>
  <si>
    <r>
      <t>②</t>
    </r>
    <r>
      <rPr>
        <b/>
        <sz val="10"/>
        <rFont val="ＭＳ Ｐゴシック"/>
        <family val="3"/>
        <charset val="128"/>
      </rPr>
      <t>申込団体名・学校名のいずれか</t>
    </r>
    <rPh sb="1" eb="3">
      <t>モウシコミ</t>
    </rPh>
    <rPh sb="3" eb="6">
      <t>ダンタイメイ</t>
    </rPh>
    <rPh sb="7" eb="10">
      <t>ガッコウメイ</t>
    </rPh>
    <phoneticPr fontId="68"/>
  </si>
  <si>
    <r>
      <t>ゆうちょ銀行以外</t>
    </r>
    <r>
      <rPr>
        <sz val="10"/>
        <rFont val="ＭＳ 明朝"/>
        <family val="1"/>
        <charset val="128"/>
      </rPr>
      <t>からの振り込みを行う場合は、以下の番号を使用してください。</t>
    </r>
    <rPh sb="4" eb="6">
      <t>ギンコウ</t>
    </rPh>
    <rPh sb="6" eb="8">
      <t>イガイ</t>
    </rPh>
    <rPh sb="11" eb="12">
      <t>フ</t>
    </rPh>
    <rPh sb="13" eb="14">
      <t>コ</t>
    </rPh>
    <rPh sb="16" eb="17">
      <t>オコナ</t>
    </rPh>
    <rPh sb="18" eb="20">
      <t>バアイ</t>
    </rPh>
    <rPh sb="22" eb="24">
      <t>イカ</t>
    </rPh>
    <rPh sb="25" eb="27">
      <t>バンゴウ</t>
    </rPh>
    <rPh sb="28" eb="30">
      <t>シヨウ</t>
    </rPh>
    <phoneticPr fontId="68"/>
  </si>
  <si>
    <t>店名</t>
    <rPh sb="0" eb="2">
      <t>テンメイ</t>
    </rPh>
    <phoneticPr fontId="68"/>
  </si>
  <si>
    <t>〇八九</t>
    <rPh sb="0" eb="3">
      <t>０８９</t>
    </rPh>
    <phoneticPr fontId="68"/>
  </si>
  <si>
    <t>店</t>
    <rPh sb="0" eb="1">
      <t>テン</t>
    </rPh>
    <phoneticPr fontId="68"/>
  </si>
  <si>
    <t>店番</t>
    <rPh sb="0" eb="1">
      <t>テン</t>
    </rPh>
    <rPh sb="1" eb="2">
      <t>バン</t>
    </rPh>
    <phoneticPr fontId="68"/>
  </si>
  <si>
    <t>０８９</t>
  </si>
  <si>
    <t>ｾﾞﾛﾊﾁｷｭｳ</t>
  </si>
  <si>
    <t>預金項目</t>
    <rPh sb="0" eb="2">
      <t>ヨキン</t>
    </rPh>
    <rPh sb="2" eb="4">
      <t>コウモク</t>
    </rPh>
    <phoneticPr fontId="68"/>
  </si>
  <si>
    <t>２</t>
  </si>
  <si>
    <t>当座預金</t>
    <rPh sb="0" eb="2">
      <t>トウザ</t>
    </rPh>
    <rPh sb="2" eb="4">
      <t>ヨキン</t>
    </rPh>
    <phoneticPr fontId="68"/>
  </si>
  <si>
    <t>００９０９０４</t>
  </si>
  <si>
    <t>☆銀行振込</t>
    <rPh sb="1" eb="5">
      <t>ギンコウフリコミ</t>
    </rPh>
    <phoneticPr fontId="3"/>
  </si>
  <si>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3"/>
  </si>
  <si>
    <t>普通預金　口座番号００７４９４８</t>
    <rPh sb="0" eb="4">
      <t>フツウヨキン</t>
    </rPh>
    <rPh sb="5" eb="9">
      <t>コウザバンゴウ</t>
    </rPh>
    <phoneticPr fontId="3"/>
  </si>
  <si>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3"/>
  </si>
  <si>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3"/>
  </si>
  <si>
    <t>　　例）　００４ｱｻﾋｶﾞｵｶｺｳｺｳ</t>
    <rPh sb="2" eb="3">
      <t>レイ</t>
    </rPh>
    <phoneticPr fontId="3"/>
  </si>
  <si>
    <t>振込口座の間違いにお気をつけください。</t>
    <rPh sb="0" eb="2">
      <t>フリコミ</t>
    </rPh>
    <rPh sb="2" eb="4">
      <t>コウザ</t>
    </rPh>
    <rPh sb="5" eb="7">
      <t>マチガ</t>
    </rPh>
    <rPh sb="10" eb="11">
      <t>キ</t>
    </rPh>
    <phoneticPr fontId="3"/>
  </si>
  <si>
    <t>団体名が判らなくなりますので、</t>
    <rPh sb="0" eb="3">
      <t>ダンタイメイ</t>
    </rPh>
    <rPh sb="4" eb="5">
      <t>ワカ</t>
    </rPh>
    <phoneticPr fontId="3"/>
  </si>
  <si>
    <r>
      <t>振込団体名に、</t>
    </r>
    <r>
      <rPr>
        <b/>
        <sz val="10"/>
        <rFont val="ＭＳ Ｐゴシック"/>
        <family val="3"/>
        <charset val="128"/>
      </rPr>
      <t>ｱｲﾁｹﾝﾘﾂ</t>
    </r>
    <r>
      <rPr>
        <sz val="10"/>
        <rFont val="ＭＳ Ｐゴシック"/>
        <family val="3"/>
        <charset val="128"/>
      </rPr>
      <t>や</t>
    </r>
    <r>
      <rPr>
        <b/>
        <sz val="10"/>
        <rFont val="ＭＳ Ｐゴシック"/>
        <family val="3"/>
        <charset val="128"/>
      </rPr>
      <t>ﾅｺﾞﾔｼﾘﾂなど</t>
    </r>
    <r>
      <rPr>
        <sz val="10"/>
        <rFont val="ＭＳ Ｐゴシック"/>
        <family val="3"/>
        <charset val="128"/>
      </rPr>
      <t>は、</t>
    </r>
    <r>
      <rPr>
        <b/>
        <sz val="10"/>
        <rFont val="ＭＳ Ｐゴシック"/>
        <family val="3"/>
        <charset val="128"/>
      </rPr>
      <t>絶対に付けないで</t>
    </r>
    <r>
      <rPr>
        <sz val="10"/>
        <rFont val="ＭＳ Ｐゴシック"/>
        <family val="3"/>
        <charset val="128"/>
      </rPr>
      <t>ください</t>
    </r>
    <rPh sb="0" eb="2">
      <t>フリコミ</t>
    </rPh>
    <rPh sb="2" eb="5">
      <t>ダンタイメイ</t>
    </rPh>
    <rPh sb="26" eb="28">
      <t>ゼッタイ</t>
    </rPh>
    <rPh sb="29" eb="30">
      <t>ツ</t>
    </rPh>
    <phoneticPr fontId="3"/>
  </si>
  <si>
    <t>９．その他</t>
    <phoneticPr fontId="3"/>
  </si>
  <si>
    <t>(１)選手権は、各種目とも優勝者には選手権賞、８位までには賞状を授与します。
    オープン種目･競技会の部は、8位まで賞状を授与します。</t>
    <rPh sb="3" eb="6">
      <t>センシュケン</t>
    </rPh>
    <rPh sb="8" eb="11">
      <t>カクシュモク</t>
    </rPh>
    <rPh sb="13" eb="16">
      <t>ユウショウシャ</t>
    </rPh>
    <rPh sb="18" eb="21">
      <t>センシュケン</t>
    </rPh>
    <rPh sb="21" eb="22">
      <t>ショウ</t>
    </rPh>
    <rPh sb="24" eb="25">
      <t>イ</t>
    </rPh>
    <rPh sb="29" eb="31">
      <t>ショウジョウ</t>
    </rPh>
    <rPh sb="32" eb="34">
      <t>ジュヨ</t>
    </rPh>
    <rPh sb="47" eb="49">
      <t>シュモク</t>
    </rPh>
    <rPh sb="58" eb="59">
      <t>イ</t>
    </rPh>
    <rPh sb="61" eb="63">
      <t>ショウジョウ</t>
    </rPh>
    <rPh sb="64" eb="66">
      <t>ジュヨ</t>
    </rPh>
    <phoneticPr fontId="3"/>
  </si>
  <si>
    <r>
      <t>(2)プログラムは</t>
    </r>
    <r>
      <rPr>
        <u/>
        <sz val="10"/>
        <rFont val="ＭＳ Ｐ明朝"/>
        <family val="1"/>
        <charset val="128"/>
      </rPr>
      <t>予約有料販売（８００円）</t>
    </r>
    <r>
      <rPr>
        <sz val="10"/>
        <rFont val="ＭＳ Ｐ明朝"/>
        <family val="1"/>
        <charset val="128"/>
      </rPr>
      <t>です。</t>
    </r>
    <phoneticPr fontId="3"/>
  </si>
  <si>
    <t>(3)棒高跳の試技は、男子３ｍ５０、女子２ｍ２０から行います。（天候・その他の理由で開始の高さを変更する場合があります）</t>
    <rPh sb="3" eb="6">
      <t>ボウタカトビ</t>
    </rPh>
    <rPh sb="7" eb="9">
      <t>シギ</t>
    </rPh>
    <rPh sb="11" eb="13">
      <t>ダンシ</t>
    </rPh>
    <rPh sb="18" eb="20">
      <t>ジョシ</t>
    </rPh>
    <rPh sb="26" eb="27">
      <t>オコナ</t>
    </rPh>
    <rPh sb="32" eb="34">
      <t>テンコウ</t>
    </rPh>
    <rPh sb="37" eb="38">
      <t>タ</t>
    </rPh>
    <rPh sb="39" eb="41">
      <t>リユウ</t>
    </rPh>
    <rPh sb="42" eb="44">
      <t>カイシ</t>
    </rPh>
    <rPh sb="45" eb="46">
      <t>タカ</t>
    </rPh>
    <rPh sb="48" eb="50">
      <t>ヘンコウ</t>
    </rPh>
    <rPh sb="52" eb="54">
      <t>バアイ</t>
    </rPh>
    <phoneticPr fontId="3"/>
  </si>
  <si>
    <t>(4)三段跳の踏切版は、男子１１ｍ、女子９ｍで実施します。</t>
    <rPh sb="3" eb="6">
      <t>サンダントビ</t>
    </rPh>
    <rPh sb="7" eb="9">
      <t>フミキリ</t>
    </rPh>
    <rPh sb="9" eb="10">
      <t>バン</t>
    </rPh>
    <rPh sb="12" eb="14">
      <t>ダンシ</t>
    </rPh>
    <rPh sb="18" eb="20">
      <t>ジョシ</t>
    </rPh>
    <rPh sb="23" eb="25">
      <t>ジッシ</t>
    </rPh>
    <phoneticPr fontId="69"/>
  </si>
  <si>
    <t>(5)女子三段跳の参加者が30名を超えた場合、棒高跳はBゾーンで行います。</t>
    <rPh sb="3" eb="5">
      <t>ジョシ</t>
    </rPh>
    <rPh sb="5" eb="8">
      <t>サンダントビ</t>
    </rPh>
    <rPh sb="9" eb="12">
      <t>サンカシャ</t>
    </rPh>
    <rPh sb="15" eb="16">
      <t>メイ</t>
    </rPh>
    <rPh sb="17" eb="18">
      <t>コ</t>
    </rPh>
    <rPh sb="20" eb="22">
      <t>バアイ</t>
    </rPh>
    <rPh sb="23" eb="26">
      <t>ボウタカトビ</t>
    </rPh>
    <rPh sb="32" eb="33">
      <t>オコナ</t>
    </rPh>
    <phoneticPr fontId="69"/>
  </si>
  <si>
    <t>(6)時間プログラム、受付一覧、大会注意事項は、大会7日前程度に愛知陸協ホームページ</t>
    <rPh sb="3" eb="5">
      <t>ジカン</t>
    </rPh>
    <rPh sb="11" eb="13">
      <t>ウケツケ</t>
    </rPh>
    <rPh sb="13" eb="15">
      <t>イチラン</t>
    </rPh>
    <rPh sb="16" eb="18">
      <t>タイカイ</t>
    </rPh>
    <rPh sb="18" eb="20">
      <t>チュウイ</t>
    </rPh>
    <rPh sb="20" eb="22">
      <t>ジコウ</t>
    </rPh>
    <rPh sb="24" eb="26">
      <t>タイカイ</t>
    </rPh>
    <rPh sb="27" eb="28">
      <t>ニチ</t>
    </rPh>
    <rPh sb="28" eb="29">
      <t>マエ</t>
    </rPh>
    <rPh sb="29" eb="31">
      <t>テイド</t>
    </rPh>
    <rPh sb="32" eb="34">
      <t>アイチ</t>
    </rPh>
    <rPh sb="34" eb="36">
      <t>リクキョウ</t>
    </rPh>
    <phoneticPr fontId="3"/>
  </si>
  <si>
    <t xml:space="preserve">    （愛知陸協で検索）にアップします。</t>
    <phoneticPr fontId="3"/>
  </si>
  <si>
    <t>http://www.aichi-rk.jp/01_01nittei.htm</t>
  </si>
  <si>
    <t>(7)メールの件名には、必ず団体名を記入してください。</t>
    <rPh sb="7" eb="9">
      <t>ケンメイ</t>
    </rPh>
    <rPh sb="12" eb="13">
      <t>カナラ</t>
    </rPh>
    <rPh sb="14" eb="17">
      <t>ダンタイメイ</t>
    </rPh>
    <rPh sb="18" eb="20">
      <t>キニュウ</t>
    </rPh>
    <phoneticPr fontId="3"/>
  </si>
  <si>
    <t>(8)申込ファイル名も団体名に変えてから送信してください。</t>
    <rPh sb="3" eb="5">
      <t>モウシコミ</t>
    </rPh>
    <rPh sb="9" eb="10">
      <t>メイ</t>
    </rPh>
    <rPh sb="11" eb="14">
      <t>ダンタイメイ</t>
    </rPh>
    <rPh sb="15" eb="16">
      <t>カ</t>
    </rPh>
    <rPh sb="20" eb="22">
      <t>ソウシン</t>
    </rPh>
    <phoneticPr fontId="3"/>
  </si>
  <si>
    <t>(9)申し込み人数に応じて、本競技場２F･３Fのスタンド下の</t>
    <rPh sb="3" eb="4">
      <t>モウ</t>
    </rPh>
    <rPh sb="5" eb="6">
      <t>コ</t>
    </rPh>
    <rPh sb="7" eb="9">
      <t>ニンズウ</t>
    </rPh>
    <rPh sb="10" eb="11">
      <t>オウ</t>
    </rPh>
    <rPh sb="14" eb="18">
      <t>ホンキョウギジョウ</t>
    </rPh>
    <rPh sb="28" eb="29">
      <t>シタ</t>
    </rPh>
    <phoneticPr fontId="3"/>
  </si>
  <si>
    <t>　割り振りを行いますので、場所取りは行わないでください。</t>
    <rPh sb="1" eb="2">
      <t>ワ</t>
    </rPh>
    <rPh sb="3" eb="4">
      <t>フ</t>
    </rPh>
    <rPh sb="6" eb="7">
      <t>オコナ</t>
    </rPh>
    <rPh sb="13" eb="16">
      <t>バショト</t>
    </rPh>
    <rPh sb="18" eb="19">
      <t>オコナ</t>
    </rPh>
    <phoneticPr fontId="3"/>
  </si>
  <si>
    <t>(10)問合せアドレス</t>
    <rPh sb="4" eb="6">
      <t>トイアワ</t>
    </rPh>
    <phoneticPr fontId="3"/>
  </si>
  <si>
    <t xml:space="preserve"> toiawase.nagoya@gmail.com</t>
    <phoneticPr fontId="3"/>
  </si>
  <si>
    <r>
      <rPr>
        <sz val="10"/>
        <rFont val="ＭＳ Ｐ明朝"/>
        <family val="1"/>
        <charset val="128"/>
      </rPr>
      <t>(11)</t>
    </r>
    <r>
      <rPr>
        <sz val="10"/>
        <rFont val="ＭＳ 明朝"/>
        <family val="1"/>
        <charset val="128"/>
      </rPr>
      <t>競技中に発生した負傷・傷病の応急処置は主催者において行いますが、以後の責任は負いません。</t>
    </r>
    <phoneticPr fontId="3"/>
  </si>
  <si>
    <t xml:space="preserve">(12)個人情報の扱いについて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3"/>
  </si>
  <si>
    <t>10.地区選手権について</t>
    <rPh sb="3" eb="8">
      <t>チクセンシュケン</t>
    </rPh>
    <phoneticPr fontId="3"/>
  </si>
  <si>
    <t>選手権としての競技と第６回地区競技会とに分けて実施します。</t>
    <rPh sb="0" eb="3">
      <t>センシュケン</t>
    </rPh>
    <rPh sb="7" eb="9">
      <t>キョウギ</t>
    </rPh>
    <rPh sb="10" eb="11">
      <t>ダイ</t>
    </rPh>
    <rPh sb="12" eb="13">
      <t>カイ</t>
    </rPh>
    <rPh sb="13" eb="15">
      <t>チク</t>
    </rPh>
    <rPh sb="15" eb="18">
      <t>キョウギカイ</t>
    </rPh>
    <rPh sb="20" eb="21">
      <t>ワ</t>
    </rPh>
    <rPh sb="23" eb="25">
      <t>ジッシ</t>
    </rPh>
    <phoneticPr fontId="3"/>
  </si>
  <si>
    <t>以下のトラック種目では、標準記録を突破している場合に選手権の部に出場できます。</t>
    <rPh sb="0" eb="2">
      <t>イカ</t>
    </rPh>
    <rPh sb="7" eb="9">
      <t>シュモク</t>
    </rPh>
    <rPh sb="12" eb="16">
      <t>ヒョウジュンキロク</t>
    </rPh>
    <rPh sb="17" eb="19">
      <t>トッパ</t>
    </rPh>
    <rPh sb="23" eb="25">
      <t>バアイ</t>
    </rPh>
    <rPh sb="26" eb="29">
      <t>センシュケン</t>
    </rPh>
    <rPh sb="30" eb="31">
      <t>ブ</t>
    </rPh>
    <rPh sb="32" eb="34">
      <t>シュツジョウ</t>
    </rPh>
    <phoneticPr fontId="3"/>
  </si>
  <si>
    <t>それ以外は、第６回名古屋地区競技会として実施します。</t>
    <rPh sb="2" eb="4">
      <t>イガイ</t>
    </rPh>
    <rPh sb="6" eb="7">
      <t>ダイ</t>
    </rPh>
    <rPh sb="8" eb="9">
      <t>カイ</t>
    </rPh>
    <rPh sb="9" eb="12">
      <t>ナゴヤ</t>
    </rPh>
    <rPh sb="12" eb="14">
      <t>チク</t>
    </rPh>
    <rPh sb="14" eb="17">
      <t>キョウギカイ</t>
    </rPh>
    <rPh sb="20" eb="22">
      <t>ジッシ</t>
    </rPh>
    <phoneticPr fontId="3"/>
  </si>
  <si>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3"/>
  </si>
  <si>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3"/>
  </si>
  <si>
    <t>すべて地区競技会の参加とします(申し込み後の変更はできません)。</t>
  </si>
  <si>
    <t>これらの種目については、予選→決勝とします。(人数が多い場合には準決勝を行います｡)</t>
    <rPh sb="4" eb="6">
      <t>シュモク</t>
    </rPh>
    <rPh sb="12" eb="14">
      <t>ヨセン</t>
    </rPh>
    <rPh sb="15" eb="17">
      <t>ケッショウ</t>
    </rPh>
    <rPh sb="23" eb="25">
      <t>ニンズウ</t>
    </rPh>
    <rPh sb="26" eb="27">
      <t>オオ</t>
    </rPh>
    <rPh sb="28" eb="30">
      <t>バアイ</t>
    </rPh>
    <rPh sb="32" eb="35">
      <t>ジュンケッショウ</t>
    </rPh>
    <rPh sb="36" eb="37">
      <t>オコナ</t>
    </rPh>
    <phoneticPr fontId="3"/>
  </si>
  <si>
    <t>1500m以上の種目は、選手権タイムレース決勝とします。</t>
    <rPh sb="5" eb="7">
      <t>イジョウ</t>
    </rPh>
    <rPh sb="8" eb="10">
      <t>シュモク</t>
    </rPh>
    <rPh sb="12" eb="15">
      <t>センシュケン</t>
    </rPh>
    <rPh sb="21" eb="23">
      <t>ケッショウ</t>
    </rPh>
    <phoneticPr fontId="3"/>
  </si>
  <si>
    <t>種目</t>
    <rPh sb="0" eb="2">
      <t>シュモク</t>
    </rPh>
    <phoneticPr fontId="3"/>
  </si>
  <si>
    <t>１００ｍ</t>
    <phoneticPr fontId="3"/>
  </si>
  <si>
    <t>１１秒１０</t>
    <rPh sb="2" eb="3">
      <t>ビョウ</t>
    </rPh>
    <phoneticPr fontId="3"/>
  </si>
  <si>
    <t>１２秒８０</t>
    <rPh sb="2" eb="3">
      <t>ビョウ</t>
    </rPh>
    <phoneticPr fontId="3"/>
  </si>
  <si>
    <t>２００ｍ</t>
    <phoneticPr fontId="3"/>
  </si>
  <si>
    <t>２２秒７０</t>
    <rPh sb="2" eb="3">
      <t>ビョウ</t>
    </rPh>
    <phoneticPr fontId="3"/>
  </si>
  <si>
    <t>２６秒７０</t>
    <rPh sb="2" eb="3">
      <t>ビョウ</t>
    </rPh>
    <phoneticPr fontId="3"/>
  </si>
  <si>
    <t>４００ｍ</t>
    <phoneticPr fontId="3"/>
  </si>
  <si>
    <t>５１秒５０</t>
    <rPh sb="2" eb="3">
      <t>ビョウ</t>
    </rPh>
    <phoneticPr fontId="3"/>
  </si>
  <si>
    <t>１分０３秒００</t>
    <rPh sb="1" eb="2">
      <t>フン</t>
    </rPh>
    <rPh sb="4" eb="5">
      <t>ビョウ</t>
    </rPh>
    <phoneticPr fontId="3"/>
  </si>
  <si>
    <t>８００ｍ</t>
    <phoneticPr fontId="3"/>
  </si>
  <si>
    <t>２分０１秒００</t>
    <rPh sb="1" eb="2">
      <t>フン</t>
    </rPh>
    <rPh sb="4" eb="5">
      <t>ビョウ</t>
    </rPh>
    <phoneticPr fontId="3"/>
  </si>
  <si>
    <t>２分２８秒００</t>
    <rPh sb="1" eb="2">
      <t>フン</t>
    </rPh>
    <rPh sb="4" eb="5">
      <t>ビョウ</t>
    </rPh>
    <phoneticPr fontId="3"/>
  </si>
  <si>
    <t>１１０ｍH/１００ｍH</t>
    <phoneticPr fontId="3"/>
  </si>
  <si>
    <t>１６秒５０</t>
    <rPh sb="2" eb="3">
      <t>ビョウ</t>
    </rPh>
    <phoneticPr fontId="3"/>
  </si>
  <si>
    <t>４００ｍH</t>
    <phoneticPr fontId="3"/>
  </si>
  <si>
    <t>５９秒００</t>
    <rPh sb="2" eb="3">
      <t>ビョウ</t>
    </rPh>
    <phoneticPr fontId="3"/>
  </si>
  <si>
    <t>設定しない</t>
    <rPh sb="0" eb="2">
      <t>セッテイ</t>
    </rPh>
    <phoneticPr fontId="3"/>
  </si>
  <si>
    <t>フィールド競技で長さを競う種目については、参加人数に応じて</t>
    <rPh sb="5" eb="7">
      <t>キョウギ</t>
    </rPh>
    <rPh sb="8" eb="9">
      <t>ナガ</t>
    </rPh>
    <rPh sb="11" eb="12">
      <t>キソ</t>
    </rPh>
    <rPh sb="13" eb="15">
      <t>シュモク</t>
    </rPh>
    <rPh sb="21" eb="25">
      <t>サンカニンズウ</t>
    </rPh>
    <rPh sb="26" eb="27">
      <t>オウ</t>
    </rPh>
    <phoneticPr fontId="3"/>
  </si>
  <si>
    <t>申込記録上位者の３分の１を目安に選手権対象者とします。</t>
    <rPh sb="0" eb="6">
      <t>モウシコミキロクジョウイ</t>
    </rPh>
    <rPh sb="6" eb="7">
      <t>シャ</t>
    </rPh>
    <rPh sb="9" eb="10">
      <t>ブン</t>
    </rPh>
    <rPh sb="13" eb="15">
      <t>メヤス</t>
    </rPh>
    <rPh sb="16" eb="22">
      <t>センシュケンタイショウシャ</t>
    </rPh>
    <phoneticPr fontId="3"/>
  </si>
  <si>
    <t>選手権のみ、トップ８を実施します。</t>
    <rPh sb="0" eb="3">
      <t>センシュケン</t>
    </rPh>
    <rPh sb="11" eb="13">
      <t>ジッシ</t>
    </rPh>
    <phoneticPr fontId="3"/>
  </si>
  <si>
    <t>目安は以下のとおりです。</t>
    <rPh sb="0" eb="2">
      <t>メヤス</t>
    </rPh>
    <rPh sb="3" eb="5">
      <t>イカ</t>
    </rPh>
    <phoneticPr fontId="3"/>
  </si>
  <si>
    <t>５０名以内　全員</t>
    <rPh sb="2" eb="5">
      <t>メイイナイ</t>
    </rPh>
    <rPh sb="6" eb="8">
      <t>ゼンイン</t>
    </rPh>
    <phoneticPr fontId="3"/>
  </si>
  <si>
    <t>５０名以上の場合</t>
    <rPh sb="2" eb="5">
      <t>メイイジョウ</t>
    </rPh>
    <rPh sb="6" eb="8">
      <t>バアイ</t>
    </rPh>
    <phoneticPr fontId="3"/>
  </si>
  <si>
    <t>　５０～９９名　 ２分の１程度が選手権</t>
    <rPh sb="6" eb="7">
      <t>メイ</t>
    </rPh>
    <rPh sb="10" eb="11">
      <t>フン</t>
    </rPh>
    <phoneticPr fontId="3"/>
  </si>
  <si>
    <t>　１００名以上　３分の１程度が選手権</t>
    <rPh sb="4" eb="7">
      <t>メイイジョウ</t>
    </rPh>
    <phoneticPr fontId="3"/>
  </si>
  <si>
    <t>区切りの記録に同記録者が多数の場合は、この限りではありません。</t>
    <rPh sb="0" eb="2">
      <t>クギ</t>
    </rPh>
    <rPh sb="4" eb="6">
      <t>キロク</t>
    </rPh>
    <rPh sb="7" eb="10">
      <t>ドウキロク</t>
    </rPh>
    <rPh sb="10" eb="11">
      <t>モノ</t>
    </rPh>
    <rPh sb="12" eb="14">
      <t>タスウ</t>
    </rPh>
    <rPh sb="15" eb="17">
      <t>バアイ</t>
    </rPh>
    <rPh sb="21" eb="22">
      <t>カギ</t>
    </rPh>
    <phoneticPr fontId="3"/>
  </si>
  <si>
    <t>高さを競う競技は、全員が選手権対象とします。</t>
    <rPh sb="0" eb="1">
      <t>タカ</t>
    </rPh>
    <rPh sb="3" eb="4">
      <t>キソ</t>
    </rPh>
    <rPh sb="5" eb="7">
      <t>キョウギ</t>
    </rPh>
    <rPh sb="9" eb="11">
      <t>ゼンイン</t>
    </rPh>
    <rPh sb="12" eb="15">
      <t>センシュケン</t>
    </rPh>
    <rPh sb="15" eb="17">
      <t>タイショウ</t>
    </rPh>
    <phoneticPr fontId="3"/>
  </si>
  <si>
    <t>第45回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3"/>
  </si>
  <si>
    <t>↓</t>
    <phoneticPr fontId="3"/>
  </si>
  <si>
    <t>　・ナンバーのアルファベットを入力してください。</t>
    <phoneticPr fontId="3"/>
  </si>
  <si>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3"/>
  </si>
  <si>
    <t>Ver6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</si>
</sst>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メール必着&quot;"/>
    <numFmt numFmtId="180" formatCode="[$-411]m&quot;月&quot;d&quot;日&quot;&quot;(&quot;aaa&quot;)郵送必着&quot;"/>
    <numFmt numFmtId="181" formatCode="[$-411]ggge&quot;年&quot;m&quot;月&quot;d&quot;日&quot;&quot;(&quot;aaa&quot;)必着&quot;"/>
  </numFmts>
  <fonts count="92">
    <font>
      <sz val="11"/>
      <color theme="1"/>
      <name val="ＭＳ Ｐゴシック"/>
      <family val="3"/>
      <charset val="128"/>
      <scheme val="minor"/>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明朝"/>
      <family val="1"/>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b/>
      <sz val="12"/>
      <color rgb="FFFF0000"/>
      <name val="ＭＳ ゴシック"/>
      <family val="3"/>
      <charset val="128"/>
    </font>
    <font>
      <sz val="6"/>
      <name val="ＭＳ Ｐゴシック"/>
      <family val="3"/>
      <charset val="128"/>
      <scheme val="minor"/>
    </font>
    <font>
      <sz val="14"/>
      <name val="ＤＨＰ平成明朝体W7"/>
      <family val="3"/>
      <charset val="128"/>
    </font>
    <font>
      <sz val="11"/>
      <name val="ＤＦ平成明朝体W7"/>
      <family val="3"/>
      <charset val="128"/>
    </font>
    <font>
      <b/>
      <sz val="16"/>
      <color theme="1"/>
      <name val="ＭＳ ゴシック"/>
      <family val="3"/>
      <charset val="128"/>
    </font>
    <font>
      <b/>
      <sz val="22"/>
      <color theme="1"/>
      <name val="ＭＳ ゴシック"/>
      <family val="3"/>
      <charset val="128"/>
    </font>
    <font>
      <b/>
      <u/>
      <sz val="11"/>
      <color rgb="FFFF0000"/>
      <name val="ＭＳ 明朝"/>
      <family val="1"/>
      <charset val="128"/>
    </font>
    <font>
      <sz val="10"/>
      <color theme="1"/>
      <name val="ＭＳ 明朝"/>
      <family val="1"/>
      <charset val="128"/>
    </font>
    <font>
      <sz val="22"/>
      <color theme="1"/>
      <name val="ＭＳ ゴシック"/>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28"/>
      <color rgb="FFFF0000"/>
      <name val="ＭＳ ゴシック"/>
      <family val="3"/>
      <charset val="128"/>
    </font>
    <font>
      <sz val="18"/>
      <color theme="3"/>
      <name val="ＭＳ Ｐゴシック"/>
      <family val="2"/>
      <charset val="128"/>
      <scheme val="major"/>
    </font>
    <font>
      <sz val="6"/>
      <name val="ＭＳ ゴシック"/>
      <family val="2"/>
      <charset val="128"/>
    </font>
    <font>
      <sz val="11"/>
      <name val="ＭＳ Ｐ明朝"/>
      <family val="1"/>
      <charset val="128"/>
    </font>
    <font>
      <sz val="10"/>
      <name val="ＭＳ Ｐゴシック"/>
      <family val="3"/>
      <charset val="128"/>
    </font>
    <font>
      <sz val="10"/>
      <name val="ＭＳ Ｐ明朝"/>
      <family val="1"/>
      <charset val="128"/>
    </font>
    <font>
      <sz val="10"/>
      <name val="ＭＳ Ｐ明朝"/>
      <family val="3"/>
      <charset val="128"/>
    </font>
    <font>
      <b/>
      <sz val="10"/>
      <name val="ＭＳ Ｐゴシック"/>
      <family val="3"/>
      <charset val="128"/>
    </font>
    <font>
      <i/>
      <sz val="10"/>
      <name val="ＭＳ Ｐ明朝"/>
      <family val="1"/>
      <charset val="128"/>
    </font>
    <font>
      <b/>
      <i/>
      <sz val="10"/>
      <name val="ＭＳ Ｐゴシック"/>
      <family val="3"/>
      <charset val="128"/>
    </font>
    <font>
      <b/>
      <sz val="10"/>
      <name val="ＭＳ Ｐ明朝"/>
      <family val="1"/>
      <charset val="128"/>
    </font>
    <font>
      <b/>
      <sz val="11"/>
      <name val="ＭＳ Ｐゴシック"/>
      <family val="3"/>
      <charset val="128"/>
    </font>
    <font>
      <b/>
      <sz val="11"/>
      <name val="ＭＳ Ｐ明朝"/>
      <family val="1"/>
      <charset val="128"/>
    </font>
    <font>
      <b/>
      <i/>
      <sz val="12"/>
      <name val="ＭＳ Ｐゴシック"/>
      <family val="3"/>
      <charset val="128"/>
    </font>
    <font>
      <b/>
      <i/>
      <sz val="12"/>
      <name val="ＭＳ Ｐ明朝"/>
      <family val="1"/>
      <charset val="128"/>
    </font>
    <font>
      <b/>
      <sz val="22"/>
      <name val="ＭＳ Ｐ明朝"/>
      <family val="1"/>
      <charset val="128"/>
    </font>
    <font>
      <b/>
      <sz val="10"/>
      <name val="ＭＳ ゴシック"/>
      <family val="3"/>
      <charset val="128"/>
    </font>
    <font>
      <b/>
      <u/>
      <sz val="10"/>
      <name val="ＭＳ Ｐ明朝"/>
      <family val="1"/>
      <charset val="128"/>
    </font>
    <font>
      <sz val="10"/>
      <name val="ＭＳ 明朝"/>
      <family val="1"/>
      <charset val="128"/>
    </font>
    <font>
      <u/>
      <sz val="10"/>
      <name val="ＭＳ Ｐ明朝"/>
      <family val="1"/>
      <charset val="128"/>
    </font>
    <font>
      <sz val="10"/>
      <name val="ＭＳ ゴシック"/>
      <family val="3"/>
      <charset val="128"/>
    </font>
    <font>
      <b/>
      <sz val="16"/>
      <name val="ＭＳ Ｐ明朝"/>
      <family val="1"/>
      <charset val="128"/>
    </font>
    <font>
      <b/>
      <sz val="14"/>
      <name val="ＭＳ Ｐ明朝"/>
      <family val="1"/>
      <charset val="128"/>
    </font>
    <font>
      <b/>
      <sz val="16"/>
      <color rgb="FFFF0000"/>
      <name val="ＭＳ ゴシック"/>
      <family val="3"/>
      <charset val="128"/>
    </font>
    <font>
      <sz val="16"/>
      <color theme="1"/>
      <name val="ＭＳ ゴシック"/>
      <family val="3"/>
      <charset val="128"/>
    </font>
  </fonts>
  <fills count="11">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3" tint="0.79998168889431442"/>
        <bgColor indexed="64"/>
      </patternFill>
    </fill>
    <fill>
      <patternFill patternType="solid">
        <fgColor theme="1"/>
        <bgColor indexed="64"/>
      </patternFill>
    </fill>
  </fills>
  <borders count="107">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bottom style="hair">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medium">
        <color indexed="64"/>
      </right>
      <top/>
      <bottom/>
      <diagonal/>
    </border>
    <border diagonalDown="1">
      <left style="medium">
        <color indexed="64"/>
      </left>
      <right/>
      <top style="thin">
        <color indexed="64"/>
      </top>
      <bottom style="thin">
        <color indexed="64"/>
      </bottom>
      <diagonal style="medium">
        <color indexed="64"/>
      </diagonal>
    </border>
    <border diagonalDown="1">
      <left style="thin">
        <color indexed="64"/>
      </left>
      <right/>
      <top style="thin">
        <color indexed="64"/>
      </top>
      <bottom style="thin">
        <color indexed="64"/>
      </bottom>
      <diagonal style="medium">
        <color indexed="64"/>
      </diagonal>
    </border>
    <border diagonalDown="1">
      <left/>
      <right style="medium">
        <color indexed="64"/>
      </right>
      <top style="thin">
        <color indexed="64"/>
      </top>
      <bottom style="thin">
        <color indexed="64"/>
      </bottom>
      <diagonal style="medium">
        <color indexed="64"/>
      </diagonal>
    </border>
    <border diagonalDown="1">
      <left style="thin">
        <color indexed="64"/>
      </left>
      <right style="medium">
        <color indexed="64"/>
      </right>
      <top style="thin">
        <color indexed="64"/>
      </top>
      <bottom style="thin">
        <color indexed="64"/>
      </bottom>
      <diagonal style="medium">
        <color indexed="64"/>
      </diagonal>
    </border>
    <border>
      <left style="thin">
        <color auto="1"/>
      </left>
      <right/>
      <top/>
      <bottom/>
      <diagonal/>
    </border>
  </borders>
  <cellStyleXfs count="6">
    <xf numFmtId="0" fontId="0" fillId="0" borderId="0">
      <alignment vertical="center"/>
    </xf>
    <xf numFmtId="0" fontId="25" fillId="0" borderId="0"/>
    <xf numFmtId="0" fontId="13" fillId="0" borderId="0">
      <alignment vertical="center"/>
    </xf>
    <xf numFmtId="0" fontId="2" fillId="0" borderId="0">
      <alignment vertical="center"/>
    </xf>
    <xf numFmtId="0" fontId="1" fillId="0" borderId="0">
      <alignment vertical="center"/>
    </xf>
    <xf numFmtId="0" fontId="13" fillId="0" borderId="0">
      <alignment vertical="center"/>
    </xf>
  </cellStyleXfs>
  <cellXfs count="464">
    <xf numFmtId="0" fontId="0" fillId="0" borderId="0" xfId="0">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8" fillId="0" borderId="0" xfId="0" applyFont="1" applyFill="1" applyBorder="1" applyAlignment="1">
      <alignment vertical="center"/>
    </xf>
    <xf numFmtId="0" fontId="26" fillId="0" borderId="0" xfId="0" applyFont="1" applyBorder="1" applyAlignment="1">
      <alignment horizontal="center" vertical="center"/>
    </xf>
    <xf numFmtId="0" fontId="0" fillId="0" borderId="0" xfId="0" applyFill="1">
      <alignment vertical="center"/>
    </xf>
    <xf numFmtId="0" fontId="26" fillId="0" borderId="0" xfId="0" applyFont="1" applyFill="1" applyBorder="1">
      <alignment vertical="center"/>
    </xf>
    <xf numFmtId="0" fontId="31" fillId="0" borderId="0" xfId="0" applyFont="1" applyAlignment="1">
      <alignment vertical="center"/>
    </xf>
    <xf numFmtId="0" fontId="31" fillId="0" borderId="0" xfId="0" applyFont="1" applyFill="1" applyBorder="1" applyAlignment="1">
      <alignment vertical="center"/>
    </xf>
    <xf numFmtId="0" fontId="26"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6" fillId="0" borderId="0" xfId="0" applyFont="1">
      <alignment vertical="center"/>
    </xf>
    <xf numFmtId="49" fontId="26" fillId="0" borderId="0" xfId="0" applyNumberFormat="1" applyFont="1" applyAlignment="1">
      <alignment horizontal="right" vertical="center"/>
    </xf>
    <xf numFmtId="0" fontId="26" fillId="0" borderId="0" xfId="0" applyFont="1" applyAlignment="1">
      <alignment horizontal="right" vertical="center"/>
    </xf>
    <xf numFmtId="0" fontId="26" fillId="0" borderId="1" xfId="0" applyFont="1" applyBorder="1" applyAlignment="1">
      <alignment horizontal="right" vertical="center"/>
    </xf>
    <xf numFmtId="0" fontId="26" fillId="0" borderId="19" xfId="0" applyFont="1" applyBorder="1" applyAlignment="1">
      <alignment horizontal="right" vertical="center"/>
    </xf>
    <xf numFmtId="0" fontId="27" fillId="0" borderId="0" xfId="0" applyFont="1">
      <alignment vertical="center"/>
    </xf>
    <xf numFmtId="0" fontId="30" fillId="3" borderId="3" xfId="0" applyFont="1" applyFill="1" applyBorder="1" applyAlignment="1">
      <alignment horizontal="center" vertical="center"/>
    </xf>
    <xf numFmtId="0" fontId="26" fillId="5" borderId="0" xfId="0" applyFont="1" applyFill="1">
      <alignment vertical="center"/>
    </xf>
    <xf numFmtId="0" fontId="26" fillId="0" borderId="0" xfId="0" applyFont="1" applyFill="1" applyBorder="1" applyAlignment="1">
      <alignment horizontal="left" vertical="center"/>
    </xf>
    <xf numFmtId="0" fontId="35" fillId="5" borderId="0" xfId="0" applyFont="1" applyFill="1">
      <alignment vertical="center"/>
    </xf>
    <xf numFmtId="0" fontId="26" fillId="5" borderId="0" xfId="0" applyFont="1" applyFill="1" applyAlignment="1">
      <alignment horizontal="center" vertical="center"/>
    </xf>
    <xf numFmtId="0" fontId="26" fillId="0" borderId="27" xfId="0" applyFont="1" applyBorder="1" applyAlignment="1">
      <alignment horizontal="center" vertical="center"/>
    </xf>
    <xf numFmtId="0" fontId="26" fillId="0" borderId="20" xfId="0" applyFont="1" applyBorder="1" applyAlignment="1">
      <alignment horizontal="center" vertical="center"/>
    </xf>
    <xf numFmtId="0" fontId="0" fillId="0" borderId="29" xfId="0" applyBorder="1">
      <alignment vertical="center"/>
    </xf>
    <xf numFmtId="0" fontId="26" fillId="0" borderId="24" xfId="0" applyFont="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26" fillId="0" borderId="30" xfId="0" applyFont="1" applyBorder="1" applyAlignment="1">
      <alignment horizontal="center" vertical="center"/>
    </xf>
    <xf numFmtId="0" fontId="30" fillId="3" borderId="31" xfId="0" applyFont="1" applyFill="1" applyBorder="1" applyAlignment="1">
      <alignment horizontal="center" vertical="center"/>
    </xf>
    <xf numFmtId="0" fontId="26" fillId="0" borderId="20" xfId="0" applyFont="1" applyBorder="1" applyAlignment="1">
      <alignment horizontal="center" vertical="center" wrapText="1"/>
    </xf>
    <xf numFmtId="0" fontId="36" fillId="3" borderId="6" xfId="0" applyFont="1" applyFill="1" applyBorder="1" applyAlignment="1">
      <alignment horizontal="center" vertical="center"/>
    </xf>
    <xf numFmtId="0" fontId="26" fillId="0" borderId="6" xfId="0" applyFont="1" applyBorder="1" applyAlignment="1">
      <alignment horizontal="center" vertical="center"/>
    </xf>
    <xf numFmtId="0" fontId="0" fillId="0" borderId="0" xfId="0" applyBorder="1">
      <alignment vertical="center"/>
    </xf>
    <xf numFmtId="0" fontId="24"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0" fillId="0" borderId="0" xfId="0" applyFill="1" applyProtection="1">
      <alignment vertical="center"/>
    </xf>
    <xf numFmtId="0" fontId="28" fillId="5" borderId="0" xfId="0" applyFont="1" applyFill="1" applyAlignment="1">
      <alignment vertical="center"/>
    </xf>
    <xf numFmtId="0" fontId="26" fillId="5" borderId="0" xfId="0" applyFont="1" applyFill="1" applyBorder="1" applyAlignment="1">
      <alignment horizontal="center" vertical="center"/>
    </xf>
    <xf numFmtId="0" fontId="0" fillId="5" borderId="0" xfId="0" applyFill="1">
      <alignment vertical="center"/>
    </xf>
    <xf numFmtId="0" fontId="26" fillId="5" borderId="0" xfId="0" applyFont="1" applyFill="1" applyAlignment="1">
      <alignment horizontal="right" vertical="center"/>
    </xf>
    <xf numFmtId="0" fontId="26" fillId="5" borderId="41" xfId="0" applyFont="1" applyFill="1" applyBorder="1">
      <alignment vertical="center"/>
    </xf>
    <xf numFmtId="0" fontId="26" fillId="5" borderId="42" xfId="0" applyFont="1" applyFill="1" applyBorder="1">
      <alignment vertical="center"/>
    </xf>
    <xf numFmtId="0" fontId="26" fillId="5" borderId="43" xfId="0" applyFont="1" applyFill="1" applyBorder="1">
      <alignment vertical="center"/>
    </xf>
    <xf numFmtId="0" fontId="26" fillId="5" borderId="0" xfId="0" applyFont="1" applyFill="1" applyBorder="1" applyAlignment="1">
      <alignment horizontal="right" vertical="center"/>
    </xf>
    <xf numFmtId="0" fontId="26" fillId="5" borderId="44" xfId="0" applyFont="1" applyFill="1" applyBorder="1">
      <alignment vertical="center"/>
    </xf>
    <xf numFmtId="0" fontId="26" fillId="5" borderId="0" xfId="0" applyFont="1" applyFill="1" applyBorder="1">
      <alignment vertical="center"/>
    </xf>
    <xf numFmtId="0" fontId="26" fillId="5" borderId="45" xfId="0" applyFont="1" applyFill="1" applyBorder="1">
      <alignment vertical="center"/>
    </xf>
    <xf numFmtId="0" fontId="26" fillId="5" borderId="46" xfId="0" applyFont="1" applyFill="1" applyBorder="1" applyAlignment="1">
      <alignment horizontal="right" vertical="center"/>
    </xf>
    <xf numFmtId="0" fontId="26" fillId="5" borderId="47" xfId="0" applyFont="1" applyFill="1" applyBorder="1" applyAlignment="1">
      <alignment horizontal="right" vertical="center"/>
    </xf>
    <xf numFmtId="0" fontId="26" fillId="5" borderId="47" xfId="0" applyFont="1" applyFill="1" applyBorder="1" applyAlignment="1">
      <alignment horizontal="center" vertical="center"/>
    </xf>
    <xf numFmtId="0" fontId="26" fillId="5" borderId="47" xfId="0" applyFont="1" applyFill="1" applyBorder="1" applyAlignment="1">
      <alignment horizontal="left" vertical="center"/>
    </xf>
    <xf numFmtId="0" fontId="26" fillId="5" borderId="48" xfId="0" applyFont="1" applyFill="1" applyBorder="1">
      <alignment vertical="center"/>
    </xf>
    <xf numFmtId="0" fontId="26" fillId="0" borderId="0" xfId="0" applyFont="1" applyProtection="1">
      <alignment vertical="center"/>
    </xf>
    <xf numFmtId="0" fontId="26" fillId="0" borderId="3" xfId="0" applyFont="1" applyBorder="1" applyAlignment="1" applyProtection="1">
      <alignment horizontal="center" vertical="center" shrinkToFit="1"/>
      <protection locked="0"/>
    </xf>
    <xf numFmtId="0" fontId="26" fillId="0" borderId="7" xfId="0" applyFont="1" applyBorder="1" applyAlignment="1" applyProtection="1">
      <alignment horizontal="center" vertical="center" shrinkToFit="1"/>
      <protection locked="0"/>
    </xf>
    <xf numFmtId="0" fontId="26" fillId="0" borderId="6" xfId="0" applyFont="1" applyBorder="1" applyAlignment="1" applyProtection="1">
      <alignment horizontal="center" vertical="center" shrinkToFit="1"/>
      <protection locked="0"/>
    </xf>
    <xf numFmtId="0" fontId="26" fillId="0" borderId="31" xfId="0" applyFont="1" applyBorder="1" applyAlignment="1" applyProtection="1">
      <alignment horizontal="center" vertical="center" shrinkToFit="1"/>
      <protection locked="0"/>
    </xf>
    <xf numFmtId="0" fontId="29" fillId="0" borderId="0" xfId="0" applyFont="1" applyAlignment="1">
      <alignment vertical="center"/>
    </xf>
    <xf numFmtId="0" fontId="26" fillId="0" borderId="0" xfId="0" applyFont="1" applyFill="1" applyBorder="1" applyAlignment="1" applyProtection="1">
      <alignment horizontal="right" vertical="center"/>
    </xf>
    <xf numFmtId="0" fontId="0" fillId="0" borderId="0" xfId="0" applyAlignment="1">
      <alignment horizontal="center" vertical="center"/>
    </xf>
    <xf numFmtId="0" fontId="26" fillId="0" borderId="49" xfId="0" applyFont="1" applyBorder="1" applyAlignment="1">
      <alignment vertical="center"/>
    </xf>
    <xf numFmtId="0" fontId="26" fillId="0" borderId="52" xfId="0" applyFont="1" applyBorder="1" applyAlignment="1">
      <alignment horizontal="center" vertical="center"/>
    </xf>
    <xf numFmtId="0" fontId="26" fillId="0" borderId="54" xfId="0" applyFont="1" applyBorder="1" applyAlignment="1">
      <alignment vertical="center"/>
    </xf>
    <xf numFmtId="0" fontId="26" fillId="0" borderId="56" xfId="0" applyFont="1" applyBorder="1" applyAlignment="1">
      <alignment vertical="center"/>
    </xf>
    <xf numFmtId="0" fontId="39" fillId="0" borderId="0" xfId="0" applyFont="1" applyBorder="1" applyAlignment="1">
      <alignment vertical="center"/>
    </xf>
    <xf numFmtId="0" fontId="0" fillId="0" borderId="0" xfId="0" applyAlignment="1">
      <alignment vertical="center"/>
    </xf>
    <xf numFmtId="0" fontId="0" fillId="0" borderId="52" xfId="0" applyBorder="1">
      <alignment vertical="center"/>
    </xf>
    <xf numFmtId="0" fontId="0" fillId="0" borderId="56" xfId="0" applyBorder="1">
      <alignment vertical="center"/>
    </xf>
    <xf numFmtId="0" fontId="0" fillId="0" borderId="53" xfId="0" applyBorder="1">
      <alignment vertical="center"/>
    </xf>
    <xf numFmtId="0" fontId="46" fillId="5" borderId="0" xfId="0" applyFont="1" applyFill="1" applyAlignment="1">
      <alignment vertical="center"/>
    </xf>
    <xf numFmtId="0" fontId="26" fillId="0" borderId="49" xfId="0" applyFont="1" applyBorder="1">
      <alignment vertical="center"/>
    </xf>
    <xf numFmtId="0" fontId="26" fillId="0" borderId="51" xfId="0" applyFont="1" applyBorder="1">
      <alignment vertical="center"/>
    </xf>
    <xf numFmtId="0" fontId="30" fillId="0" borderId="51" xfId="0" applyFont="1" applyBorder="1">
      <alignment vertical="center"/>
    </xf>
    <xf numFmtId="0" fontId="26" fillId="0" borderId="52" xfId="0" applyFont="1" applyBorder="1">
      <alignment vertical="center"/>
    </xf>
    <xf numFmtId="0" fontId="26" fillId="0" borderId="54"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0" borderId="13" xfId="0" applyFont="1" applyBorder="1">
      <alignment vertical="center"/>
    </xf>
    <xf numFmtId="0" fontId="26" fillId="0" borderId="40" xfId="0" applyFont="1" applyBorder="1">
      <alignment vertical="center"/>
    </xf>
    <xf numFmtId="0" fontId="26" fillId="0" borderId="53" xfId="0" applyFont="1" applyBorder="1">
      <alignment vertical="center"/>
    </xf>
    <xf numFmtId="0" fontId="29" fillId="0" borderId="0" xfId="0" applyFont="1">
      <alignment vertical="center"/>
    </xf>
    <xf numFmtId="0" fontId="29" fillId="0" borderId="3" xfId="0" applyFont="1" applyBorder="1" applyAlignment="1">
      <alignment horizontal="center" vertical="center"/>
    </xf>
    <xf numFmtId="0" fontId="47" fillId="0" borderId="0" xfId="0" applyFont="1">
      <alignment vertical="center"/>
    </xf>
    <xf numFmtId="0" fontId="47" fillId="0" borderId="27" xfId="0" applyFont="1" applyBorder="1" applyAlignment="1">
      <alignment horizontal="center" vertical="center"/>
    </xf>
    <xf numFmtId="0" fontId="47" fillId="0" borderId="24" xfId="0" applyFont="1" applyBorder="1" applyAlignment="1">
      <alignment horizontal="center" vertical="center"/>
    </xf>
    <xf numFmtId="0" fontId="47" fillId="0" borderId="0" xfId="0" applyFont="1" applyAlignment="1">
      <alignment horizontal="center" vertical="center"/>
    </xf>
    <xf numFmtId="0" fontId="47" fillId="0" borderId="28" xfId="0" applyFont="1" applyBorder="1" applyAlignment="1">
      <alignment horizontal="center" vertical="center"/>
    </xf>
    <xf numFmtId="0" fontId="47" fillId="0" borderId="25" xfId="0" applyFont="1" applyBorder="1" applyAlignment="1">
      <alignment horizontal="center" vertical="center"/>
    </xf>
    <xf numFmtId="0" fontId="47" fillId="0" borderId="3" xfId="0" applyFont="1" applyBorder="1">
      <alignment vertical="center"/>
    </xf>
    <xf numFmtId="0" fontId="47" fillId="0" borderId="3" xfId="0" applyFont="1" applyBorder="1" applyAlignment="1">
      <alignment horizontal="center" vertical="center"/>
    </xf>
    <xf numFmtId="0" fontId="47" fillId="0" borderId="16" xfId="0" applyFont="1" applyBorder="1">
      <alignment vertical="center"/>
    </xf>
    <xf numFmtId="0" fontId="47" fillId="0" borderId="16" xfId="0" applyFont="1" applyBorder="1" applyAlignment="1">
      <alignment horizontal="center" vertical="center"/>
    </xf>
    <xf numFmtId="0" fontId="47" fillId="0" borderId="17" xfId="0" applyFont="1" applyBorder="1">
      <alignment vertical="center"/>
    </xf>
    <xf numFmtId="0" fontId="47" fillId="0" borderId="17" xfId="0" applyFont="1" applyBorder="1" applyAlignment="1">
      <alignment horizontal="center" vertical="center"/>
    </xf>
    <xf numFmtId="0" fontId="47" fillId="0" borderId="18" xfId="0" applyFont="1" applyBorder="1">
      <alignment vertical="center"/>
    </xf>
    <xf numFmtId="0" fontId="47" fillId="0" borderId="18" xfId="0" applyFont="1" applyBorder="1" applyAlignment="1">
      <alignment horizontal="center" vertical="center"/>
    </xf>
    <xf numFmtId="0" fontId="47" fillId="0" borderId="72" xfId="0" applyFont="1" applyBorder="1">
      <alignment vertical="center"/>
    </xf>
    <xf numFmtId="0" fontId="47" fillId="0" borderId="72" xfId="0" applyFont="1" applyBorder="1" applyAlignment="1">
      <alignment horizontal="center" vertical="center"/>
    </xf>
    <xf numFmtId="0" fontId="47" fillId="0" borderId="73" xfId="0" applyFont="1" applyBorder="1">
      <alignment vertical="center"/>
    </xf>
    <xf numFmtId="0" fontId="47" fillId="0" borderId="73" xfId="0" applyFont="1" applyBorder="1" applyAlignment="1">
      <alignment horizontal="center" vertical="center"/>
    </xf>
    <xf numFmtId="0" fontId="29" fillId="5" borderId="0" xfId="0" applyFont="1" applyFill="1">
      <alignment vertical="center"/>
    </xf>
    <xf numFmtId="0" fontId="15" fillId="5" borderId="0" xfId="0" applyFont="1" applyFill="1">
      <alignment vertical="center"/>
    </xf>
    <xf numFmtId="0" fontId="47" fillId="0" borderId="30" xfId="0" applyFont="1" applyBorder="1" applyAlignment="1">
      <alignment horizontal="center" vertical="center"/>
    </xf>
    <xf numFmtId="0" fontId="47" fillId="0" borderId="32" xfId="0" applyFont="1" applyBorder="1" applyAlignment="1">
      <alignment horizontal="center" vertical="center"/>
    </xf>
    <xf numFmtId="0" fontId="26" fillId="0" borderId="0" xfId="0" applyFont="1" applyFill="1" applyAlignment="1">
      <alignment horizontal="center" vertical="center"/>
    </xf>
    <xf numFmtId="0" fontId="0" fillId="0" borderId="51" xfId="0" applyBorder="1">
      <alignment vertical="center"/>
    </xf>
    <xf numFmtId="0" fontId="0" fillId="0" borderId="40" xfId="0" applyBorder="1">
      <alignment vertical="center"/>
    </xf>
    <xf numFmtId="0" fontId="32" fillId="0" borderId="1" xfId="0" applyFont="1" applyBorder="1" applyAlignment="1">
      <alignment horizontal="center" vertical="center"/>
    </xf>
    <xf numFmtId="0" fontId="0" fillId="5" borderId="6" xfId="0" applyFill="1" applyBorder="1" applyAlignment="1">
      <alignment vertical="center" textRotation="255"/>
    </xf>
    <xf numFmtId="0" fontId="0" fillId="5" borderId="19" xfId="0" applyFill="1" applyBorder="1">
      <alignment vertical="center"/>
    </xf>
    <xf numFmtId="0" fontId="0" fillId="5" borderId="33" xfId="0" applyFill="1" applyBorder="1">
      <alignment vertical="center"/>
    </xf>
    <xf numFmtId="0" fontId="47" fillId="0" borderId="35" xfId="0" applyFont="1" applyBorder="1" applyAlignment="1">
      <alignment horizontal="center" vertical="center"/>
    </xf>
    <xf numFmtId="0" fontId="47" fillId="0" borderId="55" xfId="0" applyFont="1" applyBorder="1" applyAlignment="1">
      <alignment horizontal="center" vertical="center"/>
    </xf>
    <xf numFmtId="0" fontId="38" fillId="0" borderId="16"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38" fillId="0" borderId="18" xfId="0" applyFont="1" applyFill="1" applyBorder="1" applyAlignment="1" applyProtection="1">
      <alignment horizontal="center" vertical="center" shrinkToFit="1"/>
    </xf>
    <xf numFmtId="0" fontId="47" fillId="0" borderId="16"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72" xfId="0" applyFont="1" applyBorder="1" applyAlignment="1">
      <alignment horizontal="center" vertical="center" shrinkToFit="1"/>
    </xf>
    <xf numFmtId="0" fontId="47" fillId="0" borderId="18" xfId="0" applyFont="1" applyBorder="1" applyAlignment="1">
      <alignment horizontal="center" vertical="center" shrinkToFit="1"/>
    </xf>
    <xf numFmtId="0" fontId="47" fillId="0" borderId="73" xfId="0" applyFont="1" applyBorder="1" applyAlignment="1">
      <alignment horizontal="center" vertical="center" shrinkToFit="1"/>
    </xf>
    <xf numFmtId="0" fontId="26" fillId="0" borderId="1" xfId="0" applyFont="1" applyBorder="1" applyAlignment="1">
      <alignment horizontal="center" vertical="center"/>
    </xf>
    <xf numFmtId="0" fontId="26" fillId="0" borderId="77" xfId="0" applyFont="1" applyBorder="1" applyAlignment="1">
      <alignment horizontal="center" vertical="center"/>
    </xf>
    <xf numFmtId="0" fontId="22" fillId="0" borderId="0" xfId="1" applyFont="1" applyFill="1" applyBorder="1" applyAlignment="1" applyProtection="1">
      <alignment horizontal="center" vertical="center"/>
    </xf>
    <xf numFmtId="0" fontId="27"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6" fillId="5" borderId="0" xfId="0" applyFont="1" applyFill="1" applyAlignment="1">
      <alignment vertical="center"/>
    </xf>
    <xf numFmtId="0" fontId="29" fillId="0" borderId="0" xfId="0" applyFont="1" applyFill="1" applyBorder="1" applyAlignment="1" applyProtection="1">
      <alignment horizontal="center" vertical="center"/>
    </xf>
    <xf numFmtId="0" fontId="26" fillId="0" borderId="21" xfId="0" applyFont="1" applyBorder="1" applyAlignment="1">
      <alignment horizontal="center" vertical="center"/>
    </xf>
    <xf numFmtId="0" fontId="26" fillId="0" borderId="79" xfId="0" applyFont="1" applyBorder="1" applyAlignment="1">
      <alignment horizontal="center" vertical="center"/>
    </xf>
    <xf numFmtId="0" fontId="26" fillId="0" borderId="78" xfId="0" applyFont="1" applyBorder="1" applyAlignment="1">
      <alignment horizontal="center" vertical="center"/>
    </xf>
    <xf numFmtId="0" fontId="26" fillId="0" borderId="80" xfId="0" applyFont="1" applyBorder="1" applyAlignment="1">
      <alignment horizontal="center" vertical="center"/>
    </xf>
    <xf numFmtId="0" fontId="26" fillId="0" borderId="32" xfId="0" applyFont="1" applyBorder="1" applyAlignment="1">
      <alignment horizontal="center" vertical="center"/>
    </xf>
    <xf numFmtId="0" fontId="27" fillId="0" borderId="0" xfId="0" applyFont="1" applyAlignment="1" applyProtection="1">
      <alignment vertical="center"/>
    </xf>
    <xf numFmtId="0" fontId="6" fillId="5" borderId="0" xfId="0" applyFont="1" applyFill="1" applyBorder="1" applyAlignment="1" applyProtection="1">
      <alignment vertical="center"/>
    </xf>
    <xf numFmtId="0" fontId="26" fillId="5" borderId="0" xfId="0" applyFont="1" applyFill="1" applyAlignment="1" applyProtection="1">
      <alignment horizontal="center" vertical="center"/>
    </xf>
    <xf numFmtId="0" fontId="26" fillId="0" borderId="0" xfId="0" applyFont="1" applyAlignment="1" applyProtection="1">
      <alignment horizontal="center" vertical="center"/>
    </xf>
    <xf numFmtId="0" fontId="27" fillId="0" borderId="0" xfId="0" applyFont="1" applyFill="1" applyBorder="1" applyAlignment="1" applyProtection="1">
      <alignment vertical="center"/>
    </xf>
    <xf numFmtId="0" fontId="26" fillId="0" borderId="0" xfId="0" applyFont="1" applyFill="1" applyBorder="1" applyProtection="1">
      <alignment vertical="center"/>
    </xf>
    <xf numFmtId="0" fontId="26" fillId="0" borderId="2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26" fillId="0" borderId="18" xfId="0" applyFont="1" applyFill="1" applyBorder="1" applyAlignment="1" applyProtection="1">
      <alignment horizontal="center" vertical="center"/>
    </xf>
    <xf numFmtId="0" fontId="37" fillId="0" borderId="29" xfId="0" applyFont="1" applyFill="1" applyBorder="1" applyAlignment="1" applyProtection="1">
      <alignment vertical="center"/>
    </xf>
    <xf numFmtId="0" fontId="37" fillId="0" borderId="29" xfId="0" applyFont="1" applyFill="1" applyBorder="1" applyAlignment="1" applyProtection="1">
      <alignment horizontal="right" vertical="center"/>
    </xf>
    <xf numFmtId="0" fontId="37" fillId="0" borderId="0"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9" fillId="0" borderId="2" xfId="0" applyFont="1" applyFill="1" applyBorder="1" applyAlignment="1" applyProtection="1">
      <alignment horizontal="center" vertical="center"/>
    </xf>
    <xf numFmtId="0" fontId="26" fillId="0" borderId="37" xfId="0" applyFont="1" applyFill="1" applyBorder="1" applyProtection="1">
      <alignment vertical="center"/>
    </xf>
    <xf numFmtId="0" fontId="0" fillId="0" borderId="37" xfId="0" applyFill="1" applyBorder="1" applyProtection="1">
      <alignment vertical="center"/>
    </xf>
    <xf numFmtId="0" fontId="26" fillId="0" borderId="0" xfId="0" applyFont="1" applyFill="1" applyAlignment="1" applyProtection="1">
      <alignment horizontal="center" vertical="center"/>
    </xf>
    <xf numFmtId="0" fontId="25" fillId="0" borderId="0" xfId="1" applyAlignment="1" applyProtection="1">
      <alignment horizontal="right" vertical="center" shrinkToFit="1"/>
    </xf>
    <xf numFmtId="0" fontId="25" fillId="0" borderId="0" xfId="1" applyAlignment="1" applyProtection="1">
      <alignment vertical="center"/>
    </xf>
    <xf numFmtId="0" fontId="0" fillId="0" borderId="0" xfId="0" applyProtection="1">
      <alignment vertical="center"/>
    </xf>
    <xf numFmtId="0" fontId="45" fillId="0" borderId="0" xfId="0" applyFont="1" applyBorder="1" applyAlignment="1" applyProtection="1">
      <alignment vertical="center"/>
    </xf>
    <xf numFmtId="0" fontId="25" fillId="0" borderId="0" xfId="1" applyFont="1" applyAlignment="1" applyProtection="1">
      <alignment vertical="center"/>
    </xf>
    <xf numFmtId="0" fontId="8" fillId="0" borderId="0" xfId="1" applyFont="1" applyAlignment="1" applyProtection="1">
      <alignment horizontal="center" shrinkToFit="1"/>
    </xf>
    <xf numFmtId="0" fontId="10" fillId="0" borderId="0" xfId="1" applyFont="1" applyBorder="1" applyAlignment="1" applyProtection="1">
      <alignment vertical="center" shrinkToFit="1"/>
    </xf>
    <xf numFmtId="0" fontId="25"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horizontal="center" vertical="center"/>
    </xf>
    <xf numFmtId="0" fontId="13" fillId="0" borderId="0" xfId="1" applyFont="1" applyAlignment="1" applyProtection="1">
      <alignment horizontal="left" vertical="center"/>
    </xf>
    <xf numFmtId="0" fontId="22" fillId="0" borderId="7" xfId="1" applyFont="1" applyBorder="1" applyAlignment="1" applyProtection="1">
      <alignment horizontal="center" vertical="center"/>
    </xf>
    <xf numFmtId="0" fontId="16" fillId="0" borderId="0" xfId="1" applyFont="1" applyBorder="1" applyAlignment="1" applyProtection="1">
      <alignment horizontal="left" vertical="center"/>
    </xf>
    <xf numFmtId="0" fontId="13" fillId="0" borderId="0" xfId="1" applyFont="1" applyAlignment="1" applyProtection="1">
      <alignment horizontal="center" vertical="center"/>
    </xf>
    <xf numFmtId="0" fontId="22" fillId="0" borderId="9" xfId="1" applyFont="1" applyBorder="1" applyAlignment="1" applyProtection="1">
      <alignment horizontal="center" vertical="center"/>
    </xf>
    <xf numFmtId="0" fontId="14" fillId="0" borderId="27" xfId="1" applyFont="1" applyBorder="1" applyAlignment="1" applyProtection="1">
      <alignment horizontal="distributed" vertical="center" indent="1" shrinkToFit="1"/>
    </xf>
    <xf numFmtId="0" fontId="22" fillId="0" borderId="24" xfId="1" applyFont="1" applyBorder="1" applyAlignment="1" applyProtection="1">
      <alignment horizontal="center" vertical="center"/>
    </xf>
    <xf numFmtId="0" fontId="14" fillId="0" borderId="28" xfId="1" applyFont="1" applyBorder="1" applyAlignment="1" applyProtection="1">
      <alignment horizontal="distributed" vertical="center" indent="1" shrinkToFit="1"/>
    </xf>
    <xf numFmtId="0" fontId="22" fillId="0" borderId="25" xfId="1" applyFont="1" applyBorder="1" applyAlignment="1" applyProtection="1">
      <alignment horizontal="center" vertical="center"/>
    </xf>
    <xf numFmtId="0" fontId="43" fillId="0" borderId="0" xfId="1" applyFont="1" applyBorder="1" applyAlignment="1" applyProtection="1">
      <alignment horizontal="distributed" vertical="center" indent="1" shrinkToFit="1"/>
    </xf>
    <xf numFmtId="0" fontId="15" fillId="0" borderId="0" xfId="1" applyFont="1" applyBorder="1" applyAlignment="1" applyProtection="1">
      <alignment horizontal="center" vertical="center"/>
    </xf>
    <xf numFmtId="0" fontId="14" fillId="0" borderId="10" xfId="1" applyFont="1" applyBorder="1" applyAlignment="1" applyProtection="1">
      <alignment horizontal="distributed" vertical="center" indent="2"/>
    </xf>
    <xf numFmtId="0" fontId="14" fillId="0" borderId="74" xfId="1" applyFont="1" applyBorder="1" applyAlignment="1" applyProtection="1">
      <alignment horizontal="distributed" vertical="center" indent="2"/>
    </xf>
    <xf numFmtId="0" fontId="25" fillId="0" borderId="0" xfId="1" applyBorder="1" applyAlignment="1" applyProtection="1">
      <alignment vertical="center"/>
    </xf>
    <xf numFmtId="0" fontId="8" fillId="0" borderId="0" xfId="1" applyFont="1" applyBorder="1" applyAlignment="1" applyProtection="1">
      <alignment horizontal="distributed" vertical="center" indent="2"/>
    </xf>
    <xf numFmtId="0" fontId="33" fillId="0" borderId="0" xfId="1" applyFont="1" applyBorder="1" applyAlignment="1" applyProtection="1">
      <alignment vertical="center" shrinkToFit="1"/>
    </xf>
    <xf numFmtId="0" fontId="17" fillId="0" borderId="0" xfId="1" applyFont="1" applyBorder="1" applyAlignment="1" applyProtection="1"/>
    <xf numFmtId="0" fontId="25" fillId="0" borderId="0" xfId="1" applyBorder="1" applyAlignment="1" applyProtection="1">
      <alignment horizontal="right" shrinkToFit="1"/>
    </xf>
    <xf numFmtId="0" fontId="25" fillId="0" borderId="0" xfId="1" applyBorder="1" applyAlignment="1" applyProtection="1">
      <alignment horizontal="right"/>
    </xf>
    <xf numFmtId="2" fontId="26" fillId="0" borderId="7" xfId="0" applyNumberFormat="1" applyFont="1" applyBorder="1" applyAlignment="1" applyProtection="1">
      <alignment horizontal="center" vertical="center" shrinkToFit="1"/>
      <protection locked="0"/>
    </xf>
    <xf numFmtId="2" fontId="26" fillId="0" borderId="77" xfId="0" applyNumberFormat="1" applyFont="1" applyBorder="1" applyAlignment="1" applyProtection="1">
      <alignment horizontal="center" vertical="center"/>
      <protection locked="0"/>
    </xf>
    <xf numFmtId="2" fontId="26" fillId="0" borderId="55" xfId="0" applyNumberFormat="1" applyFont="1" applyBorder="1" applyAlignment="1" applyProtection="1">
      <alignment horizontal="center" vertical="center"/>
      <protection locked="0"/>
    </xf>
    <xf numFmtId="0" fontId="26" fillId="0" borderId="5" xfId="0" applyNumberFormat="1" applyFont="1" applyBorder="1" applyAlignment="1" applyProtection="1">
      <alignment horizontal="center" vertical="center"/>
      <protection locked="0"/>
    </xf>
    <xf numFmtId="0" fontId="26" fillId="0" borderId="25" xfId="0" applyNumberFormat="1" applyFont="1" applyBorder="1" applyAlignment="1" applyProtection="1">
      <alignment horizontal="center" vertical="center"/>
      <protection locked="0"/>
    </xf>
    <xf numFmtId="0" fontId="0" fillId="0" borderId="0" xfId="0" applyFill="1" applyBorder="1">
      <alignment vertical="center"/>
    </xf>
    <xf numFmtId="0" fontId="53" fillId="0" borderId="0" xfId="0" applyFont="1" applyFill="1">
      <alignment vertical="center"/>
    </xf>
    <xf numFmtId="0" fontId="29" fillId="0" borderId="0" xfId="0" applyFont="1" applyAlignment="1">
      <alignment vertical="center" shrinkToFit="1"/>
    </xf>
    <xf numFmtId="0" fontId="48" fillId="0" borderId="3" xfId="0" applyFont="1" applyBorder="1" applyAlignment="1" applyProtection="1">
      <alignment horizontal="center" vertical="center" shrinkToFit="1"/>
    </xf>
    <xf numFmtId="0" fontId="43" fillId="0" borderId="6" xfId="1" applyFont="1" applyBorder="1" applyAlignment="1" applyProtection="1">
      <alignment horizontal="center" vertical="center" shrinkToFit="1"/>
    </xf>
    <xf numFmtId="0" fontId="14" fillId="0" borderId="6" xfId="1" applyFont="1" applyBorder="1" applyAlignment="1" applyProtection="1">
      <alignment horizontal="center" vertical="center" shrinkToFit="1"/>
    </xf>
    <xf numFmtId="0" fontId="0" fillId="0" borderId="0" xfId="0" applyAlignment="1" applyProtection="1">
      <alignment horizontal="left" vertical="center"/>
    </xf>
    <xf numFmtId="0" fontId="11" fillId="0" borderId="0" xfId="1" applyFont="1" applyBorder="1" applyAlignment="1" applyProtection="1">
      <alignment horizontal="center" vertical="center" shrinkToFit="1"/>
    </xf>
    <xf numFmtId="0" fontId="11" fillId="0" borderId="0" xfId="1" applyFont="1" applyBorder="1" applyAlignment="1" applyProtection="1">
      <alignment horizontal="center" vertical="center"/>
    </xf>
    <xf numFmtId="0" fontId="14" fillId="0" borderId="53" xfId="1" applyFont="1" applyBorder="1" applyAlignment="1" applyProtection="1">
      <alignment horizontal="center" vertical="center"/>
    </xf>
    <xf numFmtId="0" fontId="14" fillId="0" borderId="12" xfId="1" applyFont="1" applyBorder="1" applyAlignment="1" applyProtection="1">
      <alignment horizontal="distributed" vertical="center" indent="1" shrinkToFit="1"/>
    </xf>
    <xf numFmtId="0" fontId="14" fillId="0" borderId="10" xfId="1" applyFont="1" applyBorder="1" applyAlignment="1" applyProtection="1">
      <alignment horizontal="distributed" vertical="center" indent="1" shrinkToFit="1"/>
    </xf>
    <xf numFmtId="0" fontId="14" fillId="0" borderId="11" xfId="1" applyFont="1" applyBorder="1" applyAlignment="1" applyProtection="1">
      <alignment horizontal="center" vertical="center" shrinkToFit="1"/>
    </xf>
    <xf numFmtId="0" fontId="12" fillId="0" borderId="82" xfId="1" applyFont="1" applyBorder="1" applyAlignment="1" applyProtection="1">
      <alignment horizontal="center" vertical="center"/>
    </xf>
    <xf numFmtId="0" fontId="43" fillId="0" borderId="11" xfId="1" applyFont="1" applyBorder="1" applyAlignment="1" applyProtection="1">
      <alignment horizontal="center" vertical="center" shrinkToFit="1"/>
    </xf>
    <xf numFmtId="0" fontId="26" fillId="0" borderId="83" xfId="0" applyFont="1" applyBorder="1" applyAlignment="1">
      <alignment horizontal="center" vertical="center" wrapText="1"/>
    </xf>
    <xf numFmtId="0" fontId="30" fillId="3" borderId="84" xfId="0" applyNumberFormat="1" applyFont="1" applyFill="1" applyBorder="1" applyAlignment="1">
      <alignment horizontal="center" vertical="center"/>
    </xf>
    <xf numFmtId="0" fontId="10" fillId="0" borderId="30" xfId="1" applyFont="1" applyBorder="1" applyAlignment="1" applyProtection="1">
      <alignment horizontal="center" vertical="center" shrinkToFit="1"/>
    </xf>
    <xf numFmtId="0" fontId="10" fillId="0" borderId="32" xfId="1" applyFont="1" applyBorder="1" applyAlignment="1" applyProtection="1">
      <alignment horizontal="center" vertical="center" shrinkToFit="1"/>
    </xf>
    <xf numFmtId="0" fontId="42" fillId="0" borderId="85" xfId="1" applyFont="1" applyBorder="1" applyAlignment="1" applyProtection="1">
      <alignment horizontal="center" vertical="center" shrinkToFit="1"/>
    </xf>
    <xf numFmtId="0" fontId="14" fillId="0" borderId="49" xfId="1" applyFont="1" applyBorder="1" applyAlignment="1" applyProtection="1">
      <alignment horizontal="distributed" vertical="center" indent="1"/>
    </xf>
    <xf numFmtId="5" fontId="22" fillId="0" borderId="89" xfId="1" applyNumberFormat="1" applyFont="1" applyBorder="1" applyAlignment="1" applyProtection="1">
      <alignment vertical="center"/>
    </xf>
    <xf numFmtId="0" fontId="14" fillId="0" borderId="90" xfId="1" applyFont="1" applyBorder="1" applyAlignment="1" applyProtection="1">
      <alignment horizontal="distributed" vertical="center" indent="1"/>
    </xf>
    <xf numFmtId="5" fontId="22" fillId="0" borderId="91" xfId="1" applyNumberFormat="1" applyFont="1" applyBorder="1" applyAlignment="1" applyProtection="1">
      <alignment vertical="center"/>
    </xf>
    <xf numFmtId="0" fontId="14" fillId="0" borderId="11" xfId="1" applyFont="1" applyBorder="1" applyAlignment="1" applyProtection="1">
      <alignment horizontal="distributed" vertical="center" indent="1"/>
    </xf>
    <xf numFmtId="5" fontId="22" fillId="0" borderId="7" xfId="1" applyNumberFormat="1" applyFont="1" applyBorder="1" applyAlignment="1" applyProtection="1">
      <alignment vertical="center"/>
    </xf>
    <xf numFmtId="0" fontId="14" fillId="7" borderId="13" xfId="1" applyFont="1" applyFill="1" applyBorder="1" applyAlignment="1" applyProtection="1">
      <alignment horizontal="distributed" vertical="center" indent="2"/>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4" fillId="0" borderId="0" xfId="0" applyFont="1" applyFill="1">
      <alignment vertical="center"/>
    </xf>
    <xf numFmtId="0" fontId="58" fillId="0" borderId="81" xfId="1" applyNumberFormat="1" applyFont="1" applyBorder="1" applyAlignment="1" applyProtection="1">
      <alignment horizontal="center" vertical="center"/>
      <protection locked="0"/>
    </xf>
    <xf numFmtId="0" fontId="47" fillId="0" borderId="92" xfId="0" applyFont="1" applyBorder="1" applyAlignment="1">
      <alignment horizontal="center" vertical="center"/>
    </xf>
    <xf numFmtId="0" fontId="47" fillId="0" borderId="93" xfId="0" applyFont="1" applyBorder="1">
      <alignment vertical="center"/>
    </xf>
    <xf numFmtId="0" fontId="47" fillId="0" borderId="93" xfId="0" applyFont="1" applyBorder="1" applyAlignment="1">
      <alignment horizontal="center" vertical="center"/>
    </xf>
    <xf numFmtId="0" fontId="47" fillId="0" borderId="94" xfId="0" applyFont="1" applyBorder="1">
      <alignment vertical="center"/>
    </xf>
    <xf numFmtId="0" fontId="47" fillId="0" borderId="94" xfId="0" applyFont="1" applyBorder="1" applyAlignment="1">
      <alignment horizontal="center" vertical="center"/>
    </xf>
    <xf numFmtId="0" fontId="47" fillId="0" borderId="95" xfId="0" applyFont="1" applyBorder="1">
      <alignment vertical="center"/>
    </xf>
    <xf numFmtId="0" fontId="47" fillId="0" borderId="95" xfId="0" applyFont="1" applyBorder="1" applyAlignment="1">
      <alignment horizontal="center" vertical="center"/>
    </xf>
    <xf numFmtId="0" fontId="47" fillId="0" borderId="96" xfId="0" applyFont="1" applyBorder="1">
      <alignment vertical="center"/>
    </xf>
    <xf numFmtId="0" fontId="47" fillId="0" borderId="96" xfId="0" applyFont="1" applyBorder="1" applyAlignment="1">
      <alignment horizontal="center" vertical="center"/>
    </xf>
    <xf numFmtId="0" fontId="47" fillId="0" borderId="97" xfId="0" applyFont="1" applyBorder="1">
      <alignment vertical="center"/>
    </xf>
    <xf numFmtId="0" fontId="47" fillId="0" borderId="97" xfId="0" applyFont="1" applyBorder="1" applyAlignment="1">
      <alignment horizontal="center" vertical="center"/>
    </xf>
    <xf numFmtId="0" fontId="62" fillId="0" borderId="0" xfId="0" applyFont="1" applyAlignment="1">
      <alignment vertical="center"/>
    </xf>
    <xf numFmtId="0" fontId="31" fillId="0" borderId="0" xfId="1" applyFont="1" applyAlignment="1" applyProtection="1">
      <alignment horizontal="center" vertical="center"/>
    </xf>
    <xf numFmtId="0" fontId="64" fillId="0" borderId="0" xfId="0" applyFont="1" applyAlignment="1">
      <alignment vertical="center"/>
    </xf>
    <xf numFmtId="0" fontId="22" fillId="0" borderId="86" xfId="1" applyNumberFormat="1" applyFont="1" applyBorder="1" applyAlignment="1" applyProtection="1">
      <alignment horizontal="center" vertical="center"/>
      <protection locked="0"/>
    </xf>
    <xf numFmtId="0" fontId="22" fillId="0" borderId="39" xfId="1" applyNumberFormat="1" applyFont="1" applyBorder="1" applyAlignment="1" applyProtection="1">
      <alignment vertical="center"/>
    </xf>
    <xf numFmtId="0" fontId="26" fillId="0" borderId="0" xfId="0" applyFont="1" applyBorder="1" applyAlignment="1">
      <alignment horizontal="right" vertical="center"/>
    </xf>
    <xf numFmtId="0" fontId="47" fillId="0" borderId="0" xfId="0" applyFont="1" applyBorder="1">
      <alignment vertical="center"/>
    </xf>
    <xf numFmtId="0" fontId="47" fillId="0" borderId="0" xfId="0" applyFont="1" applyBorder="1" applyAlignment="1">
      <alignment horizontal="center" vertical="center"/>
    </xf>
    <xf numFmtId="0" fontId="0" fillId="0" borderId="75" xfId="0" applyBorder="1" applyAlignment="1">
      <alignment vertical="center" textRotation="255"/>
    </xf>
    <xf numFmtId="0" fontId="0" fillId="0" borderId="76" xfId="0" applyBorder="1" applyAlignment="1">
      <alignment vertical="center" textRotation="255"/>
    </xf>
    <xf numFmtId="0" fontId="0" fillId="0" borderId="4" xfId="0" applyBorder="1" applyAlignment="1">
      <alignment horizontal="center" vertical="center" textRotation="255"/>
    </xf>
    <xf numFmtId="0" fontId="33" fillId="0" borderId="0" xfId="0" applyFont="1">
      <alignment vertical="center"/>
    </xf>
    <xf numFmtId="0" fontId="31" fillId="0" borderId="0" xfId="1" applyFont="1" applyAlignment="1" applyProtection="1">
      <alignment vertical="center"/>
    </xf>
    <xf numFmtId="0" fontId="28" fillId="0" borderId="0" xfId="0" applyFont="1" applyBorder="1" applyAlignment="1">
      <alignment vertical="center"/>
    </xf>
    <xf numFmtId="0" fontId="43" fillId="0" borderId="8" xfId="1" applyFont="1" applyBorder="1" applyAlignment="1" applyProtection="1">
      <alignment horizontal="center" vertical="center" shrinkToFit="1"/>
    </xf>
    <xf numFmtId="0" fontId="26" fillId="0" borderId="51" xfId="0" applyFont="1" applyBorder="1" applyAlignment="1">
      <alignment horizontal="right" vertical="center"/>
    </xf>
    <xf numFmtId="0" fontId="26" fillId="0" borderId="8" xfId="0" applyFont="1" applyBorder="1" applyAlignment="1">
      <alignment horizontal="center" vertical="center"/>
    </xf>
    <xf numFmtId="0" fontId="26" fillId="0" borderId="26" xfId="0" applyFont="1" applyBorder="1" applyAlignment="1" applyProtection="1">
      <alignment horizontal="center" vertical="center" shrinkToFit="1"/>
      <protection locked="0"/>
    </xf>
    <xf numFmtId="0" fontId="26" fillId="0" borderId="9"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2" fontId="26" fillId="0" borderId="9" xfId="0" applyNumberFormat="1" applyFont="1" applyBorder="1" applyAlignment="1" applyProtection="1">
      <alignment horizontal="center" vertical="center" shrinkToFit="1"/>
      <protection locked="0"/>
    </xf>
    <xf numFmtId="0" fontId="26" fillId="0" borderId="99" xfId="0" applyFont="1" applyBorder="1" applyAlignment="1" applyProtection="1">
      <alignment horizontal="center" vertical="center" shrinkToFit="1"/>
      <protection locked="0"/>
    </xf>
    <xf numFmtId="0" fontId="26" fillId="0" borderId="51" xfId="0" applyFont="1" applyBorder="1" applyAlignment="1">
      <alignment horizontal="center" vertical="center"/>
    </xf>
    <xf numFmtId="0" fontId="28" fillId="0" borderId="0" xfId="0" applyFont="1" applyAlignment="1">
      <alignment horizontal="right" vertical="center"/>
    </xf>
    <xf numFmtId="0" fontId="1" fillId="0" borderId="0" xfId="4">
      <alignment vertical="center"/>
    </xf>
    <xf numFmtId="0" fontId="34" fillId="0" borderId="0" xfId="0" applyFont="1">
      <alignment vertical="center"/>
    </xf>
    <xf numFmtId="0" fontId="0" fillId="10" borderId="0" xfId="0" applyFill="1">
      <alignment vertical="center"/>
    </xf>
    <xf numFmtId="0" fontId="28" fillId="0" borderId="0" xfId="0" applyFont="1" applyFill="1" applyBorder="1" applyAlignment="1">
      <alignment vertical="center"/>
    </xf>
    <xf numFmtId="0" fontId="26" fillId="0" borderId="54" xfId="0" applyFont="1" applyBorder="1" applyAlignment="1">
      <alignment vertical="center"/>
    </xf>
    <xf numFmtId="0" fontId="26" fillId="0" borderId="0" xfId="0" applyFont="1" applyAlignment="1">
      <alignment vertical="center"/>
    </xf>
    <xf numFmtId="0" fontId="30" fillId="3" borderId="7" xfId="0" applyFont="1" applyFill="1" applyBorder="1" applyAlignment="1" applyProtection="1">
      <alignment horizontal="center" vertical="center"/>
    </xf>
    <xf numFmtId="0" fontId="14" fillId="0" borderId="82" xfId="1" applyFont="1" applyBorder="1" applyAlignment="1" applyProtection="1">
      <alignment horizontal="center" vertical="center" shrinkToFit="1"/>
    </xf>
    <xf numFmtId="0" fontId="43" fillId="0" borderId="76" xfId="1" applyFont="1" applyBorder="1" applyAlignment="1" applyProtection="1">
      <alignment horizontal="distributed" vertical="center" indent="1" shrinkToFit="1"/>
    </xf>
    <xf numFmtId="0" fontId="22" fillId="0" borderId="101" xfId="1" applyFont="1" applyBorder="1" applyAlignment="1" applyProtection="1">
      <alignment horizontal="center" vertical="center"/>
    </xf>
    <xf numFmtId="0" fontId="14" fillId="0" borderId="102" xfId="1" applyFont="1" applyBorder="1" applyAlignment="1" applyProtection="1">
      <alignment horizontal="center" vertical="center" shrinkToFit="1"/>
    </xf>
    <xf numFmtId="0" fontId="43" fillId="0" borderId="102" xfId="1" applyFont="1" applyBorder="1" applyAlignment="1" applyProtection="1">
      <alignment horizontal="center" vertical="center" shrinkToFit="1"/>
    </xf>
    <xf numFmtId="0" fontId="22" fillId="0" borderId="105" xfId="1" applyFont="1" applyBorder="1" applyAlignment="1" applyProtection="1">
      <alignment horizontal="center" vertical="center"/>
    </xf>
    <xf numFmtId="0" fontId="14" fillId="0" borderId="54" xfId="1" applyFont="1" applyBorder="1" applyAlignment="1" applyProtection="1">
      <alignment horizontal="distributed" vertical="center" indent="1"/>
    </xf>
    <xf numFmtId="5" fontId="22" fillId="0" borderId="101" xfId="1" applyNumberFormat="1" applyFont="1" applyBorder="1" applyAlignment="1" applyProtection="1">
      <alignment vertical="center"/>
    </xf>
    <xf numFmtId="0" fontId="14" fillId="0" borderId="85" xfId="1" applyFont="1" applyBorder="1" applyAlignment="1" applyProtection="1">
      <alignment horizontal="distributed" vertical="center" indent="1"/>
    </xf>
    <xf numFmtId="0" fontId="10" fillId="0" borderId="0" xfId="1" applyFont="1" applyAlignment="1" applyProtection="1">
      <alignment horizontal="center" shrinkToFit="1"/>
    </xf>
    <xf numFmtId="0" fontId="22" fillId="0" borderId="21" xfId="1" applyNumberFormat="1" applyFont="1" applyBorder="1" applyAlignment="1" applyProtection="1">
      <alignment vertical="center"/>
    </xf>
    <xf numFmtId="0" fontId="70" fillId="0" borderId="106" xfId="5" applyFont="1" applyBorder="1" applyAlignment="1">
      <alignment vertical="center"/>
    </xf>
    <xf numFmtId="0" fontId="70" fillId="0" borderId="0" xfId="5" applyFont="1">
      <alignment vertical="center"/>
    </xf>
    <xf numFmtId="0" fontId="70" fillId="0" borderId="0" xfId="5" applyFont="1" applyBorder="1" applyAlignment="1">
      <alignment horizontal="center" vertical="center"/>
    </xf>
    <xf numFmtId="0" fontId="70" fillId="0" borderId="29" xfId="5" applyFont="1" applyBorder="1" applyAlignment="1">
      <alignment horizontal="center" vertical="center"/>
    </xf>
    <xf numFmtId="0" fontId="70" fillId="0" borderId="0" xfId="5" applyFont="1" applyBorder="1" applyAlignment="1">
      <alignment vertical="center"/>
    </xf>
    <xf numFmtId="0" fontId="71" fillId="0" borderId="0" xfId="5" applyFont="1">
      <alignment vertical="center"/>
    </xf>
    <xf numFmtId="0" fontId="72" fillId="0" borderId="0" xfId="5" applyFont="1">
      <alignment vertical="center"/>
    </xf>
    <xf numFmtId="0" fontId="72" fillId="0" borderId="0" xfId="5" applyFont="1" applyAlignment="1">
      <alignment horizontal="left" vertical="center" indent="1"/>
    </xf>
    <xf numFmtId="0" fontId="72" fillId="0" borderId="0" xfId="5" applyFont="1" applyAlignment="1">
      <alignment horizontal="justify" vertical="center"/>
    </xf>
    <xf numFmtId="0" fontId="73" fillId="0" borderId="0" xfId="5" applyFont="1" applyAlignment="1">
      <alignment horizontal="left" vertical="center" indent="1"/>
    </xf>
    <xf numFmtId="178" fontId="70" fillId="0" borderId="0" xfId="5" applyNumberFormat="1" applyFont="1" applyBorder="1" applyAlignment="1">
      <alignment horizontal="center" vertical="center"/>
    </xf>
    <xf numFmtId="0" fontId="74" fillId="0" borderId="0" xfId="5" applyFont="1" applyAlignment="1">
      <alignment horizontal="left" vertical="center" indent="1"/>
    </xf>
    <xf numFmtId="14" fontId="72" fillId="0" borderId="0" xfId="5" applyNumberFormat="1" applyFont="1">
      <alignment vertical="center"/>
    </xf>
    <xf numFmtId="0" fontId="77" fillId="0" borderId="0" xfId="5" applyFont="1">
      <alignment vertical="center"/>
    </xf>
    <xf numFmtId="0" fontId="74" fillId="0" borderId="0" xfId="5" applyFont="1" applyAlignment="1">
      <alignment vertical="center" wrapText="1"/>
    </xf>
    <xf numFmtId="0" fontId="72" fillId="0" borderId="0" xfId="5" applyFont="1" applyAlignment="1">
      <alignment vertical="center" wrapText="1"/>
    </xf>
    <xf numFmtId="0" fontId="81" fillId="0" borderId="0" xfId="5" applyFont="1">
      <alignment vertical="center"/>
    </xf>
    <xf numFmtId="0" fontId="53" fillId="0" borderId="0" xfId="5" applyFont="1">
      <alignment vertical="center"/>
    </xf>
    <xf numFmtId="0" fontId="72" fillId="0" borderId="0" xfId="5" applyFont="1" applyAlignment="1">
      <alignment vertical="center"/>
    </xf>
    <xf numFmtId="179" fontId="77" fillId="0" borderId="0" xfId="5" applyNumberFormat="1" applyFont="1" applyAlignment="1">
      <alignment vertical="center"/>
    </xf>
    <xf numFmtId="179" fontId="77" fillId="0" borderId="0" xfId="5" applyNumberFormat="1" applyFont="1" applyAlignment="1">
      <alignment horizontal="left" vertical="center"/>
    </xf>
    <xf numFmtId="180" fontId="77" fillId="0" borderId="0" xfId="5" applyNumberFormat="1" applyFont="1" applyAlignment="1">
      <alignment horizontal="left" vertical="center"/>
    </xf>
    <xf numFmtId="0" fontId="83" fillId="0" borderId="0" xfId="5" applyFont="1">
      <alignment vertical="center"/>
    </xf>
    <xf numFmtId="181" fontId="77" fillId="0" borderId="0" xfId="5" applyNumberFormat="1" applyFont="1" applyAlignment="1">
      <alignment horizontal="left" vertical="center"/>
    </xf>
    <xf numFmtId="0" fontId="74" fillId="0" borderId="0" xfId="5" applyFont="1">
      <alignment vertical="center"/>
    </xf>
    <xf numFmtId="0" fontId="71" fillId="0" borderId="0" xfId="5" applyFont="1" applyAlignment="1">
      <alignment vertical="center"/>
    </xf>
    <xf numFmtId="0" fontId="71" fillId="0" borderId="0" xfId="5" applyFont="1" applyAlignment="1">
      <alignment vertical="top"/>
    </xf>
    <xf numFmtId="0" fontId="54" fillId="0" borderId="0" xfId="5" applyFont="1">
      <alignment vertical="center"/>
    </xf>
    <xf numFmtId="0" fontId="71" fillId="0" borderId="0" xfId="5" applyFont="1" applyAlignment="1">
      <alignment vertical="top" wrapText="1"/>
    </xf>
    <xf numFmtId="0" fontId="72" fillId="0" borderId="0" xfId="5" applyFont="1" applyAlignment="1">
      <alignment vertical="top"/>
    </xf>
    <xf numFmtId="0" fontId="72" fillId="0" borderId="0" xfId="5" applyFont="1" applyAlignment="1">
      <alignment vertical="top" wrapText="1"/>
    </xf>
    <xf numFmtId="0" fontId="72" fillId="0" borderId="0" xfId="5" applyFont="1" applyAlignment="1">
      <alignment horizontal="left" vertical="top"/>
    </xf>
    <xf numFmtId="0" fontId="72" fillId="0" borderId="3" xfId="5" applyFont="1" applyBorder="1">
      <alignment vertical="center"/>
    </xf>
    <xf numFmtId="0" fontId="71" fillId="0" borderId="3" xfId="5" applyFont="1" applyBorder="1">
      <alignment vertical="center"/>
    </xf>
    <xf numFmtId="0" fontId="71" fillId="0" borderId="3" xfId="5" applyFont="1" applyBorder="1" applyAlignment="1">
      <alignment vertical="center" shrinkToFit="1"/>
    </xf>
    <xf numFmtId="0" fontId="72" fillId="0" borderId="0" xfId="5" applyFont="1" applyBorder="1">
      <alignment vertical="center"/>
    </xf>
    <xf numFmtId="0" fontId="72" fillId="0" borderId="0" xfId="5" applyFont="1" applyBorder="1" applyAlignment="1">
      <alignment horizontal="center" vertical="center"/>
    </xf>
    <xf numFmtId="0" fontId="90" fillId="0" borderId="0" xfId="0" applyFont="1">
      <alignment vertical="center"/>
    </xf>
    <xf numFmtId="0" fontId="26" fillId="0" borderId="3" xfId="0" applyNumberFormat="1" applyFont="1" applyBorder="1" applyAlignment="1" applyProtection="1">
      <alignment horizontal="center" vertical="center" shrinkToFit="1"/>
      <protection locked="0"/>
    </xf>
    <xf numFmtId="0" fontId="26" fillId="0" borderId="26" xfId="0" applyNumberFormat="1" applyFont="1" applyBorder="1" applyAlignment="1" applyProtection="1">
      <alignment horizontal="center" vertical="center" shrinkToFit="1"/>
      <protection locked="0"/>
    </xf>
    <xf numFmtId="2" fontId="26" fillId="2" borderId="7" xfId="0" applyNumberFormat="1" applyFont="1" applyFill="1" applyBorder="1" applyAlignment="1" applyProtection="1">
      <alignment horizontal="center" vertical="center" shrinkToFit="1"/>
      <protection locked="0"/>
    </xf>
    <xf numFmtId="2" fontId="26" fillId="2" borderId="25" xfId="0" applyNumberFormat="1" applyFont="1" applyFill="1" applyBorder="1" applyAlignment="1" applyProtection="1">
      <alignment horizontal="center" vertical="center" shrinkToFit="1"/>
      <protection locked="0"/>
    </xf>
    <xf numFmtId="0" fontId="26" fillId="0" borderId="84" xfId="0" applyNumberFormat="1" applyFont="1" applyBorder="1" applyAlignment="1" applyProtection="1">
      <alignment horizontal="center" vertical="center" shrinkToFit="1"/>
    </xf>
    <xf numFmtId="0" fontId="26" fillId="0" borderId="98" xfId="0" applyNumberFormat="1" applyFont="1" applyBorder="1" applyAlignment="1" applyProtection="1">
      <alignment horizontal="center" vertical="center" shrinkToFit="1"/>
    </xf>
    <xf numFmtId="178" fontId="70" fillId="0" borderId="0" xfId="5" applyNumberFormat="1" applyFont="1" applyBorder="1" applyAlignment="1">
      <alignment horizontal="center" vertical="center"/>
    </xf>
    <xf numFmtId="0" fontId="70" fillId="0" borderId="14" xfId="5" applyFont="1" applyBorder="1" applyAlignment="1">
      <alignment horizontal="center" vertical="center"/>
    </xf>
    <xf numFmtId="0" fontId="70" fillId="0" borderId="19" xfId="5" applyFont="1" applyBorder="1" applyAlignment="1">
      <alignment horizontal="center" vertical="center"/>
    </xf>
    <xf numFmtId="0" fontId="70" fillId="0" borderId="36" xfId="5" applyFont="1" applyBorder="1" applyAlignment="1">
      <alignment horizontal="center" vertical="center"/>
    </xf>
    <xf numFmtId="0" fontId="13" fillId="0" borderId="0" xfId="5" applyFont="1" applyBorder="1" applyAlignment="1">
      <alignment vertical="center" wrapText="1"/>
    </xf>
    <xf numFmtId="177" fontId="70" fillId="0" borderId="0" xfId="5" applyNumberFormat="1" applyFont="1" applyAlignment="1">
      <alignment horizontal="center" vertical="center"/>
    </xf>
    <xf numFmtId="0" fontId="71" fillId="0" borderId="0" xfId="5" applyFont="1" applyAlignment="1">
      <alignment vertical="center" wrapText="1"/>
    </xf>
    <xf numFmtId="0" fontId="72" fillId="0" borderId="0" xfId="5" applyFont="1" applyAlignment="1">
      <alignment vertical="center" wrapText="1"/>
    </xf>
    <xf numFmtId="179" fontId="77" fillId="0" borderId="0" xfId="5" applyNumberFormat="1" applyFont="1" applyAlignment="1">
      <alignment horizontal="left" vertical="center"/>
    </xf>
    <xf numFmtId="180" fontId="77" fillId="0" borderId="0" xfId="5" applyNumberFormat="1" applyFont="1" applyAlignment="1">
      <alignment horizontal="left" vertical="center"/>
    </xf>
    <xf numFmtId="0" fontId="72" fillId="0" borderId="3" xfId="5" applyFont="1" applyBorder="1" applyAlignment="1">
      <alignment horizontal="center" vertical="center"/>
    </xf>
    <xf numFmtId="0" fontId="72" fillId="0" borderId="0" xfId="5" applyFont="1" applyAlignment="1">
      <alignment horizontal="left" vertical="top" wrapText="1"/>
    </xf>
    <xf numFmtId="0" fontId="83" fillId="0" borderId="0" xfId="5" applyFont="1" applyAlignment="1">
      <alignment horizontal="center" vertical="center" wrapText="1"/>
    </xf>
    <xf numFmtId="0" fontId="87" fillId="0" borderId="0" xfId="5" applyFont="1" applyAlignment="1">
      <alignment vertical="center" wrapText="1"/>
    </xf>
    <xf numFmtId="0" fontId="72" fillId="0" borderId="0" xfId="5" applyFont="1" applyAlignment="1">
      <alignment vertical="top" wrapText="1"/>
    </xf>
    <xf numFmtId="0" fontId="71" fillId="0" borderId="3" xfId="5" applyFont="1" applyBorder="1" applyAlignment="1">
      <alignment horizontal="center" vertical="center"/>
    </xf>
    <xf numFmtId="20" fontId="44" fillId="3" borderId="68" xfId="0" applyNumberFormat="1" applyFont="1" applyFill="1" applyBorder="1" applyAlignment="1">
      <alignment horizontal="center" vertical="center"/>
    </xf>
    <xf numFmtId="0" fontId="44" fillId="3" borderId="69" xfId="0" applyFont="1" applyFill="1" applyBorder="1" applyAlignment="1">
      <alignment horizontal="center" vertical="center"/>
    </xf>
    <xf numFmtId="0" fontId="65" fillId="0" borderId="0" xfId="0" applyFont="1">
      <alignment vertical="center"/>
    </xf>
    <xf numFmtId="0" fontId="34" fillId="5" borderId="0" xfId="0" applyFont="1" applyFill="1" applyAlignment="1">
      <alignment horizontal="center" vertical="center"/>
    </xf>
    <xf numFmtId="0" fontId="52" fillId="3" borderId="67" xfId="0" applyFont="1" applyFill="1" applyBorder="1" applyAlignment="1">
      <alignment horizontal="center" vertical="center" shrinkToFit="1"/>
    </xf>
    <xf numFmtId="0" fontId="52" fillId="3" borderId="68" xfId="0" applyFont="1" applyFill="1" applyBorder="1" applyAlignment="1">
      <alignment horizontal="center" vertical="center" shrinkToFit="1"/>
    </xf>
    <xf numFmtId="0" fontId="39" fillId="0" borderId="19" xfId="0" applyFont="1" applyBorder="1" applyAlignment="1">
      <alignment horizontal="center" vertical="center" shrinkToFit="1"/>
    </xf>
    <xf numFmtId="0" fontId="39" fillId="0" borderId="1" xfId="0" applyFont="1" applyBorder="1" applyAlignment="1">
      <alignment horizontal="center" vertical="center" shrinkToFit="1"/>
    </xf>
    <xf numFmtId="0" fontId="67" fillId="0" borderId="57" xfId="0" applyFont="1" applyFill="1" applyBorder="1" applyAlignment="1">
      <alignment horizontal="center" vertical="center" wrapText="1"/>
    </xf>
    <xf numFmtId="0" fontId="67" fillId="0" borderId="58" xfId="0" applyFont="1" applyFill="1" applyBorder="1" applyAlignment="1">
      <alignment horizontal="center" vertical="center"/>
    </xf>
    <xf numFmtId="0" fontId="67" fillId="0" borderId="59" xfId="0" applyFont="1" applyFill="1" applyBorder="1" applyAlignment="1">
      <alignment horizontal="center" vertical="center"/>
    </xf>
    <xf numFmtId="0" fontId="67" fillId="0" borderId="60"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61" xfId="0" applyFont="1" applyFill="1" applyBorder="1" applyAlignment="1">
      <alignment horizontal="center" vertical="center"/>
    </xf>
    <xf numFmtId="0" fontId="67" fillId="0" borderId="62" xfId="0" applyFont="1" applyFill="1" applyBorder="1" applyAlignment="1">
      <alignment horizontal="center" vertical="center"/>
    </xf>
    <xf numFmtId="0" fontId="67" fillId="0" borderId="63" xfId="0" applyFont="1" applyFill="1" applyBorder="1" applyAlignment="1">
      <alignment horizontal="center" vertical="center"/>
    </xf>
    <xf numFmtId="0" fontId="67" fillId="0" borderId="64" xfId="0" applyFont="1" applyFill="1" applyBorder="1" applyAlignment="1">
      <alignment horizontal="center" vertical="center"/>
    </xf>
    <xf numFmtId="0" fontId="28" fillId="0" borderId="0" xfId="0" applyFont="1" applyBorder="1" applyAlignment="1">
      <alignment vertical="center"/>
    </xf>
    <xf numFmtId="180" fontId="89" fillId="9" borderId="50" xfId="0" applyNumberFormat="1" applyFont="1" applyFill="1" applyBorder="1" applyAlignment="1">
      <alignment horizontal="center" vertical="center"/>
    </xf>
    <xf numFmtId="0" fontId="52" fillId="0" borderId="42" xfId="0" applyFont="1" applyFill="1" applyBorder="1" applyAlignment="1">
      <alignment horizontal="center" vertical="center" shrinkToFit="1"/>
    </xf>
    <xf numFmtId="0" fontId="39" fillId="0" borderId="0" xfId="0" applyFont="1" applyBorder="1" applyAlignment="1">
      <alignment horizontal="center" vertical="center" shrinkToFit="1"/>
    </xf>
    <xf numFmtId="0" fontId="39" fillId="0" borderId="61" xfId="0" applyFont="1" applyBorder="1" applyAlignment="1">
      <alignment horizontal="center" vertical="center" shrinkToFit="1"/>
    </xf>
    <xf numFmtId="177" fontId="88" fillId="0" borderId="19" xfId="0" applyNumberFormat="1" applyFont="1" applyBorder="1" applyAlignment="1">
      <alignment horizontal="center" vertical="center"/>
    </xf>
    <xf numFmtId="178" fontId="88" fillId="0" borderId="19" xfId="0" applyNumberFormat="1" applyFont="1" applyBorder="1" applyAlignment="1">
      <alignment horizontal="left" vertical="center"/>
    </xf>
    <xf numFmtId="177" fontId="44" fillId="3" borderId="68" xfId="0" applyNumberFormat="1" applyFont="1" applyFill="1" applyBorder="1" applyAlignment="1">
      <alignment horizontal="center" vertical="center"/>
    </xf>
    <xf numFmtId="0" fontId="26" fillId="0" borderId="3" xfId="0" applyFont="1" applyBorder="1" applyAlignment="1">
      <alignment horizontal="distributed" vertical="center" indent="1"/>
    </xf>
    <xf numFmtId="0" fontId="26" fillId="0" borderId="14" xfId="0" applyFont="1" applyBorder="1" applyAlignment="1">
      <alignment horizontal="distributed" vertical="center" indent="1"/>
    </xf>
    <xf numFmtId="0" fontId="29" fillId="9" borderId="11" xfId="0" applyFont="1" applyFill="1" applyBorder="1" applyAlignment="1" applyProtection="1">
      <alignment horizontal="center" vertical="center" shrinkToFit="1"/>
      <protection locked="0"/>
    </xf>
    <xf numFmtId="0" fontId="29" fillId="9" borderId="19" xfId="0" applyFont="1" applyFill="1" applyBorder="1" applyAlignment="1" applyProtection="1">
      <alignment horizontal="center" vertical="center" shrinkToFit="1"/>
      <protection locked="0"/>
    </xf>
    <xf numFmtId="0" fontId="29" fillId="9" borderId="33" xfId="0" applyFont="1" applyFill="1" applyBorder="1" applyAlignment="1" applyProtection="1">
      <alignment horizontal="center" vertical="center" shrinkToFit="1"/>
      <protection locked="0"/>
    </xf>
    <xf numFmtId="0" fontId="62" fillId="0" borderId="0" xfId="0" applyFont="1" applyAlignment="1">
      <alignment vertical="center"/>
    </xf>
    <xf numFmtId="0" fontId="26" fillId="0" borderId="85" xfId="0" applyFont="1" applyBorder="1" applyAlignment="1">
      <alignment horizontal="distributed" vertical="center" indent="1"/>
    </xf>
    <xf numFmtId="0" fontId="26" fillId="0" borderId="86" xfId="0" applyFont="1" applyBorder="1" applyAlignment="1">
      <alignment horizontal="distributed" vertical="center" indent="1"/>
    </xf>
    <xf numFmtId="0" fontId="26" fillId="0" borderId="38" xfId="0" applyFont="1" applyBorder="1" applyAlignment="1" applyProtection="1">
      <alignment horizontal="center" vertical="center"/>
      <protection locked="0"/>
    </xf>
    <xf numFmtId="0" fontId="26" fillId="0" borderId="50" xfId="0" applyFont="1" applyBorder="1" applyAlignment="1" applyProtection="1">
      <alignment horizontal="center" vertical="center"/>
      <protection locked="0"/>
    </xf>
    <xf numFmtId="0" fontId="26" fillId="0" borderId="39" xfId="0" applyFont="1" applyBorder="1" applyAlignment="1" applyProtection="1">
      <alignment horizontal="center" vertical="center"/>
      <protection locked="0"/>
    </xf>
    <xf numFmtId="0" fontId="47" fillId="0" borderId="54" xfId="0" applyFont="1" applyBorder="1" applyAlignment="1">
      <alignment horizontal="left" vertical="center" wrapText="1"/>
    </xf>
    <xf numFmtId="0" fontId="47" fillId="0" borderId="0" xfId="0" applyFont="1" applyBorder="1" applyAlignment="1">
      <alignment horizontal="left" vertical="center" wrapText="1"/>
    </xf>
    <xf numFmtId="0" fontId="26" fillId="0" borderId="54" xfId="0" applyFont="1" applyBorder="1" applyAlignment="1">
      <alignment vertical="center"/>
    </xf>
    <xf numFmtId="0" fontId="26" fillId="0" borderId="0" xfId="0" applyFont="1" applyAlignment="1">
      <alignment vertical="center"/>
    </xf>
    <xf numFmtId="0" fontId="29" fillId="9" borderId="4" xfId="0" applyFont="1" applyFill="1" applyBorder="1" applyAlignment="1" applyProtection="1">
      <alignment horizontal="center" vertical="center"/>
      <protection locked="0"/>
    </xf>
    <xf numFmtId="0" fontId="29" fillId="9" borderId="23" xfId="0" applyFont="1" applyFill="1" applyBorder="1" applyAlignment="1" applyProtection="1">
      <alignment horizontal="center" vertical="center"/>
      <protection locked="0"/>
    </xf>
    <xf numFmtId="0" fontId="29" fillId="9" borderId="5" xfId="0" applyFont="1" applyFill="1" applyBorder="1" applyAlignment="1" applyProtection="1">
      <alignment horizontal="center" vertical="center"/>
      <protection locked="0"/>
    </xf>
    <xf numFmtId="0" fontId="26" fillId="0" borderId="23" xfId="0" applyFont="1" applyBorder="1" applyAlignment="1">
      <alignment horizontal="distributed" vertical="center" indent="1"/>
    </xf>
    <xf numFmtId="0" fontId="26" fillId="0" borderId="100" xfId="0" applyFont="1" applyBorder="1" applyAlignment="1">
      <alignment horizontal="distributed" vertical="center" indent="1"/>
    </xf>
    <xf numFmtId="0" fontId="28" fillId="0" borderId="54" xfId="0" applyFont="1" applyFill="1" applyBorder="1" applyAlignment="1">
      <alignment vertical="center"/>
    </xf>
    <xf numFmtId="0" fontId="28" fillId="0" borderId="0" xfId="0" applyFont="1" applyFill="1" applyBorder="1" applyAlignment="1">
      <alignment vertical="center"/>
    </xf>
    <xf numFmtId="0" fontId="29" fillId="0" borderId="28" xfId="0" applyFont="1" applyFill="1" applyBorder="1" applyAlignment="1" applyProtection="1">
      <alignment horizontal="center" vertical="center"/>
      <protection locked="0"/>
    </xf>
    <xf numFmtId="0" fontId="29" fillId="0" borderId="22" xfId="0" applyFont="1" applyFill="1" applyBorder="1" applyAlignment="1" applyProtection="1">
      <alignment horizontal="center" vertical="center"/>
      <protection locked="0"/>
    </xf>
    <xf numFmtId="0" fontId="29" fillId="0" borderId="25" xfId="0" applyFont="1" applyFill="1" applyBorder="1" applyAlignment="1" applyProtection="1">
      <alignment horizontal="center" vertical="center"/>
      <protection locked="0"/>
    </xf>
    <xf numFmtId="0" fontId="29" fillId="5" borderId="27" xfId="0" applyFont="1" applyFill="1" applyBorder="1" applyAlignment="1" applyProtection="1">
      <alignment horizontal="center" vertical="center"/>
      <protection locked="0"/>
    </xf>
    <xf numFmtId="0" fontId="29" fillId="5" borderId="20" xfId="0" applyFont="1" applyFill="1" applyBorder="1" applyAlignment="1" applyProtection="1">
      <alignment horizontal="center" vertical="center"/>
      <protection locked="0"/>
    </xf>
    <xf numFmtId="0" fontId="29" fillId="5" borderId="24" xfId="0" applyFont="1" applyFill="1" applyBorder="1" applyAlignment="1" applyProtection="1">
      <alignment horizontal="center" vertical="center"/>
      <protection locked="0"/>
    </xf>
    <xf numFmtId="0" fontId="26" fillId="0" borderId="3" xfId="0" applyFont="1" applyBorder="1" applyAlignment="1">
      <alignment vertical="center" shrinkToFit="1"/>
    </xf>
    <xf numFmtId="0" fontId="26" fillId="0" borderId="14" xfId="0" applyFont="1" applyBorder="1" applyAlignment="1">
      <alignment vertical="center" shrinkToFit="1"/>
    </xf>
    <xf numFmtId="0" fontId="60" fillId="8" borderId="38" xfId="1" applyFont="1" applyFill="1" applyBorder="1" applyAlignment="1" applyProtection="1">
      <alignment horizontal="center" vertical="center"/>
    </xf>
    <xf numFmtId="0" fontId="60" fillId="8" borderId="79" xfId="1" applyFont="1" applyFill="1" applyBorder="1" applyAlignment="1" applyProtection="1">
      <alignment horizontal="center" vertical="center"/>
    </xf>
    <xf numFmtId="0" fontId="61" fillId="7" borderId="38" xfId="0" applyFont="1" applyFill="1" applyBorder="1" applyAlignment="1" applyProtection="1">
      <alignment horizontal="center" vertical="center"/>
    </xf>
    <xf numFmtId="0" fontId="61" fillId="7" borderId="50" xfId="0" applyFont="1" applyFill="1" applyBorder="1" applyAlignment="1" applyProtection="1">
      <alignment horizontal="center" vertical="center"/>
    </xf>
    <xf numFmtId="0" fontId="61" fillId="7" borderId="39" xfId="0" applyFont="1" applyFill="1" applyBorder="1" applyAlignment="1" applyProtection="1">
      <alignment horizontal="center" vertical="center"/>
    </xf>
    <xf numFmtId="0" fontId="29" fillId="9" borderId="6" xfId="0" applyFont="1" applyFill="1" applyBorder="1" applyAlignment="1" applyProtection="1">
      <alignment horizontal="center" vertical="center"/>
      <protection locked="0"/>
    </xf>
    <xf numFmtId="0" fontId="29" fillId="9" borderId="3" xfId="0" applyFont="1" applyFill="1" applyBorder="1" applyAlignment="1" applyProtection="1">
      <alignment horizontal="center" vertical="center"/>
      <protection locked="0"/>
    </xf>
    <xf numFmtId="0" fontId="29" fillId="9" borderId="7" xfId="0" applyFont="1" applyFill="1" applyBorder="1" applyAlignment="1" applyProtection="1">
      <alignment horizontal="center" vertical="center"/>
      <protection locked="0"/>
    </xf>
    <xf numFmtId="0" fontId="29" fillId="0" borderId="6"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 xfId="0" applyFont="1" applyFill="1" applyBorder="1" applyAlignment="1" applyProtection="1">
      <alignment horizontal="center" vertical="center"/>
      <protection locked="0"/>
    </xf>
    <xf numFmtId="0" fontId="27" fillId="6" borderId="0" xfId="0" applyFont="1" applyFill="1" applyBorder="1" applyAlignment="1">
      <alignment horizontal="center" vertical="center"/>
    </xf>
    <xf numFmtId="0" fontId="29" fillId="0" borderId="38" xfId="0" applyFont="1" applyFill="1" applyBorder="1" applyAlignment="1" applyProtection="1">
      <alignment horizontal="center" vertical="center"/>
    </xf>
    <xf numFmtId="0" fontId="29" fillId="0" borderId="50" xfId="0" applyFont="1" applyFill="1" applyBorder="1" applyAlignment="1" applyProtection="1">
      <alignment horizontal="center" vertical="center"/>
    </xf>
    <xf numFmtId="0" fontId="29" fillId="0" borderId="39"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9" fillId="4" borderId="3" xfId="0" applyFont="1" applyFill="1" applyBorder="1" applyAlignment="1" applyProtection="1">
      <alignment horizontal="center" vertical="center"/>
    </xf>
    <xf numFmtId="0" fontId="29" fillId="3" borderId="3" xfId="0" applyFont="1" applyFill="1" applyBorder="1" applyAlignment="1" applyProtection="1">
      <alignment horizontal="center" vertical="center"/>
    </xf>
    <xf numFmtId="0" fontId="29" fillId="4" borderId="14" xfId="0" applyFont="1" applyFill="1" applyBorder="1" applyAlignment="1" applyProtection="1">
      <alignment horizontal="center" vertical="center"/>
    </xf>
    <xf numFmtId="0" fontId="29" fillId="4" borderId="19" xfId="0" applyFont="1" applyFill="1" applyBorder="1" applyAlignment="1" applyProtection="1">
      <alignment horizontal="center" vertical="center"/>
    </xf>
    <xf numFmtId="0" fontId="29" fillId="4" borderId="36"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2" fillId="0" borderId="103" xfId="1" applyFont="1" applyBorder="1" applyAlignment="1" applyProtection="1">
      <alignment horizontal="center" vertical="center"/>
    </xf>
    <xf numFmtId="0" fontId="22" fillId="0" borderId="104" xfId="1" applyFont="1" applyBorder="1" applyAlignment="1" applyProtection="1">
      <alignment horizontal="center" vertical="center"/>
    </xf>
    <xf numFmtId="176" fontId="43" fillId="0" borderId="0" xfId="1" applyNumberFormat="1" applyFont="1" applyAlignment="1" applyProtection="1">
      <alignment horizontal="distributed" vertical="center" indent="4"/>
    </xf>
    <xf numFmtId="0" fontId="11" fillId="0" borderId="40" xfId="1" applyFont="1" applyBorder="1" applyAlignment="1" applyProtection="1">
      <alignment horizontal="center" vertical="center"/>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58" fillId="0" borderId="34" xfId="1" applyNumberFormat="1" applyFont="1" applyBorder="1" applyAlignment="1" applyProtection="1">
      <alignment horizontal="center" vertical="center"/>
    </xf>
    <xf numFmtId="0" fontId="58" fillId="0" borderId="15" xfId="1" applyNumberFormat="1" applyFont="1" applyBorder="1" applyAlignment="1" applyProtection="1">
      <alignment horizontal="center" vertical="center"/>
    </xf>
    <xf numFmtId="0" fontId="58" fillId="0" borderId="87" xfId="1" applyNumberFormat="1" applyFont="1" applyBorder="1" applyAlignment="1" applyProtection="1">
      <alignment horizontal="center" vertical="center"/>
    </xf>
    <xf numFmtId="0" fontId="58" fillId="0" borderId="88" xfId="1" applyNumberFormat="1" applyFont="1" applyBorder="1" applyAlignment="1" applyProtection="1">
      <alignment horizontal="center" vertical="center"/>
    </xf>
    <xf numFmtId="0" fontId="0" fillId="7" borderId="38" xfId="0" applyFill="1" applyBorder="1" applyAlignment="1" applyProtection="1">
      <alignment horizontal="center" vertical="center"/>
    </xf>
    <xf numFmtId="0" fontId="0" fillId="7" borderId="50" xfId="0" applyFill="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2" fillId="0" borderId="14" xfId="1" applyFont="1" applyBorder="1" applyAlignment="1" applyProtection="1">
      <alignment horizontal="center" vertical="center"/>
    </xf>
    <xf numFmtId="0" fontId="22" fillId="0" borderId="33" xfId="1" applyFont="1" applyBorder="1" applyAlignment="1" applyProtection="1">
      <alignment horizontal="center" vertical="center"/>
    </xf>
    <xf numFmtId="0" fontId="11" fillId="0" borderId="0" xfId="1" applyFont="1" applyBorder="1" applyAlignment="1" applyProtection="1">
      <alignment horizontal="center" vertical="center"/>
    </xf>
    <xf numFmtId="0" fontId="22" fillId="0" borderId="81" xfId="1" applyFont="1" applyBorder="1" applyAlignment="1" applyProtection="1">
      <alignment horizontal="center" vertical="center"/>
    </xf>
    <xf numFmtId="0" fontId="22" fillId="0" borderId="53" xfId="1" applyFont="1" applyBorder="1" applyAlignment="1" applyProtection="1">
      <alignment horizontal="center" vertical="center"/>
    </xf>
    <xf numFmtId="0" fontId="22" fillId="0" borderId="34" xfId="1" applyFont="1" applyBorder="1" applyAlignment="1" applyProtection="1">
      <alignment horizontal="center" vertical="center"/>
    </xf>
    <xf numFmtId="0" fontId="22" fillId="0" borderId="15" xfId="1" applyFont="1" applyBorder="1" applyAlignment="1" applyProtection="1">
      <alignment horizontal="center" vertical="center"/>
    </xf>
    <xf numFmtId="0" fontId="11" fillId="0" borderId="34" xfId="1" applyFont="1" applyBorder="1" applyAlignment="1" applyProtection="1">
      <alignment horizontal="center" vertical="center"/>
    </xf>
    <xf numFmtId="0" fontId="11" fillId="0" borderId="15" xfId="1" applyFont="1" applyBorder="1" applyAlignment="1" applyProtection="1">
      <alignment horizontal="center" vertical="center"/>
    </xf>
    <xf numFmtId="0" fontId="25" fillId="0" borderId="0" xfId="1" applyAlignment="1" applyProtection="1">
      <alignment horizontal="center" vertical="center"/>
    </xf>
    <xf numFmtId="0" fontId="40" fillId="5" borderId="0" xfId="1" applyFont="1" applyFill="1" applyAlignment="1" applyProtection="1">
      <alignment horizontal="center" vertical="center"/>
    </xf>
    <xf numFmtId="0" fontId="56" fillId="0" borderId="0" xfId="1" applyFont="1" applyBorder="1" applyAlignment="1" applyProtection="1">
      <alignment horizontal="distributed" vertical="center" indent="8" shrinkToFit="1"/>
    </xf>
    <xf numFmtId="0" fontId="56" fillId="0" borderId="0" xfId="1" applyFont="1" applyAlignment="1" applyProtection="1">
      <alignment horizontal="distributed" vertical="center" indent="8" shrinkToFit="1"/>
    </xf>
    <xf numFmtId="0" fontId="11" fillId="0" borderId="40" xfId="1" applyFont="1" applyBorder="1" applyAlignment="1" applyProtection="1">
      <alignment horizontal="center" vertical="center" shrinkToFit="1"/>
    </xf>
    <xf numFmtId="0" fontId="11" fillId="0" borderId="0" xfId="1" applyFont="1" applyBorder="1" applyAlignment="1" applyProtection="1">
      <alignment horizontal="center" vertical="center" shrinkToFit="1"/>
    </xf>
    <xf numFmtId="0" fontId="45" fillId="0" borderId="14" xfId="0" applyFont="1" applyBorder="1" applyAlignment="1" applyProtection="1">
      <alignment horizontal="center" vertical="center" shrinkToFit="1"/>
    </xf>
    <xf numFmtId="0" fontId="45" fillId="0" borderId="19" xfId="0" applyFont="1" applyBorder="1" applyAlignment="1" applyProtection="1">
      <alignment horizontal="center" vertical="center" shrinkToFit="1"/>
    </xf>
    <xf numFmtId="0" fontId="45" fillId="0" borderId="36" xfId="0" applyFont="1" applyBorder="1" applyAlignment="1" applyProtection="1">
      <alignment horizontal="center" vertical="center" shrinkToFit="1"/>
    </xf>
    <xf numFmtId="0" fontId="9" fillId="0" borderId="86" xfId="1" applyFont="1" applyBorder="1" applyAlignment="1" applyProtection="1">
      <alignment horizontal="center" vertical="center" shrinkToFit="1"/>
    </xf>
    <xf numFmtId="0" fontId="9" fillId="0" borderId="50" xfId="1" applyFont="1" applyBorder="1" applyAlignment="1" applyProtection="1">
      <alignment horizontal="center" vertical="center" shrinkToFit="1"/>
    </xf>
    <xf numFmtId="0" fontId="9" fillId="0" borderId="39" xfId="1" applyFont="1" applyBorder="1" applyAlignment="1" applyProtection="1">
      <alignment horizontal="center" vertical="center" shrinkToFit="1"/>
    </xf>
    <xf numFmtId="0" fontId="19" fillId="0" borderId="40" xfId="1" applyFont="1" applyBorder="1" applyAlignment="1" applyProtection="1">
      <alignment horizontal="center" shrinkToFit="1"/>
    </xf>
    <xf numFmtId="0" fontId="32" fillId="0" borderId="0" xfId="0" applyFont="1" applyBorder="1" applyAlignment="1">
      <alignment horizontal="center" vertical="center"/>
    </xf>
    <xf numFmtId="0" fontId="47" fillId="0" borderId="70" xfId="0" applyFont="1" applyBorder="1" applyAlignment="1">
      <alignment horizontal="center" vertical="center"/>
    </xf>
    <xf numFmtId="0" fontId="47" fillId="0" borderId="71" xfId="0" applyFont="1" applyBorder="1" applyAlignment="1">
      <alignment horizontal="center" vertical="center"/>
    </xf>
    <xf numFmtId="0" fontId="32" fillId="0" borderId="10" xfId="0" applyFont="1" applyBorder="1" applyAlignment="1">
      <alignment horizontal="center" vertical="center"/>
    </xf>
    <xf numFmtId="0" fontId="32" fillId="0" borderId="15" xfId="0" applyFont="1" applyBorder="1" applyAlignment="1">
      <alignment horizontal="center" vertical="center"/>
    </xf>
    <xf numFmtId="0" fontId="32" fillId="0" borderId="12" xfId="0" applyFont="1" applyBorder="1" applyAlignment="1">
      <alignment horizontal="center" vertical="center"/>
    </xf>
    <xf numFmtId="0" fontId="32" fillId="0" borderId="65" xfId="0" applyFont="1" applyBorder="1" applyAlignment="1">
      <alignment horizontal="center" vertical="center"/>
    </xf>
    <xf numFmtId="0" fontId="0" fillId="0" borderId="8" xfId="0" applyBorder="1" applyAlignment="1">
      <alignment horizontal="center" vertical="center" textRotation="255"/>
    </xf>
    <xf numFmtId="0" fontId="0" fillId="0" borderId="76" xfId="0" applyBorder="1" applyAlignment="1">
      <alignment horizontal="center" vertical="center" textRotation="255"/>
    </xf>
    <xf numFmtId="0" fontId="0" fillId="0" borderId="66" xfId="0" applyBorder="1" applyAlignment="1">
      <alignment horizontal="center" vertical="center" textRotation="255"/>
    </xf>
    <xf numFmtId="0" fontId="0" fillId="0" borderId="0" xfId="0" applyAlignment="1">
      <alignment horizontal="center" vertical="center"/>
    </xf>
  </cellXfs>
  <cellStyles count="6">
    <cellStyle name="標準" xfId="0" builtinId="0"/>
    <cellStyle name="標準 2" xfId="1" xr:uid="{00000000-0005-0000-0000-000001000000}"/>
    <cellStyle name="標準 2 2" xfId="5" xr:uid="{93B6ED0E-F92D-445F-A645-F76D371459D7}"/>
    <cellStyle name="標準 3" xfId="2" xr:uid="{00000000-0005-0000-0000-000002000000}"/>
    <cellStyle name="標準 4" xfId="3" xr:uid="{00000000-0005-0000-0000-000003000000}"/>
    <cellStyle name="標準 5" xfId="4" xr:uid="{00000000-0005-0000-0000-000004000000}"/>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C4ECD-1608-46D4-86E6-6DDAB6F54EDE}">
  <sheetPr>
    <pageSetUpPr fitToPage="1"/>
  </sheetPr>
  <dimension ref="A1:I113"/>
  <sheetViews>
    <sheetView tabSelected="1" zoomScale="118" zoomScaleNormal="118" zoomScalePageLayoutView="118" workbookViewId="0">
      <selection activeCell="G9" sqref="G9"/>
    </sheetView>
  </sheetViews>
  <sheetFormatPr defaultColWidth="9" defaultRowHeight="13.5"/>
  <cols>
    <col min="1" max="1" width="15" style="283" customWidth="1"/>
    <col min="2" max="2" width="14.5" style="279" customWidth="1"/>
    <col min="3" max="6" width="8.125" style="279" customWidth="1"/>
    <col min="7" max="7" width="14.5" style="279" customWidth="1"/>
    <col min="8" max="8" width="17.375" style="279" customWidth="1"/>
    <col min="9" max="16384" width="9" style="279"/>
  </cols>
  <sheetData>
    <row r="1" spans="1:8" ht="22.5" customHeight="1">
      <c r="A1" s="323" t="s">
        <v>537</v>
      </c>
      <c r="B1" s="324"/>
      <c r="C1" s="324"/>
      <c r="D1" s="324"/>
      <c r="E1" s="324"/>
      <c r="F1" s="324"/>
      <c r="G1" s="325"/>
      <c r="H1" s="278" t="s">
        <v>538</v>
      </c>
    </row>
    <row r="2" spans="1:8" ht="12" customHeight="1">
      <c r="A2" s="280"/>
      <c r="B2" s="280"/>
      <c r="C2" s="280"/>
      <c r="D2" s="281"/>
      <c r="E2" s="281"/>
      <c r="F2" s="281"/>
      <c r="G2" s="281"/>
      <c r="H2" s="282"/>
    </row>
    <row r="3" spans="1:8" ht="27" customHeight="1">
      <c r="A3" s="326" t="s">
        <v>539</v>
      </c>
      <c r="B3" s="326"/>
      <c r="C3" s="326"/>
      <c r="D3" s="326"/>
      <c r="E3" s="326"/>
      <c r="F3" s="326"/>
      <c r="G3" s="326"/>
      <c r="H3" s="282"/>
    </row>
    <row r="4" spans="1:8" ht="10.5" customHeight="1">
      <c r="A4" s="280"/>
      <c r="B4" s="280"/>
      <c r="C4" s="280"/>
      <c r="D4" s="280"/>
      <c r="E4" s="280"/>
      <c r="F4" s="280"/>
      <c r="G4" s="280"/>
      <c r="H4" s="282"/>
    </row>
    <row r="5" spans="1:8" s="284" customFormat="1" ht="13.35" customHeight="1">
      <c r="A5" s="283" t="s">
        <v>540</v>
      </c>
      <c r="B5" s="327">
        <v>43015</v>
      </c>
      <c r="C5" s="327"/>
      <c r="D5" s="322">
        <v>43016</v>
      </c>
      <c r="E5" s="322"/>
      <c r="F5" s="322">
        <v>43022</v>
      </c>
      <c r="G5" s="322"/>
    </row>
    <row r="6" spans="1:8" s="284" customFormat="1" ht="13.35" customHeight="1">
      <c r="A6" s="283" t="s">
        <v>541</v>
      </c>
      <c r="B6" s="284" t="s">
        <v>542</v>
      </c>
    </row>
    <row r="7" spans="1:8" s="284" customFormat="1" ht="13.35" customHeight="1">
      <c r="A7" s="283" t="s">
        <v>543</v>
      </c>
      <c r="B7" s="284" t="s">
        <v>544</v>
      </c>
      <c r="C7" s="322">
        <v>43015</v>
      </c>
      <c r="D7" s="322"/>
    </row>
    <row r="8" spans="1:8" s="284" customFormat="1" ht="13.35" customHeight="1">
      <c r="A8" s="283"/>
      <c r="B8" s="284" t="s">
        <v>545</v>
      </c>
      <c r="C8" s="285"/>
      <c r="D8" s="285"/>
      <c r="E8" s="285"/>
      <c r="F8" s="285"/>
      <c r="G8" s="285"/>
      <c r="H8" s="286"/>
    </row>
    <row r="9" spans="1:8" s="284" customFormat="1" ht="13.35" customHeight="1">
      <c r="A9" s="283"/>
      <c r="B9" s="287" t="s">
        <v>546</v>
      </c>
      <c r="C9" s="285"/>
      <c r="D9" s="285"/>
      <c r="E9" s="285"/>
      <c r="F9" s="285"/>
      <c r="G9" s="285"/>
    </row>
    <row r="10" spans="1:8" s="284" customFormat="1" ht="13.35" customHeight="1">
      <c r="A10" s="283"/>
      <c r="B10" s="285" t="s">
        <v>547</v>
      </c>
      <c r="C10" s="285"/>
      <c r="D10" s="285"/>
      <c r="E10" s="285"/>
      <c r="F10" s="285"/>
      <c r="G10" s="285"/>
    </row>
    <row r="11" spans="1:8" s="284" customFormat="1" ht="13.35" customHeight="1">
      <c r="A11" s="283"/>
      <c r="B11" s="285" t="s">
        <v>548</v>
      </c>
      <c r="C11" s="285"/>
      <c r="D11" s="285"/>
      <c r="E11" s="285"/>
      <c r="F11" s="285"/>
      <c r="G11" s="285"/>
    </row>
    <row r="12" spans="1:8" s="284" customFormat="1" ht="13.35" customHeight="1">
      <c r="A12" s="283"/>
      <c r="B12" s="284" t="s">
        <v>549</v>
      </c>
    </row>
    <row r="13" spans="1:8" s="284" customFormat="1" ht="13.35" customHeight="1">
      <c r="A13" s="283"/>
      <c r="B13" s="287" t="s">
        <v>550</v>
      </c>
    </row>
    <row r="14" spans="1:8" s="284" customFormat="1" ht="13.35" customHeight="1">
      <c r="A14" s="283"/>
      <c r="B14" s="287" t="s">
        <v>551</v>
      </c>
    </row>
    <row r="15" spans="1:8" s="284" customFormat="1" ht="13.35" customHeight="1">
      <c r="A15" s="283"/>
      <c r="B15" s="285" t="s">
        <v>552</v>
      </c>
    </row>
    <row r="16" spans="1:8" s="284" customFormat="1" ht="13.35" customHeight="1">
      <c r="A16" s="283"/>
      <c r="B16" s="284" t="s">
        <v>553</v>
      </c>
      <c r="C16" s="322">
        <v>43016</v>
      </c>
      <c r="D16" s="322"/>
    </row>
    <row r="17" spans="1:8" s="284" customFormat="1" ht="13.35" customHeight="1">
      <c r="A17" s="283"/>
      <c r="B17" s="284" t="s">
        <v>545</v>
      </c>
      <c r="C17" s="288"/>
      <c r="D17" s="288"/>
    </row>
    <row r="18" spans="1:8" s="284" customFormat="1" ht="13.35" customHeight="1">
      <c r="A18" s="283"/>
      <c r="B18" s="287" t="s">
        <v>554</v>
      </c>
      <c r="C18" s="288"/>
      <c r="D18" s="288"/>
    </row>
    <row r="19" spans="1:8" s="284" customFormat="1" ht="13.35" customHeight="1">
      <c r="A19" s="283"/>
      <c r="B19" s="287" t="s">
        <v>555</v>
      </c>
      <c r="C19" s="288"/>
      <c r="D19" s="288"/>
    </row>
    <row r="20" spans="1:8" s="284" customFormat="1" ht="13.35" customHeight="1">
      <c r="A20" s="283"/>
      <c r="B20" s="285" t="s">
        <v>556</v>
      </c>
      <c r="C20" s="288"/>
      <c r="D20" s="288"/>
    </row>
    <row r="21" spans="1:8" s="284" customFormat="1" ht="13.35" customHeight="1">
      <c r="A21" s="283"/>
      <c r="B21" s="284" t="s">
        <v>549</v>
      </c>
    </row>
    <row r="22" spans="1:8" s="284" customFormat="1" ht="13.35" customHeight="1">
      <c r="A22" s="283"/>
      <c r="B22" s="287" t="s">
        <v>557</v>
      </c>
    </row>
    <row r="23" spans="1:8" s="284" customFormat="1" ht="13.35" customHeight="1">
      <c r="A23" s="283"/>
      <c r="B23" s="287" t="s">
        <v>558</v>
      </c>
    </row>
    <row r="24" spans="1:8" s="284" customFormat="1" ht="13.35" customHeight="1">
      <c r="A24" s="283"/>
      <c r="B24" s="285" t="s">
        <v>559</v>
      </c>
    </row>
    <row r="25" spans="1:8" s="284" customFormat="1" ht="13.35" customHeight="1">
      <c r="A25" s="283"/>
      <c r="B25" s="284" t="s">
        <v>560</v>
      </c>
      <c r="C25" s="322">
        <v>43022</v>
      </c>
      <c r="D25" s="322"/>
    </row>
    <row r="26" spans="1:8" s="284" customFormat="1" ht="13.35" customHeight="1">
      <c r="A26" s="283"/>
      <c r="B26" s="284" t="s">
        <v>545</v>
      </c>
    </row>
    <row r="27" spans="1:8" s="284" customFormat="1" ht="13.35" customHeight="1">
      <c r="A27" s="283"/>
      <c r="B27" s="289" t="s">
        <v>561</v>
      </c>
    </row>
    <row r="28" spans="1:8" s="284" customFormat="1" ht="13.35" customHeight="1">
      <c r="A28" s="283"/>
      <c r="B28" s="284" t="s">
        <v>549</v>
      </c>
      <c r="H28" s="285"/>
    </row>
    <row r="29" spans="1:8" s="284" customFormat="1" ht="13.35" customHeight="1">
      <c r="A29" s="283"/>
      <c r="B29" s="289" t="s">
        <v>561</v>
      </c>
    </row>
    <row r="30" spans="1:8" s="284" customFormat="1" ht="13.35" customHeight="1">
      <c r="A30" s="283" t="s">
        <v>562</v>
      </c>
      <c r="B30" s="284" t="s">
        <v>563</v>
      </c>
      <c r="C30" s="290"/>
    </row>
    <row r="31" spans="1:8" s="284" customFormat="1" ht="13.35" customHeight="1">
      <c r="A31" s="283"/>
      <c r="B31" s="284" t="s">
        <v>564</v>
      </c>
    </row>
    <row r="32" spans="1:8" s="284" customFormat="1" ht="13.35" customHeight="1">
      <c r="A32" s="283"/>
      <c r="B32" s="328" t="s">
        <v>565</v>
      </c>
      <c r="C32" s="328"/>
      <c r="D32" s="328"/>
      <c r="E32" s="328"/>
      <c r="F32" s="328"/>
      <c r="G32" s="328"/>
      <c r="H32" s="328"/>
    </row>
    <row r="33" spans="1:8" s="284" customFormat="1" ht="13.35" customHeight="1">
      <c r="A33" s="283"/>
      <c r="B33" s="291" t="s">
        <v>566</v>
      </c>
      <c r="C33" s="292"/>
      <c r="D33" s="292"/>
      <c r="E33" s="292"/>
      <c r="F33" s="292"/>
      <c r="G33" s="292"/>
      <c r="H33" s="292"/>
    </row>
    <row r="34" spans="1:8" s="284" customFormat="1" ht="13.35" customHeight="1">
      <c r="A34" s="283"/>
      <c r="B34" s="291" t="s">
        <v>567</v>
      </c>
      <c r="C34" s="292"/>
      <c r="D34" s="292"/>
      <c r="E34" s="292"/>
      <c r="F34" s="292"/>
      <c r="G34" s="292"/>
      <c r="H34" s="292"/>
    </row>
    <row r="35" spans="1:8" s="284" customFormat="1" ht="24.6" customHeight="1">
      <c r="A35" s="283"/>
      <c r="B35" s="329" t="s">
        <v>568</v>
      </c>
      <c r="C35" s="329"/>
      <c r="D35" s="329"/>
      <c r="E35" s="329"/>
      <c r="F35" s="329"/>
      <c r="G35" s="329"/>
      <c r="H35" s="329"/>
    </row>
    <row r="36" spans="1:8" s="284" customFormat="1" ht="13.35" customHeight="1">
      <c r="A36" s="283"/>
      <c r="B36" s="284" t="s">
        <v>569</v>
      </c>
      <c r="C36" s="293"/>
      <c r="D36" s="293"/>
      <c r="E36" s="293"/>
      <c r="F36" s="293"/>
      <c r="G36" s="293"/>
      <c r="H36" s="293"/>
    </row>
    <row r="37" spans="1:8" s="284" customFormat="1" ht="13.35" customHeight="1">
      <c r="A37" s="283"/>
      <c r="B37" s="284" t="s">
        <v>570</v>
      </c>
      <c r="C37" s="293"/>
      <c r="D37" s="293"/>
      <c r="E37" s="293"/>
      <c r="F37" s="293"/>
      <c r="G37" s="293"/>
      <c r="H37" s="293"/>
    </row>
    <row r="38" spans="1:8" s="284" customFormat="1" ht="13.35" customHeight="1">
      <c r="A38" s="283"/>
      <c r="B38" s="291" t="s">
        <v>571</v>
      </c>
      <c r="C38" s="293"/>
      <c r="D38" s="293"/>
      <c r="E38" s="293"/>
      <c r="F38" s="293"/>
      <c r="G38" s="293"/>
      <c r="H38" s="293"/>
    </row>
    <row r="39" spans="1:8" s="284" customFormat="1" ht="13.35" customHeight="1">
      <c r="A39" s="283"/>
      <c r="B39" s="284" t="s">
        <v>572</v>
      </c>
      <c r="C39" s="293"/>
      <c r="D39" s="293"/>
      <c r="E39" s="293"/>
      <c r="F39" s="293"/>
      <c r="G39" s="293"/>
      <c r="H39" s="293"/>
    </row>
    <row r="40" spans="1:8" s="284" customFormat="1" ht="13.35" customHeight="1">
      <c r="A40" s="283"/>
      <c r="B40" s="284" t="s">
        <v>573</v>
      </c>
      <c r="C40" s="293"/>
      <c r="D40" s="293"/>
      <c r="E40" s="293"/>
      <c r="F40" s="293"/>
      <c r="G40" s="293"/>
      <c r="H40" s="293"/>
    </row>
    <row r="41" spans="1:8" s="284" customFormat="1" ht="13.35" customHeight="1">
      <c r="A41" s="283" t="s">
        <v>574</v>
      </c>
      <c r="B41" s="284" t="s">
        <v>575</v>
      </c>
    </row>
    <row r="42" spans="1:8" s="284" customFormat="1" ht="13.35" customHeight="1">
      <c r="A42" s="283"/>
      <c r="B42" s="284" t="s">
        <v>576</v>
      </c>
    </row>
    <row r="43" spans="1:8" s="284" customFormat="1" ht="13.35" customHeight="1">
      <c r="A43" s="283"/>
      <c r="B43" s="284" t="s">
        <v>577</v>
      </c>
      <c r="E43" s="294" t="s">
        <v>578</v>
      </c>
    </row>
    <row r="44" spans="1:8" ht="25.5">
      <c r="A44" s="283" t="s">
        <v>579</v>
      </c>
      <c r="B44" s="295" t="s">
        <v>580</v>
      </c>
    </row>
    <row r="45" spans="1:8" s="284" customFormat="1" ht="12.6" customHeight="1">
      <c r="A45" s="283"/>
      <c r="B45" s="291" t="s">
        <v>581</v>
      </c>
      <c r="C45" s="293"/>
      <c r="D45" s="293"/>
      <c r="E45" s="293"/>
      <c r="F45" s="293"/>
      <c r="G45" s="293"/>
      <c r="H45" s="293"/>
    </row>
    <row r="46" spans="1:8" s="284" customFormat="1" ht="12.6" customHeight="1">
      <c r="A46" s="283"/>
      <c r="B46" s="296" t="s">
        <v>582</v>
      </c>
    </row>
    <row r="47" spans="1:8" s="284" customFormat="1" ht="12.6" customHeight="1">
      <c r="A47" s="283" t="s">
        <v>583</v>
      </c>
      <c r="B47" s="330">
        <v>42996</v>
      </c>
      <c r="C47" s="330"/>
      <c r="D47" s="330"/>
      <c r="E47" s="297"/>
      <c r="F47" s="331">
        <v>42998</v>
      </c>
      <c r="G47" s="331"/>
      <c r="H47" s="331"/>
    </row>
    <row r="48" spans="1:8" s="284" customFormat="1" ht="12.6" customHeight="1">
      <c r="A48" s="283" t="s">
        <v>584</v>
      </c>
      <c r="B48" s="298"/>
      <c r="C48" s="298"/>
      <c r="D48" s="298"/>
      <c r="E48" s="297"/>
      <c r="F48" s="299"/>
      <c r="G48" s="299"/>
      <c r="H48" s="299"/>
    </row>
    <row r="49" spans="1:8" s="284" customFormat="1" ht="12.6" customHeight="1">
      <c r="A49" s="283"/>
      <c r="B49" s="300" t="s">
        <v>585</v>
      </c>
      <c r="E49" s="301"/>
      <c r="F49" s="301"/>
      <c r="G49" s="301"/>
    </row>
    <row r="50" spans="1:8" s="284" customFormat="1" ht="36" customHeight="1">
      <c r="A50" s="283"/>
      <c r="B50" s="329" t="s">
        <v>586</v>
      </c>
      <c r="C50" s="329"/>
      <c r="D50" s="329"/>
      <c r="E50" s="329"/>
      <c r="F50" s="329"/>
      <c r="G50" s="329"/>
      <c r="H50" s="329"/>
    </row>
    <row r="51" spans="1:8" s="284" customFormat="1" ht="12.6" customHeight="1">
      <c r="A51" s="283"/>
      <c r="B51" s="283" t="s">
        <v>587</v>
      </c>
      <c r="C51" s="283"/>
      <c r="D51" s="283" t="s">
        <v>588</v>
      </c>
      <c r="E51" s="283"/>
      <c r="F51" s="283"/>
      <c r="G51" s="283"/>
      <c r="H51" s="283"/>
    </row>
    <row r="52" spans="1:8" s="284" customFormat="1" ht="12.6" customHeight="1">
      <c r="A52" s="283"/>
      <c r="B52" s="283" t="s">
        <v>589</v>
      </c>
      <c r="C52" s="283"/>
      <c r="D52" s="283" t="s">
        <v>590</v>
      </c>
      <c r="E52" s="283"/>
      <c r="F52" s="283"/>
      <c r="G52" s="283"/>
      <c r="H52" s="283"/>
    </row>
    <row r="53" spans="1:8" s="284" customFormat="1" ht="12.6" customHeight="1">
      <c r="A53" s="283"/>
      <c r="B53" s="283" t="s">
        <v>591</v>
      </c>
      <c r="C53" s="283"/>
      <c r="D53" s="283" t="s">
        <v>592</v>
      </c>
      <c r="E53" s="283"/>
      <c r="F53" s="283"/>
      <c r="G53" s="283"/>
      <c r="H53" s="283"/>
    </row>
    <row r="54" spans="1:8" s="284" customFormat="1" ht="12.6" customHeight="1">
      <c r="A54" s="283"/>
      <c r="B54" s="284" t="s">
        <v>593</v>
      </c>
      <c r="C54" s="283"/>
      <c r="D54" s="283"/>
      <c r="E54" s="283"/>
      <c r="F54" s="283"/>
      <c r="G54" s="283"/>
      <c r="H54" s="283"/>
    </row>
    <row r="55" spans="1:8" s="284" customFormat="1" ht="12.6" customHeight="1">
      <c r="A55" s="283"/>
      <c r="B55" s="283"/>
      <c r="C55" s="283" t="s">
        <v>594</v>
      </c>
      <c r="D55" s="283"/>
      <c r="E55" s="283"/>
      <c r="F55" s="283"/>
      <c r="G55" s="283" t="s">
        <v>595</v>
      </c>
      <c r="H55" s="283"/>
    </row>
    <row r="56" spans="1:8" s="284" customFormat="1" ht="12.6" customHeight="1">
      <c r="A56" s="283"/>
      <c r="B56" s="328" t="s">
        <v>596</v>
      </c>
      <c r="C56" s="328"/>
      <c r="D56" s="328"/>
      <c r="E56" s="328"/>
      <c r="F56" s="328"/>
      <c r="G56" s="328"/>
      <c r="H56" s="328"/>
    </row>
    <row r="57" spans="1:8" s="284" customFormat="1" ht="12.6" customHeight="1">
      <c r="A57" s="283"/>
      <c r="B57" s="283" t="s">
        <v>597</v>
      </c>
      <c r="C57" s="283" t="s">
        <v>598</v>
      </c>
      <c r="D57" s="283" t="s">
        <v>599</v>
      </c>
      <c r="E57" s="283"/>
      <c r="F57" s="283" t="s">
        <v>600</v>
      </c>
      <c r="G57" s="283" t="s">
        <v>601</v>
      </c>
      <c r="H57" s="283"/>
    </row>
    <row r="58" spans="1:8" s="284" customFormat="1" ht="12.6" customHeight="1">
      <c r="A58" s="283"/>
      <c r="B58" s="283"/>
      <c r="C58" s="283" t="s">
        <v>602</v>
      </c>
      <c r="D58" s="283"/>
      <c r="E58" s="283"/>
      <c r="F58" s="283"/>
      <c r="G58" s="283"/>
      <c r="H58" s="283"/>
    </row>
    <row r="59" spans="1:8" s="284" customFormat="1" ht="12.6" customHeight="1">
      <c r="A59" s="283"/>
      <c r="B59" s="283" t="s">
        <v>603</v>
      </c>
      <c r="C59" s="283" t="s">
        <v>604</v>
      </c>
      <c r="D59" s="283" t="s">
        <v>605</v>
      </c>
      <c r="E59" s="283"/>
      <c r="F59" s="283" t="s">
        <v>587</v>
      </c>
      <c r="G59" s="283" t="s">
        <v>606</v>
      </c>
      <c r="H59" s="283"/>
    </row>
    <row r="60" spans="1:8" s="284" customFormat="1" ht="12.6" customHeight="1">
      <c r="A60" s="283"/>
      <c r="B60" s="302" t="s">
        <v>607</v>
      </c>
      <c r="C60" s="291"/>
      <c r="D60" s="291"/>
      <c r="E60" s="291"/>
      <c r="F60" s="291"/>
      <c r="G60" s="291"/>
      <c r="H60" s="291"/>
    </row>
    <row r="61" spans="1:8" s="284" customFormat="1" ht="12.6" customHeight="1">
      <c r="A61" s="283"/>
      <c r="B61" s="303" t="s">
        <v>608</v>
      </c>
    </row>
    <row r="62" spans="1:8" s="284" customFormat="1" ht="12.6" customHeight="1">
      <c r="A62" s="283"/>
      <c r="B62" s="303" t="s">
        <v>609</v>
      </c>
    </row>
    <row r="63" spans="1:8" s="284" customFormat="1" ht="12.6" customHeight="1">
      <c r="A63" s="283"/>
      <c r="B63" s="303" t="s">
        <v>610</v>
      </c>
    </row>
    <row r="64" spans="1:8" s="284" customFormat="1" ht="12.6" customHeight="1">
      <c r="A64" s="283"/>
      <c r="B64" s="296" t="s">
        <v>611</v>
      </c>
    </row>
    <row r="65" spans="1:8" s="284" customFormat="1" ht="12.6" customHeight="1">
      <c r="A65" s="283"/>
      <c r="B65" s="303" t="s">
        <v>612</v>
      </c>
    </row>
    <row r="66" spans="1:8" s="284" customFormat="1" ht="12.6" customHeight="1">
      <c r="A66" s="283"/>
      <c r="B66" s="296" t="s">
        <v>613</v>
      </c>
    </row>
    <row r="67" spans="1:8" s="284" customFormat="1" ht="12.6" customHeight="1">
      <c r="A67" s="283"/>
      <c r="B67" s="283" t="s">
        <v>614</v>
      </c>
    </row>
    <row r="68" spans="1:8" s="284" customFormat="1" ht="12.6" customHeight="1">
      <c r="A68" s="283"/>
      <c r="B68" s="283" t="s">
        <v>615</v>
      </c>
    </row>
    <row r="69" spans="1:8" s="284" customFormat="1" ht="30.6" customHeight="1">
      <c r="A69" s="304" t="s">
        <v>616</v>
      </c>
      <c r="B69" s="329" t="s">
        <v>617</v>
      </c>
      <c r="C69" s="329"/>
      <c r="D69" s="329"/>
      <c r="E69" s="329"/>
      <c r="F69" s="329"/>
      <c r="G69" s="329"/>
      <c r="H69" s="329"/>
    </row>
    <row r="70" spans="1:8" s="284" customFormat="1" ht="14.45" customHeight="1">
      <c r="A70" s="283"/>
      <c r="B70" s="284" t="s">
        <v>618</v>
      </c>
    </row>
    <row r="71" spans="1:8" s="284" customFormat="1" ht="26.25" customHeight="1">
      <c r="A71" s="283"/>
      <c r="B71" s="329" t="s">
        <v>619</v>
      </c>
      <c r="C71" s="329"/>
      <c r="D71" s="329"/>
      <c r="E71" s="329"/>
      <c r="F71" s="329"/>
      <c r="G71" s="329"/>
      <c r="H71" s="329"/>
    </row>
    <row r="72" spans="1:8" s="284" customFormat="1" ht="13.35" customHeight="1">
      <c r="A72" s="283"/>
      <c r="B72" s="329" t="s">
        <v>620</v>
      </c>
      <c r="C72" s="329"/>
      <c r="D72" s="329"/>
      <c r="E72" s="329"/>
      <c r="F72" s="329"/>
      <c r="G72" s="329"/>
      <c r="H72" s="293"/>
    </row>
    <row r="73" spans="1:8" s="284" customFormat="1" ht="12">
      <c r="A73" s="304"/>
      <c r="B73" s="329" t="s">
        <v>621</v>
      </c>
      <c r="C73" s="329"/>
      <c r="D73" s="329"/>
      <c r="E73" s="329"/>
      <c r="F73" s="329"/>
      <c r="G73" s="329"/>
      <c r="H73" s="293"/>
    </row>
    <row r="74" spans="1:8" s="284" customFormat="1" ht="13.35" customHeight="1">
      <c r="A74" s="283"/>
      <c r="B74" s="333" t="s">
        <v>622</v>
      </c>
      <c r="C74" s="333"/>
      <c r="D74" s="333"/>
      <c r="E74" s="333"/>
      <c r="F74" s="333"/>
      <c r="G74" s="333"/>
      <c r="H74" s="333"/>
    </row>
    <row r="75" spans="1:8" s="284" customFormat="1" ht="13.35" customHeight="1">
      <c r="A75" s="283"/>
      <c r="B75" s="284" t="s">
        <v>623</v>
      </c>
    </row>
    <row r="76" spans="1:8" s="284" customFormat="1" ht="13.35" customHeight="1">
      <c r="A76" s="283"/>
      <c r="B76" s="334" t="s">
        <v>624</v>
      </c>
      <c r="C76" s="334"/>
      <c r="D76" s="334"/>
      <c r="E76" s="334"/>
      <c r="F76" s="334"/>
      <c r="G76" s="334"/>
      <c r="H76" s="334"/>
    </row>
    <row r="77" spans="1:8" s="284" customFormat="1" ht="13.35" customHeight="1">
      <c r="A77" s="283"/>
      <c r="B77" s="284" t="s">
        <v>625</v>
      </c>
    </row>
    <row r="78" spans="1:8" s="284" customFormat="1" ht="13.35" customHeight="1">
      <c r="A78" s="283"/>
      <c r="B78" s="284" t="s">
        <v>626</v>
      </c>
    </row>
    <row r="79" spans="1:8" s="284" customFormat="1" ht="13.35" customHeight="1">
      <c r="A79" s="283"/>
      <c r="B79" s="284" t="s">
        <v>627</v>
      </c>
    </row>
    <row r="80" spans="1:8" s="284" customFormat="1" ht="13.35" customHeight="1">
      <c r="A80" s="283"/>
      <c r="B80" s="284" t="s">
        <v>628</v>
      </c>
    </row>
    <row r="81" spans="1:9" s="284" customFormat="1" ht="20.45" customHeight="1">
      <c r="A81" s="283"/>
      <c r="B81" s="283" t="s">
        <v>629</v>
      </c>
      <c r="D81" s="305" t="s">
        <v>630</v>
      </c>
    </row>
    <row r="82" spans="1:9" s="284" customFormat="1" ht="12">
      <c r="A82" s="283"/>
      <c r="B82" s="335" t="s">
        <v>631</v>
      </c>
      <c r="C82" s="335"/>
      <c r="D82" s="335"/>
      <c r="E82" s="335"/>
      <c r="F82" s="335"/>
      <c r="G82" s="335"/>
      <c r="H82" s="335"/>
    </row>
    <row r="83" spans="1:9" ht="87.6" customHeight="1">
      <c r="B83" s="336" t="s">
        <v>632</v>
      </c>
      <c r="C83" s="336"/>
      <c r="D83" s="336"/>
      <c r="E83" s="336"/>
      <c r="F83" s="336"/>
      <c r="G83" s="336"/>
      <c r="H83" s="336"/>
    </row>
    <row r="84" spans="1:9" s="283" customFormat="1" ht="16.350000000000001" customHeight="1">
      <c r="A84" s="283" t="s">
        <v>633</v>
      </c>
    </row>
    <row r="85" spans="1:9" s="283" customFormat="1" ht="14.1" customHeight="1">
      <c r="B85" s="284" t="s">
        <v>634</v>
      </c>
      <c r="C85" s="284"/>
      <c r="D85" s="284"/>
      <c r="E85" s="284"/>
      <c r="F85" s="284"/>
      <c r="G85" s="284"/>
    </row>
    <row r="86" spans="1:9" s="283" customFormat="1" ht="14.1" customHeight="1">
      <c r="B86" s="284" t="s">
        <v>635</v>
      </c>
      <c r="C86" s="284"/>
      <c r="D86" s="284"/>
      <c r="E86" s="284"/>
      <c r="F86" s="284"/>
      <c r="G86" s="284"/>
    </row>
    <row r="87" spans="1:9" s="283" customFormat="1" ht="14.1" customHeight="1">
      <c r="B87" s="284" t="s">
        <v>636</v>
      </c>
      <c r="C87" s="284"/>
      <c r="D87" s="284"/>
      <c r="E87" s="284"/>
      <c r="F87" s="284"/>
      <c r="G87" s="284"/>
    </row>
    <row r="88" spans="1:9" s="283" customFormat="1" ht="14.1" customHeight="1">
      <c r="B88" s="284" t="s">
        <v>637</v>
      </c>
      <c r="C88" s="284"/>
      <c r="D88" s="284"/>
      <c r="E88" s="284"/>
      <c r="F88" s="284"/>
      <c r="G88" s="284"/>
    </row>
    <row r="89" spans="1:9" s="283" customFormat="1" ht="14.1" customHeight="1">
      <c r="B89" s="336" t="s">
        <v>638</v>
      </c>
      <c r="C89" s="336"/>
      <c r="D89" s="336"/>
      <c r="E89" s="336"/>
      <c r="F89" s="336"/>
      <c r="G89" s="336"/>
      <c r="H89" s="306"/>
      <c r="I89" s="306"/>
    </row>
    <row r="90" spans="1:9" s="283" customFormat="1" ht="14.1" customHeight="1">
      <c r="B90" s="307" t="s">
        <v>639</v>
      </c>
      <c r="C90" s="308"/>
      <c r="D90" s="308"/>
      <c r="E90" s="308"/>
      <c r="F90" s="308"/>
      <c r="G90" s="308"/>
      <c r="H90" s="306"/>
      <c r="I90" s="306"/>
    </row>
    <row r="91" spans="1:9" s="303" customFormat="1" ht="14.1" customHeight="1">
      <c r="B91" s="309" t="s">
        <v>640</v>
      </c>
      <c r="C91" s="309"/>
      <c r="D91" s="309"/>
      <c r="E91" s="309"/>
      <c r="F91" s="309"/>
      <c r="G91" s="309"/>
    </row>
    <row r="92" spans="1:9" s="303" customFormat="1" ht="13.35" customHeight="1">
      <c r="B92" s="309" t="s">
        <v>641</v>
      </c>
      <c r="C92" s="309"/>
      <c r="D92" s="309"/>
      <c r="E92" s="309"/>
      <c r="F92" s="309"/>
      <c r="G92" s="309"/>
    </row>
    <row r="93" spans="1:9" s="303" customFormat="1" ht="6" customHeight="1">
      <c r="B93" s="309"/>
      <c r="C93" s="309"/>
      <c r="D93" s="309"/>
      <c r="E93" s="309"/>
      <c r="F93" s="309"/>
      <c r="G93" s="309"/>
    </row>
    <row r="94" spans="1:9" s="283" customFormat="1" ht="15.75" customHeight="1">
      <c r="B94" s="310" t="s">
        <v>642</v>
      </c>
      <c r="C94" s="332" t="s">
        <v>167</v>
      </c>
      <c r="D94" s="332"/>
      <c r="E94" s="332" t="s">
        <v>168</v>
      </c>
      <c r="F94" s="332"/>
    </row>
    <row r="95" spans="1:9" s="283" customFormat="1" ht="15.75" customHeight="1">
      <c r="B95" s="311" t="s">
        <v>643</v>
      </c>
      <c r="C95" s="337" t="s">
        <v>644</v>
      </c>
      <c r="D95" s="337"/>
      <c r="E95" s="337" t="s">
        <v>645</v>
      </c>
      <c r="F95" s="337"/>
    </row>
    <row r="96" spans="1:9" s="283" customFormat="1" ht="15.75" customHeight="1">
      <c r="B96" s="311" t="s">
        <v>646</v>
      </c>
      <c r="C96" s="337" t="s">
        <v>647</v>
      </c>
      <c r="D96" s="337"/>
      <c r="E96" s="337" t="s">
        <v>648</v>
      </c>
      <c r="F96" s="337"/>
    </row>
    <row r="97" spans="1:7" s="283" customFormat="1" ht="15.75" customHeight="1">
      <c r="B97" s="311" t="s">
        <v>649</v>
      </c>
      <c r="C97" s="337" t="s">
        <v>650</v>
      </c>
      <c r="D97" s="337"/>
      <c r="E97" s="337" t="s">
        <v>651</v>
      </c>
      <c r="F97" s="337"/>
    </row>
    <row r="98" spans="1:7" s="283" customFormat="1" ht="15.75" customHeight="1">
      <c r="B98" s="311" t="s">
        <v>652</v>
      </c>
      <c r="C98" s="337" t="s">
        <v>653</v>
      </c>
      <c r="D98" s="337"/>
      <c r="E98" s="337" t="s">
        <v>654</v>
      </c>
      <c r="F98" s="337"/>
    </row>
    <row r="99" spans="1:7" s="283" customFormat="1" ht="15.75" customHeight="1">
      <c r="B99" s="312" t="s">
        <v>655</v>
      </c>
      <c r="C99" s="337" t="s">
        <v>656</v>
      </c>
      <c r="D99" s="337"/>
      <c r="E99" s="337" t="s">
        <v>656</v>
      </c>
      <c r="F99" s="337"/>
    </row>
    <row r="100" spans="1:7" s="283" customFormat="1" ht="15.75" customHeight="1">
      <c r="B100" s="311" t="s">
        <v>657</v>
      </c>
      <c r="C100" s="337" t="s">
        <v>658</v>
      </c>
      <c r="D100" s="337"/>
      <c r="E100" s="337" t="s">
        <v>659</v>
      </c>
      <c r="F100" s="337"/>
    </row>
    <row r="101" spans="1:7" s="283" customFormat="1" ht="6.75" customHeight="1">
      <c r="B101" s="313"/>
      <c r="C101" s="314"/>
      <c r="D101" s="314"/>
      <c r="E101" s="314"/>
      <c r="F101" s="284"/>
      <c r="G101" s="284"/>
    </row>
    <row r="102" spans="1:7" s="283" customFormat="1" ht="14.1" customHeight="1">
      <c r="B102" s="284" t="s">
        <v>660</v>
      </c>
      <c r="C102" s="284"/>
      <c r="D102" s="284"/>
      <c r="E102" s="284"/>
      <c r="F102" s="284"/>
      <c r="G102" s="284"/>
    </row>
    <row r="103" spans="1:7" s="283" customFormat="1" ht="14.1" customHeight="1">
      <c r="B103" s="284" t="s">
        <v>661</v>
      </c>
      <c r="C103" s="284"/>
      <c r="D103" s="284"/>
      <c r="E103" s="284"/>
      <c r="F103" s="284"/>
      <c r="G103" s="284"/>
    </row>
    <row r="104" spans="1:7" s="283" customFormat="1" ht="14.1" customHeight="1">
      <c r="B104" s="309" t="s">
        <v>662</v>
      </c>
      <c r="C104" s="284"/>
      <c r="D104" s="284"/>
      <c r="E104" s="284"/>
      <c r="F104" s="284"/>
      <c r="G104" s="284"/>
    </row>
    <row r="105" spans="1:7" s="283" customFormat="1" ht="14.1" customHeight="1">
      <c r="B105" s="284" t="s">
        <v>663</v>
      </c>
      <c r="C105" s="284"/>
      <c r="D105" s="284"/>
      <c r="E105" s="284"/>
      <c r="F105" s="284"/>
      <c r="G105" s="284"/>
    </row>
    <row r="106" spans="1:7" s="283" customFormat="1" ht="14.1" customHeight="1">
      <c r="B106" s="284" t="s">
        <v>664</v>
      </c>
      <c r="C106" s="284"/>
      <c r="D106" s="284"/>
      <c r="E106" s="284"/>
      <c r="F106" s="284"/>
      <c r="G106" s="284"/>
    </row>
    <row r="107" spans="1:7" s="283" customFormat="1" ht="14.1" customHeight="1">
      <c r="B107" s="284" t="s">
        <v>665</v>
      </c>
      <c r="C107" s="284"/>
      <c r="D107" s="284"/>
      <c r="E107" s="284"/>
      <c r="F107" s="284"/>
      <c r="G107" s="284"/>
    </row>
    <row r="108" spans="1:7" s="283" customFormat="1" ht="14.1" customHeight="1">
      <c r="B108" s="284" t="s">
        <v>666</v>
      </c>
      <c r="C108" s="284"/>
      <c r="D108" s="284"/>
      <c r="E108" s="284"/>
      <c r="F108" s="284"/>
      <c r="G108" s="284"/>
    </row>
    <row r="109" spans="1:7" s="283" customFormat="1" ht="14.1" customHeight="1">
      <c r="B109" s="284" t="s">
        <v>667</v>
      </c>
      <c r="C109" s="284"/>
      <c r="D109" s="284"/>
      <c r="E109" s="284"/>
      <c r="F109" s="284"/>
      <c r="G109" s="284"/>
    </row>
    <row r="110" spans="1:7" s="283" customFormat="1" ht="14.1" customHeight="1">
      <c r="B110" s="284" t="s">
        <v>668</v>
      </c>
      <c r="C110" s="284"/>
      <c r="D110" s="284"/>
      <c r="E110" s="284"/>
      <c r="F110" s="284"/>
      <c r="G110" s="284"/>
    </row>
    <row r="111" spans="1:7" s="283" customFormat="1" ht="14.1" customHeight="1">
      <c r="B111" s="284" t="s">
        <v>669</v>
      </c>
      <c r="C111" s="284"/>
      <c r="D111" s="284"/>
      <c r="E111" s="284"/>
      <c r="F111" s="284"/>
      <c r="G111" s="284"/>
    </row>
    <row r="112" spans="1:7" s="284" customFormat="1" ht="12">
      <c r="A112" s="283"/>
    </row>
    <row r="113" spans="1:1" s="284" customFormat="1" ht="12">
      <c r="A113" s="283"/>
    </row>
  </sheetData>
  <sheetProtection sheet="1" objects="1" scenarios="1"/>
  <mergeCells count="37">
    <mergeCell ref="C98:D98"/>
    <mergeCell ref="E98:F98"/>
    <mergeCell ref="C99:D99"/>
    <mergeCell ref="E99:F99"/>
    <mergeCell ref="C100:D100"/>
    <mergeCell ref="E100:F100"/>
    <mergeCell ref="C95:D95"/>
    <mergeCell ref="E95:F95"/>
    <mergeCell ref="C96:D96"/>
    <mergeCell ref="E96:F96"/>
    <mergeCell ref="C97:D97"/>
    <mergeCell ref="E97:F97"/>
    <mergeCell ref="C94:D94"/>
    <mergeCell ref="E94:F94"/>
    <mergeCell ref="B50:H50"/>
    <mergeCell ref="B56:H56"/>
    <mergeCell ref="B69:H69"/>
    <mergeCell ref="B71:H71"/>
    <mergeCell ref="B72:G72"/>
    <mergeCell ref="B73:G73"/>
    <mergeCell ref="B74:H74"/>
    <mergeCell ref="B76:H76"/>
    <mergeCell ref="B82:H82"/>
    <mergeCell ref="B83:H83"/>
    <mergeCell ref="B89:G89"/>
    <mergeCell ref="C16:D16"/>
    <mergeCell ref="C25:D25"/>
    <mergeCell ref="B32:H32"/>
    <mergeCell ref="B35:H35"/>
    <mergeCell ref="B47:D47"/>
    <mergeCell ref="F47:H47"/>
    <mergeCell ref="C7:D7"/>
    <mergeCell ref="A1:G1"/>
    <mergeCell ref="A3:G3"/>
    <mergeCell ref="B5:C5"/>
    <mergeCell ref="D5:E5"/>
    <mergeCell ref="F5:G5"/>
  </mergeCells>
  <phoneticPr fontId="41"/>
  <printOptions horizontalCentered="1"/>
  <pageMargins left="0.59055118110236227" right="0.43307086614173229" top="0.55118110236220474" bottom="0.55118110236220474" header="0.31496062992125984" footer="0.31496062992125984"/>
  <pageSetup paperSize="9" fitToHeight="0" orientation="portrait" r:id="rId1"/>
  <headerFooter differentOddEven="1" scaleWithDoc="0" alignWithMargins="0">
    <oddFooter>&amp;C- 23 -</oddFooter>
    <evenFooter>&amp;C- 22 -</evenFooter>
  </headerFooter>
  <rowBreaks count="1" manualBreakCount="1">
    <brk id="5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95"/>
  <sheetViews>
    <sheetView workbookViewId="0">
      <pane ySplit="1" topLeftCell="A2" activePane="bottomLeft" state="frozen"/>
      <selection pane="bottomLeft" activeCell="H82" sqref="H82"/>
    </sheetView>
  </sheetViews>
  <sheetFormatPr defaultRowHeight="13.5"/>
  <cols>
    <col min="1" max="1" width="10.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IF(E2="","",$A$95&amp;I2&amp;E2+30000)</f>
        <v/>
      </c>
      <c r="B2" t="str">
        <f>IF(E2="","",①学校情報入力!$D$4)</f>
        <v/>
      </c>
      <c r="D2" t="str">
        <f>IF(E2="","",①学校情報入力!$D$9)</f>
        <v/>
      </c>
      <c r="E2" t="str">
        <f>IF(②選手情報入力!B10="","",②選手情報入力!B10)</f>
        <v/>
      </c>
      <c r="F2" t="str">
        <f>IF(E2="","",②選手情報入力!C10)</f>
        <v/>
      </c>
      <c r="G2" t="str">
        <f>IF(E2="","",②選手情報入力!D10)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IF(E2="","",IF(②選手情報入力!H10="","",IF(I2=1,VLOOKUP(②選手情報入力!H10,種目情報!$A$4:$B$123,2,FALSE),VLOOKUP(②選手情報入力!H10,種目情報!$E$4:$F$210,2,FALSE))))</f>
        <v/>
      </c>
      <c r="P2" t="str">
        <f>IF(E2="","",IF(②選手情報入力!I10="","",②選手情報入力!I10))</f>
        <v/>
      </c>
      <c r="Q2" s="35" t="str">
        <f>IF(E2="","",IF(②選手情報入力!H10="","",0))</f>
        <v/>
      </c>
      <c r="R2" t="str">
        <f>IF(E2="","",IF(②選手情報入力!H10="","",IF(I2=1,VLOOKUP(②選手情報入力!H10,種目情報!$A$4:$C$123,3,FALSE),VLOOKUP(②選手情報入力!H10,種目情報!$E$4:$G$210,3,FALSE))))</f>
        <v/>
      </c>
      <c r="S2" t="str">
        <f>IF(E2="","",IF(②選手情報入力!J10="","",IF(I2=1,VLOOKUP(②選手情報入力!J10,種目情報!$A$4:$B$123,2,FALSE),VLOOKUP(②選手情報入力!J10,種目情報!$E$4:$F$210,2,FALSE))))</f>
        <v/>
      </c>
      <c r="T2" t="str">
        <f>IF(E2="","",IF(②選手情報入力!K10="","",②選手情報入力!K10))</f>
        <v/>
      </c>
      <c r="U2" s="35" t="str">
        <f>IF(E2="","",IF(②選手情報入力!J10="","",0))</f>
        <v/>
      </c>
      <c r="V2" t="str">
        <f>IF(E2="","",IF(②選手情報入力!J10="","",IF(I2=1,VLOOKUP(②選手情報入力!J10,種目情報!$A$4:$C$123,3,FALSE),VLOOKUP(②選手情報入力!J10,種目情報!$E$4:$G$210,3,FALSE))))</f>
        <v/>
      </c>
      <c r="W2" t="str">
        <f>IF(E2="","",IF(②選手情報入力!L10="","",IF(I2=1,VLOOKUP(②選手情報入力!L10,種目情報!$A$4:$B$123,2,FALSE),VLOOKUP(②選手情報入力!L10,種目情報!$E$4:$F$210,2,FALSE))))</f>
        <v/>
      </c>
      <c r="X2" t="str">
        <f>IF(E2="","",IF(②選手情報入力!M10="","",②選手情報入力!M10))</f>
        <v/>
      </c>
      <c r="Y2" s="35" t="str">
        <f>IF(E2="","",IF(②選手情報入力!L10="","",0))</f>
        <v/>
      </c>
      <c r="Z2" t="str">
        <f>IF(E2="","",IF(②選手情報入力!L10="","",IF(I2=1,VLOOKUP(②選手情報入力!L10,種目情報!$A$4:$C$22,3,FALSE),VLOOKUP(②選手情報入力!L10,種目情報!$E$4:$G$19,3,FALSE))))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6" si="0">IF(E3="","",$A$95&amp;I3&amp;E3+30000)</f>
        <v/>
      </c>
      <c r="B3" t="str">
        <f>IF(E3="","",①学校情報入力!$D$4)</f>
        <v/>
      </c>
      <c r="D3" t="str">
        <f>IF(E3="","",①学校情報入力!$D$9)</f>
        <v/>
      </c>
      <c r="E3" t="str">
        <f>IF(②選手情報入力!B11="","",②選手情報入力!B11)</f>
        <v/>
      </c>
      <c r="F3" t="str">
        <f>IF(E3="","",②選手情報入力!C11)</f>
        <v/>
      </c>
      <c r="G3" t="str">
        <f>IF(E3="","",②選手情報入力!D11)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IF(E3="","",IF(②選手情報入力!H11="","",IF(I3=1,VLOOKUP(②選手情報入力!H11,種目情報!$A$4:$B$123,2,FALSE),VLOOKUP(②選手情報入力!H11,種目情報!$E$4:$F$210,2,FALSE))))</f>
        <v/>
      </c>
      <c r="P3" t="str">
        <f>IF(E3="","",IF(②選手情報入力!I11="","",②選手情報入力!I11))</f>
        <v/>
      </c>
      <c r="Q3" s="35" t="str">
        <f>IF(E3="","",IF(②選手情報入力!H11="","",0))</f>
        <v/>
      </c>
      <c r="R3" t="str">
        <f>IF(E3="","",IF(②選手情報入力!H11="","",IF(I3=1,VLOOKUP(②選手情報入力!H11,種目情報!$A$4:$C$123,3,FALSE),VLOOKUP(②選手情報入力!H11,種目情報!$E$4:$G$210,3,FALSE))))</f>
        <v/>
      </c>
      <c r="S3" t="str">
        <f>IF(E3="","",IF(②選手情報入力!J11="","",IF(I3=1,VLOOKUP(②選手情報入力!J11,種目情報!$A$4:$B$123,2,FALSE),VLOOKUP(②選手情報入力!J11,種目情報!$E$4:$F$210,2,FALSE))))</f>
        <v/>
      </c>
      <c r="T3" t="str">
        <f>IF(E3="","",IF(②選手情報入力!K11="","",②選手情報入力!K11))</f>
        <v/>
      </c>
      <c r="U3" s="35" t="str">
        <f>IF(E3="","",IF(②選手情報入力!J11="","",0))</f>
        <v/>
      </c>
      <c r="V3" t="str">
        <f>IF(E3="","",IF(②選手情報入力!J11="","",IF(I3=1,VLOOKUP(②選手情報入力!J11,種目情報!$A$4:$C$123,3,FALSE),VLOOKUP(②選手情報入力!J11,種目情報!$E$4:$G$210,3,FALSE))))</f>
        <v/>
      </c>
      <c r="W3" t="str">
        <f>IF(E3="","",IF(②選手情報入力!L11="","",IF(I3=1,VLOOKUP(②選手情報入力!L11,種目情報!$A$4:$B$123,2,FALSE),VLOOKUP(②選手情報入力!L11,種目情報!$E$4:$F$210,2,FALSE))))</f>
        <v/>
      </c>
      <c r="X3" t="str">
        <f>IF(E3="","",IF(②選手情報入力!M11="","",②選手情報入力!M11))</f>
        <v/>
      </c>
      <c r="Y3" s="35" t="str">
        <f>IF(E3="","",IF(②選手情報入力!L11="","",0))</f>
        <v/>
      </c>
      <c r="Z3" t="str">
        <f>IF(E3="","",IF(②選手情報入力!L11="","",IF(I3=1,VLOOKUP(②選手情報入力!L11,種目情報!$A$4:$C$22,3,FALSE),VLOOKUP(②選手情報入力!L11,種目情報!$E$4:$G$19,3,FALSE))))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IF(E4="","",①学校情報入力!$D$4)</f>
        <v/>
      </c>
      <c r="D4" t="str">
        <f>IF(E4="","",①学校情報入力!$D$9)</f>
        <v/>
      </c>
      <c r="E4" t="str">
        <f>IF(②選手情報入力!B12="","",②選手情報入力!B12)</f>
        <v/>
      </c>
      <c r="F4" t="str">
        <f>IF(E4="","",②選手情報入力!C12)</f>
        <v/>
      </c>
      <c r="G4" t="str">
        <f>IF(E4="","",②選手情報入力!D12)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IF(E4="","",IF(②選手情報入力!H12="","",IF(I4=1,VLOOKUP(②選手情報入力!H12,種目情報!$A$4:$B$123,2,FALSE),VLOOKUP(②選手情報入力!H12,種目情報!$E$4:$F$210,2,FALSE))))</f>
        <v/>
      </c>
      <c r="P4" t="str">
        <f>IF(E4="","",IF(②選手情報入力!I12="","",②選手情報入力!I12))</f>
        <v/>
      </c>
      <c r="Q4" s="35" t="str">
        <f>IF(E4="","",IF(②選手情報入力!H12="","",0))</f>
        <v/>
      </c>
      <c r="R4" t="str">
        <f>IF(E4="","",IF(②選手情報入力!H12="","",IF(I4=1,VLOOKUP(②選手情報入力!H12,種目情報!$A$4:$C$123,3,FALSE),VLOOKUP(②選手情報入力!H12,種目情報!$E$4:$G$210,3,FALSE))))</f>
        <v/>
      </c>
      <c r="S4" t="str">
        <f>IF(E4="","",IF(②選手情報入力!J12="","",IF(I4=1,VLOOKUP(②選手情報入力!J12,種目情報!$A$4:$B$123,2,FALSE),VLOOKUP(②選手情報入力!J12,種目情報!$E$4:$F$210,2,FALSE))))</f>
        <v/>
      </c>
      <c r="T4" t="str">
        <f>IF(E4="","",IF(②選手情報入力!K12="","",②選手情報入力!K12))</f>
        <v/>
      </c>
      <c r="U4" s="35" t="str">
        <f>IF(E4="","",IF(②選手情報入力!J12="","",0))</f>
        <v/>
      </c>
      <c r="V4" t="str">
        <f>IF(E4="","",IF(②選手情報入力!J12="","",IF(I4=1,VLOOKUP(②選手情報入力!J12,種目情報!$A$4:$C$123,3,FALSE),VLOOKUP(②選手情報入力!J12,種目情報!$E$4:$G$210,3,FALSE))))</f>
        <v/>
      </c>
      <c r="W4" t="str">
        <f>IF(E4="","",IF(②選手情報入力!L12="","",IF(I4=1,VLOOKUP(②選手情報入力!L12,種目情報!$A$4:$B$123,2,FALSE),VLOOKUP(②選手情報入力!L12,種目情報!$E$4:$F$210,2,FALSE))))</f>
        <v/>
      </c>
      <c r="X4" t="str">
        <f>IF(E4="","",IF(②選手情報入力!M12="","",②選手情報入力!M12))</f>
        <v/>
      </c>
      <c r="Y4" s="35" t="str">
        <f>IF(E4="","",IF(②選手情報入力!L12="","",0))</f>
        <v/>
      </c>
      <c r="Z4" t="str">
        <f>IF(E4="","",IF(②選手情報入力!L12="","",IF(I4=1,VLOOKUP(②選手情報入力!L12,種目情報!$A$4:$C$22,3,FALSE),VLOOKUP(②選手情報入力!L12,種目情報!$E$4:$G$19,3,FALSE))))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IF(E5="","",①学校情報入力!$D$4)</f>
        <v/>
      </c>
      <c r="D5" t="str">
        <f>IF(E5="","",①学校情報入力!$D$9)</f>
        <v/>
      </c>
      <c r="E5" t="str">
        <f>IF(②選手情報入力!B13="","",②選手情報入力!B13)</f>
        <v/>
      </c>
      <c r="F5" t="str">
        <f>IF(E5="","",②選手情報入力!C13)</f>
        <v/>
      </c>
      <c r="G5" t="str">
        <f>IF(E5="","",②選手情報入力!D13)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IF(E5="","",IF(②選手情報入力!H13="","",IF(I5=1,VLOOKUP(②選手情報入力!H13,種目情報!$A$4:$B$123,2,FALSE),VLOOKUP(②選手情報入力!H13,種目情報!$E$4:$F$210,2,FALSE))))</f>
        <v/>
      </c>
      <c r="P5" t="str">
        <f>IF(E5="","",IF(②選手情報入力!I13="","",②選手情報入力!I13))</f>
        <v/>
      </c>
      <c r="Q5" s="35" t="str">
        <f>IF(E5="","",IF(②選手情報入力!H13="","",0))</f>
        <v/>
      </c>
      <c r="R5" t="str">
        <f>IF(E5="","",IF(②選手情報入力!H13="","",IF(I5=1,VLOOKUP(②選手情報入力!H13,種目情報!$A$4:$C$123,3,FALSE),VLOOKUP(②選手情報入力!H13,種目情報!$E$4:$G$210,3,FALSE))))</f>
        <v/>
      </c>
      <c r="S5" t="str">
        <f>IF(E5="","",IF(②選手情報入力!J13="","",IF(I5=1,VLOOKUP(②選手情報入力!J13,種目情報!$A$4:$B$123,2,FALSE),VLOOKUP(②選手情報入力!J13,種目情報!$E$4:$F$210,2,FALSE))))</f>
        <v/>
      </c>
      <c r="T5" t="str">
        <f>IF(E5="","",IF(②選手情報入力!K13="","",②選手情報入力!K13))</f>
        <v/>
      </c>
      <c r="U5" s="35" t="str">
        <f>IF(E5="","",IF(②選手情報入力!J13="","",0))</f>
        <v/>
      </c>
      <c r="V5" t="str">
        <f>IF(E5="","",IF(②選手情報入力!J13="","",IF(I5=1,VLOOKUP(②選手情報入力!J13,種目情報!$A$4:$C$123,3,FALSE),VLOOKUP(②選手情報入力!J13,種目情報!$E$4:$G$210,3,FALSE))))</f>
        <v/>
      </c>
      <c r="W5" t="str">
        <f>IF(E5="","",IF(②選手情報入力!L13="","",IF(I5=1,VLOOKUP(②選手情報入力!L13,種目情報!$A$4:$B$123,2,FALSE),VLOOKUP(②選手情報入力!L13,種目情報!$E$4:$F$210,2,FALSE))))</f>
        <v/>
      </c>
      <c r="X5" t="str">
        <f>IF(E5="","",IF(②選手情報入力!M13="","",②選手情報入力!M13))</f>
        <v/>
      </c>
      <c r="Y5" s="35" t="str">
        <f>IF(E5="","",IF(②選手情報入力!L13="","",0))</f>
        <v/>
      </c>
      <c r="Z5" t="str">
        <f>IF(E5="","",IF(②選手情報入力!L13="","",IF(I5=1,VLOOKUP(②選手情報入力!L13,種目情報!$A$4:$C$22,3,FALSE),VLOOKUP(②選手情報入力!L13,種目情報!$E$4:$G$19,3,FALSE))))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IF(E6="","",①学校情報入力!$D$4)</f>
        <v/>
      </c>
      <c r="D6" t="str">
        <f>IF(E6="","",①学校情報入力!$D$9)</f>
        <v/>
      </c>
      <c r="E6" t="str">
        <f>IF(②選手情報入力!B14="","",②選手情報入力!B14)</f>
        <v/>
      </c>
      <c r="F6" t="str">
        <f>IF(E6="","",②選手情報入力!C14)</f>
        <v/>
      </c>
      <c r="G6" t="str">
        <f>IF(E6="","",②選手情報入力!D14)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IF(E6="","",IF(②選手情報入力!H14="","",IF(I6=1,VLOOKUP(②選手情報入力!H14,種目情報!$A$4:$B$123,2,FALSE),VLOOKUP(②選手情報入力!H14,種目情報!$E$4:$F$210,2,FALSE))))</f>
        <v/>
      </c>
      <c r="P6" t="str">
        <f>IF(E6="","",IF(②選手情報入力!I14="","",②選手情報入力!I14))</f>
        <v/>
      </c>
      <c r="Q6" s="35" t="str">
        <f>IF(E6="","",IF(②選手情報入力!H14="","",0))</f>
        <v/>
      </c>
      <c r="R6" t="str">
        <f>IF(E6="","",IF(②選手情報入力!H14="","",IF(I6=1,VLOOKUP(②選手情報入力!H14,種目情報!$A$4:$C$123,3,FALSE),VLOOKUP(②選手情報入力!H14,種目情報!$E$4:$G$210,3,FALSE))))</f>
        <v/>
      </c>
      <c r="S6" t="str">
        <f>IF(E6="","",IF(②選手情報入力!J14="","",IF(I6=1,VLOOKUP(②選手情報入力!J14,種目情報!$A$4:$B$123,2,FALSE),VLOOKUP(②選手情報入力!J14,種目情報!$E$4:$F$210,2,FALSE))))</f>
        <v/>
      </c>
      <c r="T6" t="str">
        <f>IF(E6="","",IF(②選手情報入力!K14="","",②選手情報入力!K14))</f>
        <v/>
      </c>
      <c r="U6" s="35" t="str">
        <f>IF(E6="","",IF(②選手情報入力!J14="","",0))</f>
        <v/>
      </c>
      <c r="V6" t="str">
        <f>IF(E6="","",IF(②選手情報入力!J14="","",IF(I6=1,VLOOKUP(②選手情報入力!J14,種目情報!$A$4:$C$123,3,FALSE),VLOOKUP(②選手情報入力!J14,種目情報!$E$4:$G$210,3,FALSE))))</f>
        <v/>
      </c>
      <c r="W6" t="str">
        <f>IF(E6="","",IF(②選手情報入力!L14="","",IF(I6=1,VLOOKUP(②選手情報入力!L14,種目情報!$A$4:$B$123,2,FALSE),VLOOKUP(②選手情報入力!L14,種目情報!$E$4:$F$210,2,FALSE))))</f>
        <v/>
      </c>
      <c r="X6" t="str">
        <f>IF(E6="","",IF(②選手情報入力!M14="","",②選手情報入力!M14))</f>
        <v/>
      </c>
      <c r="Y6" s="35" t="str">
        <f>IF(E6="","",IF(②選手情報入力!L14="","",0))</f>
        <v/>
      </c>
      <c r="Z6" t="str">
        <f>IF(E6="","",IF(②選手情報入力!L14="","",IF(I6=1,VLOOKUP(②選手情報入力!L14,種目情報!$A$4:$C$22,3,FALSE),VLOOKUP(②選手情報入力!L14,種目情報!$E$4:$G$19,3,FALSE))))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IF(E7="","",①学校情報入力!$D$4)</f>
        <v/>
      </c>
      <c r="D7" t="str">
        <f>IF(E7="","",①学校情報入力!$D$9)</f>
        <v/>
      </c>
      <c r="E7" t="str">
        <f>IF(②選手情報入力!B15="","",②選手情報入力!B15)</f>
        <v/>
      </c>
      <c r="F7" t="str">
        <f>IF(E7="","",②選手情報入力!C15)</f>
        <v/>
      </c>
      <c r="G7" t="str">
        <f>IF(E7="","",②選手情報入力!D15)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IF(E7="","",IF(②選手情報入力!H15="","",IF(I7=1,VLOOKUP(②選手情報入力!H15,種目情報!$A$4:$B$123,2,FALSE),VLOOKUP(②選手情報入力!H15,種目情報!$E$4:$F$210,2,FALSE))))</f>
        <v/>
      </c>
      <c r="P7" t="str">
        <f>IF(E7="","",IF(②選手情報入力!I15="","",②選手情報入力!I15))</f>
        <v/>
      </c>
      <c r="Q7" s="35" t="str">
        <f>IF(E7="","",IF(②選手情報入力!H15="","",0))</f>
        <v/>
      </c>
      <c r="R7" t="str">
        <f>IF(E7="","",IF(②選手情報入力!H15="","",IF(I7=1,VLOOKUP(②選手情報入力!H15,種目情報!$A$4:$C$123,3,FALSE),VLOOKUP(②選手情報入力!H15,種目情報!$E$4:$G$210,3,FALSE))))</f>
        <v/>
      </c>
      <c r="S7" t="str">
        <f>IF(E7="","",IF(②選手情報入力!J15="","",IF(I7=1,VLOOKUP(②選手情報入力!J15,種目情報!$A$4:$B$123,2,FALSE),VLOOKUP(②選手情報入力!J15,種目情報!$E$4:$F$210,2,FALSE))))</f>
        <v/>
      </c>
      <c r="T7" t="str">
        <f>IF(E7="","",IF(②選手情報入力!K15="","",②選手情報入力!K15))</f>
        <v/>
      </c>
      <c r="U7" s="35" t="str">
        <f>IF(E7="","",IF(②選手情報入力!J15="","",0))</f>
        <v/>
      </c>
      <c r="V7" t="str">
        <f>IF(E7="","",IF(②選手情報入力!J15="","",IF(I7=1,VLOOKUP(②選手情報入力!J15,種目情報!$A$4:$C$123,3,FALSE),VLOOKUP(②選手情報入力!J15,種目情報!$E$4:$G$210,3,FALSE))))</f>
        <v/>
      </c>
      <c r="W7" t="str">
        <f>IF(E7="","",IF(②選手情報入力!L15="","",IF(I7=1,VLOOKUP(②選手情報入力!L15,種目情報!$A$4:$B$123,2,FALSE),VLOOKUP(②選手情報入力!L15,種目情報!$E$4:$F$210,2,FALSE))))</f>
        <v/>
      </c>
      <c r="X7" t="str">
        <f>IF(E7="","",IF(②選手情報入力!M15="","",②選手情報入力!M15))</f>
        <v/>
      </c>
      <c r="Y7" s="35" t="str">
        <f>IF(E7="","",IF(②選手情報入力!L15="","",0))</f>
        <v/>
      </c>
      <c r="Z7" t="str">
        <f>IF(E7="","",IF(②選手情報入力!L15="","",IF(I7=1,VLOOKUP(②選手情報入力!L15,種目情報!$A$4:$C$22,3,FALSE),VLOOKUP(②選手情報入力!L15,種目情報!$E$4:$G$19,3,FALSE))))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IF(E8="","",①学校情報入力!$D$4)</f>
        <v/>
      </c>
      <c r="D8" t="str">
        <f>IF(E8="","",①学校情報入力!$D$9)</f>
        <v/>
      </c>
      <c r="E8" t="str">
        <f>IF(②選手情報入力!B16="","",②選手情報入力!B16)</f>
        <v/>
      </c>
      <c r="F8" t="str">
        <f>IF(E8="","",②選手情報入力!C16)</f>
        <v/>
      </c>
      <c r="G8" t="str">
        <f>IF(E8="","",②選手情報入力!D16)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IF(E8="","",IF(②選手情報入力!H16="","",IF(I8=1,VLOOKUP(②選手情報入力!H16,種目情報!$A$4:$B$123,2,FALSE),VLOOKUP(②選手情報入力!H16,種目情報!$E$4:$F$210,2,FALSE))))</f>
        <v/>
      </c>
      <c r="P8" t="str">
        <f>IF(E8="","",IF(②選手情報入力!I16="","",②選手情報入力!I16))</f>
        <v/>
      </c>
      <c r="Q8" s="35" t="str">
        <f>IF(E8="","",IF(②選手情報入力!H16="","",0))</f>
        <v/>
      </c>
      <c r="R8" t="str">
        <f>IF(E8="","",IF(②選手情報入力!H16="","",IF(I8=1,VLOOKUP(②選手情報入力!H16,種目情報!$A$4:$C$123,3,FALSE),VLOOKUP(②選手情報入力!H16,種目情報!$E$4:$G$210,3,FALSE))))</f>
        <v/>
      </c>
      <c r="S8" t="str">
        <f>IF(E8="","",IF(②選手情報入力!J16="","",IF(I8=1,VLOOKUP(②選手情報入力!J16,種目情報!$A$4:$B$123,2,FALSE),VLOOKUP(②選手情報入力!J16,種目情報!$E$4:$F$210,2,FALSE))))</f>
        <v/>
      </c>
      <c r="T8" t="str">
        <f>IF(E8="","",IF(②選手情報入力!K16="","",②選手情報入力!K16))</f>
        <v/>
      </c>
      <c r="U8" s="35" t="str">
        <f>IF(E8="","",IF(②選手情報入力!J16="","",0))</f>
        <v/>
      </c>
      <c r="V8" t="str">
        <f>IF(E8="","",IF(②選手情報入力!J16="","",IF(I8=1,VLOOKUP(②選手情報入力!J16,種目情報!$A$4:$C$123,3,FALSE),VLOOKUP(②選手情報入力!J16,種目情報!$E$4:$G$210,3,FALSE))))</f>
        <v/>
      </c>
      <c r="W8" t="str">
        <f>IF(E8="","",IF(②選手情報入力!L16="","",IF(I8=1,VLOOKUP(②選手情報入力!L16,種目情報!$A$4:$B$123,2,FALSE),VLOOKUP(②選手情報入力!L16,種目情報!$E$4:$F$210,2,FALSE))))</f>
        <v/>
      </c>
      <c r="X8" t="str">
        <f>IF(E8="","",IF(②選手情報入力!M16="","",②選手情報入力!M16))</f>
        <v/>
      </c>
      <c r="Y8" s="35" t="str">
        <f>IF(E8="","",IF(②選手情報入力!L16="","",0))</f>
        <v/>
      </c>
      <c r="Z8" t="str">
        <f>IF(E8="","",IF(②選手情報入力!L16="","",IF(I8=1,VLOOKUP(②選手情報入力!L16,種目情報!$A$4:$C$22,3,FALSE),VLOOKUP(②選手情報入力!L16,種目情報!$E$4:$G$19,3,FALSE))))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IF(E9="","",①学校情報入力!$D$4)</f>
        <v/>
      </c>
      <c r="D9" t="str">
        <f>IF(E9="","",①学校情報入力!$D$9)</f>
        <v/>
      </c>
      <c r="E9" t="str">
        <f>IF(②選手情報入力!B17="","",②選手情報入力!B17)</f>
        <v/>
      </c>
      <c r="F9" t="str">
        <f>IF(E9="","",②選手情報入力!C17)</f>
        <v/>
      </c>
      <c r="G9" t="str">
        <f>IF(E9="","",②選手情報入力!D17)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IF(E9="","",IF(②選手情報入力!H17="","",IF(I9=1,VLOOKUP(②選手情報入力!H17,種目情報!$A$4:$B$123,2,FALSE),VLOOKUP(②選手情報入力!H17,種目情報!$E$4:$F$210,2,FALSE))))</f>
        <v/>
      </c>
      <c r="P9" t="str">
        <f>IF(E9="","",IF(②選手情報入力!I17="","",②選手情報入力!I17))</f>
        <v/>
      </c>
      <c r="Q9" s="35" t="str">
        <f>IF(E9="","",IF(②選手情報入力!H17="","",0))</f>
        <v/>
      </c>
      <c r="R9" t="str">
        <f>IF(E9="","",IF(②選手情報入力!H17="","",IF(I9=1,VLOOKUP(②選手情報入力!H17,種目情報!$A$4:$C$123,3,FALSE),VLOOKUP(②選手情報入力!H17,種目情報!$E$4:$G$210,3,FALSE))))</f>
        <v/>
      </c>
      <c r="S9" t="str">
        <f>IF(E9="","",IF(②選手情報入力!J17="","",IF(I9=1,VLOOKUP(②選手情報入力!J17,種目情報!$A$4:$B$123,2,FALSE),VLOOKUP(②選手情報入力!J17,種目情報!$E$4:$F$210,2,FALSE))))</f>
        <v/>
      </c>
      <c r="T9" t="str">
        <f>IF(E9="","",IF(②選手情報入力!K17="","",②選手情報入力!K17))</f>
        <v/>
      </c>
      <c r="U9" s="35" t="str">
        <f>IF(E9="","",IF(②選手情報入力!J17="","",0))</f>
        <v/>
      </c>
      <c r="V9" t="str">
        <f>IF(E9="","",IF(②選手情報入力!J17="","",IF(I9=1,VLOOKUP(②選手情報入力!J17,種目情報!$A$4:$C$123,3,FALSE),VLOOKUP(②選手情報入力!J17,種目情報!$E$4:$G$210,3,FALSE))))</f>
        <v/>
      </c>
      <c r="W9" t="str">
        <f>IF(E9="","",IF(②選手情報入力!L17="","",IF(I9=1,VLOOKUP(②選手情報入力!L17,種目情報!$A$4:$B$123,2,FALSE),VLOOKUP(②選手情報入力!L17,種目情報!$E$4:$F$210,2,FALSE))))</f>
        <v/>
      </c>
      <c r="X9" t="str">
        <f>IF(E9="","",IF(②選手情報入力!M17="","",②選手情報入力!M17))</f>
        <v/>
      </c>
      <c r="Y9" s="35" t="str">
        <f>IF(E9="","",IF(②選手情報入力!L17="","",0))</f>
        <v/>
      </c>
      <c r="Z9" t="str">
        <f>IF(E9="","",IF(②選手情報入力!L17="","",IF(I9=1,VLOOKUP(②選手情報入力!L17,種目情報!$A$4:$C$22,3,FALSE),VLOOKUP(②選手情報入力!L17,種目情報!$E$4:$G$19,3,FALSE))))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IF(E10="","",①学校情報入力!$D$4)</f>
        <v/>
      </c>
      <c r="D10" t="str">
        <f>IF(E10="","",①学校情報入力!$D$9)</f>
        <v/>
      </c>
      <c r="E10" t="str">
        <f>IF(②選手情報入力!B18="","",②選手情報入力!B18)</f>
        <v/>
      </c>
      <c r="F10" t="str">
        <f>IF(E10="","",②選手情報入力!C18)</f>
        <v/>
      </c>
      <c r="G10" t="str">
        <f>IF(E10="","",②選手情報入力!D18)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IF(E10="","",IF(②選手情報入力!H18="","",IF(I10=1,VLOOKUP(②選手情報入力!H18,種目情報!$A$4:$B$123,2,FALSE),VLOOKUP(②選手情報入力!H18,種目情報!$E$4:$F$210,2,FALSE))))</f>
        <v/>
      </c>
      <c r="P10" t="str">
        <f>IF(E10="","",IF(②選手情報入力!I18="","",②選手情報入力!I18))</f>
        <v/>
      </c>
      <c r="Q10" s="35" t="str">
        <f>IF(E10="","",IF(②選手情報入力!H18="","",0))</f>
        <v/>
      </c>
      <c r="R10" t="str">
        <f>IF(E10="","",IF(②選手情報入力!H18="","",IF(I10=1,VLOOKUP(②選手情報入力!H18,種目情報!$A$4:$C$123,3,FALSE),VLOOKUP(②選手情報入力!H18,種目情報!$E$4:$G$210,3,FALSE))))</f>
        <v/>
      </c>
      <c r="S10" t="str">
        <f>IF(E10="","",IF(②選手情報入力!J18="","",IF(I10=1,VLOOKUP(②選手情報入力!J18,種目情報!$A$4:$B$123,2,FALSE),VLOOKUP(②選手情報入力!J18,種目情報!$E$4:$F$210,2,FALSE))))</f>
        <v/>
      </c>
      <c r="T10" t="str">
        <f>IF(E10="","",IF(②選手情報入力!K18="","",②選手情報入力!K18))</f>
        <v/>
      </c>
      <c r="U10" s="35" t="str">
        <f>IF(E10="","",IF(②選手情報入力!J18="","",0))</f>
        <v/>
      </c>
      <c r="V10" t="str">
        <f>IF(E10="","",IF(②選手情報入力!J18="","",IF(I10=1,VLOOKUP(②選手情報入力!J18,種目情報!$A$4:$C$123,3,FALSE),VLOOKUP(②選手情報入力!J18,種目情報!$E$4:$G$210,3,FALSE))))</f>
        <v/>
      </c>
      <c r="W10" t="str">
        <f>IF(E10="","",IF(②選手情報入力!L18="","",IF(I10=1,VLOOKUP(②選手情報入力!L18,種目情報!$A$4:$B$123,2,FALSE),VLOOKUP(②選手情報入力!L18,種目情報!$E$4:$F$210,2,FALSE))))</f>
        <v/>
      </c>
      <c r="X10" t="str">
        <f>IF(E10="","",IF(②選手情報入力!M18="","",②選手情報入力!M18))</f>
        <v/>
      </c>
      <c r="Y10" s="35" t="str">
        <f>IF(E10="","",IF(②選手情報入力!L18="","",0))</f>
        <v/>
      </c>
      <c r="Z10" t="str">
        <f>IF(E10="","",IF(②選手情報入力!L18="","",IF(I10=1,VLOOKUP(②選手情報入力!L18,種目情報!$A$4:$C$22,3,FALSE),VLOOKUP(②選手情報入力!L18,種目情報!$E$4:$G$19,3,FALSE))))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IF(E11="","",①学校情報入力!$D$4)</f>
        <v/>
      </c>
      <c r="D11" t="str">
        <f>IF(E11="","",①学校情報入力!$D$9)</f>
        <v/>
      </c>
      <c r="E11" t="str">
        <f>IF(②選手情報入力!B19="","",②選手情報入力!B19)</f>
        <v/>
      </c>
      <c r="F11" t="str">
        <f>IF(E11="","",②選手情報入力!C19)</f>
        <v/>
      </c>
      <c r="G11" t="str">
        <f>IF(E11="","",②選手情報入力!D19)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IF(E11="","",IF(②選手情報入力!H19="","",IF(I11=1,VLOOKUP(②選手情報入力!H19,種目情報!$A$4:$B$123,2,FALSE),VLOOKUP(②選手情報入力!H19,種目情報!$E$4:$F$210,2,FALSE))))</f>
        <v/>
      </c>
      <c r="P11" t="str">
        <f>IF(E11="","",IF(②選手情報入力!I19="","",②選手情報入力!I19))</f>
        <v/>
      </c>
      <c r="Q11" s="35" t="str">
        <f>IF(E11="","",IF(②選手情報入力!H19="","",0))</f>
        <v/>
      </c>
      <c r="R11" t="str">
        <f>IF(E11="","",IF(②選手情報入力!H19="","",IF(I11=1,VLOOKUP(②選手情報入力!H19,種目情報!$A$4:$C$123,3,FALSE),VLOOKUP(②選手情報入力!H19,種目情報!$E$4:$G$210,3,FALSE))))</f>
        <v/>
      </c>
      <c r="S11" t="str">
        <f>IF(E11="","",IF(②選手情報入力!J19="","",IF(I11=1,VLOOKUP(②選手情報入力!J19,種目情報!$A$4:$B$123,2,FALSE),VLOOKUP(②選手情報入力!J19,種目情報!$E$4:$F$210,2,FALSE))))</f>
        <v/>
      </c>
      <c r="T11" t="str">
        <f>IF(E11="","",IF(②選手情報入力!K19="","",②選手情報入力!K19))</f>
        <v/>
      </c>
      <c r="U11" s="35" t="str">
        <f>IF(E11="","",IF(②選手情報入力!J19="","",0))</f>
        <v/>
      </c>
      <c r="V11" t="str">
        <f>IF(E11="","",IF(②選手情報入力!J19="","",IF(I11=1,VLOOKUP(②選手情報入力!J19,種目情報!$A$4:$C$123,3,FALSE),VLOOKUP(②選手情報入力!J19,種目情報!$E$4:$G$210,3,FALSE))))</f>
        <v/>
      </c>
      <c r="W11" t="str">
        <f>IF(E11="","",IF(②選手情報入力!L19="","",IF(I11=1,VLOOKUP(②選手情報入力!L19,種目情報!$A$4:$B$123,2,FALSE),VLOOKUP(②選手情報入力!L19,種目情報!$E$4:$F$210,2,FALSE))))</f>
        <v/>
      </c>
      <c r="X11" t="str">
        <f>IF(E11="","",IF(②選手情報入力!M19="","",②選手情報入力!M19))</f>
        <v/>
      </c>
      <c r="Y11" s="35" t="str">
        <f>IF(E11="","",IF(②選手情報入力!L19="","",0))</f>
        <v/>
      </c>
      <c r="Z11" t="str">
        <f>IF(E11="","",IF(②選手情報入力!L19="","",IF(I11=1,VLOOKUP(②選手情報入力!L19,種目情報!$A$4:$C$22,3,FALSE),VLOOKUP(②選手情報入力!L19,種目情報!$E$4:$G$19,3,FALSE))))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IF(E12="","",①学校情報入力!$D$4)</f>
        <v/>
      </c>
      <c r="D12" t="str">
        <f>IF(E12="","",①学校情報入力!$D$9)</f>
        <v/>
      </c>
      <c r="E12" t="str">
        <f>IF(②選手情報入力!B20="","",②選手情報入力!B20)</f>
        <v/>
      </c>
      <c r="F12" t="str">
        <f>IF(E12="","",②選手情報入力!C20)</f>
        <v/>
      </c>
      <c r="G12" t="str">
        <f>IF(E12="","",②選手情報入力!D20)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IF(E12="","",IF(②選手情報入力!H20="","",IF(I12=1,VLOOKUP(②選手情報入力!H20,種目情報!$A$4:$B$123,2,FALSE),VLOOKUP(②選手情報入力!H20,種目情報!$E$4:$F$210,2,FALSE))))</f>
        <v/>
      </c>
      <c r="P12" t="str">
        <f>IF(E12="","",IF(②選手情報入力!I20="","",②選手情報入力!I20))</f>
        <v/>
      </c>
      <c r="Q12" s="35" t="str">
        <f>IF(E12="","",IF(②選手情報入力!H20="","",0))</f>
        <v/>
      </c>
      <c r="R12" t="str">
        <f>IF(E12="","",IF(②選手情報入力!H20="","",IF(I12=1,VLOOKUP(②選手情報入力!H20,種目情報!$A$4:$C$123,3,FALSE),VLOOKUP(②選手情報入力!H20,種目情報!$E$4:$G$210,3,FALSE))))</f>
        <v/>
      </c>
      <c r="S12" t="str">
        <f>IF(E12="","",IF(②選手情報入力!J20="","",IF(I12=1,VLOOKUP(②選手情報入力!J20,種目情報!$A$4:$B$123,2,FALSE),VLOOKUP(②選手情報入力!J20,種目情報!$E$4:$F$210,2,FALSE))))</f>
        <v/>
      </c>
      <c r="T12" t="str">
        <f>IF(E12="","",IF(②選手情報入力!K20="","",②選手情報入力!K20))</f>
        <v/>
      </c>
      <c r="U12" s="35" t="str">
        <f>IF(E12="","",IF(②選手情報入力!J20="","",0))</f>
        <v/>
      </c>
      <c r="V12" t="str">
        <f>IF(E12="","",IF(②選手情報入力!J20="","",IF(I12=1,VLOOKUP(②選手情報入力!J20,種目情報!$A$4:$C$123,3,FALSE),VLOOKUP(②選手情報入力!J20,種目情報!$E$4:$G$210,3,FALSE))))</f>
        <v/>
      </c>
      <c r="W12" t="str">
        <f>IF(E12="","",IF(②選手情報入力!L20="","",IF(I12=1,VLOOKUP(②選手情報入力!L20,種目情報!$A$4:$B$123,2,FALSE),VLOOKUP(②選手情報入力!L20,種目情報!$E$4:$F$210,2,FALSE))))</f>
        <v/>
      </c>
      <c r="X12" t="str">
        <f>IF(E12="","",IF(②選手情報入力!M20="","",②選手情報入力!M20))</f>
        <v/>
      </c>
      <c r="Y12" s="35" t="str">
        <f>IF(E12="","",IF(②選手情報入力!L20="","",0))</f>
        <v/>
      </c>
      <c r="Z12" t="str">
        <f>IF(E12="","",IF(②選手情報入力!L20="","",IF(I12=1,VLOOKUP(②選手情報入力!L20,種目情報!$A$4:$C$22,3,FALSE),VLOOKUP(②選手情報入力!L20,種目情報!$E$4:$G$19,3,FALSE))))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IF(E13="","",①学校情報入力!$D$4)</f>
        <v/>
      </c>
      <c r="D13" t="str">
        <f>IF(E13="","",①学校情報入力!$D$9)</f>
        <v/>
      </c>
      <c r="E13" t="str">
        <f>IF(②選手情報入力!B21="","",②選手情報入力!B21)</f>
        <v/>
      </c>
      <c r="F13" t="str">
        <f>IF(E13="","",②選手情報入力!C21)</f>
        <v/>
      </c>
      <c r="G13" t="str">
        <f>IF(E13="","",②選手情報入力!D21)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IF(E13="","",IF(②選手情報入力!H21="","",IF(I13=1,VLOOKUP(②選手情報入力!H21,種目情報!$A$4:$B$123,2,FALSE),VLOOKUP(②選手情報入力!H21,種目情報!$E$4:$F$210,2,FALSE))))</f>
        <v/>
      </c>
      <c r="P13" t="str">
        <f>IF(E13="","",IF(②選手情報入力!I21="","",②選手情報入力!I21))</f>
        <v/>
      </c>
      <c r="Q13" s="35" t="str">
        <f>IF(E13="","",IF(②選手情報入力!H21="","",0))</f>
        <v/>
      </c>
      <c r="R13" t="str">
        <f>IF(E13="","",IF(②選手情報入力!H21="","",IF(I13=1,VLOOKUP(②選手情報入力!H21,種目情報!$A$4:$C$123,3,FALSE),VLOOKUP(②選手情報入力!H21,種目情報!$E$4:$G$210,3,FALSE))))</f>
        <v/>
      </c>
      <c r="S13" t="str">
        <f>IF(E13="","",IF(②選手情報入力!J21="","",IF(I13=1,VLOOKUP(②選手情報入力!J21,種目情報!$A$4:$B$123,2,FALSE),VLOOKUP(②選手情報入力!J21,種目情報!$E$4:$F$210,2,FALSE))))</f>
        <v/>
      </c>
      <c r="T13" t="str">
        <f>IF(E13="","",IF(②選手情報入力!K21="","",②選手情報入力!K21))</f>
        <v/>
      </c>
      <c r="U13" s="35" t="str">
        <f>IF(E13="","",IF(②選手情報入力!J21="","",0))</f>
        <v/>
      </c>
      <c r="V13" t="str">
        <f>IF(E13="","",IF(②選手情報入力!J21="","",IF(I13=1,VLOOKUP(②選手情報入力!J21,種目情報!$A$4:$C$123,3,FALSE),VLOOKUP(②選手情報入力!J21,種目情報!$E$4:$G$210,3,FALSE))))</f>
        <v/>
      </c>
      <c r="W13" t="str">
        <f>IF(E13="","",IF(②選手情報入力!L21="","",IF(I13=1,VLOOKUP(②選手情報入力!L21,種目情報!$A$4:$B$123,2,FALSE),VLOOKUP(②選手情報入力!L21,種目情報!$E$4:$F$210,2,FALSE))))</f>
        <v/>
      </c>
      <c r="X13" t="str">
        <f>IF(E13="","",IF(②選手情報入力!M21="","",②選手情報入力!M21))</f>
        <v/>
      </c>
      <c r="Y13" s="35" t="str">
        <f>IF(E13="","",IF(②選手情報入力!L21="","",0))</f>
        <v/>
      </c>
      <c r="Z13" t="str">
        <f>IF(E13="","",IF(②選手情報入力!L21="","",IF(I13=1,VLOOKUP(②選手情報入力!L21,種目情報!$A$4:$C$22,3,FALSE),VLOOKUP(②選手情報入力!L21,種目情報!$E$4:$G$19,3,FALSE))))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IF(E14="","",①学校情報入力!$D$4)</f>
        <v/>
      </c>
      <c r="D14" t="str">
        <f>IF(E14="","",①学校情報入力!$D$9)</f>
        <v/>
      </c>
      <c r="E14" t="str">
        <f>IF(②選手情報入力!B22="","",②選手情報入力!B22)</f>
        <v/>
      </c>
      <c r="F14" t="str">
        <f>IF(E14="","",②選手情報入力!C22)</f>
        <v/>
      </c>
      <c r="G14" t="str">
        <f>IF(E14="","",②選手情報入力!D22)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IF(E14="","",IF(②選手情報入力!H22="","",IF(I14=1,VLOOKUP(②選手情報入力!H22,種目情報!$A$4:$B$123,2,FALSE),VLOOKUP(②選手情報入力!H22,種目情報!$E$4:$F$210,2,FALSE))))</f>
        <v/>
      </c>
      <c r="P14" t="str">
        <f>IF(E14="","",IF(②選手情報入力!I22="","",②選手情報入力!I22))</f>
        <v/>
      </c>
      <c r="Q14" s="35" t="str">
        <f>IF(E14="","",IF(②選手情報入力!H22="","",0))</f>
        <v/>
      </c>
      <c r="R14" t="str">
        <f>IF(E14="","",IF(②選手情報入力!H22="","",IF(I14=1,VLOOKUP(②選手情報入力!H22,種目情報!$A$4:$C$123,3,FALSE),VLOOKUP(②選手情報入力!H22,種目情報!$E$4:$G$210,3,FALSE))))</f>
        <v/>
      </c>
      <c r="S14" t="str">
        <f>IF(E14="","",IF(②選手情報入力!J22="","",IF(I14=1,VLOOKUP(②選手情報入力!J22,種目情報!$A$4:$B$123,2,FALSE),VLOOKUP(②選手情報入力!J22,種目情報!$E$4:$F$210,2,FALSE))))</f>
        <v/>
      </c>
      <c r="T14" t="str">
        <f>IF(E14="","",IF(②選手情報入力!K22="","",②選手情報入力!K22))</f>
        <v/>
      </c>
      <c r="U14" s="35" t="str">
        <f>IF(E14="","",IF(②選手情報入力!J22="","",0))</f>
        <v/>
      </c>
      <c r="V14" t="str">
        <f>IF(E14="","",IF(②選手情報入力!J22="","",IF(I14=1,VLOOKUP(②選手情報入力!J22,種目情報!$A$4:$C$123,3,FALSE),VLOOKUP(②選手情報入力!J22,種目情報!$E$4:$G$210,3,FALSE))))</f>
        <v/>
      </c>
      <c r="W14" t="str">
        <f>IF(E14="","",IF(②選手情報入力!L22="","",IF(I14=1,VLOOKUP(②選手情報入力!L22,種目情報!$A$4:$B$123,2,FALSE),VLOOKUP(②選手情報入力!L22,種目情報!$E$4:$F$210,2,FALSE))))</f>
        <v/>
      </c>
      <c r="X14" t="str">
        <f>IF(E14="","",IF(②選手情報入力!M22="","",②選手情報入力!M22))</f>
        <v/>
      </c>
      <c r="Y14" s="35" t="str">
        <f>IF(E14="","",IF(②選手情報入力!L22="","",0))</f>
        <v/>
      </c>
      <c r="Z14" t="str">
        <f>IF(E14="","",IF(②選手情報入力!L22="","",IF(I14=1,VLOOKUP(②選手情報入力!L22,種目情報!$A$4:$C$22,3,FALSE),VLOOKUP(②選手情報入力!L22,種目情報!$E$4:$G$19,3,FALSE))))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IF(E15="","",①学校情報入力!$D$4)</f>
        <v/>
      </c>
      <c r="D15" t="str">
        <f>IF(E15="","",①学校情報入力!$D$9)</f>
        <v/>
      </c>
      <c r="E15" t="str">
        <f>IF(②選手情報入力!B23="","",②選手情報入力!B23)</f>
        <v/>
      </c>
      <c r="F15" t="str">
        <f>IF(E15="","",②選手情報入力!C23)</f>
        <v/>
      </c>
      <c r="G15" t="str">
        <f>IF(E15="","",②選手情報入力!D23)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IF(E15="","",IF(②選手情報入力!H23="","",IF(I15=1,VLOOKUP(②選手情報入力!H23,種目情報!$A$4:$B$123,2,FALSE),VLOOKUP(②選手情報入力!H23,種目情報!$E$4:$F$210,2,FALSE))))</f>
        <v/>
      </c>
      <c r="P15" t="str">
        <f>IF(E15="","",IF(②選手情報入力!I23="","",②選手情報入力!I23))</f>
        <v/>
      </c>
      <c r="Q15" s="35" t="str">
        <f>IF(E15="","",IF(②選手情報入力!H23="","",0))</f>
        <v/>
      </c>
      <c r="R15" t="str">
        <f>IF(E15="","",IF(②選手情報入力!H23="","",IF(I15=1,VLOOKUP(②選手情報入力!H23,種目情報!$A$4:$C$123,3,FALSE),VLOOKUP(②選手情報入力!H23,種目情報!$E$4:$G$210,3,FALSE))))</f>
        <v/>
      </c>
      <c r="S15" t="str">
        <f>IF(E15="","",IF(②選手情報入力!J23="","",IF(I15=1,VLOOKUP(②選手情報入力!J23,種目情報!$A$4:$B$123,2,FALSE),VLOOKUP(②選手情報入力!J23,種目情報!$E$4:$F$210,2,FALSE))))</f>
        <v/>
      </c>
      <c r="T15" t="str">
        <f>IF(E15="","",IF(②選手情報入力!K23="","",②選手情報入力!K23))</f>
        <v/>
      </c>
      <c r="U15" s="35" t="str">
        <f>IF(E15="","",IF(②選手情報入力!J23="","",0))</f>
        <v/>
      </c>
      <c r="V15" t="str">
        <f>IF(E15="","",IF(②選手情報入力!J23="","",IF(I15=1,VLOOKUP(②選手情報入力!J23,種目情報!$A$4:$C$123,3,FALSE),VLOOKUP(②選手情報入力!J23,種目情報!$E$4:$G$210,3,FALSE))))</f>
        <v/>
      </c>
      <c r="W15" t="str">
        <f>IF(E15="","",IF(②選手情報入力!L23="","",IF(I15=1,VLOOKUP(②選手情報入力!L23,種目情報!$A$4:$B$123,2,FALSE),VLOOKUP(②選手情報入力!L23,種目情報!$E$4:$F$210,2,FALSE))))</f>
        <v/>
      </c>
      <c r="X15" t="str">
        <f>IF(E15="","",IF(②選手情報入力!M23="","",②選手情報入力!M23))</f>
        <v/>
      </c>
      <c r="Y15" s="35" t="str">
        <f>IF(E15="","",IF(②選手情報入力!L23="","",0))</f>
        <v/>
      </c>
      <c r="Z15" t="str">
        <f>IF(E15="","",IF(②選手情報入力!L23="","",IF(I15=1,VLOOKUP(②選手情報入力!L23,種目情報!$A$4:$C$22,3,FALSE),VLOOKUP(②選手情報入力!L23,種目情報!$E$4:$G$19,3,FALSE))))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IF(E16="","",①学校情報入力!$D$4)</f>
        <v/>
      </c>
      <c r="D16" t="str">
        <f>IF(E16="","",①学校情報入力!$D$9)</f>
        <v/>
      </c>
      <c r="E16" t="str">
        <f>IF(②選手情報入力!B24="","",②選手情報入力!B24)</f>
        <v/>
      </c>
      <c r="F16" t="str">
        <f>IF(E16="","",②選手情報入力!C24)</f>
        <v/>
      </c>
      <c r="G16" t="str">
        <f>IF(E16="","",②選手情報入力!D24)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IF(E16="","",IF(②選手情報入力!H24="","",IF(I16=1,VLOOKUP(②選手情報入力!H24,種目情報!$A$4:$B$123,2,FALSE),VLOOKUP(②選手情報入力!H24,種目情報!$E$4:$F$210,2,FALSE))))</f>
        <v/>
      </c>
      <c r="P16" t="str">
        <f>IF(E16="","",IF(②選手情報入力!I24="","",②選手情報入力!I24))</f>
        <v/>
      </c>
      <c r="Q16" s="35" t="str">
        <f>IF(E16="","",IF(②選手情報入力!H24="","",0))</f>
        <v/>
      </c>
      <c r="R16" t="str">
        <f>IF(E16="","",IF(②選手情報入力!H24="","",IF(I16=1,VLOOKUP(②選手情報入力!H24,種目情報!$A$4:$C$123,3,FALSE),VLOOKUP(②選手情報入力!H24,種目情報!$E$4:$G$210,3,FALSE))))</f>
        <v/>
      </c>
      <c r="S16" t="str">
        <f>IF(E16="","",IF(②選手情報入力!J24="","",IF(I16=1,VLOOKUP(②選手情報入力!J24,種目情報!$A$4:$B$123,2,FALSE),VLOOKUP(②選手情報入力!J24,種目情報!$E$4:$F$210,2,FALSE))))</f>
        <v/>
      </c>
      <c r="T16" t="str">
        <f>IF(E16="","",IF(②選手情報入力!K24="","",②選手情報入力!K24))</f>
        <v/>
      </c>
      <c r="U16" s="35" t="str">
        <f>IF(E16="","",IF(②選手情報入力!J24="","",0))</f>
        <v/>
      </c>
      <c r="V16" t="str">
        <f>IF(E16="","",IF(②選手情報入力!J24="","",IF(I16=1,VLOOKUP(②選手情報入力!J24,種目情報!$A$4:$C$123,3,FALSE),VLOOKUP(②選手情報入力!J24,種目情報!$E$4:$G$210,3,FALSE))))</f>
        <v/>
      </c>
      <c r="W16" t="str">
        <f>IF(E16="","",IF(②選手情報入力!L24="","",IF(I16=1,VLOOKUP(②選手情報入力!L24,種目情報!$A$4:$B$123,2,FALSE),VLOOKUP(②選手情報入力!L24,種目情報!$E$4:$F$210,2,FALSE))))</f>
        <v/>
      </c>
      <c r="X16" t="str">
        <f>IF(E16="","",IF(②選手情報入力!M24="","",②選手情報入力!M24))</f>
        <v/>
      </c>
      <c r="Y16" s="35" t="str">
        <f>IF(E16="","",IF(②選手情報入力!L24="","",0))</f>
        <v/>
      </c>
      <c r="Z16" t="str">
        <f>IF(E16="","",IF(②選手情報入力!L24="","",IF(I16=1,VLOOKUP(②選手情報入力!L24,種目情報!$A$4:$C$22,3,FALSE),VLOOKUP(②選手情報入力!L24,種目情報!$E$4:$G$19,3,FALSE))))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IF(E17="","",①学校情報入力!$D$4)</f>
        <v/>
      </c>
      <c r="D17" t="str">
        <f>IF(E17="","",①学校情報入力!$D$9)</f>
        <v/>
      </c>
      <c r="E17" t="str">
        <f>IF(②選手情報入力!B25="","",②選手情報入力!B25)</f>
        <v/>
      </c>
      <c r="F17" t="str">
        <f>IF(E17="","",②選手情報入力!C25)</f>
        <v/>
      </c>
      <c r="G17" t="str">
        <f>IF(E17="","",②選手情報入力!D25)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IF(E17="","",IF(②選手情報入力!H25="","",IF(I17=1,VLOOKUP(②選手情報入力!H25,種目情報!$A$4:$B$123,2,FALSE),VLOOKUP(②選手情報入力!H25,種目情報!$E$4:$F$210,2,FALSE))))</f>
        <v/>
      </c>
      <c r="P17" t="str">
        <f>IF(E17="","",IF(②選手情報入力!I25="","",②選手情報入力!I25))</f>
        <v/>
      </c>
      <c r="Q17" s="35" t="str">
        <f>IF(E17="","",IF(②選手情報入力!H25="","",0))</f>
        <v/>
      </c>
      <c r="R17" t="str">
        <f>IF(E17="","",IF(②選手情報入力!H25="","",IF(I17=1,VLOOKUP(②選手情報入力!H25,種目情報!$A$4:$C$123,3,FALSE),VLOOKUP(②選手情報入力!H25,種目情報!$E$4:$G$210,3,FALSE))))</f>
        <v/>
      </c>
      <c r="S17" t="str">
        <f>IF(E17="","",IF(②選手情報入力!J25="","",IF(I17=1,VLOOKUP(②選手情報入力!J25,種目情報!$A$4:$B$123,2,FALSE),VLOOKUP(②選手情報入力!J25,種目情報!$E$4:$F$210,2,FALSE))))</f>
        <v/>
      </c>
      <c r="T17" t="str">
        <f>IF(E17="","",IF(②選手情報入力!K25="","",②選手情報入力!K25))</f>
        <v/>
      </c>
      <c r="U17" s="35" t="str">
        <f>IF(E17="","",IF(②選手情報入力!J25="","",0))</f>
        <v/>
      </c>
      <c r="V17" t="str">
        <f>IF(E17="","",IF(②選手情報入力!J25="","",IF(I17=1,VLOOKUP(②選手情報入力!J25,種目情報!$A$4:$C$123,3,FALSE),VLOOKUP(②選手情報入力!J25,種目情報!$E$4:$G$210,3,FALSE))))</f>
        <v/>
      </c>
      <c r="W17" t="str">
        <f>IF(E17="","",IF(②選手情報入力!L25="","",IF(I17=1,VLOOKUP(②選手情報入力!L25,種目情報!$A$4:$B$123,2,FALSE),VLOOKUP(②選手情報入力!L25,種目情報!$E$4:$F$210,2,FALSE))))</f>
        <v/>
      </c>
      <c r="X17" t="str">
        <f>IF(E17="","",IF(②選手情報入力!M25="","",②選手情報入力!M25))</f>
        <v/>
      </c>
      <c r="Y17" s="35" t="str">
        <f>IF(E17="","",IF(②選手情報入力!L25="","",0))</f>
        <v/>
      </c>
      <c r="Z17" t="str">
        <f>IF(E17="","",IF(②選手情報入力!L25="","",IF(I17=1,VLOOKUP(②選手情報入力!L25,種目情報!$A$4:$C$22,3,FALSE),VLOOKUP(②選手情報入力!L25,種目情報!$E$4:$G$19,3,FALSE))))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IF(E18="","",①学校情報入力!$D$4)</f>
        <v/>
      </c>
      <c r="D18" t="str">
        <f>IF(E18="","",①学校情報入力!$D$9)</f>
        <v/>
      </c>
      <c r="E18" t="str">
        <f>IF(②選手情報入力!B26="","",②選手情報入力!B26)</f>
        <v/>
      </c>
      <c r="F18" t="str">
        <f>IF(E18="","",②選手情報入力!C26)</f>
        <v/>
      </c>
      <c r="G18" t="str">
        <f>IF(E18="","",②選手情報入力!D26)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IF(E18="","",IF(②選手情報入力!H26="","",IF(I18=1,VLOOKUP(②選手情報入力!H26,種目情報!$A$4:$B$123,2,FALSE),VLOOKUP(②選手情報入力!H26,種目情報!$E$4:$F$210,2,FALSE))))</f>
        <v/>
      </c>
      <c r="P18" t="str">
        <f>IF(E18="","",IF(②選手情報入力!I26="","",②選手情報入力!I26))</f>
        <v/>
      </c>
      <c r="Q18" s="35" t="str">
        <f>IF(E18="","",IF(②選手情報入力!H26="","",0))</f>
        <v/>
      </c>
      <c r="R18" t="str">
        <f>IF(E18="","",IF(②選手情報入力!H26="","",IF(I18=1,VLOOKUP(②選手情報入力!H26,種目情報!$A$4:$C$123,3,FALSE),VLOOKUP(②選手情報入力!H26,種目情報!$E$4:$G$210,3,FALSE))))</f>
        <v/>
      </c>
      <c r="S18" t="str">
        <f>IF(E18="","",IF(②選手情報入力!J26="","",IF(I18=1,VLOOKUP(②選手情報入力!J26,種目情報!$A$4:$B$123,2,FALSE),VLOOKUP(②選手情報入力!J26,種目情報!$E$4:$F$210,2,FALSE))))</f>
        <v/>
      </c>
      <c r="T18" t="str">
        <f>IF(E18="","",IF(②選手情報入力!K26="","",②選手情報入力!K26))</f>
        <v/>
      </c>
      <c r="U18" s="35" t="str">
        <f>IF(E18="","",IF(②選手情報入力!J26="","",0))</f>
        <v/>
      </c>
      <c r="V18" t="str">
        <f>IF(E18="","",IF(②選手情報入力!J26="","",IF(I18=1,VLOOKUP(②選手情報入力!J26,種目情報!$A$4:$C$123,3,FALSE),VLOOKUP(②選手情報入力!J26,種目情報!$E$4:$G$210,3,FALSE))))</f>
        <v/>
      </c>
      <c r="W18" t="str">
        <f>IF(E18="","",IF(②選手情報入力!L26="","",IF(I18=1,VLOOKUP(②選手情報入力!L26,種目情報!$A$4:$B$123,2,FALSE),VLOOKUP(②選手情報入力!L26,種目情報!$E$4:$F$210,2,FALSE))))</f>
        <v/>
      </c>
      <c r="X18" t="str">
        <f>IF(E18="","",IF(②選手情報入力!M26="","",②選手情報入力!M26))</f>
        <v/>
      </c>
      <c r="Y18" s="35" t="str">
        <f>IF(E18="","",IF(②選手情報入力!L26="","",0))</f>
        <v/>
      </c>
      <c r="Z18" t="str">
        <f>IF(E18="","",IF(②選手情報入力!L26="","",IF(I18=1,VLOOKUP(②選手情報入力!L26,種目情報!$A$4:$C$22,3,FALSE),VLOOKUP(②選手情報入力!L26,種目情報!$E$4:$G$19,3,FALSE))))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IF(E19="","",①学校情報入力!$D$4)</f>
        <v/>
      </c>
      <c r="D19" t="str">
        <f>IF(E19="","",①学校情報入力!$D$9)</f>
        <v/>
      </c>
      <c r="E19" t="str">
        <f>IF(②選手情報入力!B27="","",②選手情報入力!B27)</f>
        <v/>
      </c>
      <c r="F19" t="str">
        <f>IF(E19="","",②選手情報入力!C27)</f>
        <v/>
      </c>
      <c r="G19" t="str">
        <f>IF(E19="","",②選手情報入力!D27)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IF(E19="","",IF(②選手情報入力!H27="","",IF(I19=1,VLOOKUP(②選手情報入力!H27,種目情報!$A$4:$B$123,2,FALSE),VLOOKUP(②選手情報入力!H27,種目情報!$E$4:$F$210,2,FALSE))))</f>
        <v/>
      </c>
      <c r="P19" t="str">
        <f>IF(E19="","",IF(②選手情報入力!I27="","",②選手情報入力!I27))</f>
        <v/>
      </c>
      <c r="Q19" s="35" t="str">
        <f>IF(E19="","",IF(②選手情報入力!H27="","",0))</f>
        <v/>
      </c>
      <c r="R19" t="str">
        <f>IF(E19="","",IF(②選手情報入力!H27="","",IF(I19=1,VLOOKUP(②選手情報入力!H27,種目情報!$A$4:$C$123,3,FALSE),VLOOKUP(②選手情報入力!H27,種目情報!$E$4:$G$210,3,FALSE))))</f>
        <v/>
      </c>
      <c r="S19" t="str">
        <f>IF(E19="","",IF(②選手情報入力!J27="","",IF(I19=1,VLOOKUP(②選手情報入力!J27,種目情報!$A$4:$B$123,2,FALSE),VLOOKUP(②選手情報入力!J27,種目情報!$E$4:$F$210,2,FALSE))))</f>
        <v/>
      </c>
      <c r="T19" t="str">
        <f>IF(E19="","",IF(②選手情報入力!K27="","",②選手情報入力!K27))</f>
        <v/>
      </c>
      <c r="U19" s="35" t="str">
        <f>IF(E19="","",IF(②選手情報入力!J27="","",0))</f>
        <v/>
      </c>
      <c r="V19" t="str">
        <f>IF(E19="","",IF(②選手情報入力!J27="","",IF(I19=1,VLOOKUP(②選手情報入力!J27,種目情報!$A$4:$C$123,3,FALSE),VLOOKUP(②選手情報入力!J27,種目情報!$E$4:$G$210,3,FALSE))))</f>
        <v/>
      </c>
      <c r="W19" t="str">
        <f>IF(E19="","",IF(②選手情報入力!L27="","",IF(I19=1,VLOOKUP(②選手情報入力!L27,種目情報!$A$4:$B$123,2,FALSE),VLOOKUP(②選手情報入力!L27,種目情報!$E$4:$F$210,2,FALSE))))</f>
        <v/>
      </c>
      <c r="X19" t="str">
        <f>IF(E19="","",IF(②選手情報入力!M27="","",②選手情報入力!M27))</f>
        <v/>
      </c>
      <c r="Y19" s="35" t="str">
        <f>IF(E19="","",IF(②選手情報入力!L27="","",0))</f>
        <v/>
      </c>
      <c r="Z19" t="str">
        <f>IF(E19="","",IF(②選手情報入力!L27="","",IF(I19=1,VLOOKUP(②選手情報入力!L27,種目情報!$A$4:$C$22,3,FALSE),VLOOKUP(②選手情報入力!L27,種目情報!$E$4:$G$19,3,FALSE))))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IF(E20="","",①学校情報入力!$D$4)</f>
        <v/>
      </c>
      <c r="D20" t="str">
        <f>IF(E20="","",①学校情報入力!$D$9)</f>
        <v/>
      </c>
      <c r="E20" t="str">
        <f>IF(②選手情報入力!B28="","",②選手情報入力!B28)</f>
        <v/>
      </c>
      <c r="F20" t="str">
        <f>IF(E20="","",②選手情報入力!C28)</f>
        <v/>
      </c>
      <c r="G20" t="str">
        <f>IF(E20="","",②選手情報入力!D28)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IF(E20="","",IF(②選手情報入力!H28="","",IF(I20=1,VLOOKUP(②選手情報入力!H28,種目情報!$A$4:$B$123,2,FALSE),VLOOKUP(②選手情報入力!H28,種目情報!$E$4:$F$210,2,FALSE))))</f>
        <v/>
      </c>
      <c r="P20" t="str">
        <f>IF(E20="","",IF(②選手情報入力!I28="","",②選手情報入力!I28))</f>
        <v/>
      </c>
      <c r="Q20" s="35" t="str">
        <f>IF(E20="","",IF(②選手情報入力!H28="","",0))</f>
        <v/>
      </c>
      <c r="R20" t="str">
        <f>IF(E20="","",IF(②選手情報入力!H28="","",IF(I20=1,VLOOKUP(②選手情報入力!H28,種目情報!$A$4:$C$123,3,FALSE),VLOOKUP(②選手情報入力!H28,種目情報!$E$4:$G$210,3,FALSE))))</f>
        <v/>
      </c>
      <c r="S20" t="str">
        <f>IF(E20="","",IF(②選手情報入力!J28="","",IF(I20=1,VLOOKUP(②選手情報入力!J28,種目情報!$A$4:$B$123,2,FALSE),VLOOKUP(②選手情報入力!J28,種目情報!$E$4:$F$210,2,FALSE))))</f>
        <v/>
      </c>
      <c r="T20" t="str">
        <f>IF(E20="","",IF(②選手情報入力!K28="","",②選手情報入力!K28))</f>
        <v/>
      </c>
      <c r="U20" s="35" t="str">
        <f>IF(E20="","",IF(②選手情報入力!J28="","",0))</f>
        <v/>
      </c>
      <c r="V20" t="str">
        <f>IF(E20="","",IF(②選手情報入力!J28="","",IF(I20=1,VLOOKUP(②選手情報入力!J28,種目情報!$A$4:$C$123,3,FALSE),VLOOKUP(②選手情報入力!J28,種目情報!$E$4:$G$210,3,FALSE))))</f>
        <v/>
      </c>
      <c r="W20" t="str">
        <f>IF(E20="","",IF(②選手情報入力!L28="","",IF(I20=1,VLOOKUP(②選手情報入力!L28,種目情報!$A$4:$B$123,2,FALSE),VLOOKUP(②選手情報入力!L28,種目情報!$E$4:$F$210,2,FALSE))))</f>
        <v/>
      </c>
      <c r="X20" t="str">
        <f>IF(E20="","",IF(②選手情報入力!M28="","",②選手情報入力!M28))</f>
        <v/>
      </c>
      <c r="Y20" s="35" t="str">
        <f>IF(E20="","",IF(②選手情報入力!L28="","",0))</f>
        <v/>
      </c>
      <c r="Z20" t="str">
        <f>IF(E20="","",IF(②選手情報入力!L28="","",IF(I20=1,VLOOKUP(②選手情報入力!L28,種目情報!$A$4:$C$22,3,FALSE),VLOOKUP(②選手情報入力!L28,種目情報!$E$4:$G$19,3,FALSE))))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IF(E21="","",①学校情報入力!$D$4)</f>
        <v/>
      </c>
      <c r="D21" t="str">
        <f>IF(E21="","",①学校情報入力!$D$9)</f>
        <v/>
      </c>
      <c r="E21" t="str">
        <f>IF(②選手情報入力!B29="","",②選手情報入力!B29)</f>
        <v/>
      </c>
      <c r="F21" t="str">
        <f>IF(E21="","",②選手情報入力!C29)</f>
        <v/>
      </c>
      <c r="G21" t="str">
        <f>IF(E21="","",②選手情報入力!D29)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IF(E21="","",IF(②選手情報入力!H29="","",IF(I21=1,VLOOKUP(②選手情報入力!H29,種目情報!$A$4:$B$123,2,FALSE),VLOOKUP(②選手情報入力!H29,種目情報!$E$4:$F$210,2,FALSE))))</f>
        <v/>
      </c>
      <c r="P21" t="str">
        <f>IF(E21="","",IF(②選手情報入力!I29="","",②選手情報入力!I29))</f>
        <v/>
      </c>
      <c r="Q21" s="35" t="str">
        <f>IF(E21="","",IF(②選手情報入力!H29="","",0))</f>
        <v/>
      </c>
      <c r="R21" t="str">
        <f>IF(E21="","",IF(②選手情報入力!H29="","",IF(I21=1,VLOOKUP(②選手情報入力!H29,種目情報!$A$4:$C$123,3,FALSE),VLOOKUP(②選手情報入力!H29,種目情報!$E$4:$G$210,3,FALSE))))</f>
        <v/>
      </c>
      <c r="S21" t="str">
        <f>IF(E21="","",IF(②選手情報入力!J29="","",IF(I21=1,VLOOKUP(②選手情報入力!J29,種目情報!$A$4:$B$123,2,FALSE),VLOOKUP(②選手情報入力!J29,種目情報!$E$4:$F$210,2,FALSE))))</f>
        <v/>
      </c>
      <c r="T21" t="str">
        <f>IF(E21="","",IF(②選手情報入力!K29="","",②選手情報入力!K29))</f>
        <v/>
      </c>
      <c r="U21" s="35" t="str">
        <f>IF(E21="","",IF(②選手情報入力!J29="","",0))</f>
        <v/>
      </c>
      <c r="V21" t="str">
        <f>IF(E21="","",IF(②選手情報入力!J29="","",IF(I21=1,VLOOKUP(②選手情報入力!J29,種目情報!$A$4:$C$123,3,FALSE),VLOOKUP(②選手情報入力!J29,種目情報!$E$4:$G$210,3,FALSE))))</f>
        <v/>
      </c>
      <c r="W21" t="str">
        <f>IF(E21="","",IF(②選手情報入力!L29="","",IF(I21=1,VLOOKUP(②選手情報入力!L29,種目情報!$A$4:$B$123,2,FALSE),VLOOKUP(②選手情報入力!L29,種目情報!$E$4:$F$210,2,FALSE))))</f>
        <v/>
      </c>
      <c r="X21" t="str">
        <f>IF(E21="","",IF(②選手情報入力!M29="","",②選手情報入力!M29))</f>
        <v/>
      </c>
      <c r="Y21" s="35" t="str">
        <f>IF(E21="","",IF(②選手情報入力!L29="","",0))</f>
        <v/>
      </c>
      <c r="Z21" t="str">
        <f>IF(E21="","",IF(②選手情報入力!L29="","",IF(I21=1,VLOOKUP(②選手情報入力!L29,種目情報!$A$4:$C$22,3,FALSE),VLOOKUP(②選手情報入力!L29,種目情報!$E$4:$G$19,3,FALSE))))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IF(E22="","",①学校情報入力!$D$4)</f>
        <v/>
      </c>
      <c r="D22" t="str">
        <f>IF(E22="","",①学校情報入力!$D$9)</f>
        <v/>
      </c>
      <c r="E22" t="str">
        <f>IF(②選手情報入力!B30="","",②選手情報入力!B30)</f>
        <v/>
      </c>
      <c r="F22" t="str">
        <f>IF(E22="","",②選手情報入力!C30)</f>
        <v/>
      </c>
      <c r="G22" t="str">
        <f>IF(E22="","",②選手情報入力!D30)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IF(E22="","",IF(②選手情報入力!H30="","",IF(I22=1,VLOOKUP(②選手情報入力!H30,種目情報!$A$4:$B$123,2,FALSE),VLOOKUP(②選手情報入力!H30,種目情報!$E$4:$F$210,2,FALSE))))</f>
        <v/>
      </c>
      <c r="P22" t="str">
        <f>IF(E22="","",IF(②選手情報入力!I30="","",②選手情報入力!I30))</f>
        <v/>
      </c>
      <c r="Q22" s="35" t="str">
        <f>IF(E22="","",IF(②選手情報入力!H30="","",0))</f>
        <v/>
      </c>
      <c r="R22" t="str">
        <f>IF(E22="","",IF(②選手情報入力!H30="","",IF(I22=1,VLOOKUP(②選手情報入力!H30,種目情報!$A$4:$C$123,3,FALSE),VLOOKUP(②選手情報入力!H30,種目情報!$E$4:$G$210,3,FALSE))))</f>
        <v/>
      </c>
      <c r="S22" t="str">
        <f>IF(E22="","",IF(②選手情報入力!J30="","",IF(I22=1,VLOOKUP(②選手情報入力!J30,種目情報!$A$4:$B$123,2,FALSE),VLOOKUP(②選手情報入力!J30,種目情報!$E$4:$F$210,2,FALSE))))</f>
        <v/>
      </c>
      <c r="T22" t="str">
        <f>IF(E22="","",IF(②選手情報入力!K30="","",②選手情報入力!K30))</f>
        <v/>
      </c>
      <c r="U22" s="35" t="str">
        <f>IF(E22="","",IF(②選手情報入力!J30="","",0))</f>
        <v/>
      </c>
      <c r="V22" t="str">
        <f>IF(E22="","",IF(②選手情報入力!J30="","",IF(I22=1,VLOOKUP(②選手情報入力!J30,種目情報!$A$4:$C$123,3,FALSE),VLOOKUP(②選手情報入力!J30,種目情報!$E$4:$G$210,3,FALSE))))</f>
        <v/>
      </c>
      <c r="W22" t="str">
        <f>IF(E22="","",IF(②選手情報入力!L30="","",IF(I22=1,VLOOKUP(②選手情報入力!L30,種目情報!$A$4:$B$123,2,FALSE),VLOOKUP(②選手情報入力!L30,種目情報!$E$4:$F$210,2,FALSE))))</f>
        <v/>
      </c>
      <c r="X22" t="str">
        <f>IF(E22="","",IF(②選手情報入力!M30="","",②選手情報入力!M30))</f>
        <v/>
      </c>
      <c r="Y22" s="35" t="str">
        <f>IF(E22="","",IF(②選手情報入力!L30="","",0))</f>
        <v/>
      </c>
      <c r="Z22" t="str">
        <f>IF(E22="","",IF(②選手情報入力!L30="","",IF(I22=1,VLOOKUP(②選手情報入力!L30,種目情報!$A$4:$C$22,3,FALSE),VLOOKUP(②選手情報入力!L30,種目情報!$E$4:$G$19,3,FALSE))))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IF(E23="","",①学校情報入力!$D$4)</f>
        <v/>
      </c>
      <c r="D23" t="str">
        <f>IF(E23="","",①学校情報入力!$D$9)</f>
        <v/>
      </c>
      <c r="E23" t="str">
        <f>IF(②選手情報入力!B31="","",②選手情報入力!B31)</f>
        <v/>
      </c>
      <c r="F23" t="str">
        <f>IF(E23="","",②選手情報入力!C31)</f>
        <v/>
      </c>
      <c r="G23" t="str">
        <f>IF(E23="","",②選手情報入力!D31)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IF(E23="","",IF(②選手情報入力!H31="","",IF(I23=1,VLOOKUP(②選手情報入力!H31,種目情報!$A$4:$B$123,2,FALSE),VLOOKUP(②選手情報入力!H31,種目情報!$E$4:$F$210,2,FALSE))))</f>
        <v/>
      </c>
      <c r="P23" t="str">
        <f>IF(E23="","",IF(②選手情報入力!I31="","",②選手情報入力!I31))</f>
        <v/>
      </c>
      <c r="Q23" s="35" t="str">
        <f>IF(E23="","",IF(②選手情報入力!H31="","",0))</f>
        <v/>
      </c>
      <c r="R23" t="str">
        <f>IF(E23="","",IF(②選手情報入力!H31="","",IF(I23=1,VLOOKUP(②選手情報入力!H31,種目情報!$A$4:$C$123,3,FALSE),VLOOKUP(②選手情報入力!H31,種目情報!$E$4:$G$210,3,FALSE))))</f>
        <v/>
      </c>
      <c r="S23" t="str">
        <f>IF(E23="","",IF(②選手情報入力!J31="","",IF(I23=1,VLOOKUP(②選手情報入力!J31,種目情報!$A$4:$B$123,2,FALSE),VLOOKUP(②選手情報入力!J31,種目情報!$E$4:$F$210,2,FALSE))))</f>
        <v/>
      </c>
      <c r="T23" t="str">
        <f>IF(E23="","",IF(②選手情報入力!K31="","",②選手情報入力!K31))</f>
        <v/>
      </c>
      <c r="U23" s="35" t="str">
        <f>IF(E23="","",IF(②選手情報入力!J31="","",0))</f>
        <v/>
      </c>
      <c r="V23" t="str">
        <f>IF(E23="","",IF(②選手情報入力!J31="","",IF(I23=1,VLOOKUP(②選手情報入力!J31,種目情報!$A$4:$C$123,3,FALSE),VLOOKUP(②選手情報入力!J31,種目情報!$E$4:$G$210,3,FALSE))))</f>
        <v/>
      </c>
      <c r="W23" t="str">
        <f>IF(E23="","",IF(②選手情報入力!L31="","",IF(I23=1,VLOOKUP(②選手情報入力!L31,種目情報!$A$4:$B$123,2,FALSE),VLOOKUP(②選手情報入力!L31,種目情報!$E$4:$F$210,2,FALSE))))</f>
        <v/>
      </c>
      <c r="X23" t="str">
        <f>IF(E23="","",IF(②選手情報入力!M31="","",②選手情報入力!M31))</f>
        <v/>
      </c>
      <c r="Y23" s="35" t="str">
        <f>IF(E23="","",IF(②選手情報入力!L31="","",0))</f>
        <v/>
      </c>
      <c r="Z23" t="str">
        <f>IF(E23="","",IF(②選手情報入力!L31="","",IF(I23=1,VLOOKUP(②選手情報入力!L31,種目情報!$A$4:$C$22,3,FALSE),VLOOKUP(②選手情報入力!L31,種目情報!$E$4:$G$19,3,FALSE))))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IF(E24="","",①学校情報入力!$D$4)</f>
        <v/>
      </c>
      <c r="D24" t="str">
        <f>IF(E24="","",①学校情報入力!$D$9)</f>
        <v/>
      </c>
      <c r="E24" t="str">
        <f>IF(②選手情報入力!B32="","",②選手情報入力!B32)</f>
        <v/>
      </c>
      <c r="F24" t="str">
        <f>IF(E24="","",②選手情報入力!C32)</f>
        <v/>
      </c>
      <c r="G24" t="str">
        <f>IF(E24="","",②選手情報入力!D32)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IF(E24="","",IF(②選手情報入力!H32="","",IF(I24=1,VLOOKUP(②選手情報入力!H32,種目情報!$A$4:$B$123,2,FALSE),VLOOKUP(②選手情報入力!H32,種目情報!$E$4:$F$210,2,FALSE))))</f>
        <v/>
      </c>
      <c r="P24" t="str">
        <f>IF(E24="","",IF(②選手情報入力!I32="","",②選手情報入力!I32))</f>
        <v/>
      </c>
      <c r="Q24" s="35" t="str">
        <f>IF(E24="","",IF(②選手情報入力!H32="","",0))</f>
        <v/>
      </c>
      <c r="R24" t="str">
        <f>IF(E24="","",IF(②選手情報入力!H32="","",IF(I24=1,VLOOKUP(②選手情報入力!H32,種目情報!$A$4:$C$123,3,FALSE),VLOOKUP(②選手情報入力!H32,種目情報!$E$4:$G$210,3,FALSE))))</f>
        <v/>
      </c>
      <c r="S24" t="str">
        <f>IF(E24="","",IF(②選手情報入力!J32="","",IF(I24=1,VLOOKUP(②選手情報入力!J32,種目情報!$A$4:$B$123,2,FALSE),VLOOKUP(②選手情報入力!J32,種目情報!$E$4:$F$210,2,FALSE))))</f>
        <v/>
      </c>
      <c r="T24" t="str">
        <f>IF(E24="","",IF(②選手情報入力!K32="","",②選手情報入力!K32))</f>
        <v/>
      </c>
      <c r="U24" s="35" t="str">
        <f>IF(E24="","",IF(②選手情報入力!J32="","",0))</f>
        <v/>
      </c>
      <c r="V24" t="str">
        <f>IF(E24="","",IF(②選手情報入力!J32="","",IF(I24=1,VLOOKUP(②選手情報入力!J32,種目情報!$A$4:$C$123,3,FALSE),VLOOKUP(②選手情報入力!J32,種目情報!$E$4:$G$210,3,FALSE))))</f>
        <v/>
      </c>
      <c r="W24" t="str">
        <f>IF(E24="","",IF(②選手情報入力!L32="","",IF(I24=1,VLOOKUP(②選手情報入力!L32,種目情報!$A$4:$B$123,2,FALSE),VLOOKUP(②選手情報入力!L32,種目情報!$E$4:$F$210,2,FALSE))))</f>
        <v/>
      </c>
      <c r="X24" t="str">
        <f>IF(E24="","",IF(②選手情報入力!M32="","",②選手情報入力!M32))</f>
        <v/>
      </c>
      <c r="Y24" s="35" t="str">
        <f>IF(E24="","",IF(②選手情報入力!L32="","",0))</f>
        <v/>
      </c>
      <c r="Z24" t="str">
        <f>IF(E24="","",IF(②選手情報入力!L32="","",IF(I24=1,VLOOKUP(②選手情報入力!L32,種目情報!$A$4:$C$22,3,FALSE),VLOOKUP(②選手情報入力!L32,種目情報!$E$4:$G$19,3,FALSE))))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IF(E25="","",①学校情報入力!$D$4)</f>
        <v/>
      </c>
      <c r="D25" t="str">
        <f>IF(E25="","",①学校情報入力!$D$9)</f>
        <v/>
      </c>
      <c r="E25" t="str">
        <f>IF(②選手情報入力!B33="","",②選手情報入力!B33)</f>
        <v/>
      </c>
      <c r="F25" t="str">
        <f>IF(E25="","",②選手情報入力!C33)</f>
        <v/>
      </c>
      <c r="G25" t="str">
        <f>IF(E25="","",②選手情報入力!D33)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IF(E25="","",IF(②選手情報入力!H33="","",IF(I25=1,VLOOKUP(②選手情報入力!H33,種目情報!$A$4:$B$123,2,FALSE),VLOOKUP(②選手情報入力!H33,種目情報!$E$4:$F$210,2,FALSE))))</f>
        <v/>
      </c>
      <c r="P25" t="str">
        <f>IF(E25="","",IF(②選手情報入力!I33="","",②選手情報入力!I33))</f>
        <v/>
      </c>
      <c r="Q25" s="35" t="str">
        <f>IF(E25="","",IF(②選手情報入力!H33="","",0))</f>
        <v/>
      </c>
      <c r="R25" t="str">
        <f>IF(E25="","",IF(②選手情報入力!H33="","",IF(I25=1,VLOOKUP(②選手情報入力!H33,種目情報!$A$4:$C$123,3,FALSE),VLOOKUP(②選手情報入力!H33,種目情報!$E$4:$G$210,3,FALSE))))</f>
        <v/>
      </c>
      <c r="S25" t="str">
        <f>IF(E25="","",IF(②選手情報入力!J33="","",IF(I25=1,VLOOKUP(②選手情報入力!J33,種目情報!$A$4:$B$123,2,FALSE),VLOOKUP(②選手情報入力!J33,種目情報!$E$4:$F$210,2,FALSE))))</f>
        <v/>
      </c>
      <c r="T25" t="str">
        <f>IF(E25="","",IF(②選手情報入力!K33="","",②選手情報入力!K33))</f>
        <v/>
      </c>
      <c r="U25" s="35" t="str">
        <f>IF(E25="","",IF(②選手情報入力!J33="","",0))</f>
        <v/>
      </c>
      <c r="V25" t="str">
        <f>IF(E25="","",IF(②選手情報入力!J33="","",IF(I25=1,VLOOKUP(②選手情報入力!J33,種目情報!$A$4:$C$123,3,FALSE),VLOOKUP(②選手情報入力!J33,種目情報!$E$4:$G$210,3,FALSE))))</f>
        <v/>
      </c>
      <c r="W25" t="str">
        <f>IF(E25="","",IF(②選手情報入力!L33="","",IF(I25=1,VLOOKUP(②選手情報入力!L33,種目情報!$A$4:$B$123,2,FALSE),VLOOKUP(②選手情報入力!L33,種目情報!$E$4:$F$210,2,FALSE))))</f>
        <v/>
      </c>
      <c r="X25" t="str">
        <f>IF(E25="","",IF(②選手情報入力!M33="","",②選手情報入力!M33))</f>
        <v/>
      </c>
      <c r="Y25" s="35" t="str">
        <f>IF(E25="","",IF(②選手情報入力!L33="","",0))</f>
        <v/>
      </c>
      <c r="Z25" t="str">
        <f>IF(E25="","",IF(②選手情報入力!L33="","",IF(I25=1,VLOOKUP(②選手情報入力!L33,種目情報!$A$4:$C$22,3,FALSE),VLOOKUP(②選手情報入力!L33,種目情報!$E$4:$G$19,3,FALSE))))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IF(E26="","",①学校情報入力!$D$4)</f>
        <v/>
      </c>
      <c r="D26" t="str">
        <f>IF(E26="","",①学校情報入力!$D$9)</f>
        <v/>
      </c>
      <c r="E26" t="str">
        <f>IF(②選手情報入力!B34="","",②選手情報入力!B34)</f>
        <v/>
      </c>
      <c r="F26" t="str">
        <f>IF(E26="","",②選手情報入力!C34)</f>
        <v/>
      </c>
      <c r="G26" t="str">
        <f>IF(E26="","",②選手情報入力!D34)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IF(E26="","",IF(②選手情報入力!H34="","",IF(I26=1,VLOOKUP(②選手情報入力!H34,種目情報!$A$4:$B$123,2,FALSE),VLOOKUP(②選手情報入力!H34,種目情報!$E$4:$F$210,2,FALSE))))</f>
        <v/>
      </c>
      <c r="P26" t="str">
        <f>IF(E26="","",IF(②選手情報入力!I34="","",②選手情報入力!I34))</f>
        <v/>
      </c>
      <c r="Q26" s="35" t="str">
        <f>IF(E26="","",IF(②選手情報入力!H34="","",0))</f>
        <v/>
      </c>
      <c r="R26" t="str">
        <f>IF(E26="","",IF(②選手情報入力!H34="","",IF(I26=1,VLOOKUP(②選手情報入力!H34,種目情報!$A$4:$C$123,3,FALSE),VLOOKUP(②選手情報入力!H34,種目情報!$E$4:$G$210,3,FALSE))))</f>
        <v/>
      </c>
      <c r="S26" t="str">
        <f>IF(E26="","",IF(②選手情報入力!J34="","",IF(I26=1,VLOOKUP(②選手情報入力!J34,種目情報!$A$4:$B$123,2,FALSE),VLOOKUP(②選手情報入力!J34,種目情報!$E$4:$F$210,2,FALSE))))</f>
        <v/>
      </c>
      <c r="T26" t="str">
        <f>IF(E26="","",IF(②選手情報入力!K34="","",②選手情報入力!K34))</f>
        <v/>
      </c>
      <c r="U26" s="35" t="str">
        <f>IF(E26="","",IF(②選手情報入力!J34="","",0))</f>
        <v/>
      </c>
      <c r="V26" t="str">
        <f>IF(E26="","",IF(②選手情報入力!J34="","",IF(I26=1,VLOOKUP(②選手情報入力!J34,種目情報!$A$4:$C$123,3,FALSE),VLOOKUP(②選手情報入力!J34,種目情報!$E$4:$G$210,3,FALSE))))</f>
        <v/>
      </c>
      <c r="W26" t="str">
        <f>IF(E26="","",IF(②選手情報入力!L34="","",IF(I26=1,VLOOKUP(②選手情報入力!L34,種目情報!$A$4:$B$123,2,FALSE),VLOOKUP(②選手情報入力!L34,種目情報!$E$4:$F$210,2,FALSE))))</f>
        <v/>
      </c>
      <c r="X26" t="str">
        <f>IF(E26="","",IF(②選手情報入力!M34="","",②選手情報入力!M34))</f>
        <v/>
      </c>
      <c r="Y26" s="35" t="str">
        <f>IF(E26="","",IF(②選手情報入力!L34="","",0))</f>
        <v/>
      </c>
      <c r="Z26" t="str">
        <f>IF(E26="","",IF(②選手情報入力!L34="","",IF(I26=1,VLOOKUP(②選手情報入力!L34,種目情報!$A$4:$C$22,3,FALSE),VLOOKUP(②選手情報入力!L34,種目情報!$E$4:$G$19,3,FALSE))))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IF(E27="","",①学校情報入力!$D$4)</f>
        <v/>
      </c>
      <c r="D27" t="str">
        <f>IF(E27="","",①学校情報入力!$D$9)</f>
        <v/>
      </c>
      <c r="E27" t="str">
        <f>IF(②選手情報入力!B35="","",②選手情報入力!B35)</f>
        <v/>
      </c>
      <c r="F27" t="str">
        <f>IF(E27="","",②選手情報入力!C35)</f>
        <v/>
      </c>
      <c r="G27" t="str">
        <f>IF(E27="","",②選手情報入力!D35)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IF(E27="","",IF(②選手情報入力!H35="","",IF(I27=1,VLOOKUP(②選手情報入力!H35,種目情報!$A$4:$B$123,2,FALSE),VLOOKUP(②選手情報入力!H35,種目情報!$E$4:$F$210,2,FALSE))))</f>
        <v/>
      </c>
      <c r="P27" t="str">
        <f>IF(E27="","",IF(②選手情報入力!I35="","",②選手情報入力!I35))</f>
        <v/>
      </c>
      <c r="Q27" s="35" t="str">
        <f>IF(E27="","",IF(②選手情報入力!H35="","",0))</f>
        <v/>
      </c>
      <c r="R27" t="str">
        <f>IF(E27="","",IF(②選手情報入力!H35="","",IF(I27=1,VLOOKUP(②選手情報入力!H35,種目情報!$A$4:$C$123,3,FALSE),VLOOKUP(②選手情報入力!H35,種目情報!$E$4:$G$210,3,FALSE))))</f>
        <v/>
      </c>
      <c r="S27" t="str">
        <f>IF(E27="","",IF(②選手情報入力!J35="","",IF(I27=1,VLOOKUP(②選手情報入力!J35,種目情報!$A$4:$B$123,2,FALSE),VLOOKUP(②選手情報入力!J35,種目情報!$E$4:$F$210,2,FALSE))))</f>
        <v/>
      </c>
      <c r="T27" t="str">
        <f>IF(E27="","",IF(②選手情報入力!K35="","",②選手情報入力!K35))</f>
        <v/>
      </c>
      <c r="U27" s="35" t="str">
        <f>IF(E27="","",IF(②選手情報入力!J35="","",0))</f>
        <v/>
      </c>
      <c r="V27" t="str">
        <f>IF(E27="","",IF(②選手情報入力!J35="","",IF(I27=1,VLOOKUP(②選手情報入力!J35,種目情報!$A$4:$C$123,3,FALSE),VLOOKUP(②選手情報入力!J35,種目情報!$E$4:$G$210,3,FALSE))))</f>
        <v/>
      </c>
      <c r="W27" t="str">
        <f>IF(E27="","",IF(②選手情報入力!L35="","",IF(I27=1,VLOOKUP(②選手情報入力!L35,種目情報!$A$4:$B$123,2,FALSE),VLOOKUP(②選手情報入力!L35,種目情報!$E$4:$F$210,2,FALSE))))</f>
        <v/>
      </c>
      <c r="X27" t="str">
        <f>IF(E27="","",IF(②選手情報入力!M35="","",②選手情報入力!M35))</f>
        <v/>
      </c>
      <c r="Y27" s="35" t="str">
        <f>IF(E27="","",IF(②選手情報入力!L35="","",0))</f>
        <v/>
      </c>
      <c r="Z27" t="str">
        <f>IF(E27="","",IF(②選手情報入力!L35="","",IF(I27=1,VLOOKUP(②選手情報入力!L35,種目情報!$A$4:$C$22,3,FALSE),VLOOKUP(②選手情報入力!L35,種目情報!$E$4:$G$19,3,FALSE))))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IF(E28="","",①学校情報入力!$D$4)</f>
        <v/>
      </c>
      <c r="D28" t="str">
        <f>IF(E28="","",①学校情報入力!$D$9)</f>
        <v/>
      </c>
      <c r="E28" t="str">
        <f>IF(②選手情報入力!B36="","",②選手情報入力!B36)</f>
        <v/>
      </c>
      <c r="F28" t="str">
        <f>IF(E28="","",②選手情報入力!C36)</f>
        <v/>
      </c>
      <c r="G28" t="str">
        <f>IF(E28="","",②選手情報入力!D36)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IF(E28="","",IF(②選手情報入力!H36="","",IF(I28=1,VLOOKUP(②選手情報入力!H36,種目情報!$A$4:$B$123,2,FALSE),VLOOKUP(②選手情報入力!H36,種目情報!$E$4:$F$210,2,FALSE))))</f>
        <v/>
      </c>
      <c r="P28" t="str">
        <f>IF(E28="","",IF(②選手情報入力!I36="","",②選手情報入力!I36))</f>
        <v/>
      </c>
      <c r="Q28" s="35" t="str">
        <f>IF(E28="","",IF(②選手情報入力!H36="","",0))</f>
        <v/>
      </c>
      <c r="R28" t="str">
        <f>IF(E28="","",IF(②選手情報入力!H36="","",IF(I28=1,VLOOKUP(②選手情報入力!H36,種目情報!$A$4:$C$123,3,FALSE),VLOOKUP(②選手情報入力!H36,種目情報!$E$4:$G$210,3,FALSE))))</f>
        <v/>
      </c>
      <c r="S28" t="str">
        <f>IF(E28="","",IF(②選手情報入力!J36="","",IF(I28=1,VLOOKUP(②選手情報入力!J36,種目情報!$A$4:$B$123,2,FALSE),VLOOKUP(②選手情報入力!J36,種目情報!$E$4:$F$210,2,FALSE))))</f>
        <v/>
      </c>
      <c r="T28" t="str">
        <f>IF(E28="","",IF(②選手情報入力!K36="","",②選手情報入力!K36))</f>
        <v/>
      </c>
      <c r="U28" s="35" t="str">
        <f>IF(E28="","",IF(②選手情報入力!J36="","",0))</f>
        <v/>
      </c>
      <c r="V28" t="str">
        <f>IF(E28="","",IF(②選手情報入力!J36="","",IF(I28=1,VLOOKUP(②選手情報入力!J36,種目情報!$A$4:$C$123,3,FALSE),VLOOKUP(②選手情報入力!J36,種目情報!$E$4:$G$210,3,FALSE))))</f>
        <v/>
      </c>
      <c r="W28" t="str">
        <f>IF(E28="","",IF(②選手情報入力!L36="","",IF(I28=1,VLOOKUP(②選手情報入力!L36,種目情報!$A$4:$B$123,2,FALSE),VLOOKUP(②選手情報入力!L36,種目情報!$E$4:$F$210,2,FALSE))))</f>
        <v/>
      </c>
      <c r="X28" t="str">
        <f>IF(E28="","",IF(②選手情報入力!M36="","",②選手情報入力!M36))</f>
        <v/>
      </c>
      <c r="Y28" s="35" t="str">
        <f>IF(E28="","",IF(②選手情報入力!L36="","",0))</f>
        <v/>
      </c>
      <c r="Z28" t="str">
        <f>IF(E28="","",IF(②選手情報入力!L36="","",IF(I28=1,VLOOKUP(②選手情報入力!L36,種目情報!$A$4:$C$22,3,FALSE),VLOOKUP(②選手情報入力!L36,種目情報!$E$4:$G$19,3,FALSE))))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IF(E29="","",①学校情報入力!$D$4)</f>
        <v/>
      </c>
      <c r="D29" t="str">
        <f>IF(E29="","",①学校情報入力!$D$9)</f>
        <v/>
      </c>
      <c r="E29" t="str">
        <f>IF(②選手情報入力!B37="","",②選手情報入力!B37)</f>
        <v/>
      </c>
      <c r="F29" t="str">
        <f>IF(E29="","",②選手情報入力!C37)</f>
        <v/>
      </c>
      <c r="G29" t="str">
        <f>IF(E29="","",②選手情報入力!D37)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IF(E29="","",IF(②選手情報入力!H37="","",IF(I29=1,VLOOKUP(②選手情報入力!H37,種目情報!$A$4:$B$123,2,FALSE),VLOOKUP(②選手情報入力!H37,種目情報!$E$4:$F$210,2,FALSE))))</f>
        <v/>
      </c>
      <c r="P29" t="str">
        <f>IF(E29="","",IF(②選手情報入力!I37="","",②選手情報入力!I37))</f>
        <v/>
      </c>
      <c r="Q29" s="35" t="str">
        <f>IF(E29="","",IF(②選手情報入力!H37="","",0))</f>
        <v/>
      </c>
      <c r="R29" t="str">
        <f>IF(E29="","",IF(②選手情報入力!H37="","",IF(I29=1,VLOOKUP(②選手情報入力!H37,種目情報!$A$4:$C$123,3,FALSE),VLOOKUP(②選手情報入力!H37,種目情報!$E$4:$G$210,3,FALSE))))</f>
        <v/>
      </c>
      <c r="S29" t="str">
        <f>IF(E29="","",IF(②選手情報入力!J37="","",IF(I29=1,VLOOKUP(②選手情報入力!J37,種目情報!$A$4:$B$123,2,FALSE),VLOOKUP(②選手情報入力!J37,種目情報!$E$4:$F$210,2,FALSE))))</f>
        <v/>
      </c>
      <c r="T29" t="str">
        <f>IF(E29="","",IF(②選手情報入力!K37="","",②選手情報入力!K37))</f>
        <v/>
      </c>
      <c r="U29" s="35" t="str">
        <f>IF(E29="","",IF(②選手情報入力!J37="","",0))</f>
        <v/>
      </c>
      <c r="V29" t="str">
        <f>IF(E29="","",IF(②選手情報入力!J37="","",IF(I29=1,VLOOKUP(②選手情報入力!J37,種目情報!$A$4:$C$123,3,FALSE),VLOOKUP(②選手情報入力!J37,種目情報!$E$4:$G$210,3,FALSE))))</f>
        <v/>
      </c>
      <c r="W29" t="str">
        <f>IF(E29="","",IF(②選手情報入力!L37="","",IF(I29=1,VLOOKUP(②選手情報入力!L37,種目情報!$A$4:$B$123,2,FALSE),VLOOKUP(②選手情報入力!L37,種目情報!$E$4:$F$210,2,FALSE))))</f>
        <v/>
      </c>
      <c r="X29" t="str">
        <f>IF(E29="","",IF(②選手情報入力!M37="","",②選手情報入力!M37))</f>
        <v/>
      </c>
      <c r="Y29" s="35" t="str">
        <f>IF(E29="","",IF(②選手情報入力!L37="","",0))</f>
        <v/>
      </c>
      <c r="Z29" t="str">
        <f>IF(E29="","",IF(②選手情報入力!L37="","",IF(I29=1,VLOOKUP(②選手情報入力!L37,種目情報!$A$4:$C$22,3,FALSE),VLOOKUP(②選手情報入力!L37,種目情報!$E$4:$G$19,3,FALSE))))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IF(E30="","",①学校情報入力!$D$4)</f>
        <v/>
      </c>
      <c r="D30" t="str">
        <f>IF(E30="","",①学校情報入力!$D$9)</f>
        <v/>
      </c>
      <c r="E30" t="str">
        <f>IF(②選手情報入力!B38="","",②選手情報入力!B38)</f>
        <v/>
      </c>
      <c r="F30" t="str">
        <f>IF(E30="","",②選手情報入力!C38)</f>
        <v/>
      </c>
      <c r="G30" t="str">
        <f>IF(E30="","",②選手情報入力!D38)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IF(E30="","",IF(②選手情報入力!H38="","",IF(I30=1,VLOOKUP(②選手情報入力!H38,種目情報!$A$4:$B$123,2,FALSE),VLOOKUP(②選手情報入力!H38,種目情報!$E$4:$F$210,2,FALSE))))</f>
        <v/>
      </c>
      <c r="P30" t="str">
        <f>IF(E30="","",IF(②選手情報入力!I38="","",②選手情報入力!I38))</f>
        <v/>
      </c>
      <c r="Q30" s="35" t="str">
        <f>IF(E30="","",IF(②選手情報入力!H38="","",0))</f>
        <v/>
      </c>
      <c r="R30" t="str">
        <f>IF(E30="","",IF(②選手情報入力!H38="","",IF(I30=1,VLOOKUP(②選手情報入力!H38,種目情報!$A$4:$C$123,3,FALSE),VLOOKUP(②選手情報入力!H38,種目情報!$E$4:$G$210,3,FALSE))))</f>
        <v/>
      </c>
      <c r="S30" t="str">
        <f>IF(E30="","",IF(②選手情報入力!J38="","",IF(I30=1,VLOOKUP(②選手情報入力!J38,種目情報!$A$4:$B$123,2,FALSE),VLOOKUP(②選手情報入力!J38,種目情報!$E$4:$F$210,2,FALSE))))</f>
        <v/>
      </c>
      <c r="T30" t="str">
        <f>IF(E30="","",IF(②選手情報入力!K38="","",②選手情報入力!K38))</f>
        <v/>
      </c>
      <c r="U30" s="35" t="str">
        <f>IF(E30="","",IF(②選手情報入力!J38="","",0))</f>
        <v/>
      </c>
      <c r="V30" t="str">
        <f>IF(E30="","",IF(②選手情報入力!J38="","",IF(I30=1,VLOOKUP(②選手情報入力!J38,種目情報!$A$4:$C$123,3,FALSE),VLOOKUP(②選手情報入力!J38,種目情報!$E$4:$G$210,3,FALSE))))</f>
        <v/>
      </c>
      <c r="W30" t="str">
        <f>IF(E30="","",IF(②選手情報入力!L38="","",IF(I30=1,VLOOKUP(②選手情報入力!L38,種目情報!$A$4:$B$123,2,FALSE),VLOOKUP(②選手情報入力!L38,種目情報!$E$4:$F$210,2,FALSE))))</f>
        <v/>
      </c>
      <c r="X30" t="str">
        <f>IF(E30="","",IF(②選手情報入力!M38="","",②選手情報入力!M38))</f>
        <v/>
      </c>
      <c r="Y30" s="35" t="str">
        <f>IF(E30="","",IF(②選手情報入力!L38="","",0))</f>
        <v/>
      </c>
      <c r="Z30" t="str">
        <f>IF(E30="","",IF(②選手情報入力!L38="","",IF(I30=1,VLOOKUP(②選手情報入力!L38,種目情報!$A$4:$C$22,3,FALSE),VLOOKUP(②選手情報入力!L38,種目情報!$E$4:$G$19,3,FALSE))))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IF(E31="","",①学校情報入力!$D$4)</f>
        <v/>
      </c>
      <c r="D31" t="str">
        <f>IF(E31="","",①学校情報入力!$D$9)</f>
        <v/>
      </c>
      <c r="E31" t="str">
        <f>IF(②選手情報入力!B39="","",②選手情報入力!B39)</f>
        <v/>
      </c>
      <c r="F31" t="str">
        <f>IF(E31="","",②選手情報入力!C39)</f>
        <v/>
      </c>
      <c r="G31" t="str">
        <f>IF(E31="","",②選手情報入力!D39)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IF(E31="","",IF(②選手情報入力!H39="","",IF(I31=1,VLOOKUP(②選手情報入力!H39,種目情報!$A$4:$B$123,2,FALSE),VLOOKUP(②選手情報入力!H39,種目情報!$E$4:$F$210,2,FALSE))))</f>
        <v/>
      </c>
      <c r="P31" t="str">
        <f>IF(E31="","",IF(②選手情報入力!I39="","",②選手情報入力!I39))</f>
        <v/>
      </c>
      <c r="Q31" s="35" t="str">
        <f>IF(E31="","",IF(②選手情報入力!H39="","",0))</f>
        <v/>
      </c>
      <c r="R31" t="str">
        <f>IF(E31="","",IF(②選手情報入力!H39="","",IF(I31=1,VLOOKUP(②選手情報入力!H39,種目情報!$A$4:$C$123,3,FALSE),VLOOKUP(②選手情報入力!H39,種目情報!$E$4:$G$210,3,FALSE))))</f>
        <v/>
      </c>
      <c r="S31" t="str">
        <f>IF(E31="","",IF(②選手情報入力!J39="","",IF(I31=1,VLOOKUP(②選手情報入力!J39,種目情報!$A$4:$B$123,2,FALSE),VLOOKUP(②選手情報入力!J39,種目情報!$E$4:$F$210,2,FALSE))))</f>
        <v/>
      </c>
      <c r="T31" t="str">
        <f>IF(E31="","",IF(②選手情報入力!K39="","",②選手情報入力!K39))</f>
        <v/>
      </c>
      <c r="U31" s="35" t="str">
        <f>IF(E31="","",IF(②選手情報入力!J39="","",0))</f>
        <v/>
      </c>
      <c r="V31" t="str">
        <f>IF(E31="","",IF(②選手情報入力!J39="","",IF(I31=1,VLOOKUP(②選手情報入力!J39,種目情報!$A$4:$C$123,3,FALSE),VLOOKUP(②選手情報入力!J39,種目情報!$E$4:$G$210,3,FALSE))))</f>
        <v/>
      </c>
      <c r="W31" t="str">
        <f>IF(E31="","",IF(②選手情報入力!L39="","",IF(I31=1,VLOOKUP(②選手情報入力!L39,種目情報!$A$4:$B$123,2,FALSE),VLOOKUP(②選手情報入力!L39,種目情報!$E$4:$F$210,2,FALSE))))</f>
        <v/>
      </c>
      <c r="X31" t="str">
        <f>IF(E31="","",IF(②選手情報入力!M39="","",②選手情報入力!M39))</f>
        <v/>
      </c>
      <c r="Y31" s="35" t="str">
        <f>IF(E31="","",IF(②選手情報入力!L39="","",0))</f>
        <v/>
      </c>
      <c r="Z31" t="str">
        <f>IF(E31="","",IF(②選手情報入力!L39="","",IF(I31=1,VLOOKUP(②選手情報入力!L39,種目情報!$A$4:$C$22,3,FALSE),VLOOKUP(②選手情報入力!L39,種目情報!$E$4:$G$19,3,FALSE))))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IF(E32="","",①学校情報入力!$D$4)</f>
        <v/>
      </c>
      <c r="D32" t="str">
        <f>IF(E32="","",①学校情報入力!$D$9)</f>
        <v/>
      </c>
      <c r="E32" t="str">
        <f>IF(②選手情報入力!B40="","",②選手情報入力!B40)</f>
        <v/>
      </c>
      <c r="F32" t="str">
        <f>IF(E32="","",②選手情報入力!C40)</f>
        <v/>
      </c>
      <c r="G32" t="str">
        <f>IF(E32="","",②選手情報入力!D40)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IF(E32="","",IF(②選手情報入力!H40="","",IF(I32=1,VLOOKUP(②選手情報入力!H40,種目情報!$A$4:$B$123,2,FALSE),VLOOKUP(②選手情報入力!H40,種目情報!$E$4:$F$210,2,FALSE))))</f>
        <v/>
      </c>
      <c r="P32" t="str">
        <f>IF(E32="","",IF(②選手情報入力!I40="","",②選手情報入力!I40))</f>
        <v/>
      </c>
      <c r="Q32" s="35" t="str">
        <f>IF(E32="","",IF(②選手情報入力!H40="","",0))</f>
        <v/>
      </c>
      <c r="R32" t="str">
        <f>IF(E32="","",IF(②選手情報入力!H40="","",IF(I32=1,VLOOKUP(②選手情報入力!H40,種目情報!$A$4:$C$123,3,FALSE),VLOOKUP(②選手情報入力!H40,種目情報!$E$4:$G$210,3,FALSE))))</f>
        <v/>
      </c>
      <c r="S32" t="str">
        <f>IF(E32="","",IF(②選手情報入力!J40="","",IF(I32=1,VLOOKUP(②選手情報入力!J40,種目情報!$A$4:$B$123,2,FALSE),VLOOKUP(②選手情報入力!J40,種目情報!$E$4:$F$210,2,FALSE))))</f>
        <v/>
      </c>
      <c r="T32" t="str">
        <f>IF(E32="","",IF(②選手情報入力!K40="","",②選手情報入力!K40))</f>
        <v/>
      </c>
      <c r="U32" s="35" t="str">
        <f>IF(E32="","",IF(②選手情報入力!J40="","",0))</f>
        <v/>
      </c>
      <c r="V32" t="str">
        <f>IF(E32="","",IF(②選手情報入力!J40="","",IF(I32=1,VLOOKUP(②選手情報入力!J40,種目情報!$A$4:$C$123,3,FALSE),VLOOKUP(②選手情報入力!J40,種目情報!$E$4:$G$210,3,FALSE))))</f>
        <v/>
      </c>
      <c r="W32" t="str">
        <f>IF(E32="","",IF(②選手情報入力!L40="","",IF(I32=1,VLOOKUP(②選手情報入力!L40,種目情報!$A$4:$B$123,2,FALSE),VLOOKUP(②選手情報入力!L40,種目情報!$E$4:$F$210,2,FALSE))))</f>
        <v/>
      </c>
      <c r="X32" t="str">
        <f>IF(E32="","",IF(②選手情報入力!M40="","",②選手情報入力!M40))</f>
        <v/>
      </c>
      <c r="Y32" s="35" t="str">
        <f>IF(E32="","",IF(②選手情報入力!L40="","",0))</f>
        <v/>
      </c>
      <c r="Z32" t="str">
        <f>IF(E32="","",IF(②選手情報入力!L40="","",IF(I32=1,VLOOKUP(②選手情報入力!L40,種目情報!$A$4:$C$22,3,FALSE),VLOOKUP(②選手情報入力!L40,種目情報!$E$4:$G$19,3,FALSE))))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IF(E33="","",①学校情報入力!$D$4)</f>
        <v/>
      </c>
      <c r="D33" t="str">
        <f>IF(E33="","",①学校情報入力!$D$9)</f>
        <v/>
      </c>
      <c r="E33" t="str">
        <f>IF(②選手情報入力!B41="","",②選手情報入力!B41)</f>
        <v/>
      </c>
      <c r="F33" t="str">
        <f>IF(E33="","",②選手情報入力!C41)</f>
        <v/>
      </c>
      <c r="G33" t="str">
        <f>IF(E33="","",②選手情報入力!D41)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IF(E33="","",IF(②選手情報入力!H41="","",IF(I33=1,VLOOKUP(②選手情報入力!H41,種目情報!$A$4:$B$123,2,FALSE),VLOOKUP(②選手情報入力!H41,種目情報!$E$4:$F$210,2,FALSE))))</f>
        <v/>
      </c>
      <c r="P33" t="str">
        <f>IF(E33="","",IF(②選手情報入力!I41="","",②選手情報入力!I41))</f>
        <v/>
      </c>
      <c r="Q33" s="35" t="str">
        <f>IF(E33="","",IF(②選手情報入力!H41="","",0))</f>
        <v/>
      </c>
      <c r="R33" t="str">
        <f>IF(E33="","",IF(②選手情報入力!H41="","",IF(I33=1,VLOOKUP(②選手情報入力!H41,種目情報!$A$4:$C$123,3,FALSE),VLOOKUP(②選手情報入力!H41,種目情報!$E$4:$G$210,3,FALSE))))</f>
        <v/>
      </c>
      <c r="S33" t="str">
        <f>IF(E33="","",IF(②選手情報入力!J41="","",IF(I33=1,VLOOKUP(②選手情報入力!J41,種目情報!$A$4:$B$123,2,FALSE),VLOOKUP(②選手情報入力!J41,種目情報!$E$4:$F$210,2,FALSE))))</f>
        <v/>
      </c>
      <c r="T33" t="str">
        <f>IF(E33="","",IF(②選手情報入力!K41="","",②選手情報入力!K41))</f>
        <v/>
      </c>
      <c r="U33" s="35" t="str">
        <f>IF(E33="","",IF(②選手情報入力!J41="","",0))</f>
        <v/>
      </c>
      <c r="V33" t="str">
        <f>IF(E33="","",IF(②選手情報入力!J41="","",IF(I33=1,VLOOKUP(②選手情報入力!J41,種目情報!$A$4:$C$123,3,FALSE),VLOOKUP(②選手情報入力!J41,種目情報!$E$4:$G$210,3,FALSE))))</f>
        <v/>
      </c>
      <c r="W33" t="str">
        <f>IF(E33="","",IF(②選手情報入力!L41="","",IF(I33=1,VLOOKUP(②選手情報入力!L41,種目情報!$A$4:$B$123,2,FALSE),VLOOKUP(②選手情報入力!L41,種目情報!$E$4:$F$210,2,FALSE))))</f>
        <v/>
      </c>
      <c r="X33" t="str">
        <f>IF(E33="","",IF(②選手情報入力!M41="","",②選手情報入力!M41))</f>
        <v/>
      </c>
      <c r="Y33" s="35" t="str">
        <f>IF(E33="","",IF(②選手情報入力!L41="","",0))</f>
        <v/>
      </c>
      <c r="Z33" t="str">
        <f>IF(E33="","",IF(②選手情報入力!L41="","",IF(I33=1,VLOOKUP(②選手情報入力!L41,種目情報!$A$4:$C$22,3,FALSE),VLOOKUP(②選手情報入力!L41,種目情報!$E$4:$G$19,3,FALSE))))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IF(E34="","",①学校情報入力!$D$4)</f>
        <v/>
      </c>
      <c r="D34" t="str">
        <f>IF(E34="","",①学校情報入力!$D$9)</f>
        <v/>
      </c>
      <c r="E34" t="str">
        <f>IF(②選手情報入力!B42="","",②選手情報入力!B42)</f>
        <v/>
      </c>
      <c r="F34" t="str">
        <f>IF(E34="","",②選手情報入力!C42)</f>
        <v/>
      </c>
      <c r="G34" t="str">
        <f>IF(E34="","",②選手情報入力!D42)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IF(E34="","",IF(②選手情報入力!H42="","",IF(I34=1,VLOOKUP(②選手情報入力!H42,種目情報!$A$4:$B$123,2,FALSE),VLOOKUP(②選手情報入力!H42,種目情報!$E$4:$F$210,2,FALSE))))</f>
        <v/>
      </c>
      <c r="P34" t="str">
        <f>IF(E34="","",IF(②選手情報入力!I42="","",②選手情報入力!I42))</f>
        <v/>
      </c>
      <c r="Q34" s="35" t="str">
        <f>IF(E34="","",IF(②選手情報入力!H42="","",0))</f>
        <v/>
      </c>
      <c r="R34" t="str">
        <f>IF(E34="","",IF(②選手情報入力!H42="","",IF(I34=1,VLOOKUP(②選手情報入力!H42,種目情報!$A$4:$C$123,3,FALSE),VLOOKUP(②選手情報入力!H42,種目情報!$E$4:$G$210,3,FALSE))))</f>
        <v/>
      </c>
      <c r="S34" t="str">
        <f>IF(E34="","",IF(②選手情報入力!J42="","",IF(I34=1,VLOOKUP(②選手情報入力!J42,種目情報!$A$4:$B$123,2,FALSE),VLOOKUP(②選手情報入力!J42,種目情報!$E$4:$F$210,2,FALSE))))</f>
        <v/>
      </c>
      <c r="T34" t="str">
        <f>IF(E34="","",IF(②選手情報入力!K42="","",②選手情報入力!K42))</f>
        <v/>
      </c>
      <c r="U34" s="35" t="str">
        <f>IF(E34="","",IF(②選手情報入力!J42="","",0))</f>
        <v/>
      </c>
      <c r="V34" t="str">
        <f>IF(E34="","",IF(②選手情報入力!J42="","",IF(I34=1,VLOOKUP(②選手情報入力!J42,種目情報!$A$4:$C$123,3,FALSE),VLOOKUP(②選手情報入力!J42,種目情報!$E$4:$G$210,3,FALSE))))</f>
        <v/>
      </c>
      <c r="W34" t="str">
        <f>IF(E34="","",IF(②選手情報入力!L42="","",IF(I34=1,VLOOKUP(②選手情報入力!L42,種目情報!$A$4:$B$123,2,FALSE),VLOOKUP(②選手情報入力!L42,種目情報!$E$4:$F$210,2,FALSE))))</f>
        <v/>
      </c>
      <c r="X34" t="str">
        <f>IF(E34="","",IF(②選手情報入力!M42="","",②選手情報入力!M42))</f>
        <v/>
      </c>
      <c r="Y34" s="35" t="str">
        <f>IF(E34="","",IF(②選手情報入力!L42="","",0))</f>
        <v/>
      </c>
      <c r="Z34" t="str">
        <f>IF(E34="","",IF(②選手情報入力!L42="","",IF(I34=1,VLOOKUP(②選手情報入力!L42,種目情報!$A$4:$C$22,3,FALSE),VLOOKUP(②選手情報入力!L42,種目情報!$E$4:$G$19,3,FALSE))))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IF(E35="","",①学校情報入力!$D$4)</f>
        <v/>
      </c>
      <c r="D35" t="str">
        <f>IF(E35="","",①学校情報入力!$D$9)</f>
        <v/>
      </c>
      <c r="E35" t="str">
        <f>IF(②選手情報入力!B43="","",②選手情報入力!B43)</f>
        <v/>
      </c>
      <c r="F35" t="str">
        <f>IF(E35="","",②選手情報入力!C43)</f>
        <v/>
      </c>
      <c r="G35" t="str">
        <f>IF(E35="","",②選手情報入力!D43)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IF(E35="","",IF(②選手情報入力!H43="","",IF(I35=1,VLOOKUP(②選手情報入力!H43,種目情報!$A$4:$B$123,2,FALSE),VLOOKUP(②選手情報入力!H43,種目情報!$E$4:$F$210,2,FALSE))))</f>
        <v/>
      </c>
      <c r="P35" t="str">
        <f>IF(E35="","",IF(②選手情報入力!I43="","",②選手情報入力!I43))</f>
        <v/>
      </c>
      <c r="Q35" s="35" t="str">
        <f>IF(E35="","",IF(②選手情報入力!H43="","",0))</f>
        <v/>
      </c>
      <c r="R35" t="str">
        <f>IF(E35="","",IF(②選手情報入力!H43="","",IF(I35=1,VLOOKUP(②選手情報入力!H43,種目情報!$A$4:$C$123,3,FALSE),VLOOKUP(②選手情報入力!H43,種目情報!$E$4:$G$210,3,FALSE))))</f>
        <v/>
      </c>
      <c r="S35" t="str">
        <f>IF(E35="","",IF(②選手情報入力!J43="","",IF(I35=1,VLOOKUP(②選手情報入力!J43,種目情報!$A$4:$B$123,2,FALSE),VLOOKUP(②選手情報入力!J43,種目情報!$E$4:$F$210,2,FALSE))))</f>
        <v/>
      </c>
      <c r="T35" t="str">
        <f>IF(E35="","",IF(②選手情報入力!K43="","",②選手情報入力!K43))</f>
        <v/>
      </c>
      <c r="U35" s="35" t="str">
        <f>IF(E35="","",IF(②選手情報入力!J43="","",0))</f>
        <v/>
      </c>
      <c r="V35" t="str">
        <f>IF(E35="","",IF(②選手情報入力!J43="","",IF(I35=1,VLOOKUP(②選手情報入力!J43,種目情報!$A$4:$C$123,3,FALSE),VLOOKUP(②選手情報入力!J43,種目情報!$E$4:$G$210,3,FALSE))))</f>
        <v/>
      </c>
      <c r="W35" t="str">
        <f>IF(E35="","",IF(②選手情報入力!L43="","",IF(I35=1,VLOOKUP(②選手情報入力!L43,種目情報!$A$4:$B$123,2,FALSE),VLOOKUP(②選手情報入力!L43,種目情報!$E$4:$F$210,2,FALSE))))</f>
        <v/>
      </c>
      <c r="X35" t="str">
        <f>IF(E35="","",IF(②選手情報入力!M43="","",②選手情報入力!M43))</f>
        <v/>
      </c>
      <c r="Y35" s="35" t="str">
        <f>IF(E35="","",IF(②選手情報入力!L43="","",0))</f>
        <v/>
      </c>
      <c r="Z35" t="str">
        <f>IF(E35="","",IF(②選手情報入力!L43="","",IF(I35=1,VLOOKUP(②選手情報入力!L43,種目情報!$A$4:$C$22,3,FALSE),VLOOKUP(②選手情報入力!L43,種目情報!$E$4:$G$19,3,FALSE))))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IF(E36="","",①学校情報入力!$D$4)</f>
        <v/>
      </c>
      <c r="D36" t="str">
        <f>IF(E36="","",①学校情報入力!$D$9)</f>
        <v/>
      </c>
      <c r="E36" t="str">
        <f>IF(②選手情報入力!B44="","",②選手情報入力!B44)</f>
        <v/>
      </c>
      <c r="F36" t="str">
        <f>IF(E36="","",②選手情報入力!C44)</f>
        <v/>
      </c>
      <c r="G36" t="str">
        <f>IF(E36="","",②選手情報入力!D44)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IF(E36="","",IF(②選手情報入力!H44="","",IF(I36=1,VLOOKUP(②選手情報入力!H44,種目情報!$A$4:$B$123,2,FALSE),VLOOKUP(②選手情報入力!H44,種目情報!$E$4:$F$210,2,FALSE))))</f>
        <v/>
      </c>
      <c r="P36" t="str">
        <f>IF(E36="","",IF(②選手情報入力!I44="","",②選手情報入力!I44))</f>
        <v/>
      </c>
      <c r="Q36" s="35" t="str">
        <f>IF(E36="","",IF(②選手情報入力!H44="","",0))</f>
        <v/>
      </c>
      <c r="R36" t="str">
        <f>IF(E36="","",IF(②選手情報入力!H44="","",IF(I36=1,VLOOKUP(②選手情報入力!H44,種目情報!$A$4:$C$123,3,FALSE),VLOOKUP(②選手情報入力!H44,種目情報!$E$4:$G$210,3,FALSE))))</f>
        <v/>
      </c>
      <c r="S36" t="str">
        <f>IF(E36="","",IF(②選手情報入力!J44="","",IF(I36=1,VLOOKUP(②選手情報入力!J44,種目情報!$A$4:$B$123,2,FALSE),VLOOKUP(②選手情報入力!J44,種目情報!$E$4:$F$210,2,FALSE))))</f>
        <v/>
      </c>
      <c r="T36" t="str">
        <f>IF(E36="","",IF(②選手情報入力!K44="","",②選手情報入力!K44))</f>
        <v/>
      </c>
      <c r="U36" s="35" t="str">
        <f>IF(E36="","",IF(②選手情報入力!J44="","",0))</f>
        <v/>
      </c>
      <c r="V36" t="str">
        <f>IF(E36="","",IF(②選手情報入力!J44="","",IF(I36=1,VLOOKUP(②選手情報入力!J44,種目情報!$A$4:$C$123,3,FALSE),VLOOKUP(②選手情報入力!J44,種目情報!$E$4:$G$210,3,FALSE))))</f>
        <v/>
      </c>
      <c r="W36" t="str">
        <f>IF(E36="","",IF(②選手情報入力!L44="","",IF(I36=1,VLOOKUP(②選手情報入力!L44,種目情報!$A$4:$B$123,2,FALSE),VLOOKUP(②選手情報入力!L44,種目情報!$E$4:$F$210,2,FALSE))))</f>
        <v/>
      </c>
      <c r="X36" t="str">
        <f>IF(E36="","",IF(②選手情報入力!M44="","",②選手情報入力!M44))</f>
        <v/>
      </c>
      <c r="Y36" s="35" t="str">
        <f>IF(E36="","",IF(②選手情報入力!L44="","",0))</f>
        <v/>
      </c>
      <c r="Z36" t="str">
        <f>IF(E36="","",IF(②選手情報入力!L44="","",IF(I36=1,VLOOKUP(②選手情報入力!L44,種目情報!$A$4:$C$22,3,FALSE),VLOOKUP(②選手情報入力!L44,種目情報!$E$4:$G$19,3,FALSE))))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IF(E37="","",①学校情報入力!$D$4)</f>
        <v/>
      </c>
      <c r="D37" t="str">
        <f>IF(E37="","",①学校情報入力!$D$9)</f>
        <v/>
      </c>
      <c r="E37" t="str">
        <f>IF(②選手情報入力!B45="","",②選手情報入力!B45)</f>
        <v/>
      </c>
      <c r="F37" t="str">
        <f>IF(E37="","",②選手情報入力!C45)</f>
        <v/>
      </c>
      <c r="G37" t="str">
        <f>IF(E37="","",②選手情報入力!D45)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IF(E37="","",IF(②選手情報入力!H45="","",IF(I37=1,VLOOKUP(②選手情報入力!H45,種目情報!$A$4:$B$123,2,FALSE),VLOOKUP(②選手情報入力!H45,種目情報!$E$4:$F$210,2,FALSE))))</f>
        <v/>
      </c>
      <c r="P37" t="str">
        <f>IF(E37="","",IF(②選手情報入力!I45="","",②選手情報入力!I45))</f>
        <v/>
      </c>
      <c r="Q37" s="35" t="str">
        <f>IF(E37="","",IF(②選手情報入力!H45="","",0))</f>
        <v/>
      </c>
      <c r="R37" t="str">
        <f>IF(E37="","",IF(②選手情報入力!H45="","",IF(I37=1,VLOOKUP(②選手情報入力!H45,種目情報!$A$4:$C$123,3,FALSE),VLOOKUP(②選手情報入力!H45,種目情報!$E$4:$G$210,3,FALSE))))</f>
        <v/>
      </c>
      <c r="S37" t="str">
        <f>IF(E37="","",IF(②選手情報入力!J45="","",IF(I37=1,VLOOKUP(②選手情報入力!J45,種目情報!$A$4:$B$123,2,FALSE),VLOOKUP(②選手情報入力!J45,種目情報!$E$4:$F$210,2,FALSE))))</f>
        <v/>
      </c>
      <c r="T37" t="str">
        <f>IF(E37="","",IF(②選手情報入力!K45="","",②選手情報入力!K45))</f>
        <v/>
      </c>
      <c r="U37" s="35" t="str">
        <f>IF(E37="","",IF(②選手情報入力!J45="","",0))</f>
        <v/>
      </c>
      <c r="V37" t="str">
        <f>IF(E37="","",IF(②選手情報入力!J45="","",IF(I37=1,VLOOKUP(②選手情報入力!J45,種目情報!$A$4:$C$123,3,FALSE),VLOOKUP(②選手情報入力!J45,種目情報!$E$4:$G$210,3,FALSE))))</f>
        <v/>
      </c>
      <c r="W37" t="str">
        <f>IF(E37="","",IF(②選手情報入力!L45="","",IF(I37=1,VLOOKUP(②選手情報入力!L45,種目情報!$A$4:$B$123,2,FALSE),VLOOKUP(②選手情報入力!L45,種目情報!$E$4:$F$210,2,FALSE))))</f>
        <v/>
      </c>
      <c r="X37" t="str">
        <f>IF(E37="","",IF(②選手情報入力!M45="","",②選手情報入力!M45))</f>
        <v/>
      </c>
      <c r="Y37" s="35" t="str">
        <f>IF(E37="","",IF(②選手情報入力!L45="","",0))</f>
        <v/>
      </c>
      <c r="Z37" t="str">
        <f>IF(E37="","",IF(②選手情報入力!L45="","",IF(I37=1,VLOOKUP(②選手情報入力!L45,種目情報!$A$4:$C$22,3,FALSE),VLOOKUP(②選手情報入力!L45,種目情報!$E$4:$G$19,3,FALSE))))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IF(E38="","",①学校情報入力!$D$4)</f>
        <v/>
      </c>
      <c r="D38" t="str">
        <f>IF(E38="","",①学校情報入力!$D$9)</f>
        <v/>
      </c>
      <c r="E38" t="str">
        <f>IF(②選手情報入力!B46="","",②選手情報入力!B46)</f>
        <v/>
      </c>
      <c r="F38" t="str">
        <f>IF(E38="","",②選手情報入力!C46)</f>
        <v/>
      </c>
      <c r="G38" t="str">
        <f>IF(E38="","",②選手情報入力!D46)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IF(E38="","",IF(②選手情報入力!H46="","",IF(I38=1,VLOOKUP(②選手情報入力!H46,種目情報!$A$4:$B$123,2,FALSE),VLOOKUP(②選手情報入力!H46,種目情報!$E$4:$F$210,2,FALSE))))</f>
        <v/>
      </c>
      <c r="P38" t="str">
        <f>IF(E38="","",IF(②選手情報入力!I46="","",②選手情報入力!I46))</f>
        <v/>
      </c>
      <c r="Q38" s="35" t="str">
        <f>IF(E38="","",IF(②選手情報入力!H46="","",0))</f>
        <v/>
      </c>
      <c r="R38" t="str">
        <f>IF(E38="","",IF(②選手情報入力!H46="","",IF(I38=1,VLOOKUP(②選手情報入力!H46,種目情報!$A$4:$C$123,3,FALSE),VLOOKUP(②選手情報入力!H46,種目情報!$E$4:$G$210,3,FALSE))))</f>
        <v/>
      </c>
      <c r="S38" t="str">
        <f>IF(E38="","",IF(②選手情報入力!J46="","",IF(I38=1,VLOOKUP(②選手情報入力!J46,種目情報!$A$4:$B$123,2,FALSE),VLOOKUP(②選手情報入力!J46,種目情報!$E$4:$F$210,2,FALSE))))</f>
        <v/>
      </c>
      <c r="T38" t="str">
        <f>IF(E38="","",IF(②選手情報入力!K46="","",②選手情報入力!K46))</f>
        <v/>
      </c>
      <c r="U38" s="35" t="str">
        <f>IF(E38="","",IF(②選手情報入力!J46="","",0))</f>
        <v/>
      </c>
      <c r="V38" t="str">
        <f>IF(E38="","",IF(②選手情報入力!J46="","",IF(I38=1,VLOOKUP(②選手情報入力!J46,種目情報!$A$4:$C$123,3,FALSE),VLOOKUP(②選手情報入力!J46,種目情報!$E$4:$G$210,3,FALSE))))</f>
        <v/>
      </c>
      <c r="W38" t="str">
        <f>IF(E38="","",IF(②選手情報入力!L46="","",IF(I38=1,VLOOKUP(②選手情報入力!L46,種目情報!$A$4:$B$123,2,FALSE),VLOOKUP(②選手情報入力!L46,種目情報!$E$4:$F$210,2,FALSE))))</f>
        <v/>
      </c>
      <c r="X38" t="str">
        <f>IF(E38="","",IF(②選手情報入力!M46="","",②選手情報入力!M46))</f>
        <v/>
      </c>
      <c r="Y38" s="35" t="str">
        <f>IF(E38="","",IF(②選手情報入力!L46="","",0))</f>
        <v/>
      </c>
      <c r="Z38" t="str">
        <f>IF(E38="","",IF(②選手情報入力!L46="","",IF(I38=1,VLOOKUP(②選手情報入力!L46,種目情報!$A$4:$C$22,3,FALSE),VLOOKUP(②選手情報入力!L46,種目情報!$E$4:$G$19,3,FALSE))))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IF(E39="","",①学校情報入力!$D$4)</f>
        <v/>
      </c>
      <c r="D39" t="str">
        <f>IF(E39="","",①学校情報入力!$D$9)</f>
        <v/>
      </c>
      <c r="E39" t="str">
        <f>IF(②選手情報入力!B47="","",②選手情報入力!B47)</f>
        <v/>
      </c>
      <c r="F39" t="str">
        <f>IF(E39="","",②選手情報入力!C47)</f>
        <v/>
      </c>
      <c r="G39" t="str">
        <f>IF(E39="","",②選手情報入力!D47)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IF(E39="","",IF(②選手情報入力!H47="","",IF(I39=1,VLOOKUP(②選手情報入力!H47,種目情報!$A$4:$B$123,2,FALSE),VLOOKUP(②選手情報入力!H47,種目情報!$E$4:$F$210,2,FALSE))))</f>
        <v/>
      </c>
      <c r="P39" t="str">
        <f>IF(E39="","",IF(②選手情報入力!I47="","",②選手情報入力!I47))</f>
        <v/>
      </c>
      <c r="Q39" s="35" t="str">
        <f>IF(E39="","",IF(②選手情報入力!H47="","",0))</f>
        <v/>
      </c>
      <c r="R39" t="str">
        <f>IF(E39="","",IF(②選手情報入力!H47="","",IF(I39=1,VLOOKUP(②選手情報入力!H47,種目情報!$A$4:$C$123,3,FALSE),VLOOKUP(②選手情報入力!H47,種目情報!$E$4:$G$210,3,FALSE))))</f>
        <v/>
      </c>
      <c r="S39" t="str">
        <f>IF(E39="","",IF(②選手情報入力!J47="","",IF(I39=1,VLOOKUP(②選手情報入力!J47,種目情報!$A$4:$B$123,2,FALSE),VLOOKUP(②選手情報入力!J47,種目情報!$E$4:$F$210,2,FALSE))))</f>
        <v/>
      </c>
      <c r="T39" t="str">
        <f>IF(E39="","",IF(②選手情報入力!K47="","",②選手情報入力!K47))</f>
        <v/>
      </c>
      <c r="U39" s="35" t="str">
        <f>IF(E39="","",IF(②選手情報入力!J47="","",0))</f>
        <v/>
      </c>
      <c r="V39" t="str">
        <f>IF(E39="","",IF(②選手情報入力!J47="","",IF(I39=1,VLOOKUP(②選手情報入力!J47,種目情報!$A$4:$C$123,3,FALSE),VLOOKUP(②選手情報入力!J47,種目情報!$E$4:$G$210,3,FALSE))))</f>
        <v/>
      </c>
      <c r="W39" t="str">
        <f>IF(E39="","",IF(②選手情報入力!L47="","",IF(I39=1,VLOOKUP(②選手情報入力!L47,種目情報!$A$4:$B$123,2,FALSE),VLOOKUP(②選手情報入力!L47,種目情報!$E$4:$F$210,2,FALSE))))</f>
        <v/>
      </c>
      <c r="X39" t="str">
        <f>IF(E39="","",IF(②選手情報入力!M47="","",②選手情報入力!M47))</f>
        <v/>
      </c>
      <c r="Y39" s="35" t="str">
        <f>IF(E39="","",IF(②選手情報入力!L47="","",0))</f>
        <v/>
      </c>
      <c r="Z39" t="str">
        <f>IF(E39="","",IF(②選手情報入力!L47="","",IF(I39=1,VLOOKUP(②選手情報入力!L47,種目情報!$A$4:$C$22,3,FALSE),VLOOKUP(②選手情報入力!L47,種目情報!$E$4:$G$19,3,FALSE))))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IF(E40="","",①学校情報入力!$D$4)</f>
        <v/>
      </c>
      <c r="D40" t="str">
        <f>IF(E40="","",①学校情報入力!$D$9)</f>
        <v/>
      </c>
      <c r="E40" t="str">
        <f>IF(②選手情報入力!B48="","",②選手情報入力!B48)</f>
        <v/>
      </c>
      <c r="F40" t="str">
        <f>IF(E40="","",②選手情報入力!C48)</f>
        <v/>
      </c>
      <c r="G40" t="str">
        <f>IF(E40="","",②選手情報入力!D48)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IF(E40="","",IF(②選手情報入力!H48="","",IF(I40=1,VLOOKUP(②選手情報入力!H48,種目情報!$A$4:$B$123,2,FALSE),VLOOKUP(②選手情報入力!H48,種目情報!$E$4:$F$210,2,FALSE))))</f>
        <v/>
      </c>
      <c r="P40" t="str">
        <f>IF(E40="","",IF(②選手情報入力!I48="","",②選手情報入力!I48))</f>
        <v/>
      </c>
      <c r="Q40" s="35" t="str">
        <f>IF(E40="","",IF(②選手情報入力!H48="","",0))</f>
        <v/>
      </c>
      <c r="R40" t="str">
        <f>IF(E40="","",IF(②選手情報入力!H48="","",IF(I40=1,VLOOKUP(②選手情報入力!H48,種目情報!$A$4:$C$123,3,FALSE),VLOOKUP(②選手情報入力!H48,種目情報!$E$4:$G$210,3,FALSE))))</f>
        <v/>
      </c>
      <c r="S40" t="str">
        <f>IF(E40="","",IF(②選手情報入力!J48="","",IF(I40=1,VLOOKUP(②選手情報入力!J48,種目情報!$A$4:$B$123,2,FALSE),VLOOKUP(②選手情報入力!J48,種目情報!$E$4:$F$210,2,FALSE))))</f>
        <v/>
      </c>
      <c r="T40" t="str">
        <f>IF(E40="","",IF(②選手情報入力!K48="","",②選手情報入力!K48))</f>
        <v/>
      </c>
      <c r="U40" s="35" t="str">
        <f>IF(E40="","",IF(②選手情報入力!J48="","",0))</f>
        <v/>
      </c>
      <c r="V40" t="str">
        <f>IF(E40="","",IF(②選手情報入力!J48="","",IF(I40=1,VLOOKUP(②選手情報入力!J48,種目情報!$A$4:$C$123,3,FALSE),VLOOKUP(②選手情報入力!J48,種目情報!$E$4:$G$210,3,FALSE))))</f>
        <v/>
      </c>
      <c r="W40" t="str">
        <f>IF(E40="","",IF(②選手情報入力!L48="","",IF(I40=1,VLOOKUP(②選手情報入力!L48,種目情報!$A$4:$B$123,2,FALSE),VLOOKUP(②選手情報入力!L48,種目情報!$E$4:$F$210,2,FALSE))))</f>
        <v/>
      </c>
      <c r="X40" t="str">
        <f>IF(E40="","",IF(②選手情報入力!M48="","",②選手情報入力!M48))</f>
        <v/>
      </c>
      <c r="Y40" s="35" t="str">
        <f>IF(E40="","",IF(②選手情報入力!L48="","",0))</f>
        <v/>
      </c>
      <c r="Z40" t="str">
        <f>IF(E40="","",IF(②選手情報入力!L48="","",IF(I40=1,VLOOKUP(②選手情報入力!L48,種目情報!$A$4:$C$22,3,FALSE),VLOOKUP(②選手情報入力!L48,種目情報!$E$4:$G$19,3,FALSE))))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IF(E41="","",①学校情報入力!$D$4)</f>
        <v/>
      </c>
      <c r="D41" t="str">
        <f>IF(E41="","",①学校情報入力!$D$9)</f>
        <v/>
      </c>
      <c r="E41" t="str">
        <f>IF(②選手情報入力!B49="","",②選手情報入力!B49)</f>
        <v/>
      </c>
      <c r="F41" t="str">
        <f>IF(E41="","",②選手情報入力!C49)</f>
        <v/>
      </c>
      <c r="G41" t="str">
        <f>IF(E41="","",②選手情報入力!D49)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IF(E41="","",IF(②選手情報入力!H49="","",IF(I41=1,VLOOKUP(②選手情報入力!H49,種目情報!$A$4:$B$123,2,FALSE),VLOOKUP(②選手情報入力!H49,種目情報!$E$4:$F$210,2,FALSE))))</f>
        <v/>
      </c>
      <c r="P41" t="str">
        <f>IF(E41="","",IF(②選手情報入力!I49="","",②選手情報入力!I49))</f>
        <v/>
      </c>
      <c r="Q41" s="35" t="str">
        <f>IF(E41="","",IF(②選手情報入力!H49="","",0))</f>
        <v/>
      </c>
      <c r="R41" t="str">
        <f>IF(E41="","",IF(②選手情報入力!H49="","",IF(I41=1,VLOOKUP(②選手情報入力!H49,種目情報!$A$4:$C$123,3,FALSE),VLOOKUP(②選手情報入力!H49,種目情報!$E$4:$G$210,3,FALSE))))</f>
        <v/>
      </c>
      <c r="S41" t="str">
        <f>IF(E41="","",IF(②選手情報入力!J49="","",IF(I41=1,VLOOKUP(②選手情報入力!J49,種目情報!$A$4:$B$123,2,FALSE),VLOOKUP(②選手情報入力!J49,種目情報!$E$4:$F$210,2,FALSE))))</f>
        <v/>
      </c>
      <c r="T41" t="str">
        <f>IF(E41="","",IF(②選手情報入力!K49="","",②選手情報入力!K49))</f>
        <v/>
      </c>
      <c r="U41" s="35" t="str">
        <f>IF(E41="","",IF(②選手情報入力!J49="","",0))</f>
        <v/>
      </c>
      <c r="V41" t="str">
        <f>IF(E41="","",IF(②選手情報入力!J49="","",IF(I41=1,VLOOKUP(②選手情報入力!J49,種目情報!$A$4:$C$123,3,FALSE),VLOOKUP(②選手情報入力!J49,種目情報!$E$4:$G$210,3,FALSE))))</f>
        <v/>
      </c>
      <c r="W41" t="str">
        <f>IF(E41="","",IF(②選手情報入力!L49="","",IF(I41=1,VLOOKUP(②選手情報入力!L49,種目情報!$A$4:$B$123,2,FALSE),VLOOKUP(②選手情報入力!L49,種目情報!$E$4:$F$210,2,FALSE))))</f>
        <v/>
      </c>
      <c r="X41" t="str">
        <f>IF(E41="","",IF(②選手情報入力!M49="","",②選手情報入力!M49))</f>
        <v/>
      </c>
      <c r="Y41" s="35" t="str">
        <f>IF(E41="","",IF(②選手情報入力!L49="","",0))</f>
        <v/>
      </c>
      <c r="Z41" t="str">
        <f>IF(E41="","",IF(②選手情報入力!L49="","",IF(I41=1,VLOOKUP(②選手情報入力!L49,種目情報!$A$4:$C$22,3,FALSE),VLOOKUP(②選手情報入力!L49,種目情報!$E$4:$G$19,3,FALSE))))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IF(E42="","",①学校情報入力!$D$4)</f>
        <v/>
      </c>
      <c r="D42" t="str">
        <f>IF(E42="","",①学校情報入力!$D$9)</f>
        <v/>
      </c>
      <c r="E42" t="str">
        <f>IF(②選手情報入力!B50="","",②選手情報入力!B50)</f>
        <v/>
      </c>
      <c r="F42" t="str">
        <f>IF(E42="","",②選手情報入力!C50)</f>
        <v/>
      </c>
      <c r="G42" t="str">
        <f>IF(E42="","",②選手情報入力!D50)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IF(E42="","",IF(②選手情報入力!H50="","",IF(I42=1,VLOOKUP(②選手情報入力!H50,種目情報!$A$4:$B$123,2,FALSE),VLOOKUP(②選手情報入力!H50,種目情報!$E$4:$F$210,2,FALSE))))</f>
        <v/>
      </c>
      <c r="P42" t="str">
        <f>IF(E42="","",IF(②選手情報入力!I50="","",②選手情報入力!I50))</f>
        <v/>
      </c>
      <c r="Q42" s="35" t="str">
        <f>IF(E42="","",IF(②選手情報入力!H50="","",0))</f>
        <v/>
      </c>
      <c r="R42" t="str">
        <f>IF(E42="","",IF(②選手情報入力!H50="","",IF(I42=1,VLOOKUP(②選手情報入力!H50,種目情報!$A$4:$C$123,3,FALSE),VLOOKUP(②選手情報入力!H50,種目情報!$E$4:$G$210,3,FALSE))))</f>
        <v/>
      </c>
      <c r="S42" t="str">
        <f>IF(E42="","",IF(②選手情報入力!J50="","",IF(I42=1,VLOOKUP(②選手情報入力!J50,種目情報!$A$4:$B$123,2,FALSE),VLOOKUP(②選手情報入力!J50,種目情報!$E$4:$F$210,2,FALSE))))</f>
        <v/>
      </c>
      <c r="T42" t="str">
        <f>IF(E42="","",IF(②選手情報入力!K50="","",②選手情報入力!K50))</f>
        <v/>
      </c>
      <c r="U42" s="35" t="str">
        <f>IF(E42="","",IF(②選手情報入力!J50="","",0))</f>
        <v/>
      </c>
      <c r="V42" t="str">
        <f>IF(E42="","",IF(②選手情報入力!J50="","",IF(I42=1,VLOOKUP(②選手情報入力!J50,種目情報!$A$4:$C$123,3,FALSE),VLOOKUP(②選手情報入力!J50,種目情報!$E$4:$G$210,3,FALSE))))</f>
        <v/>
      </c>
      <c r="W42" t="str">
        <f>IF(E42="","",IF(②選手情報入力!L50="","",IF(I42=1,VLOOKUP(②選手情報入力!L50,種目情報!$A$4:$B$123,2,FALSE),VLOOKUP(②選手情報入力!L50,種目情報!$E$4:$F$210,2,FALSE))))</f>
        <v/>
      </c>
      <c r="X42" t="str">
        <f>IF(E42="","",IF(②選手情報入力!M50="","",②選手情報入力!M50))</f>
        <v/>
      </c>
      <c r="Y42" s="35" t="str">
        <f>IF(E42="","",IF(②選手情報入力!L50="","",0))</f>
        <v/>
      </c>
      <c r="Z42" t="str">
        <f>IF(E42="","",IF(②選手情報入力!L50="","",IF(I42=1,VLOOKUP(②選手情報入力!L50,種目情報!$A$4:$C$22,3,FALSE),VLOOKUP(②選手情報入力!L50,種目情報!$E$4:$G$19,3,FALSE))))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IF(E43="","",①学校情報入力!$D$4)</f>
        <v/>
      </c>
      <c r="D43" t="str">
        <f>IF(E43="","",①学校情報入力!$D$9)</f>
        <v/>
      </c>
      <c r="E43" t="str">
        <f>IF(②選手情報入力!B51="","",②選手情報入力!B51)</f>
        <v/>
      </c>
      <c r="F43" t="str">
        <f>IF(E43="","",②選手情報入力!C51)</f>
        <v/>
      </c>
      <c r="G43" t="str">
        <f>IF(E43="","",②選手情報入力!D51)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IF(E43="","",IF(②選手情報入力!H51="","",IF(I43=1,VLOOKUP(②選手情報入力!H51,種目情報!$A$4:$B$123,2,FALSE),VLOOKUP(②選手情報入力!H51,種目情報!$E$4:$F$210,2,FALSE))))</f>
        <v/>
      </c>
      <c r="P43" t="str">
        <f>IF(E43="","",IF(②選手情報入力!I51="","",②選手情報入力!I51))</f>
        <v/>
      </c>
      <c r="Q43" s="35" t="str">
        <f>IF(E43="","",IF(②選手情報入力!H51="","",0))</f>
        <v/>
      </c>
      <c r="R43" t="str">
        <f>IF(E43="","",IF(②選手情報入力!H51="","",IF(I43=1,VLOOKUP(②選手情報入力!H51,種目情報!$A$4:$C$123,3,FALSE),VLOOKUP(②選手情報入力!H51,種目情報!$E$4:$G$210,3,FALSE))))</f>
        <v/>
      </c>
      <c r="S43" t="str">
        <f>IF(E43="","",IF(②選手情報入力!J51="","",IF(I43=1,VLOOKUP(②選手情報入力!J51,種目情報!$A$4:$B$123,2,FALSE),VLOOKUP(②選手情報入力!J51,種目情報!$E$4:$F$210,2,FALSE))))</f>
        <v/>
      </c>
      <c r="T43" t="str">
        <f>IF(E43="","",IF(②選手情報入力!K51="","",②選手情報入力!K51))</f>
        <v/>
      </c>
      <c r="U43" s="35" t="str">
        <f>IF(E43="","",IF(②選手情報入力!J51="","",0))</f>
        <v/>
      </c>
      <c r="V43" t="str">
        <f>IF(E43="","",IF(②選手情報入力!J51="","",IF(I43=1,VLOOKUP(②選手情報入力!J51,種目情報!$A$4:$C$123,3,FALSE),VLOOKUP(②選手情報入力!J51,種目情報!$E$4:$G$210,3,FALSE))))</f>
        <v/>
      </c>
      <c r="W43" t="str">
        <f>IF(E43="","",IF(②選手情報入力!L51="","",IF(I43=1,VLOOKUP(②選手情報入力!L51,種目情報!$A$4:$B$123,2,FALSE),VLOOKUP(②選手情報入力!L51,種目情報!$E$4:$F$210,2,FALSE))))</f>
        <v/>
      </c>
      <c r="X43" t="str">
        <f>IF(E43="","",IF(②選手情報入力!M51="","",②選手情報入力!M51))</f>
        <v/>
      </c>
      <c r="Y43" s="35" t="str">
        <f>IF(E43="","",IF(②選手情報入力!L51="","",0))</f>
        <v/>
      </c>
      <c r="Z43" t="str">
        <f>IF(E43="","",IF(②選手情報入力!L51="","",IF(I43=1,VLOOKUP(②選手情報入力!L51,種目情報!$A$4:$C$22,3,FALSE),VLOOKUP(②選手情報入力!L51,種目情報!$E$4:$G$19,3,FALSE))))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IF(E44="","",①学校情報入力!$D$4)</f>
        <v/>
      </c>
      <c r="D44" t="str">
        <f>IF(E44="","",①学校情報入力!$D$9)</f>
        <v/>
      </c>
      <c r="E44" t="str">
        <f>IF(②選手情報入力!B52="","",②選手情報入力!B52)</f>
        <v/>
      </c>
      <c r="F44" t="str">
        <f>IF(E44="","",②選手情報入力!C52)</f>
        <v/>
      </c>
      <c r="G44" t="str">
        <f>IF(E44="","",②選手情報入力!D52)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IF(E44="","",IF(②選手情報入力!H52="","",IF(I44=1,VLOOKUP(②選手情報入力!H52,種目情報!$A$4:$B$123,2,FALSE),VLOOKUP(②選手情報入力!H52,種目情報!$E$4:$F$210,2,FALSE))))</f>
        <v/>
      </c>
      <c r="P44" t="str">
        <f>IF(E44="","",IF(②選手情報入力!I52="","",②選手情報入力!I52))</f>
        <v/>
      </c>
      <c r="Q44" s="35" t="str">
        <f>IF(E44="","",IF(②選手情報入力!H52="","",0))</f>
        <v/>
      </c>
      <c r="R44" t="str">
        <f>IF(E44="","",IF(②選手情報入力!H52="","",IF(I44=1,VLOOKUP(②選手情報入力!H52,種目情報!$A$4:$C$123,3,FALSE),VLOOKUP(②選手情報入力!H52,種目情報!$E$4:$G$210,3,FALSE))))</f>
        <v/>
      </c>
      <c r="S44" t="str">
        <f>IF(E44="","",IF(②選手情報入力!J52="","",IF(I44=1,VLOOKUP(②選手情報入力!J52,種目情報!$A$4:$B$123,2,FALSE),VLOOKUP(②選手情報入力!J52,種目情報!$E$4:$F$210,2,FALSE))))</f>
        <v/>
      </c>
      <c r="T44" t="str">
        <f>IF(E44="","",IF(②選手情報入力!K52="","",②選手情報入力!K52))</f>
        <v/>
      </c>
      <c r="U44" s="35" t="str">
        <f>IF(E44="","",IF(②選手情報入力!J52="","",0))</f>
        <v/>
      </c>
      <c r="V44" t="str">
        <f>IF(E44="","",IF(②選手情報入力!J52="","",IF(I44=1,VLOOKUP(②選手情報入力!J52,種目情報!$A$4:$C$123,3,FALSE),VLOOKUP(②選手情報入力!J52,種目情報!$E$4:$G$210,3,FALSE))))</f>
        <v/>
      </c>
      <c r="W44" t="str">
        <f>IF(E44="","",IF(②選手情報入力!L52="","",IF(I44=1,VLOOKUP(②選手情報入力!L52,種目情報!$A$4:$B$123,2,FALSE),VLOOKUP(②選手情報入力!L52,種目情報!$E$4:$F$210,2,FALSE))))</f>
        <v/>
      </c>
      <c r="X44" t="str">
        <f>IF(E44="","",IF(②選手情報入力!M52="","",②選手情報入力!M52))</f>
        <v/>
      </c>
      <c r="Y44" s="35" t="str">
        <f>IF(E44="","",IF(②選手情報入力!L52="","",0))</f>
        <v/>
      </c>
      <c r="Z44" t="str">
        <f>IF(E44="","",IF(②選手情報入力!L52="","",IF(I44=1,VLOOKUP(②選手情報入力!L52,種目情報!$A$4:$C$22,3,FALSE),VLOOKUP(②選手情報入力!L52,種目情報!$E$4:$G$19,3,FALSE))))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IF(E45="","",①学校情報入力!$D$4)</f>
        <v/>
      </c>
      <c r="D45" t="str">
        <f>IF(E45="","",①学校情報入力!$D$9)</f>
        <v/>
      </c>
      <c r="E45" t="str">
        <f>IF(②選手情報入力!B53="","",②選手情報入力!B53)</f>
        <v/>
      </c>
      <c r="F45" t="str">
        <f>IF(E45="","",②選手情報入力!C53)</f>
        <v/>
      </c>
      <c r="G45" t="str">
        <f>IF(E45="","",②選手情報入力!D53)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IF(E45="","",IF(②選手情報入力!H53="","",IF(I45=1,VLOOKUP(②選手情報入力!H53,種目情報!$A$4:$B$123,2,FALSE),VLOOKUP(②選手情報入力!H53,種目情報!$E$4:$F$210,2,FALSE))))</f>
        <v/>
      </c>
      <c r="P45" t="str">
        <f>IF(E45="","",IF(②選手情報入力!I53="","",②選手情報入力!I53))</f>
        <v/>
      </c>
      <c r="Q45" s="35" t="str">
        <f>IF(E45="","",IF(②選手情報入力!H53="","",0))</f>
        <v/>
      </c>
      <c r="R45" t="str">
        <f>IF(E45="","",IF(②選手情報入力!H53="","",IF(I45=1,VLOOKUP(②選手情報入力!H53,種目情報!$A$4:$C$123,3,FALSE),VLOOKUP(②選手情報入力!H53,種目情報!$E$4:$G$210,3,FALSE))))</f>
        <v/>
      </c>
      <c r="S45" t="str">
        <f>IF(E45="","",IF(②選手情報入力!J53="","",IF(I45=1,VLOOKUP(②選手情報入力!J53,種目情報!$A$4:$B$123,2,FALSE),VLOOKUP(②選手情報入力!J53,種目情報!$E$4:$F$210,2,FALSE))))</f>
        <v/>
      </c>
      <c r="T45" t="str">
        <f>IF(E45="","",IF(②選手情報入力!K53="","",②選手情報入力!K53))</f>
        <v/>
      </c>
      <c r="U45" s="35" t="str">
        <f>IF(E45="","",IF(②選手情報入力!J53="","",0))</f>
        <v/>
      </c>
      <c r="V45" t="str">
        <f>IF(E45="","",IF(②選手情報入力!J53="","",IF(I45=1,VLOOKUP(②選手情報入力!J53,種目情報!$A$4:$C$123,3,FALSE),VLOOKUP(②選手情報入力!J53,種目情報!$E$4:$G$210,3,FALSE))))</f>
        <v/>
      </c>
      <c r="W45" t="str">
        <f>IF(E45="","",IF(②選手情報入力!L53="","",IF(I45=1,VLOOKUP(②選手情報入力!L53,種目情報!$A$4:$B$123,2,FALSE),VLOOKUP(②選手情報入力!L53,種目情報!$E$4:$F$210,2,FALSE))))</f>
        <v/>
      </c>
      <c r="X45" t="str">
        <f>IF(E45="","",IF(②選手情報入力!M53="","",②選手情報入力!M53))</f>
        <v/>
      </c>
      <c r="Y45" s="35" t="str">
        <f>IF(E45="","",IF(②選手情報入力!L53="","",0))</f>
        <v/>
      </c>
      <c r="Z45" t="str">
        <f>IF(E45="","",IF(②選手情報入力!L53="","",IF(I45=1,VLOOKUP(②選手情報入力!L53,種目情報!$A$4:$C$22,3,FALSE),VLOOKUP(②選手情報入力!L53,種目情報!$E$4:$G$19,3,FALSE))))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IF(E46="","",①学校情報入力!$D$4)</f>
        <v/>
      </c>
      <c r="D46" t="str">
        <f>IF(E46="","",①学校情報入力!$D$9)</f>
        <v/>
      </c>
      <c r="E46" t="str">
        <f>IF(②選手情報入力!B54="","",②選手情報入力!B54)</f>
        <v/>
      </c>
      <c r="F46" t="str">
        <f>IF(E46="","",②選手情報入力!C54)</f>
        <v/>
      </c>
      <c r="G46" t="str">
        <f>IF(E46="","",②選手情報入力!D54)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IF(E46="","",IF(②選手情報入力!H54="","",IF(I46=1,VLOOKUP(②選手情報入力!H54,種目情報!$A$4:$B$123,2,FALSE),VLOOKUP(②選手情報入力!H54,種目情報!$E$4:$F$210,2,FALSE))))</f>
        <v/>
      </c>
      <c r="P46" t="str">
        <f>IF(E46="","",IF(②選手情報入力!I54="","",②選手情報入力!I54))</f>
        <v/>
      </c>
      <c r="Q46" s="35" t="str">
        <f>IF(E46="","",IF(②選手情報入力!H54="","",0))</f>
        <v/>
      </c>
      <c r="R46" t="str">
        <f>IF(E46="","",IF(②選手情報入力!H54="","",IF(I46=1,VLOOKUP(②選手情報入力!H54,種目情報!$A$4:$C$123,3,FALSE),VLOOKUP(②選手情報入力!H54,種目情報!$E$4:$G$210,3,FALSE))))</f>
        <v/>
      </c>
      <c r="S46" t="str">
        <f>IF(E46="","",IF(②選手情報入力!J54="","",IF(I46=1,VLOOKUP(②選手情報入力!J54,種目情報!$A$4:$B$123,2,FALSE),VLOOKUP(②選手情報入力!J54,種目情報!$E$4:$F$210,2,FALSE))))</f>
        <v/>
      </c>
      <c r="T46" t="str">
        <f>IF(E46="","",IF(②選手情報入力!K54="","",②選手情報入力!K54))</f>
        <v/>
      </c>
      <c r="U46" s="35" t="str">
        <f>IF(E46="","",IF(②選手情報入力!J54="","",0))</f>
        <v/>
      </c>
      <c r="V46" t="str">
        <f>IF(E46="","",IF(②選手情報入力!J54="","",IF(I46=1,VLOOKUP(②選手情報入力!J54,種目情報!$A$4:$C$123,3,FALSE),VLOOKUP(②選手情報入力!J54,種目情報!$E$4:$G$210,3,FALSE))))</f>
        <v/>
      </c>
      <c r="W46" t="str">
        <f>IF(E46="","",IF(②選手情報入力!L54="","",IF(I46=1,VLOOKUP(②選手情報入力!L54,種目情報!$A$4:$B$123,2,FALSE),VLOOKUP(②選手情報入力!L54,種目情報!$E$4:$F$210,2,FALSE))))</f>
        <v/>
      </c>
      <c r="X46" t="str">
        <f>IF(E46="","",IF(②選手情報入力!M54="","",②選手情報入力!M54))</f>
        <v/>
      </c>
      <c r="Y46" s="35" t="str">
        <f>IF(E46="","",IF(②選手情報入力!L54="","",0))</f>
        <v/>
      </c>
      <c r="Z46" t="str">
        <f>IF(E46="","",IF(②選手情報入力!L54="","",IF(I46=1,VLOOKUP(②選手情報入力!L54,種目情報!$A$4:$C$22,3,FALSE),VLOOKUP(②選手情報入力!L54,種目情報!$E$4:$G$19,3,FALSE))))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IF(E47="","",①学校情報入力!$D$4)</f>
        <v/>
      </c>
      <c r="D47" t="str">
        <f>IF(E47="","",①学校情報入力!$D$9)</f>
        <v/>
      </c>
      <c r="E47" t="str">
        <f>IF(②選手情報入力!B55="","",②選手情報入力!B55)</f>
        <v/>
      </c>
      <c r="F47" t="str">
        <f>IF(E47="","",②選手情報入力!C55)</f>
        <v/>
      </c>
      <c r="G47" t="str">
        <f>IF(E47="","",②選手情報入力!D55)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IF(E47="","",IF(②選手情報入力!H55="","",IF(I47=1,VLOOKUP(②選手情報入力!H55,種目情報!$A$4:$B$123,2,FALSE),VLOOKUP(②選手情報入力!H55,種目情報!$E$4:$F$210,2,FALSE))))</f>
        <v/>
      </c>
      <c r="P47" t="str">
        <f>IF(E47="","",IF(②選手情報入力!I55="","",②選手情報入力!I55))</f>
        <v/>
      </c>
      <c r="Q47" s="35" t="str">
        <f>IF(E47="","",IF(②選手情報入力!H55="","",0))</f>
        <v/>
      </c>
      <c r="R47" t="str">
        <f>IF(E47="","",IF(②選手情報入力!H55="","",IF(I47=1,VLOOKUP(②選手情報入力!H55,種目情報!$A$4:$C$123,3,FALSE),VLOOKUP(②選手情報入力!H55,種目情報!$E$4:$G$210,3,FALSE))))</f>
        <v/>
      </c>
      <c r="S47" t="str">
        <f>IF(E47="","",IF(②選手情報入力!J55="","",IF(I47=1,VLOOKUP(②選手情報入力!J55,種目情報!$A$4:$B$123,2,FALSE),VLOOKUP(②選手情報入力!J55,種目情報!$E$4:$F$210,2,FALSE))))</f>
        <v/>
      </c>
      <c r="T47" t="str">
        <f>IF(E47="","",IF(②選手情報入力!K55="","",②選手情報入力!K55))</f>
        <v/>
      </c>
      <c r="U47" s="35" t="str">
        <f>IF(E47="","",IF(②選手情報入力!J55="","",0))</f>
        <v/>
      </c>
      <c r="V47" t="str">
        <f>IF(E47="","",IF(②選手情報入力!J55="","",IF(I47=1,VLOOKUP(②選手情報入力!J55,種目情報!$A$4:$C$123,3,FALSE),VLOOKUP(②選手情報入力!J55,種目情報!$E$4:$G$210,3,FALSE))))</f>
        <v/>
      </c>
      <c r="W47" t="str">
        <f>IF(E47="","",IF(②選手情報入力!L55="","",IF(I47=1,VLOOKUP(②選手情報入力!L55,種目情報!$A$4:$B$123,2,FALSE),VLOOKUP(②選手情報入力!L55,種目情報!$E$4:$F$210,2,FALSE))))</f>
        <v/>
      </c>
      <c r="X47" t="str">
        <f>IF(E47="","",IF(②選手情報入力!M55="","",②選手情報入力!M55))</f>
        <v/>
      </c>
      <c r="Y47" s="35" t="str">
        <f>IF(E47="","",IF(②選手情報入力!L55="","",0))</f>
        <v/>
      </c>
      <c r="Z47" t="str">
        <f>IF(E47="","",IF(②選手情報入力!L55="","",IF(I47=1,VLOOKUP(②選手情報入力!L55,種目情報!$A$4:$C$22,3,FALSE),VLOOKUP(②選手情報入力!L55,種目情報!$E$4:$G$19,3,FALSE))))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IF(E48="","",①学校情報入力!$D$4)</f>
        <v/>
      </c>
      <c r="D48" t="str">
        <f>IF(E48="","",①学校情報入力!$D$9)</f>
        <v/>
      </c>
      <c r="E48" t="str">
        <f>IF(②選手情報入力!B56="","",②選手情報入力!B56)</f>
        <v/>
      </c>
      <c r="F48" t="str">
        <f>IF(E48="","",②選手情報入力!C56)</f>
        <v/>
      </c>
      <c r="G48" t="str">
        <f>IF(E48="","",②選手情報入力!D56)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IF(E48="","",IF(②選手情報入力!H56="","",IF(I48=1,VLOOKUP(②選手情報入力!H56,種目情報!$A$4:$B$123,2,FALSE),VLOOKUP(②選手情報入力!H56,種目情報!$E$4:$F$210,2,FALSE))))</f>
        <v/>
      </c>
      <c r="P48" t="str">
        <f>IF(E48="","",IF(②選手情報入力!I56="","",②選手情報入力!I56))</f>
        <v/>
      </c>
      <c r="Q48" s="35" t="str">
        <f>IF(E48="","",IF(②選手情報入力!H56="","",0))</f>
        <v/>
      </c>
      <c r="R48" t="str">
        <f>IF(E48="","",IF(②選手情報入力!H56="","",IF(I48=1,VLOOKUP(②選手情報入力!H56,種目情報!$A$4:$C$123,3,FALSE),VLOOKUP(②選手情報入力!H56,種目情報!$E$4:$G$210,3,FALSE))))</f>
        <v/>
      </c>
      <c r="S48" t="str">
        <f>IF(E48="","",IF(②選手情報入力!J56="","",IF(I48=1,VLOOKUP(②選手情報入力!J56,種目情報!$A$4:$B$123,2,FALSE),VLOOKUP(②選手情報入力!J56,種目情報!$E$4:$F$210,2,FALSE))))</f>
        <v/>
      </c>
      <c r="T48" t="str">
        <f>IF(E48="","",IF(②選手情報入力!K56="","",②選手情報入力!K56))</f>
        <v/>
      </c>
      <c r="U48" s="35" t="str">
        <f>IF(E48="","",IF(②選手情報入力!J56="","",0))</f>
        <v/>
      </c>
      <c r="V48" t="str">
        <f>IF(E48="","",IF(②選手情報入力!J56="","",IF(I48=1,VLOOKUP(②選手情報入力!J56,種目情報!$A$4:$C$123,3,FALSE),VLOOKUP(②選手情報入力!J56,種目情報!$E$4:$G$210,3,FALSE))))</f>
        <v/>
      </c>
      <c r="W48" t="str">
        <f>IF(E48="","",IF(②選手情報入力!L56="","",IF(I48=1,VLOOKUP(②選手情報入力!L56,種目情報!$A$4:$B$123,2,FALSE),VLOOKUP(②選手情報入力!L56,種目情報!$E$4:$F$210,2,FALSE))))</f>
        <v/>
      </c>
      <c r="X48" t="str">
        <f>IF(E48="","",IF(②選手情報入力!M56="","",②選手情報入力!M56))</f>
        <v/>
      </c>
      <c r="Y48" s="35" t="str">
        <f>IF(E48="","",IF(②選手情報入力!L56="","",0))</f>
        <v/>
      </c>
      <c r="Z48" t="str">
        <f>IF(E48="","",IF(②選手情報入力!L56="","",IF(I48=1,VLOOKUP(②選手情報入力!L56,種目情報!$A$4:$C$22,3,FALSE),VLOOKUP(②選手情報入力!L56,種目情報!$E$4:$G$19,3,FALSE))))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IF(E49="","",①学校情報入力!$D$4)</f>
        <v/>
      </c>
      <c r="D49" t="str">
        <f>IF(E49="","",①学校情報入力!$D$9)</f>
        <v/>
      </c>
      <c r="E49" t="str">
        <f>IF(②選手情報入力!B57="","",②選手情報入力!B57)</f>
        <v/>
      </c>
      <c r="F49" t="str">
        <f>IF(E49="","",②選手情報入力!C57)</f>
        <v/>
      </c>
      <c r="G49" t="str">
        <f>IF(E49="","",②選手情報入力!D57)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IF(E49="","",IF(②選手情報入力!H57="","",IF(I49=1,VLOOKUP(②選手情報入力!H57,種目情報!$A$4:$B$123,2,FALSE),VLOOKUP(②選手情報入力!H57,種目情報!$E$4:$F$210,2,FALSE))))</f>
        <v/>
      </c>
      <c r="P49" t="str">
        <f>IF(E49="","",IF(②選手情報入力!I57="","",②選手情報入力!I57))</f>
        <v/>
      </c>
      <c r="Q49" s="35" t="str">
        <f>IF(E49="","",IF(②選手情報入力!H57="","",0))</f>
        <v/>
      </c>
      <c r="R49" t="str">
        <f>IF(E49="","",IF(②選手情報入力!H57="","",IF(I49=1,VLOOKUP(②選手情報入力!H57,種目情報!$A$4:$C$123,3,FALSE),VLOOKUP(②選手情報入力!H57,種目情報!$E$4:$G$210,3,FALSE))))</f>
        <v/>
      </c>
      <c r="S49" t="str">
        <f>IF(E49="","",IF(②選手情報入力!J57="","",IF(I49=1,VLOOKUP(②選手情報入力!J57,種目情報!$A$4:$B$123,2,FALSE),VLOOKUP(②選手情報入力!J57,種目情報!$E$4:$F$210,2,FALSE))))</f>
        <v/>
      </c>
      <c r="T49" t="str">
        <f>IF(E49="","",IF(②選手情報入力!K57="","",②選手情報入力!K57))</f>
        <v/>
      </c>
      <c r="U49" s="35" t="str">
        <f>IF(E49="","",IF(②選手情報入力!J57="","",0))</f>
        <v/>
      </c>
      <c r="V49" t="str">
        <f>IF(E49="","",IF(②選手情報入力!J57="","",IF(I49=1,VLOOKUP(②選手情報入力!J57,種目情報!$A$4:$C$123,3,FALSE),VLOOKUP(②選手情報入力!J57,種目情報!$E$4:$G$210,3,FALSE))))</f>
        <v/>
      </c>
      <c r="W49" t="str">
        <f>IF(E49="","",IF(②選手情報入力!L57="","",IF(I49=1,VLOOKUP(②選手情報入力!L57,種目情報!$A$4:$B$123,2,FALSE),VLOOKUP(②選手情報入力!L57,種目情報!$E$4:$F$210,2,FALSE))))</f>
        <v/>
      </c>
      <c r="X49" t="str">
        <f>IF(E49="","",IF(②選手情報入力!M57="","",②選手情報入力!M57))</f>
        <v/>
      </c>
      <c r="Y49" s="35" t="str">
        <f>IF(E49="","",IF(②選手情報入力!L57="","",0))</f>
        <v/>
      </c>
      <c r="Z49" t="str">
        <f>IF(E49="","",IF(②選手情報入力!L57="","",IF(I49=1,VLOOKUP(②選手情報入力!L57,種目情報!$A$4:$C$22,3,FALSE),VLOOKUP(②選手情報入力!L57,種目情報!$E$4:$G$19,3,FALSE))))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IF(E50="","",①学校情報入力!$D$4)</f>
        <v/>
      </c>
      <c r="D50" t="str">
        <f>IF(E50="","",①学校情報入力!$D$9)</f>
        <v/>
      </c>
      <c r="E50" t="str">
        <f>IF(②選手情報入力!B58="","",②選手情報入力!B58)</f>
        <v/>
      </c>
      <c r="F50" t="str">
        <f>IF(E50="","",②選手情報入力!C58)</f>
        <v/>
      </c>
      <c r="G50" t="str">
        <f>IF(E50="","",②選手情報入力!D58)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IF(E50="","",IF(②選手情報入力!H58="","",IF(I50=1,VLOOKUP(②選手情報入力!H58,種目情報!$A$4:$B$123,2,FALSE),VLOOKUP(②選手情報入力!H58,種目情報!$E$4:$F$210,2,FALSE))))</f>
        <v/>
      </c>
      <c r="P50" t="str">
        <f>IF(E50="","",IF(②選手情報入力!I58="","",②選手情報入力!I58))</f>
        <v/>
      </c>
      <c r="Q50" s="35" t="str">
        <f>IF(E50="","",IF(②選手情報入力!H58="","",0))</f>
        <v/>
      </c>
      <c r="R50" t="str">
        <f>IF(E50="","",IF(②選手情報入力!H58="","",IF(I50=1,VLOOKUP(②選手情報入力!H58,種目情報!$A$4:$C$123,3,FALSE),VLOOKUP(②選手情報入力!H58,種目情報!$E$4:$G$210,3,FALSE))))</f>
        <v/>
      </c>
      <c r="S50" t="str">
        <f>IF(E50="","",IF(②選手情報入力!J58="","",IF(I50=1,VLOOKUP(②選手情報入力!J58,種目情報!$A$4:$B$123,2,FALSE),VLOOKUP(②選手情報入力!J58,種目情報!$E$4:$F$210,2,FALSE))))</f>
        <v/>
      </c>
      <c r="T50" t="str">
        <f>IF(E50="","",IF(②選手情報入力!K58="","",②選手情報入力!K58))</f>
        <v/>
      </c>
      <c r="U50" s="35" t="str">
        <f>IF(E50="","",IF(②選手情報入力!J58="","",0))</f>
        <v/>
      </c>
      <c r="V50" t="str">
        <f>IF(E50="","",IF(②選手情報入力!J58="","",IF(I50=1,VLOOKUP(②選手情報入力!J58,種目情報!$A$4:$C$123,3,FALSE),VLOOKUP(②選手情報入力!J58,種目情報!$E$4:$G$210,3,FALSE))))</f>
        <v/>
      </c>
      <c r="W50" t="str">
        <f>IF(E50="","",IF(②選手情報入力!L58="","",IF(I50=1,VLOOKUP(②選手情報入力!L58,種目情報!$A$4:$B$123,2,FALSE),VLOOKUP(②選手情報入力!L58,種目情報!$E$4:$F$210,2,FALSE))))</f>
        <v/>
      </c>
      <c r="X50" t="str">
        <f>IF(E50="","",IF(②選手情報入力!M58="","",②選手情報入力!M58))</f>
        <v/>
      </c>
      <c r="Y50" s="35" t="str">
        <f>IF(E50="","",IF(②選手情報入力!L58="","",0))</f>
        <v/>
      </c>
      <c r="Z50" t="str">
        <f>IF(E50="","",IF(②選手情報入力!L58="","",IF(I50=1,VLOOKUP(②選手情報入力!L58,種目情報!$A$4:$C$22,3,FALSE),VLOOKUP(②選手情報入力!L58,種目情報!$E$4:$G$19,3,FALSE))))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IF(E51="","",①学校情報入力!$D$4)</f>
        <v/>
      </c>
      <c r="D51" t="str">
        <f>IF(E51="","",①学校情報入力!$D$9)</f>
        <v/>
      </c>
      <c r="E51" t="str">
        <f>IF(②選手情報入力!B59="","",②選手情報入力!B59)</f>
        <v/>
      </c>
      <c r="F51" t="str">
        <f>IF(E51="","",②選手情報入力!C59)</f>
        <v/>
      </c>
      <c r="G51" t="str">
        <f>IF(E51="","",②選手情報入力!D59)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IF(E51="","",IF(②選手情報入力!H59="","",IF(I51=1,VLOOKUP(②選手情報入力!H59,種目情報!$A$4:$B$123,2,FALSE),VLOOKUP(②選手情報入力!H59,種目情報!$E$4:$F$210,2,FALSE))))</f>
        <v/>
      </c>
      <c r="P51" t="str">
        <f>IF(E51="","",IF(②選手情報入力!I59="","",②選手情報入力!I59))</f>
        <v/>
      </c>
      <c r="Q51" s="35" t="str">
        <f>IF(E51="","",IF(②選手情報入力!H59="","",0))</f>
        <v/>
      </c>
      <c r="R51" t="str">
        <f>IF(E51="","",IF(②選手情報入力!H59="","",IF(I51=1,VLOOKUP(②選手情報入力!H59,種目情報!$A$4:$C$123,3,FALSE),VLOOKUP(②選手情報入力!H59,種目情報!$E$4:$G$210,3,FALSE))))</f>
        <v/>
      </c>
      <c r="S51" t="str">
        <f>IF(E51="","",IF(②選手情報入力!J59="","",IF(I51=1,VLOOKUP(②選手情報入力!J59,種目情報!$A$4:$B$123,2,FALSE),VLOOKUP(②選手情報入力!J59,種目情報!$E$4:$F$210,2,FALSE))))</f>
        <v/>
      </c>
      <c r="T51" t="str">
        <f>IF(E51="","",IF(②選手情報入力!K59="","",②選手情報入力!K59))</f>
        <v/>
      </c>
      <c r="U51" s="35" t="str">
        <f>IF(E51="","",IF(②選手情報入力!J59="","",0))</f>
        <v/>
      </c>
      <c r="V51" t="str">
        <f>IF(E51="","",IF(②選手情報入力!J59="","",IF(I51=1,VLOOKUP(②選手情報入力!J59,種目情報!$A$4:$C$123,3,FALSE),VLOOKUP(②選手情報入力!J59,種目情報!$E$4:$G$210,3,FALSE))))</f>
        <v/>
      </c>
      <c r="W51" t="str">
        <f>IF(E51="","",IF(②選手情報入力!L59="","",IF(I51=1,VLOOKUP(②選手情報入力!L59,種目情報!$A$4:$B$123,2,FALSE),VLOOKUP(②選手情報入力!L59,種目情報!$E$4:$F$210,2,FALSE))))</f>
        <v/>
      </c>
      <c r="X51" t="str">
        <f>IF(E51="","",IF(②選手情報入力!M59="","",②選手情報入力!M59))</f>
        <v/>
      </c>
      <c r="Y51" s="35" t="str">
        <f>IF(E51="","",IF(②選手情報入力!L59="","",0))</f>
        <v/>
      </c>
      <c r="Z51" t="str">
        <f>IF(E51="","",IF(②選手情報入力!L59="","",IF(I51=1,VLOOKUP(②選手情報入力!L59,種目情報!$A$4:$C$22,3,FALSE),VLOOKUP(②選手情報入力!L59,種目情報!$E$4:$G$19,3,FALSE))))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IF(E52="","",①学校情報入力!$D$4)</f>
        <v/>
      </c>
      <c r="D52" t="str">
        <f>IF(E52="","",①学校情報入力!$D$9)</f>
        <v/>
      </c>
      <c r="E52" t="str">
        <f>IF(②選手情報入力!B60="","",②選手情報入力!B60)</f>
        <v/>
      </c>
      <c r="F52" t="str">
        <f>IF(E52="","",②選手情報入力!C60)</f>
        <v/>
      </c>
      <c r="G52" t="str">
        <f>IF(E52="","",②選手情報入力!D60)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IF(E52="","",IF(②選手情報入力!H60="","",IF(I52=1,VLOOKUP(②選手情報入力!H60,種目情報!$A$4:$B$123,2,FALSE),VLOOKUP(②選手情報入力!H60,種目情報!$E$4:$F$210,2,FALSE))))</f>
        <v/>
      </c>
      <c r="P52" t="str">
        <f>IF(E52="","",IF(②選手情報入力!I60="","",②選手情報入力!I60))</f>
        <v/>
      </c>
      <c r="Q52" s="35" t="str">
        <f>IF(E52="","",IF(②選手情報入力!H60="","",0))</f>
        <v/>
      </c>
      <c r="R52" t="str">
        <f>IF(E52="","",IF(②選手情報入力!H60="","",IF(I52=1,VLOOKUP(②選手情報入力!H60,種目情報!$A$4:$C$123,3,FALSE),VLOOKUP(②選手情報入力!H60,種目情報!$E$4:$G$210,3,FALSE))))</f>
        <v/>
      </c>
      <c r="S52" t="str">
        <f>IF(E52="","",IF(②選手情報入力!J60="","",IF(I52=1,VLOOKUP(②選手情報入力!J60,種目情報!$A$4:$B$123,2,FALSE),VLOOKUP(②選手情報入力!J60,種目情報!$E$4:$F$210,2,FALSE))))</f>
        <v/>
      </c>
      <c r="T52" t="str">
        <f>IF(E52="","",IF(②選手情報入力!K60="","",②選手情報入力!K60))</f>
        <v/>
      </c>
      <c r="U52" s="35" t="str">
        <f>IF(E52="","",IF(②選手情報入力!J60="","",0))</f>
        <v/>
      </c>
      <c r="V52" t="str">
        <f>IF(E52="","",IF(②選手情報入力!J60="","",IF(I52=1,VLOOKUP(②選手情報入力!J60,種目情報!$A$4:$C$123,3,FALSE),VLOOKUP(②選手情報入力!J60,種目情報!$E$4:$G$210,3,FALSE))))</f>
        <v/>
      </c>
      <c r="W52" t="str">
        <f>IF(E52="","",IF(②選手情報入力!L60="","",IF(I52=1,VLOOKUP(②選手情報入力!L60,種目情報!$A$4:$B$123,2,FALSE),VLOOKUP(②選手情報入力!L60,種目情報!$E$4:$F$210,2,FALSE))))</f>
        <v/>
      </c>
      <c r="X52" t="str">
        <f>IF(E52="","",IF(②選手情報入力!M60="","",②選手情報入力!M60))</f>
        <v/>
      </c>
      <c r="Y52" s="35" t="str">
        <f>IF(E52="","",IF(②選手情報入力!L60="","",0))</f>
        <v/>
      </c>
      <c r="Z52" t="str">
        <f>IF(E52="","",IF(②選手情報入力!L60="","",IF(I52=1,VLOOKUP(②選手情報入力!L60,種目情報!$A$4:$C$22,3,FALSE),VLOOKUP(②選手情報入力!L60,種目情報!$E$4:$G$19,3,FALSE))))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IF(E53="","",①学校情報入力!$D$4)</f>
        <v/>
      </c>
      <c r="D53" t="str">
        <f>IF(E53="","",①学校情報入力!$D$9)</f>
        <v/>
      </c>
      <c r="E53" t="str">
        <f>IF(②選手情報入力!B61="","",②選手情報入力!B61)</f>
        <v/>
      </c>
      <c r="F53" t="str">
        <f>IF(E53="","",②選手情報入力!C61)</f>
        <v/>
      </c>
      <c r="G53" t="str">
        <f>IF(E53="","",②選手情報入力!D61)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IF(E53="","",IF(②選手情報入力!H61="","",IF(I53=1,VLOOKUP(②選手情報入力!H61,種目情報!$A$4:$B$123,2,FALSE),VLOOKUP(②選手情報入力!H61,種目情報!$E$4:$F$210,2,FALSE))))</f>
        <v/>
      </c>
      <c r="P53" t="str">
        <f>IF(E53="","",IF(②選手情報入力!I61="","",②選手情報入力!I61))</f>
        <v/>
      </c>
      <c r="Q53" s="35" t="str">
        <f>IF(E53="","",IF(②選手情報入力!H61="","",0))</f>
        <v/>
      </c>
      <c r="R53" t="str">
        <f>IF(E53="","",IF(②選手情報入力!H61="","",IF(I53=1,VLOOKUP(②選手情報入力!H61,種目情報!$A$4:$C$123,3,FALSE),VLOOKUP(②選手情報入力!H61,種目情報!$E$4:$G$210,3,FALSE))))</f>
        <v/>
      </c>
      <c r="S53" t="str">
        <f>IF(E53="","",IF(②選手情報入力!J61="","",IF(I53=1,VLOOKUP(②選手情報入力!J61,種目情報!$A$4:$B$123,2,FALSE),VLOOKUP(②選手情報入力!J61,種目情報!$E$4:$F$210,2,FALSE))))</f>
        <v/>
      </c>
      <c r="T53" t="str">
        <f>IF(E53="","",IF(②選手情報入力!K61="","",②選手情報入力!K61))</f>
        <v/>
      </c>
      <c r="U53" s="35" t="str">
        <f>IF(E53="","",IF(②選手情報入力!J61="","",0))</f>
        <v/>
      </c>
      <c r="V53" t="str">
        <f>IF(E53="","",IF(②選手情報入力!J61="","",IF(I53=1,VLOOKUP(②選手情報入力!J61,種目情報!$A$4:$C$123,3,FALSE),VLOOKUP(②選手情報入力!J61,種目情報!$E$4:$G$210,3,FALSE))))</f>
        <v/>
      </c>
      <c r="W53" t="str">
        <f>IF(E53="","",IF(②選手情報入力!L61="","",IF(I53=1,VLOOKUP(②選手情報入力!L61,種目情報!$A$4:$B$123,2,FALSE),VLOOKUP(②選手情報入力!L61,種目情報!$E$4:$F$210,2,FALSE))))</f>
        <v/>
      </c>
      <c r="X53" t="str">
        <f>IF(E53="","",IF(②選手情報入力!M61="","",②選手情報入力!M61))</f>
        <v/>
      </c>
      <c r="Y53" s="35" t="str">
        <f>IF(E53="","",IF(②選手情報入力!L61="","",0))</f>
        <v/>
      </c>
      <c r="Z53" t="str">
        <f>IF(E53="","",IF(②選手情報入力!L61="","",IF(I53=1,VLOOKUP(②選手情報入力!L61,種目情報!$A$4:$C$22,3,FALSE),VLOOKUP(②選手情報入力!L61,種目情報!$E$4:$G$19,3,FALSE))))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IF(E54="","",①学校情報入力!$D$4)</f>
        <v/>
      </c>
      <c r="D54" t="str">
        <f>IF(E54="","",①学校情報入力!$D$9)</f>
        <v/>
      </c>
      <c r="E54" t="str">
        <f>IF(②選手情報入力!B62="","",②選手情報入力!B62)</f>
        <v/>
      </c>
      <c r="F54" t="str">
        <f>IF(E54="","",②選手情報入力!C62)</f>
        <v/>
      </c>
      <c r="G54" t="str">
        <f>IF(E54="","",②選手情報入力!D62)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IF(E54="","",IF(②選手情報入力!H62="","",IF(I54=1,VLOOKUP(②選手情報入力!H62,種目情報!$A$4:$B$123,2,FALSE),VLOOKUP(②選手情報入力!H62,種目情報!$E$4:$F$210,2,FALSE))))</f>
        <v/>
      </c>
      <c r="P54" t="str">
        <f>IF(E54="","",IF(②選手情報入力!I62="","",②選手情報入力!I62))</f>
        <v/>
      </c>
      <c r="Q54" s="35" t="str">
        <f>IF(E54="","",IF(②選手情報入力!H62="","",0))</f>
        <v/>
      </c>
      <c r="R54" t="str">
        <f>IF(E54="","",IF(②選手情報入力!H62="","",IF(I54=1,VLOOKUP(②選手情報入力!H62,種目情報!$A$4:$C$123,3,FALSE),VLOOKUP(②選手情報入力!H62,種目情報!$E$4:$G$210,3,FALSE))))</f>
        <v/>
      </c>
      <c r="S54" t="str">
        <f>IF(E54="","",IF(②選手情報入力!J62="","",IF(I54=1,VLOOKUP(②選手情報入力!J62,種目情報!$A$4:$B$123,2,FALSE),VLOOKUP(②選手情報入力!J62,種目情報!$E$4:$F$210,2,FALSE))))</f>
        <v/>
      </c>
      <c r="T54" t="str">
        <f>IF(E54="","",IF(②選手情報入力!K62="","",②選手情報入力!K62))</f>
        <v/>
      </c>
      <c r="U54" s="35" t="str">
        <f>IF(E54="","",IF(②選手情報入力!J62="","",0))</f>
        <v/>
      </c>
      <c r="V54" t="str">
        <f>IF(E54="","",IF(②選手情報入力!J62="","",IF(I54=1,VLOOKUP(②選手情報入力!J62,種目情報!$A$4:$C$123,3,FALSE),VLOOKUP(②選手情報入力!J62,種目情報!$E$4:$G$210,3,FALSE))))</f>
        <v/>
      </c>
      <c r="W54" t="str">
        <f>IF(E54="","",IF(②選手情報入力!L62="","",IF(I54=1,VLOOKUP(②選手情報入力!L62,種目情報!$A$4:$B$123,2,FALSE),VLOOKUP(②選手情報入力!L62,種目情報!$E$4:$F$210,2,FALSE))))</f>
        <v/>
      </c>
      <c r="X54" t="str">
        <f>IF(E54="","",IF(②選手情報入力!M62="","",②選手情報入力!M62))</f>
        <v/>
      </c>
      <c r="Y54" s="35" t="str">
        <f>IF(E54="","",IF(②選手情報入力!L62="","",0))</f>
        <v/>
      </c>
      <c r="Z54" t="str">
        <f>IF(E54="","",IF(②選手情報入力!L62="","",IF(I54=1,VLOOKUP(②選手情報入力!L62,種目情報!$A$4:$C$22,3,FALSE),VLOOKUP(②選手情報入力!L62,種目情報!$E$4:$G$19,3,FALSE))))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IF(E55="","",①学校情報入力!$D$4)</f>
        <v/>
      </c>
      <c r="D55" t="str">
        <f>IF(E55="","",①学校情報入力!$D$9)</f>
        <v/>
      </c>
      <c r="E55" t="str">
        <f>IF(②選手情報入力!B63="","",②選手情報入力!B63)</f>
        <v/>
      </c>
      <c r="F55" t="str">
        <f>IF(E55="","",②選手情報入力!C63)</f>
        <v/>
      </c>
      <c r="G55" t="str">
        <f>IF(E55="","",②選手情報入力!D63)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IF(E55="","",IF(②選手情報入力!H63="","",IF(I55=1,VLOOKUP(②選手情報入力!H63,種目情報!$A$4:$B$123,2,FALSE),VLOOKUP(②選手情報入力!H63,種目情報!$E$4:$F$210,2,FALSE))))</f>
        <v/>
      </c>
      <c r="P55" t="str">
        <f>IF(E55="","",IF(②選手情報入力!I63="","",②選手情報入力!I63))</f>
        <v/>
      </c>
      <c r="Q55" s="35" t="str">
        <f>IF(E55="","",IF(②選手情報入力!H63="","",0))</f>
        <v/>
      </c>
      <c r="R55" t="str">
        <f>IF(E55="","",IF(②選手情報入力!H63="","",IF(I55=1,VLOOKUP(②選手情報入力!H63,種目情報!$A$4:$C$123,3,FALSE),VLOOKUP(②選手情報入力!H63,種目情報!$E$4:$G$210,3,FALSE))))</f>
        <v/>
      </c>
      <c r="S55" t="str">
        <f>IF(E55="","",IF(②選手情報入力!J63="","",IF(I55=1,VLOOKUP(②選手情報入力!J63,種目情報!$A$4:$B$123,2,FALSE),VLOOKUP(②選手情報入力!J63,種目情報!$E$4:$F$210,2,FALSE))))</f>
        <v/>
      </c>
      <c r="T55" t="str">
        <f>IF(E55="","",IF(②選手情報入力!K63="","",②選手情報入力!K63))</f>
        <v/>
      </c>
      <c r="U55" s="35" t="str">
        <f>IF(E55="","",IF(②選手情報入力!J63="","",0))</f>
        <v/>
      </c>
      <c r="V55" t="str">
        <f>IF(E55="","",IF(②選手情報入力!J63="","",IF(I55=1,VLOOKUP(②選手情報入力!J63,種目情報!$A$4:$C$123,3,FALSE),VLOOKUP(②選手情報入力!J63,種目情報!$E$4:$G$210,3,FALSE))))</f>
        <v/>
      </c>
      <c r="W55" t="str">
        <f>IF(E55="","",IF(②選手情報入力!L63="","",IF(I55=1,VLOOKUP(②選手情報入力!L63,種目情報!$A$4:$B$123,2,FALSE),VLOOKUP(②選手情報入力!L63,種目情報!$E$4:$F$210,2,FALSE))))</f>
        <v/>
      </c>
      <c r="X55" t="str">
        <f>IF(E55="","",IF(②選手情報入力!M63="","",②選手情報入力!M63))</f>
        <v/>
      </c>
      <c r="Y55" s="35" t="str">
        <f>IF(E55="","",IF(②選手情報入力!L63="","",0))</f>
        <v/>
      </c>
      <c r="Z55" t="str">
        <f>IF(E55="","",IF(②選手情報入力!L63="","",IF(I55=1,VLOOKUP(②選手情報入力!L63,種目情報!$A$4:$C$22,3,FALSE),VLOOKUP(②選手情報入力!L63,種目情報!$E$4:$G$19,3,FALSE))))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IF(E56="","",①学校情報入力!$D$4)</f>
        <v/>
      </c>
      <c r="D56" t="str">
        <f>IF(E56="","",①学校情報入力!$D$9)</f>
        <v/>
      </c>
      <c r="E56" t="str">
        <f>IF(②選手情報入力!B64="","",②選手情報入力!B64)</f>
        <v/>
      </c>
      <c r="F56" t="str">
        <f>IF(E56="","",②選手情報入力!C64)</f>
        <v/>
      </c>
      <c r="G56" t="str">
        <f>IF(E56="","",②選手情報入力!D64)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IF(E56="","",IF(②選手情報入力!H64="","",IF(I56=1,VLOOKUP(②選手情報入力!H64,種目情報!$A$4:$B$123,2,FALSE),VLOOKUP(②選手情報入力!H64,種目情報!$E$4:$F$210,2,FALSE))))</f>
        <v/>
      </c>
      <c r="P56" t="str">
        <f>IF(E56="","",IF(②選手情報入力!I64="","",②選手情報入力!I64))</f>
        <v/>
      </c>
      <c r="Q56" s="35" t="str">
        <f>IF(E56="","",IF(②選手情報入力!H64="","",0))</f>
        <v/>
      </c>
      <c r="R56" t="str">
        <f>IF(E56="","",IF(②選手情報入力!H64="","",IF(I56=1,VLOOKUP(②選手情報入力!H64,種目情報!$A$4:$C$123,3,FALSE),VLOOKUP(②選手情報入力!H64,種目情報!$E$4:$G$210,3,FALSE))))</f>
        <v/>
      </c>
      <c r="S56" t="str">
        <f>IF(E56="","",IF(②選手情報入力!J64="","",IF(I56=1,VLOOKUP(②選手情報入力!J64,種目情報!$A$4:$B$123,2,FALSE),VLOOKUP(②選手情報入力!J64,種目情報!$E$4:$F$210,2,FALSE))))</f>
        <v/>
      </c>
      <c r="T56" t="str">
        <f>IF(E56="","",IF(②選手情報入力!K64="","",②選手情報入力!K64))</f>
        <v/>
      </c>
      <c r="U56" s="35" t="str">
        <f>IF(E56="","",IF(②選手情報入力!J64="","",0))</f>
        <v/>
      </c>
      <c r="V56" t="str">
        <f>IF(E56="","",IF(②選手情報入力!J64="","",IF(I56=1,VLOOKUP(②選手情報入力!J64,種目情報!$A$4:$C$123,3,FALSE),VLOOKUP(②選手情報入力!J64,種目情報!$E$4:$G$210,3,FALSE))))</f>
        <v/>
      </c>
      <c r="W56" t="str">
        <f>IF(E56="","",IF(②選手情報入力!L64="","",IF(I56=1,VLOOKUP(②選手情報入力!L64,種目情報!$A$4:$B$123,2,FALSE),VLOOKUP(②選手情報入力!L64,種目情報!$E$4:$F$210,2,FALSE))))</f>
        <v/>
      </c>
      <c r="X56" t="str">
        <f>IF(E56="","",IF(②選手情報入力!M64="","",②選手情報入力!M64))</f>
        <v/>
      </c>
      <c r="Y56" s="35" t="str">
        <f>IF(E56="","",IF(②選手情報入力!L64="","",0))</f>
        <v/>
      </c>
      <c r="Z56" t="str">
        <f>IF(E56="","",IF(②選手情報入力!L64="","",IF(I56=1,VLOOKUP(②選手情報入力!L64,種目情報!$A$4:$C$22,3,FALSE),VLOOKUP(②選手情報入力!L64,種目情報!$E$4:$G$19,3,FALSE))))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IF(E57="","",①学校情報入力!$D$4)</f>
        <v/>
      </c>
      <c r="D57" t="str">
        <f>IF(E57="","",①学校情報入力!$D$9)</f>
        <v/>
      </c>
      <c r="E57" t="str">
        <f>IF(②選手情報入力!B65="","",②選手情報入力!B65)</f>
        <v/>
      </c>
      <c r="F57" t="str">
        <f>IF(E57="","",②選手情報入力!C65)</f>
        <v/>
      </c>
      <c r="G57" t="str">
        <f>IF(E57="","",②選手情報入力!D65)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IF(E57="","",IF(②選手情報入力!H65="","",IF(I57=1,VLOOKUP(②選手情報入力!H65,種目情報!$A$4:$B$123,2,FALSE),VLOOKUP(②選手情報入力!H65,種目情報!$E$4:$F$210,2,FALSE))))</f>
        <v/>
      </c>
      <c r="P57" t="str">
        <f>IF(E57="","",IF(②選手情報入力!I65="","",②選手情報入力!I65))</f>
        <v/>
      </c>
      <c r="Q57" s="35" t="str">
        <f>IF(E57="","",IF(②選手情報入力!H65="","",0))</f>
        <v/>
      </c>
      <c r="R57" t="str">
        <f>IF(E57="","",IF(②選手情報入力!H65="","",IF(I57=1,VLOOKUP(②選手情報入力!H65,種目情報!$A$4:$C$123,3,FALSE),VLOOKUP(②選手情報入力!H65,種目情報!$E$4:$G$210,3,FALSE))))</f>
        <v/>
      </c>
      <c r="S57" t="str">
        <f>IF(E57="","",IF(②選手情報入力!J65="","",IF(I57=1,VLOOKUP(②選手情報入力!J65,種目情報!$A$4:$B$123,2,FALSE),VLOOKUP(②選手情報入力!J65,種目情報!$E$4:$F$210,2,FALSE))))</f>
        <v/>
      </c>
      <c r="T57" t="str">
        <f>IF(E57="","",IF(②選手情報入力!K65="","",②選手情報入力!K65))</f>
        <v/>
      </c>
      <c r="U57" s="35" t="str">
        <f>IF(E57="","",IF(②選手情報入力!J65="","",0))</f>
        <v/>
      </c>
      <c r="V57" t="str">
        <f>IF(E57="","",IF(②選手情報入力!J65="","",IF(I57=1,VLOOKUP(②選手情報入力!J65,種目情報!$A$4:$C$123,3,FALSE),VLOOKUP(②選手情報入力!J65,種目情報!$E$4:$G$210,3,FALSE))))</f>
        <v/>
      </c>
      <c r="W57" t="str">
        <f>IF(E57="","",IF(②選手情報入力!L65="","",IF(I57=1,VLOOKUP(②選手情報入力!L65,種目情報!$A$4:$B$123,2,FALSE),VLOOKUP(②選手情報入力!L65,種目情報!$E$4:$F$210,2,FALSE))))</f>
        <v/>
      </c>
      <c r="X57" t="str">
        <f>IF(E57="","",IF(②選手情報入力!M65="","",②選手情報入力!M65))</f>
        <v/>
      </c>
      <c r="Y57" s="35" t="str">
        <f>IF(E57="","",IF(②選手情報入力!L65="","",0))</f>
        <v/>
      </c>
      <c r="Z57" t="str">
        <f>IF(E57="","",IF(②選手情報入力!L65="","",IF(I57=1,VLOOKUP(②選手情報入力!L65,種目情報!$A$4:$C$22,3,FALSE),VLOOKUP(②選手情報入力!L65,種目情報!$E$4:$G$19,3,FALSE))))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IF(E58="","",①学校情報入力!$D$4)</f>
        <v/>
      </c>
      <c r="D58" t="str">
        <f>IF(E58="","",①学校情報入力!$D$9)</f>
        <v/>
      </c>
      <c r="E58" t="str">
        <f>IF(②選手情報入力!B66="","",②選手情報入力!B66)</f>
        <v/>
      </c>
      <c r="F58" t="str">
        <f>IF(E58="","",②選手情報入力!C66)</f>
        <v/>
      </c>
      <c r="G58" t="str">
        <f>IF(E58="","",②選手情報入力!D66)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IF(E58="","",IF(②選手情報入力!H66="","",IF(I58=1,VLOOKUP(②選手情報入力!H66,種目情報!$A$4:$B$123,2,FALSE),VLOOKUP(②選手情報入力!H66,種目情報!$E$4:$F$210,2,FALSE))))</f>
        <v/>
      </c>
      <c r="P58" t="str">
        <f>IF(E58="","",IF(②選手情報入力!I66="","",②選手情報入力!I66))</f>
        <v/>
      </c>
      <c r="Q58" s="35" t="str">
        <f>IF(E58="","",IF(②選手情報入力!H66="","",0))</f>
        <v/>
      </c>
      <c r="R58" t="str">
        <f>IF(E58="","",IF(②選手情報入力!H66="","",IF(I58=1,VLOOKUP(②選手情報入力!H66,種目情報!$A$4:$C$123,3,FALSE),VLOOKUP(②選手情報入力!H66,種目情報!$E$4:$G$210,3,FALSE))))</f>
        <v/>
      </c>
      <c r="S58" t="str">
        <f>IF(E58="","",IF(②選手情報入力!J66="","",IF(I58=1,VLOOKUP(②選手情報入力!J66,種目情報!$A$4:$B$123,2,FALSE),VLOOKUP(②選手情報入力!J66,種目情報!$E$4:$F$210,2,FALSE))))</f>
        <v/>
      </c>
      <c r="T58" t="str">
        <f>IF(E58="","",IF(②選手情報入力!K66="","",②選手情報入力!K66))</f>
        <v/>
      </c>
      <c r="U58" s="35" t="str">
        <f>IF(E58="","",IF(②選手情報入力!J66="","",0))</f>
        <v/>
      </c>
      <c r="V58" t="str">
        <f>IF(E58="","",IF(②選手情報入力!J66="","",IF(I58=1,VLOOKUP(②選手情報入力!J66,種目情報!$A$4:$C$123,3,FALSE),VLOOKUP(②選手情報入力!J66,種目情報!$E$4:$G$210,3,FALSE))))</f>
        <v/>
      </c>
      <c r="W58" t="str">
        <f>IF(E58="","",IF(②選手情報入力!L66="","",IF(I58=1,VLOOKUP(②選手情報入力!L66,種目情報!$A$4:$B$123,2,FALSE),VLOOKUP(②選手情報入力!L66,種目情報!$E$4:$F$210,2,FALSE))))</f>
        <v/>
      </c>
      <c r="X58" t="str">
        <f>IF(E58="","",IF(②選手情報入力!M66="","",②選手情報入力!M66))</f>
        <v/>
      </c>
      <c r="Y58" s="35" t="str">
        <f>IF(E58="","",IF(②選手情報入力!L66="","",0))</f>
        <v/>
      </c>
      <c r="Z58" t="str">
        <f>IF(E58="","",IF(②選手情報入力!L66="","",IF(I58=1,VLOOKUP(②選手情報入力!L66,種目情報!$A$4:$C$22,3,FALSE),VLOOKUP(②選手情報入力!L66,種目情報!$E$4:$G$19,3,FALSE))))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IF(E59="","",①学校情報入力!$D$4)</f>
        <v/>
      </c>
      <c r="D59" t="str">
        <f>IF(E59="","",①学校情報入力!$D$9)</f>
        <v/>
      </c>
      <c r="E59" t="str">
        <f>IF(②選手情報入力!B67="","",②選手情報入力!B67)</f>
        <v/>
      </c>
      <c r="F59" t="str">
        <f>IF(E59="","",②選手情報入力!C67)</f>
        <v/>
      </c>
      <c r="G59" t="str">
        <f>IF(E59="","",②選手情報入力!D67)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IF(E59="","",IF(②選手情報入力!H67="","",IF(I59=1,VLOOKUP(②選手情報入力!H67,種目情報!$A$4:$B$123,2,FALSE),VLOOKUP(②選手情報入力!H67,種目情報!$E$4:$F$210,2,FALSE))))</f>
        <v/>
      </c>
      <c r="P59" t="str">
        <f>IF(E59="","",IF(②選手情報入力!I67="","",②選手情報入力!I67))</f>
        <v/>
      </c>
      <c r="Q59" s="35" t="str">
        <f>IF(E59="","",IF(②選手情報入力!H67="","",0))</f>
        <v/>
      </c>
      <c r="R59" t="str">
        <f>IF(E59="","",IF(②選手情報入力!H67="","",IF(I59=1,VLOOKUP(②選手情報入力!H67,種目情報!$A$4:$C$123,3,FALSE),VLOOKUP(②選手情報入力!H67,種目情報!$E$4:$G$210,3,FALSE))))</f>
        <v/>
      </c>
      <c r="S59" t="str">
        <f>IF(E59="","",IF(②選手情報入力!J67="","",IF(I59=1,VLOOKUP(②選手情報入力!J67,種目情報!$A$4:$B$123,2,FALSE),VLOOKUP(②選手情報入力!J67,種目情報!$E$4:$F$210,2,FALSE))))</f>
        <v/>
      </c>
      <c r="T59" t="str">
        <f>IF(E59="","",IF(②選手情報入力!K67="","",②選手情報入力!K67))</f>
        <v/>
      </c>
      <c r="U59" s="35" t="str">
        <f>IF(E59="","",IF(②選手情報入力!J67="","",0))</f>
        <v/>
      </c>
      <c r="V59" t="str">
        <f>IF(E59="","",IF(②選手情報入力!J67="","",IF(I59=1,VLOOKUP(②選手情報入力!J67,種目情報!$A$4:$C$123,3,FALSE),VLOOKUP(②選手情報入力!J67,種目情報!$E$4:$G$210,3,FALSE))))</f>
        <v/>
      </c>
      <c r="W59" t="str">
        <f>IF(E59="","",IF(②選手情報入力!L67="","",IF(I59=1,VLOOKUP(②選手情報入力!L67,種目情報!$A$4:$B$123,2,FALSE),VLOOKUP(②選手情報入力!L67,種目情報!$E$4:$F$210,2,FALSE))))</f>
        <v/>
      </c>
      <c r="X59" t="str">
        <f>IF(E59="","",IF(②選手情報入力!M67="","",②選手情報入力!M67))</f>
        <v/>
      </c>
      <c r="Y59" s="35" t="str">
        <f>IF(E59="","",IF(②選手情報入力!L67="","",0))</f>
        <v/>
      </c>
      <c r="Z59" t="str">
        <f>IF(E59="","",IF(②選手情報入力!L67="","",IF(I59=1,VLOOKUP(②選手情報入力!L67,種目情報!$A$4:$C$22,3,FALSE),VLOOKUP(②選手情報入力!L67,種目情報!$E$4:$G$19,3,FALSE))))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IF(E60="","",①学校情報入力!$D$4)</f>
        <v/>
      </c>
      <c r="D60" t="str">
        <f>IF(E60="","",①学校情報入力!$D$9)</f>
        <v/>
      </c>
      <c r="E60" t="str">
        <f>IF(②選手情報入力!B68="","",②選手情報入力!B68)</f>
        <v/>
      </c>
      <c r="F60" t="str">
        <f>IF(E60="","",②選手情報入力!C68)</f>
        <v/>
      </c>
      <c r="G60" t="str">
        <f>IF(E60="","",②選手情報入力!D68)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IF(E60="","",IF(②選手情報入力!H68="","",IF(I60=1,VLOOKUP(②選手情報入力!H68,種目情報!$A$4:$B$123,2,FALSE),VLOOKUP(②選手情報入力!H68,種目情報!$E$4:$F$210,2,FALSE))))</f>
        <v/>
      </c>
      <c r="P60" t="str">
        <f>IF(E60="","",IF(②選手情報入力!I68="","",②選手情報入力!I68))</f>
        <v/>
      </c>
      <c r="Q60" s="35" t="str">
        <f>IF(E60="","",IF(②選手情報入力!H68="","",0))</f>
        <v/>
      </c>
      <c r="R60" t="str">
        <f>IF(E60="","",IF(②選手情報入力!H68="","",IF(I60=1,VLOOKUP(②選手情報入力!H68,種目情報!$A$4:$C$123,3,FALSE),VLOOKUP(②選手情報入力!H68,種目情報!$E$4:$G$210,3,FALSE))))</f>
        <v/>
      </c>
      <c r="S60" t="str">
        <f>IF(E60="","",IF(②選手情報入力!J68="","",IF(I60=1,VLOOKUP(②選手情報入力!J68,種目情報!$A$4:$B$123,2,FALSE),VLOOKUP(②選手情報入力!J68,種目情報!$E$4:$F$210,2,FALSE))))</f>
        <v/>
      </c>
      <c r="T60" t="str">
        <f>IF(E60="","",IF(②選手情報入力!K68="","",②選手情報入力!K68))</f>
        <v/>
      </c>
      <c r="U60" s="35" t="str">
        <f>IF(E60="","",IF(②選手情報入力!J68="","",0))</f>
        <v/>
      </c>
      <c r="V60" t="str">
        <f>IF(E60="","",IF(②選手情報入力!J68="","",IF(I60=1,VLOOKUP(②選手情報入力!J68,種目情報!$A$4:$C$123,3,FALSE),VLOOKUP(②選手情報入力!J68,種目情報!$E$4:$G$210,3,FALSE))))</f>
        <v/>
      </c>
      <c r="W60" t="str">
        <f>IF(E60="","",IF(②選手情報入力!L68="","",IF(I60=1,VLOOKUP(②選手情報入力!L68,種目情報!$A$4:$B$123,2,FALSE),VLOOKUP(②選手情報入力!L68,種目情報!$E$4:$F$210,2,FALSE))))</f>
        <v/>
      </c>
      <c r="X60" t="str">
        <f>IF(E60="","",IF(②選手情報入力!M68="","",②選手情報入力!M68))</f>
        <v/>
      </c>
      <c r="Y60" s="35" t="str">
        <f>IF(E60="","",IF(②選手情報入力!L68="","",0))</f>
        <v/>
      </c>
      <c r="Z60" t="str">
        <f>IF(E60="","",IF(②選手情報入力!L68="","",IF(I60=1,VLOOKUP(②選手情報入力!L68,種目情報!$A$4:$C$22,3,FALSE),VLOOKUP(②選手情報入力!L68,種目情報!$E$4:$G$19,3,FALSE))))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IF(E61="","",①学校情報入力!$D$4)</f>
        <v/>
      </c>
      <c r="D61" t="str">
        <f>IF(E61="","",①学校情報入力!$D$9)</f>
        <v/>
      </c>
      <c r="E61" t="str">
        <f>IF(②選手情報入力!B69="","",②選手情報入力!B69)</f>
        <v/>
      </c>
      <c r="F61" t="str">
        <f>IF(E61="","",②選手情報入力!C69)</f>
        <v/>
      </c>
      <c r="G61" t="str">
        <f>IF(E61="","",②選手情報入力!D69)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IF(E61="","",IF(②選手情報入力!H69="","",IF(I61=1,VLOOKUP(②選手情報入力!H69,種目情報!$A$4:$B$123,2,FALSE),VLOOKUP(②選手情報入力!H69,種目情報!$E$4:$F$210,2,FALSE))))</f>
        <v/>
      </c>
      <c r="P61" t="str">
        <f>IF(E61="","",IF(②選手情報入力!I69="","",②選手情報入力!I69))</f>
        <v/>
      </c>
      <c r="Q61" s="35" t="str">
        <f>IF(E61="","",IF(②選手情報入力!H69="","",0))</f>
        <v/>
      </c>
      <c r="R61" t="str">
        <f>IF(E61="","",IF(②選手情報入力!H69="","",IF(I61=1,VLOOKUP(②選手情報入力!H69,種目情報!$A$4:$C$123,3,FALSE),VLOOKUP(②選手情報入力!H69,種目情報!$E$4:$G$210,3,FALSE))))</f>
        <v/>
      </c>
      <c r="S61" t="str">
        <f>IF(E61="","",IF(②選手情報入力!J69="","",IF(I61=1,VLOOKUP(②選手情報入力!J69,種目情報!$A$4:$B$123,2,FALSE),VLOOKUP(②選手情報入力!J69,種目情報!$E$4:$F$210,2,FALSE))))</f>
        <v/>
      </c>
      <c r="T61" t="str">
        <f>IF(E61="","",IF(②選手情報入力!K69="","",②選手情報入力!K69))</f>
        <v/>
      </c>
      <c r="U61" s="35" t="str">
        <f>IF(E61="","",IF(②選手情報入力!J69="","",0))</f>
        <v/>
      </c>
      <c r="V61" t="str">
        <f>IF(E61="","",IF(②選手情報入力!J69="","",IF(I61=1,VLOOKUP(②選手情報入力!J69,種目情報!$A$4:$C$123,3,FALSE),VLOOKUP(②選手情報入力!J69,種目情報!$E$4:$G$210,3,FALSE))))</f>
        <v/>
      </c>
      <c r="W61" t="str">
        <f>IF(E61="","",IF(②選手情報入力!L69="","",IF(I61=1,VLOOKUP(②選手情報入力!L69,種目情報!$A$4:$B$123,2,FALSE),VLOOKUP(②選手情報入力!L69,種目情報!$E$4:$F$210,2,FALSE))))</f>
        <v/>
      </c>
      <c r="X61" t="str">
        <f>IF(E61="","",IF(②選手情報入力!M69="","",②選手情報入力!M69))</f>
        <v/>
      </c>
      <c r="Y61" s="35" t="str">
        <f>IF(E61="","",IF(②選手情報入力!L69="","",0))</f>
        <v/>
      </c>
      <c r="Z61" t="str">
        <f>IF(E61="","",IF(②選手情報入力!L69="","",IF(I61=1,VLOOKUP(②選手情報入力!L69,種目情報!$A$4:$C$22,3,FALSE),VLOOKUP(②選手情報入力!L69,種目情報!$E$4:$G$19,3,FALSE))))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IF(E62="","",①学校情報入力!$D$4)</f>
        <v/>
      </c>
      <c r="D62" t="str">
        <f>IF(E62="","",①学校情報入力!$D$9)</f>
        <v/>
      </c>
      <c r="E62" t="str">
        <f>IF(②選手情報入力!B70="","",②選手情報入力!B70)</f>
        <v/>
      </c>
      <c r="F62" t="str">
        <f>IF(E62="","",②選手情報入力!C70)</f>
        <v/>
      </c>
      <c r="G62" t="str">
        <f>IF(E62="","",②選手情報入力!D70)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IF(E62="","",IF(②選手情報入力!H70="","",IF(I62=1,VLOOKUP(②選手情報入力!H70,種目情報!$A$4:$B$123,2,FALSE),VLOOKUP(②選手情報入力!H70,種目情報!$E$4:$F$210,2,FALSE))))</f>
        <v/>
      </c>
      <c r="P62" t="str">
        <f>IF(E62="","",IF(②選手情報入力!I70="","",②選手情報入力!I70))</f>
        <v/>
      </c>
      <c r="Q62" s="35" t="str">
        <f>IF(E62="","",IF(②選手情報入力!H70="","",0))</f>
        <v/>
      </c>
      <c r="R62" t="str">
        <f>IF(E62="","",IF(②選手情報入力!H70="","",IF(I62=1,VLOOKUP(②選手情報入力!H70,種目情報!$A$4:$C$123,3,FALSE),VLOOKUP(②選手情報入力!H70,種目情報!$E$4:$G$210,3,FALSE))))</f>
        <v/>
      </c>
      <c r="S62" t="str">
        <f>IF(E62="","",IF(②選手情報入力!J70="","",IF(I62=1,VLOOKUP(②選手情報入力!J70,種目情報!$A$4:$B$123,2,FALSE),VLOOKUP(②選手情報入力!J70,種目情報!$E$4:$F$210,2,FALSE))))</f>
        <v/>
      </c>
      <c r="T62" t="str">
        <f>IF(E62="","",IF(②選手情報入力!K70="","",②選手情報入力!K70))</f>
        <v/>
      </c>
      <c r="U62" s="35" t="str">
        <f>IF(E62="","",IF(②選手情報入力!J70="","",0))</f>
        <v/>
      </c>
      <c r="V62" t="str">
        <f>IF(E62="","",IF(②選手情報入力!J70="","",IF(I62=1,VLOOKUP(②選手情報入力!J70,種目情報!$A$4:$C$123,3,FALSE),VLOOKUP(②選手情報入力!J70,種目情報!$E$4:$G$210,3,FALSE))))</f>
        <v/>
      </c>
      <c r="W62" t="str">
        <f>IF(E62="","",IF(②選手情報入力!L70="","",IF(I62=1,VLOOKUP(②選手情報入力!L70,種目情報!$A$4:$B$123,2,FALSE),VLOOKUP(②選手情報入力!L70,種目情報!$E$4:$F$210,2,FALSE))))</f>
        <v/>
      </c>
      <c r="X62" t="str">
        <f>IF(E62="","",IF(②選手情報入力!M70="","",②選手情報入力!M70))</f>
        <v/>
      </c>
      <c r="Y62" s="35" t="str">
        <f>IF(E62="","",IF(②選手情報入力!L70="","",0))</f>
        <v/>
      </c>
      <c r="Z62" t="str">
        <f>IF(E62="","",IF(②選手情報入力!L70="","",IF(I62=1,VLOOKUP(②選手情報入力!L70,種目情報!$A$4:$C$22,3,FALSE),VLOOKUP(②選手情報入力!L70,種目情報!$E$4:$G$19,3,FALSE))))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IF(E63="","",①学校情報入力!$D$4)</f>
        <v/>
      </c>
      <c r="D63" t="str">
        <f>IF(E63="","",①学校情報入力!$D$9)</f>
        <v/>
      </c>
      <c r="E63" t="str">
        <f>IF(②選手情報入力!B71="","",②選手情報入力!B71)</f>
        <v/>
      </c>
      <c r="F63" t="str">
        <f>IF(E63="","",②選手情報入力!C71)</f>
        <v/>
      </c>
      <c r="G63" t="str">
        <f>IF(E63="","",②選手情報入力!D71)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IF(E63="","",IF(②選手情報入力!H71="","",IF(I63=1,VLOOKUP(②選手情報入力!H71,種目情報!$A$4:$B$123,2,FALSE),VLOOKUP(②選手情報入力!H71,種目情報!$E$4:$F$210,2,FALSE))))</f>
        <v/>
      </c>
      <c r="P63" t="str">
        <f>IF(E63="","",IF(②選手情報入力!I71="","",②選手情報入力!I71))</f>
        <v/>
      </c>
      <c r="Q63" s="35" t="str">
        <f>IF(E63="","",IF(②選手情報入力!H71="","",0))</f>
        <v/>
      </c>
      <c r="R63" t="str">
        <f>IF(E63="","",IF(②選手情報入力!H71="","",IF(I63=1,VLOOKUP(②選手情報入力!H71,種目情報!$A$4:$C$123,3,FALSE),VLOOKUP(②選手情報入力!H71,種目情報!$E$4:$G$210,3,FALSE))))</f>
        <v/>
      </c>
      <c r="S63" t="str">
        <f>IF(E63="","",IF(②選手情報入力!J71="","",IF(I63=1,VLOOKUP(②選手情報入力!J71,種目情報!$A$4:$B$123,2,FALSE),VLOOKUP(②選手情報入力!J71,種目情報!$E$4:$F$210,2,FALSE))))</f>
        <v/>
      </c>
      <c r="T63" t="str">
        <f>IF(E63="","",IF(②選手情報入力!K71="","",②選手情報入力!K71))</f>
        <v/>
      </c>
      <c r="U63" s="35" t="str">
        <f>IF(E63="","",IF(②選手情報入力!J71="","",0))</f>
        <v/>
      </c>
      <c r="V63" t="str">
        <f>IF(E63="","",IF(②選手情報入力!J71="","",IF(I63=1,VLOOKUP(②選手情報入力!J71,種目情報!$A$4:$C$123,3,FALSE),VLOOKUP(②選手情報入力!J71,種目情報!$E$4:$G$210,3,FALSE))))</f>
        <v/>
      </c>
      <c r="W63" t="str">
        <f>IF(E63="","",IF(②選手情報入力!L71="","",IF(I63=1,VLOOKUP(②選手情報入力!L71,種目情報!$A$4:$B$123,2,FALSE),VLOOKUP(②選手情報入力!L71,種目情報!$E$4:$F$210,2,FALSE))))</f>
        <v/>
      </c>
      <c r="X63" t="str">
        <f>IF(E63="","",IF(②選手情報入力!M71="","",②選手情報入力!M71))</f>
        <v/>
      </c>
      <c r="Y63" s="35" t="str">
        <f>IF(E63="","",IF(②選手情報入力!L71="","",0))</f>
        <v/>
      </c>
      <c r="Z63" t="str">
        <f>IF(E63="","",IF(②選手情報入力!L71="","",IF(I63=1,VLOOKUP(②選手情報入力!L71,種目情報!$A$4:$C$22,3,FALSE),VLOOKUP(②選手情報入力!L71,種目情報!$E$4:$G$19,3,FALSE))))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IF(E64="","",①学校情報入力!$D$4)</f>
        <v/>
      </c>
      <c r="D64" t="str">
        <f>IF(E64="","",①学校情報入力!$D$9)</f>
        <v/>
      </c>
      <c r="E64" t="str">
        <f>IF(②選手情報入力!B72="","",②選手情報入力!B72)</f>
        <v/>
      </c>
      <c r="F64" t="str">
        <f>IF(E64="","",②選手情報入力!C72)</f>
        <v/>
      </c>
      <c r="G64" t="str">
        <f>IF(E64="","",②選手情報入力!D72)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IF(E64="","",IF(②選手情報入力!H72="","",IF(I64=1,VLOOKUP(②選手情報入力!H72,種目情報!$A$4:$B$123,2,FALSE),VLOOKUP(②選手情報入力!H72,種目情報!$E$4:$F$210,2,FALSE))))</f>
        <v/>
      </c>
      <c r="P64" t="str">
        <f>IF(E64="","",IF(②選手情報入力!I72="","",②選手情報入力!I72))</f>
        <v/>
      </c>
      <c r="Q64" s="35" t="str">
        <f>IF(E64="","",IF(②選手情報入力!H72="","",0))</f>
        <v/>
      </c>
      <c r="R64" t="str">
        <f>IF(E64="","",IF(②選手情報入力!H72="","",IF(I64=1,VLOOKUP(②選手情報入力!H72,種目情報!$A$4:$C$123,3,FALSE),VLOOKUP(②選手情報入力!H72,種目情報!$E$4:$G$210,3,FALSE))))</f>
        <v/>
      </c>
      <c r="S64" t="str">
        <f>IF(E64="","",IF(②選手情報入力!J72="","",IF(I64=1,VLOOKUP(②選手情報入力!J72,種目情報!$A$4:$B$123,2,FALSE),VLOOKUP(②選手情報入力!J72,種目情報!$E$4:$F$210,2,FALSE))))</f>
        <v/>
      </c>
      <c r="T64" t="str">
        <f>IF(E64="","",IF(②選手情報入力!K72="","",②選手情報入力!K72))</f>
        <v/>
      </c>
      <c r="U64" s="35" t="str">
        <f>IF(E64="","",IF(②選手情報入力!J72="","",0))</f>
        <v/>
      </c>
      <c r="V64" t="str">
        <f>IF(E64="","",IF(②選手情報入力!J72="","",IF(I64=1,VLOOKUP(②選手情報入力!J72,種目情報!$A$4:$C$123,3,FALSE),VLOOKUP(②選手情報入力!J72,種目情報!$E$4:$G$210,3,FALSE))))</f>
        <v/>
      </c>
      <c r="W64" t="str">
        <f>IF(E64="","",IF(②選手情報入力!L72="","",IF(I64=1,VLOOKUP(②選手情報入力!L72,種目情報!$A$4:$B$123,2,FALSE),VLOOKUP(②選手情報入力!L72,種目情報!$E$4:$F$210,2,FALSE))))</f>
        <v/>
      </c>
      <c r="X64" t="str">
        <f>IF(E64="","",IF(②選手情報入力!M72="","",②選手情報入力!M72))</f>
        <v/>
      </c>
      <c r="Y64" s="35" t="str">
        <f>IF(E64="","",IF(②選手情報入力!L72="","",0))</f>
        <v/>
      </c>
      <c r="Z64" t="str">
        <f>IF(E64="","",IF(②選手情報入力!L72="","",IF(I64=1,VLOOKUP(②選手情報入力!L72,種目情報!$A$4:$C$22,3,FALSE),VLOOKUP(②選手情報入力!L72,種目情報!$E$4:$G$19,3,FALSE))))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IF(E65="","",①学校情報入力!$D$4)</f>
        <v/>
      </c>
      <c r="D65" t="str">
        <f>IF(E65="","",①学校情報入力!$D$9)</f>
        <v/>
      </c>
      <c r="E65" t="str">
        <f>IF(②選手情報入力!B73="","",②選手情報入力!B73)</f>
        <v/>
      </c>
      <c r="F65" t="str">
        <f>IF(E65="","",②選手情報入力!C73)</f>
        <v/>
      </c>
      <c r="G65" t="str">
        <f>IF(E65="","",②選手情報入力!D73)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IF(E65="","",IF(②選手情報入力!H73="","",IF(I65=1,VLOOKUP(②選手情報入力!H73,種目情報!$A$4:$B$123,2,FALSE),VLOOKUP(②選手情報入力!H73,種目情報!$E$4:$F$210,2,FALSE))))</f>
        <v/>
      </c>
      <c r="P65" t="str">
        <f>IF(E65="","",IF(②選手情報入力!I73="","",②選手情報入力!I73))</f>
        <v/>
      </c>
      <c r="Q65" s="35" t="str">
        <f>IF(E65="","",IF(②選手情報入力!H73="","",0))</f>
        <v/>
      </c>
      <c r="R65" t="str">
        <f>IF(E65="","",IF(②選手情報入力!H73="","",IF(I65=1,VLOOKUP(②選手情報入力!H73,種目情報!$A$4:$C$123,3,FALSE),VLOOKUP(②選手情報入力!H73,種目情報!$E$4:$G$210,3,FALSE))))</f>
        <v/>
      </c>
      <c r="S65" t="str">
        <f>IF(E65="","",IF(②選手情報入力!J73="","",IF(I65=1,VLOOKUP(②選手情報入力!J73,種目情報!$A$4:$B$123,2,FALSE),VLOOKUP(②選手情報入力!J73,種目情報!$E$4:$F$210,2,FALSE))))</f>
        <v/>
      </c>
      <c r="T65" t="str">
        <f>IF(E65="","",IF(②選手情報入力!K73="","",②選手情報入力!K73))</f>
        <v/>
      </c>
      <c r="U65" s="35" t="str">
        <f>IF(E65="","",IF(②選手情報入力!J73="","",0))</f>
        <v/>
      </c>
      <c r="V65" t="str">
        <f>IF(E65="","",IF(②選手情報入力!J73="","",IF(I65=1,VLOOKUP(②選手情報入力!J73,種目情報!$A$4:$C$123,3,FALSE),VLOOKUP(②選手情報入力!J73,種目情報!$E$4:$G$210,3,FALSE))))</f>
        <v/>
      </c>
      <c r="W65" t="str">
        <f>IF(E65="","",IF(②選手情報入力!L73="","",IF(I65=1,VLOOKUP(②選手情報入力!L73,種目情報!$A$4:$B$123,2,FALSE),VLOOKUP(②選手情報入力!L73,種目情報!$E$4:$F$210,2,FALSE))))</f>
        <v/>
      </c>
      <c r="X65" t="str">
        <f>IF(E65="","",IF(②選手情報入力!M73="","",②選手情報入力!M73))</f>
        <v/>
      </c>
      <c r="Y65" s="35" t="str">
        <f>IF(E65="","",IF(②選手情報入力!L73="","",0))</f>
        <v/>
      </c>
      <c r="Z65" t="str">
        <f>IF(E65="","",IF(②選手情報入力!L73="","",IF(I65=1,VLOOKUP(②選手情報入力!L73,種目情報!$A$4:$C$22,3,FALSE),VLOOKUP(②選手情報入力!L73,種目情報!$E$4:$G$19,3,FALSE))))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si="0"/>
        <v/>
      </c>
      <c r="B66" t="str">
        <f>IF(E66="","",①学校情報入力!$D$4)</f>
        <v/>
      </c>
      <c r="D66" t="str">
        <f>IF(E66="","",①学校情報入力!$D$9)</f>
        <v/>
      </c>
      <c r="E66" t="str">
        <f>IF(②選手情報入力!B74="","",②選手情報入力!B74)</f>
        <v/>
      </c>
      <c r="F66" t="str">
        <f>IF(E66="","",②選手情報入力!C74)</f>
        <v/>
      </c>
      <c r="G66" t="str">
        <f>IF(E66="","",②選手情報入力!D74)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IF(E66="","",IF(②選手情報入力!H74="","",IF(I66=1,VLOOKUP(②選手情報入力!H74,種目情報!$A$4:$B$123,2,FALSE),VLOOKUP(②選手情報入力!H74,種目情報!$E$4:$F$210,2,FALSE))))</f>
        <v/>
      </c>
      <c r="P66" t="str">
        <f>IF(E66="","",IF(②選手情報入力!I74="","",②選手情報入力!I74))</f>
        <v/>
      </c>
      <c r="Q66" s="35" t="str">
        <f>IF(E66="","",IF(②選手情報入力!H74="","",0))</f>
        <v/>
      </c>
      <c r="R66" t="str">
        <f>IF(E66="","",IF(②選手情報入力!H74="","",IF(I66=1,VLOOKUP(②選手情報入力!H74,種目情報!$A$4:$C$123,3,FALSE),VLOOKUP(②選手情報入力!H74,種目情報!$E$4:$G$210,3,FALSE))))</f>
        <v/>
      </c>
      <c r="S66" t="str">
        <f>IF(E66="","",IF(②選手情報入力!J74="","",IF(I66=1,VLOOKUP(②選手情報入力!J74,種目情報!$A$4:$B$123,2,FALSE),VLOOKUP(②選手情報入力!J74,種目情報!$E$4:$F$210,2,FALSE))))</f>
        <v/>
      </c>
      <c r="T66" t="str">
        <f>IF(E66="","",IF(②選手情報入力!K74="","",②選手情報入力!K74))</f>
        <v/>
      </c>
      <c r="U66" s="35" t="str">
        <f>IF(E66="","",IF(②選手情報入力!J74="","",0))</f>
        <v/>
      </c>
      <c r="V66" t="str">
        <f>IF(E66="","",IF(②選手情報入力!J74="","",IF(I66=1,VLOOKUP(②選手情報入力!J74,種目情報!$A$4:$C$123,3,FALSE),VLOOKUP(②選手情報入力!J74,種目情報!$E$4:$G$210,3,FALSE))))</f>
        <v/>
      </c>
      <c r="W66" t="str">
        <f>IF(E66="","",IF(②選手情報入力!L74="","",IF(I66=1,VLOOKUP(②選手情報入力!L74,種目情報!$A$4:$B$123,2,FALSE),VLOOKUP(②選手情報入力!L74,種目情報!$E$4:$F$210,2,FALSE))))</f>
        <v/>
      </c>
      <c r="X66" t="str">
        <f>IF(E66="","",IF(②選手情報入力!M74="","",②選手情報入力!M74))</f>
        <v/>
      </c>
      <c r="Y66" s="35" t="str">
        <f>IF(E66="","",IF(②選手情報入力!L74="","",0))</f>
        <v/>
      </c>
      <c r="Z66" t="str">
        <f>IF(E66="","",IF(②選手情報入力!L74="","",IF(I66=1,VLOOKUP(②選手情報入力!L74,種目情報!$A$4:$C$22,3,FALSE),VLOOKUP(②選手情報入力!L74,種目情報!$E$4:$G$19,3,FALSE))))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ref="A67:A91" si="4">IF(E67="","",$A$95&amp;I67&amp;E67+30000)</f>
        <v/>
      </c>
      <c r="B67" t="str">
        <f>IF(E67="","",①学校情報入力!$D$4)</f>
        <v/>
      </c>
      <c r="D67" t="str">
        <f>IF(E67="","",①学校情報入力!$D$9)</f>
        <v/>
      </c>
      <c r="E67" t="str">
        <f>IF(②選手情報入力!B75="","",②選手情報入力!B75)</f>
        <v/>
      </c>
      <c r="F67" t="str">
        <f>IF(E67="","",②選手情報入力!C75)</f>
        <v/>
      </c>
      <c r="G67" t="str">
        <f>IF(E67="","",②選手情報入力!D75)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IF(E67="","",IF(②選手情報入力!H75="","",IF(I67=1,VLOOKUP(②選手情報入力!H75,種目情報!$A$4:$B$123,2,FALSE),VLOOKUP(②選手情報入力!H75,種目情報!$E$4:$F$210,2,FALSE))))</f>
        <v/>
      </c>
      <c r="P67" t="str">
        <f>IF(E67="","",IF(②選手情報入力!I75="","",②選手情報入力!I75))</f>
        <v/>
      </c>
      <c r="Q67" s="35" t="str">
        <f>IF(E67="","",IF(②選手情報入力!H75="","",0))</f>
        <v/>
      </c>
      <c r="R67" t="str">
        <f>IF(E67="","",IF(②選手情報入力!H75="","",IF(I67=1,VLOOKUP(②選手情報入力!H75,種目情報!$A$4:$C$123,3,FALSE),VLOOKUP(②選手情報入力!H75,種目情報!$E$4:$G$210,3,FALSE))))</f>
        <v/>
      </c>
      <c r="S67" t="str">
        <f>IF(E67="","",IF(②選手情報入力!J75="","",IF(I67=1,VLOOKUP(②選手情報入力!J75,種目情報!$A$4:$B$123,2,FALSE),VLOOKUP(②選手情報入力!J75,種目情報!$E$4:$F$210,2,FALSE))))</f>
        <v/>
      </c>
      <c r="T67" t="str">
        <f>IF(E67="","",IF(②選手情報入力!K75="","",②選手情報入力!K75))</f>
        <v/>
      </c>
      <c r="U67" s="35" t="str">
        <f>IF(E67="","",IF(②選手情報入力!J75="","",0))</f>
        <v/>
      </c>
      <c r="V67" t="str">
        <f>IF(E67="","",IF(②選手情報入力!J75="","",IF(I67=1,VLOOKUP(②選手情報入力!J75,種目情報!$A$4:$C$123,3,FALSE),VLOOKUP(②選手情報入力!J75,種目情報!$E$4:$G$210,3,FALSE))))</f>
        <v/>
      </c>
      <c r="W67" t="str">
        <f>IF(E67="","",IF(②選手情報入力!L75="","",IF(I67=1,VLOOKUP(②選手情報入力!L75,種目情報!$A$4:$B$123,2,FALSE),VLOOKUP(②選手情報入力!L75,種目情報!$E$4:$F$210,2,FALSE))))</f>
        <v/>
      </c>
      <c r="X67" t="str">
        <f>IF(E67="","",IF(②選手情報入力!M75="","",②選手情報入力!M75))</f>
        <v/>
      </c>
      <c r="Y67" s="35" t="str">
        <f>IF(E67="","",IF(②選手情報入力!L75="","",0))</f>
        <v/>
      </c>
      <c r="Z67" t="str">
        <f>IF(E67="","",IF(②選手情報入力!L75="","",IF(I67=1,VLOOKUP(②選手情報入力!L75,種目情報!$A$4:$C$22,3,FALSE),VLOOKUP(②選手情報入力!L75,種目情報!$E$4:$G$19,3,FALSE))))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IF(E68="","",①学校情報入力!$D$4)</f>
        <v/>
      </c>
      <c r="D68" t="str">
        <f>IF(E68="","",①学校情報入力!$D$9)</f>
        <v/>
      </c>
      <c r="E68" t="str">
        <f>IF(②選手情報入力!B76="","",②選手情報入力!B76)</f>
        <v/>
      </c>
      <c r="F68" t="str">
        <f>IF(E68="","",②選手情報入力!C76)</f>
        <v/>
      </c>
      <c r="G68" t="str">
        <f>IF(E68="","",②選手情報入力!D76)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IF(E68="","",IF(②選手情報入力!H76="","",IF(I68=1,VLOOKUP(②選手情報入力!H76,種目情報!$A$4:$B$123,2,FALSE),VLOOKUP(②選手情報入力!H76,種目情報!$E$4:$F$210,2,FALSE))))</f>
        <v/>
      </c>
      <c r="P68" t="str">
        <f>IF(E68="","",IF(②選手情報入力!I76="","",②選手情報入力!I76))</f>
        <v/>
      </c>
      <c r="Q68" s="35" t="str">
        <f>IF(E68="","",IF(②選手情報入力!H76="","",0))</f>
        <v/>
      </c>
      <c r="R68" t="str">
        <f>IF(E68="","",IF(②選手情報入力!H76="","",IF(I68=1,VLOOKUP(②選手情報入力!H76,種目情報!$A$4:$C$123,3,FALSE),VLOOKUP(②選手情報入力!H76,種目情報!$E$4:$G$210,3,FALSE))))</f>
        <v/>
      </c>
      <c r="S68" t="str">
        <f>IF(E68="","",IF(②選手情報入力!J76="","",IF(I68=1,VLOOKUP(②選手情報入力!J76,種目情報!$A$4:$B$123,2,FALSE),VLOOKUP(②選手情報入力!J76,種目情報!$E$4:$F$210,2,FALSE))))</f>
        <v/>
      </c>
      <c r="T68" t="str">
        <f>IF(E68="","",IF(②選手情報入力!K76="","",②選手情報入力!K76))</f>
        <v/>
      </c>
      <c r="U68" s="35" t="str">
        <f>IF(E68="","",IF(②選手情報入力!J76="","",0))</f>
        <v/>
      </c>
      <c r="V68" t="str">
        <f>IF(E68="","",IF(②選手情報入力!J76="","",IF(I68=1,VLOOKUP(②選手情報入力!J76,種目情報!$A$4:$C$123,3,FALSE),VLOOKUP(②選手情報入力!J76,種目情報!$E$4:$G$210,3,FALSE))))</f>
        <v/>
      </c>
      <c r="W68" t="str">
        <f>IF(E68="","",IF(②選手情報入力!L76="","",IF(I68=1,VLOOKUP(②選手情報入力!L76,種目情報!$A$4:$B$123,2,FALSE),VLOOKUP(②選手情報入力!L76,種目情報!$E$4:$F$210,2,FALSE))))</f>
        <v/>
      </c>
      <c r="X68" t="str">
        <f>IF(E68="","",IF(②選手情報入力!M76="","",②選手情報入力!M76))</f>
        <v/>
      </c>
      <c r="Y68" s="35" t="str">
        <f>IF(E68="","",IF(②選手情報入力!L76="","",0))</f>
        <v/>
      </c>
      <c r="Z68" t="str">
        <f>IF(E68="","",IF(②選手情報入力!L76="","",IF(I68=1,VLOOKUP(②選手情報入力!L76,種目情報!$A$4:$C$22,3,FALSE),VLOOKUP(②選手情報入力!L76,種目情報!$E$4:$G$19,3,FALSE))))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IF(E69="","",①学校情報入力!$D$4)</f>
        <v/>
      </c>
      <c r="D69" t="str">
        <f>IF(E69="","",①学校情報入力!$D$9)</f>
        <v/>
      </c>
      <c r="E69" t="str">
        <f>IF(②選手情報入力!B77="","",②選手情報入力!B77)</f>
        <v/>
      </c>
      <c r="F69" t="str">
        <f>IF(E69="","",②選手情報入力!C77)</f>
        <v/>
      </c>
      <c r="G69" t="str">
        <f>IF(E69="","",②選手情報入力!D77)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IF(E69="","",IF(②選手情報入力!H77="","",IF(I69=1,VLOOKUP(②選手情報入力!H77,種目情報!$A$4:$B$123,2,FALSE),VLOOKUP(②選手情報入力!H77,種目情報!$E$4:$F$210,2,FALSE))))</f>
        <v/>
      </c>
      <c r="P69" t="str">
        <f>IF(E69="","",IF(②選手情報入力!I77="","",②選手情報入力!I77))</f>
        <v/>
      </c>
      <c r="Q69" s="35" t="str">
        <f>IF(E69="","",IF(②選手情報入力!H77="","",0))</f>
        <v/>
      </c>
      <c r="R69" t="str">
        <f>IF(E69="","",IF(②選手情報入力!H77="","",IF(I69=1,VLOOKUP(②選手情報入力!H77,種目情報!$A$4:$C$123,3,FALSE),VLOOKUP(②選手情報入力!H77,種目情報!$E$4:$G$210,3,FALSE))))</f>
        <v/>
      </c>
      <c r="S69" t="str">
        <f>IF(E69="","",IF(②選手情報入力!J77="","",IF(I69=1,VLOOKUP(②選手情報入力!J77,種目情報!$A$4:$B$123,2,FALSE),VLOOKUP(②選手情報入力!J77,種目情報!$E$4:$F$210,2,FALSE))))</f>
        <v/>
      </c>
      <c r="T69" t="str">
        <f>IF(E69="","",IF(②選手情報入力!K77="","",②選手情報入力!K77))</f>
        <v/>
      </c>
      <c r="U69" s="35" t="str">
        <f>IF(E69="","",IF(②選手情報入力!J77="","",0))</f>
        <v/>
      </c>
      <c r="V69" t="str">
        <f>IF(E69="","",IF(②選手情報入力!J77="","",IF(I69=1,VLOOKUP(②選手情報入力!J77,種目情報!$A$4:$C$123,3,FALSE),VLOOKUP(②選手情報入力!J77,種目情報!$E$4:$G$210,3,FALSE))))</f>
        <v/>
      </c>
      <c r="W69" t="str">
        <f>IF(E69="","",IF(②選手情報入力!L77="","",IF(I69=1,VLOOKUP(②選手情報入力!L77,種目情報!$A$4:$B$123,2,FALSE),VLOOKUP(②選手情報入力!L77,種目情報!$E$4:$F$210,2,FALSE))))</f>
        <v/>
      </c>
      <c r="X69" t="str">
        <f>IF(E69="","",IF(②選手情報入力!M77="","",②選手情報入力!M77))</f>
        <v/>
      </c>
      <c r="Y69" s="35" t="str">
        <f>IF(E69="","",IF(②選手情報入力!L77="","",0))</f>
        <v/>
      </c>
      <c r="Z69" t="str">
        <f>IF(E69="","",IF(②選手情報入力!L77="","",IF(I69=1,VLOOKUP(②選手情報入力!L77,種目情報!$A$4:$C$22,3,FALSE),VLOOKUP(②選手情報入力!L77,種目情報!$E$4:$G$19,3,FALSE))))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IF(E70="","",①学校情報入力!$D$4)</f>
        <v/>
      </c>
      <c r="D70" t="str">
        <f>IF(E70="","",①学校情報入力!$D$9)</f>
        <v/>
      </c>
      <c r="E70" t="str">
        <f>IF(②選手情報入力!B78="","",②選手情報入力!B78)</f>
        <v/>
      </c>
      <c r="F70" t="str">
        <f>IF(E70="","",②選手情報入力!C78)</f>
        <v/>
      </c>
      <c r="G70" t="str">
        <f>IF(E70="","",②選手情報入力!D78)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IF(E70="","",IF(②選手情報入力!H78="","",IF(I70=1,VLOOKUP(②選手情報入力!H78,種目情報!$A$4:$B$123,2,FALSE),VLOOKUP(②選手情報入力!H78,種目情報!$E$4:$F$210,2,FALSE))))</f>
        <v/>
      </c>
      <c r="P70" t="str">
        <f>IF(E70="","",IF(②選手情報入力!I78="","",②選手情報入力!I78))</f>
        <v/>
      </c>
      <c r="Q70" s="35" t="str">
        <f>IF(E70="","",IF(②選手情報入力!H78="","",0))</f>
        <v/>
      </c>
      <c r="R70" t="str">
        <f>IF(E70="","",IF(②選手情報入力!H78="","",IF(I70=1,VLOOKUP(②選手情報入力!H78,種目情報!$A$4:$C$123,3,FALSE),VLOOKUP(②選手情報入力!H78,種目情報!$E$4:$G$210,3,FALSE))))</f>
        <v/>
      </c>
      <c r="S70" t="str">
        <f>IF(E70="","",IF(②選手情報入力!J78="","",IF(I70=1,VLOOKUP(②選手情報入力!J78,種目情報!$A$4:$B$123,2,FALSE),VLOOKUP(②選手情報入力!J78,種目情報!$E$4:$F$210,2,FALSE))))</f>
        <v/>
      </c>
      <c r="T70" t="str">
        <f>IF(E70="","",IF(②選手情報入力!K78="","",②選手情報入力!K78))</f>
        <v/>
      </c>
      <c r="U70" s="35" t="str">
        <f>IF(E70="","",IF(②選手情報入力!J78="","",0))</f>
        <v/>
      </c>
      <c r="V70" t="str">
        <f>IF(E70="","",IF(②選手情報入力!J78="","",IF(I70=1,VLOOKUP(②選手情報入力!J78,種目情報!$A$4:$C$123,3,FALSE),VLOOKUP(②選手情報入力!J78,種目情報!$E$4:$G$210,3,FALSE))))</f>
        <v/>
      </c>
      <c r="W70" t="str">
        <f>IF(E70="","",IF(②選手情報入力!L78="","",IF(I70=1,VLOOKUP(②選手情報入力!L78,種目情報!$A$4:$B$123,2,FALSE),VLOOKUP(②選手情報入力!L78,種目情報!$E$4:$F$210,2,FALSE))))</f>
        <v/>
      </c>
      <c r="X70" t="str">
        <f>IF(E70="","",IF(②選手情報入力!M78="","",②選手情報入力!M78))</f>
        <v/>
      </c>
      <c r="Y70" s="35" t="str">
        <f>IF(E70="","",IF(②選手情報入力!L78="","",0))</f>
        <v/>
      </c>
      <c r="Z70" t="str">
        <f>IF(E70="","",IF(②選手情報入力!L78="","",IF(I70=1,VLOOKUP(②選手情報入力!L78,種目情報!$A$4:$C$22,3,FALSE),VLOOKUP(②選手情報入力!L78,種目情報!$E$4:$G$19,3,FALSE))))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IF(E71="","",①学校情報入力!$D$4)</f>
        <v/>
      </c>
      <c r="D71" t="str">
        <f>IF(E71="","",①学校情報入力!$D$9)</f>
        <v/>
      </c>
      <c r="E71" t="str">
        <f>IF(②選手情報入力!B79="","",②選手情報入力!B79)</f>
        <v/>
      </c>
      <c r="F71" t="str">
        <f>IF(E71="","",②選手情報入力!C79)</f>
        <v/>
      </c>
      <c r="G71" t="str">
        <f>IF(E71="","",②選手情報入力!D79)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IF(E71="","",IF(②選手情報入力!H79="","",IF(I71=1,VLOOKUP(②選手情報入力!H79,種目情報!$A$4:$B$123,2,FALSE),VLOOKUP(②選手情報入力!H79,種目情報!$E$4:$F$210,2,FALSE))))</f>
        <v/>
      </c>
      <c r="P71" t="str">
        <f>IF(E71="","",IF(②選手情報入力!I79="","",②選手情報入力!I79))</f>
        <v/>
      </c>
      <c r="Q71" s="35" t="str">
        <f>IF(E71="","",IF(②選手情報入力!H79="","",0))</f>
        <v/>
      </c>
      <c r="R71" t="str">
        <f>IF(E71="","",IF(②選手情報入力!H79="","",IF(I71=1,VLOOKUP(②選手情報入力!H79,種目情報!$A$4:$C$123,3,FALSE),VLOOKUP(②選手情報入力!H79,種目情報!$E$4:$G$210,3,FALSE))))</f>
        <v/>
      </c>
      <c r="S71" t="str">
        <f>IF(E71="","",IF(②選手情報入力!J79="","",IF(I71=1,VLOOKUP(②選手情報入力!J79,種目情報!$A$4:$B$123,2,FALSE),VLOOKUP(②選手情報入力!J79,種目情報!$E$4:$F$210,2,FALSE))))</f>
        <v/>
      </c>
      <c r="T71" t="str">
        <f>IF(E71="","",IF(②選手情報入力!K79="","",②選手情報入力!K79))</f>
        <v/>
      </c>
      <c r="U71" s="35" t="str">
        <f>IF(E71="","",IF(②選手情報入力!J79="","",0))</f>
        <v/>
      </c>
      <c r="V71" t="str">
        <f>IF(E71="","",IF(②選手情報入力!J79="","",IF(I71=1,VLOOKUP(②選手情報入力!J79,種目情報!$A$4:$C$123,3,FALSE),VLOOKUP(②選手情報入力!J79,種目情報!$E$4:$G$210,3,FALSE))))</f>
        <v/>
      </c>
      <c r="W71" t="str">
        <f>IF(E71="","",IF(②選手情報入力!L79="","",IF(I71=1,VLOOKUP(②選手情報入力!L79,種目情報!$A$4:$B$123,2,FALSE),VLOOKUP(②選手情報入力!L79,種目情報!$E$4:$F$210,2,FALSE))))</f>
        <v/>
      </c>
      <c r="X71" t="str">
        <f>IF(E71="","",IF(②選手情報入力!M79="","",②選手情報入力!M79))</f>
        <v/>
      </c>
      <c r="Y71" s="35" t="str">
        <f>IF(E71="","",IF(②選手情報入力!L79="","",0))</f>
        <v/>
      </c>
      <c r="Z71" t="str">
        <f>IF(E71="","",IF(②選手情報入力!L79="","",IF(I71=1,VLOOKUP(②選手情報入力!L79,種目情報!$A$4:$C$22,3,FALSE),VLOOKUP(②選手情報入力!L79,種目情報!$E$4:$G$19,3,FALSE))))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IF(E72="","",①学校情報入力!$D$4)</f>
        <v/>
      </c>
      <c r="D72" t="str">
        <f>IF(E72="","",①学校情報入力!$D$9)</f>
        <v/>
      </c>
      <c r="E72" t="str">
        <f>IF(②選手情報入力!B80="","",②選手情報入力!B80)</f>
        <v/>
      </c>
      <c r="F72" t="str">
        <f>IF(E72="","",②選手情報入力!C80)</f>
        <v/>
      </c>
      <c r="G72" t="str">
        <f>IF(E72="","",②選手情報入力!D80)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IF(E72="","",IF(②選手情報入力!H80="","",IF(I72=1,VLOOKUP(②選手情報入力!H80,種目情報!$A$4:$B$123,2,FALSE),VLOOKUP(②選手情報入力!H80,種目情報!$E$4:$F$210,2,FALSE))))</f>
        <v/>
      </c>
      <c r="P72" t="str">
        <f>IF(E72="","",IF(②選手情報入力!I80="","",②選手情報入力!I80))</f>
        <v/>
      </c>
      <c r="Q72" s="35" t="str">
        <f>IF(E72="","",IF(②選手情報入力!H80="","",0))</f>
        <v/>
      </c>
      <c r="R72" t="str">
        <f>IF(E72="","",IF(②選手情報入力!H80="","",IF(I72=1,VLOOKUP(②選手情報入力!H80,種目情報!$A$4:$C$123,3,FALSE),VLOOKUP(②選手情報入力!H80,種目情報!$E$4:$G$210,3,FALSE))))</f>
        <v/>
      </c>
      <c r="S72" t="str">
        <f>IF(E72="","",IF(②選手情報入力!J80="","",IF(I72=1,VLOOKUP(②選手情報入力!J80,種目情報!$A$4:$B$123,2,FALSE),VLOOKUP(②選手情報入力!J80,種目情報!$E$4:$F$210,2,FALSE))))</f>
        <v/>
      </c>
      <c r="T72" t="str">
        <f>IF(E72="","",IF(②選手情報入力!K80="","",②選手情報入力!K80))</f>
        <v/>
      </c>
      <c r="U72" s="35" t="str">
        <f>IF(E72="","",IF(②選手情報入力!J80="","",0))</f>
        <v/>
      </c>
      <c r="V72" t="str">
        <f>IF(E72="","",IF(②選手情報入力!J80="","",IF(I72=1,VLOOKUP(②選手情報入力!J80,種目情報!$A$4:$C$123,3,FALSE),VLOOKUP(②選手情報入力!J80,種目情報!$E$4:$G$210,3,FALSE))))</f>
        <v/>
      </c>
      <c r="W72" t="str">
        <f>IF(E72="","",IF(②選手情報入力!L80="","",IF(I72=1,VLOOKUP(②選手情報入力!L80,種目情報!$A$4:$B$123,2,FALSE),VLOOKUP(②選手情報入力!L80,種目情報!$E$4:$F$210,2,FALSE))))</f>
        <v/>
      </c>
      <c r="X72" t="str">
        <f>IF(E72="","",IF(②選手情報入力!M80="","",②選手情報入力!M80))</f>
        <v/>
      </c>
      <c r="Y72" s="35" t="str">
        <f>IF(E72="","",IF(②選手情報入力!L80="","",0))</f>
        <v/>
      </c>
      <c r="Z72" t="str">
        <f>IF(E72="","",IF(②選手情報入力!L80="","",IF(I72=1,VLOOKUP(②選手情報入力!L80,種目情報!$A$4:$C$22,3,FALSE),VLOOKUP(②選手情報入力!L80,種目情報!$E$4:$G$19,3,FALSE))))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IF(E73="","",①学校情報入力!$D$4)</f>
        <v/>
      </c>
      <c r="D73" t="str">
        <f>IF(E73="","",①学校情報入力!$D$9)</f>
        <v/>
      </c>
      <c r="E73" t="str">
        <f>IF(②選手情報入力!B81="","",②選手情報入力!B81)</f>
        <v/>
      </c>
      <c r="F73" t="str">
        <f>IF(E73="","",②選手情報入力!C81)</f>
        <v/>
      </c>
      <c r="G73" t="str">
        <f>IF(E73="","",②選手情報入力!D81)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IF(E73="","",IF(②選手情報入力!H81="","",IF(I73=1,VLOOKUP(②選手情報入力!H81,種目情報!$A$4:$B$123,2,FALSE),VLOOKUP(②選手情報入力!H81,種目情報!$E$4:$F$210,2,FALSE))))</f>
        <v/>
      </c>
      <c r="P73" t="str">
        <f>IF(E73="","",IF(②選手情報入力!I81="","",②選手情報入力!I81))</f>
        <v/>
      </c>
      <c r="Q73" s="35" t="str">
        <f>IF(E73="","",IF(②選手情報入力!H81="","",0))</f>
        <v/>
      </c>
      <c r="R73" t="str">
        <f>IF(E73="","",IF(②選手情報入力!H81="","",IF(I73=1,VLOOKUP(②選手情報入力!H81,種目情報!$A$4:$C$123,3,FALSE),VLOOKUP(②選手情報入力!H81,種目情報!$E$4:$G$210,3,FALSE))))</f>
        <v/>
      </c>
      <c r="S73" t="str">
        <f>IF(E73="","",IF(②選手情報入力!J81="","",IF(I73=1,VLOOKUP(②選手情報入力!J81,種目情報!$A$4:$B$123,2,FALSE),VLOOKUP(②選手情報入力!J81,種目情報!$E$4:$F$210,2,FALSE))))</f>
        <v/>
      </c>
      <c r="T73" t="str">
        <f>IF(E73="","",IF(②選手情報入力!K81="","",②選手情報入力!K81))</f>
        <v/>
      </c>
      <c r="U73" s="35" t="str">
        <f>IF(E73="","",IF(②選手情報入力!J81="","",0))</f>
        <v/>
      </c>
      <c r="V73" t="str">
        <f>IF(E73="","",IF(②選手情報入力!J81="","",IF(I73=1,VLOOKUP(②選手情報入力!J81,種目情報!$A$4:$C$123,3,FALSE),VLOOKUP(②選手情報入力!J81,種目情報!$E$4:$G$210,3,FALSE))))</f>
        <v/>
      </c>
      <c r="W73" t="str">
        <f>IF(E73="","",IF(②選手情報入力!L81="","",IF(I73=1,VLOOKUP(②選手情報入力!L81,種目情報!$A$4:$B$123,2,FALSE),VLOOKUP(②選手情報入力!L81,種目情報!$E$4:$F$210,2,FALSE))))</f>
        <v/>
      </c>
      <c r="X73" t="str">
        <f>IF(E73="","",IF(②選手情報入力!M81="","",②選手情報入力!M81))</f>
        <v/>
      </c>
      <c r="Y73" s="35" t="str">
        <f>IF(E73="","",IF(②選手情報入力!L81="","",0))</f>
        <v/>
      </c>
      <c r="Z73" t="str">
        <f>IF(E73="","",IF(②選手情報入力!L81="","",IF(I73=1,VLOOKUP(②選手情報入力!L81,種目情報!$A$4:$C$22,3,FALSE),VLOOKUP(②選手情報入力!L81,種目情報!$E$4:$G$19,3,FALSE))))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IF(E74="","",①学校情報入力!$D$4)</f>
        <v/>
      </c>
      <c r="D74" t="str">
        <f>IF(E74="","",①学校情報入力!$D$9)</f>
        <v/>
      </c>
      <c r="E74" t="str">
        <f>IF(②選手情報入力!B82="","",②選手情報入力!B82)</f>
        <v/>
      </c>
      <c r="F74" t="str">
        <f>IF(E74="","",②選手情報入力!C82)</f>
        <v/>
      </c>
      <c r="G74" t="str">
        <f>IF(E74="","",②選手情報入力!D82)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IF(E74="","",IF(②選手情報入力!H82="","",IF(I74=1,VLOOKUP(②選手情報入力!H82,種目情報!$A$4:$B$123,2,FALSE),VLOOKUP(②選手情報入力!H82,種目情報!$E$4:$F$210,2,FALSE))))</f>
        <v/>
      </c>
      <c r="P74" t="str">
        <f>IF(E74="","",IF(②選手情報入力!I82="","",②選手情報入力!I82))</f>
        <v/>
      </c>
      <c r="Q74" s="35" t="str">
        <f>IF(E74="","",IF(②選手情報入力!H82="","",0))</f>
        <v/>
      </c>
      <c r="R74" t="str">
        <f>IF(E74="","",IF(②選手情報入力!H82="","",IF(I74=1,VLOOKUP(②選手情報入力!H82,種目情報!$A$4:$C$123,3,FALSE),VLOOKUP(②選手情報入力!H82,種目情報!$E$4:$G$210,3,FALSE))))</f>
        <v/>
      </c>
      <c r="S74" t="str">
        <f>IF(E74="","",IF(②選手情報入力!J82="","",IF(I74=1,VLOOKUP(②選手情報入力!J82,種目情報!$A$4:$B$123,2,FALSE),VLOOKUP(②選手情報入力!J82,種目情報!$E$4:$F$210,2,FALSE))))</f>
        <v/>
      </c>
      <c r="T74" t="str">
        <f>IF(E74="","",IF(②選手情報入力!K82="","",②選手情報入力!K82))</f>
        <v/>
      </c>
      <c r="U74" s="35" t="str">
        <f>IF(E74="","",IF(②選手情報入力!J82="","",0))</f>
        <v/>
      </c>
      <c r="V74" t="str">
        <f>IF(E74="","",IF(②選手情報入力!J82="","",IF(I74=1,VLOOKUP(②選手情報入力!J82,種目情報!$A$4:$C$123,3,FALSE),VLOOKUP(②選手情報入力!J82,種目情報!$E$4:$G$210,3,FALSE))))</f>
        <v/>
      </c>
      <c r="W74" t="str">
        <f>IF(E74="","",IF(②選手情報入力!L82="","",IF(I74=1,VLOOKUP(②選手情報入力!L82,種目情報!$A$4:$B$123,2,FALSE),VLOOKUP(②選手情報入力!L82,種目情報!$E$4:$F$210,2,FALSE))))</f>
        <v/>
      </c>
      <c r="X74" t="str">
        <f>IF(E74="","",IF(②選手情報入力!M82="","",②選手情報入力!M82))</f>
        <v/>
      </c>
      <c r="Y74" s="35" t="str">
        <f>IF(E74="","",IF(②選手情報入力!L82="","",0))</f>
        <v/>
      </c>
      <c r="Z74" t="str">
        <f>IF(E74="","",IF(②選手情報入力!L82="","",IF(I74=1,VLOOKUP(②選手情報入力!L82,種目情報!$A$4:$C$22,3,FALSE),VLOOKUP(②選手情報入力!L82,種目情報!$E$4:$G$19,3,FALSE))))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IF(E75="","",①学校情報入力!$D$4)</f>
        <v/>
      </c>
      <c r="D75" t="str">
        <f>IF(E75="","",①学校情報入力!$D$9)</f>
        <v/>
      </c>
      <c r="E75" t="str">
        <f>IF(②選手情報入力!B83="","",②選手情報入力!B83)</f>
        <v/>
      </c>
      <c r="F75" t="str">
        <f>IF(E75="","",②選手情報入力!C83)</f>
        <v/>
      </c>
      <c r="G75" t="str">
        <f>IF(E75="","",②選手情報入力!D83)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IF(E75="","",IF(②選手情報入力!H83="","",IF(I75=1,VLOOKUP(②選手情報入力!H83,種目情報!$A$4:$B$123,2,FALSE),VLOOKUP(②選手情報入力!H83,種目情報!$E$4:$F$210,2,FALSE))))</f>
        <v/>
      </c>
      <c r="P75" t="str">
        <f>IF(E75="","",IF(②選手情報入力!I83="","",②選手情報入力!I83))</f>
        <v/>
      </c>
      <c r="Q75" s="35" t="str">
        <f>IF(E75="","",IF(②選手情報入力!H83="","",0))</f>
        <v/>
      </c>
      <c r="R75" t="str">
        <f>IF(E75="","",IF(②選手情報入力!H83="","",IF(I75=1,VLOOKUP(②選手情報入力!H83,種目情報!$A$4:$C$123,3,FALSE),VLOOKUP(②選手情報入力!H83,種目情報!$E$4:$G$210,3,FALSE))))</f>
        <v/>
      </c>
      <c r="S75" t="str">
        <f>IF(E75="","",IF(②選手情報入力!J83="","",IF(I75=1,VLOOKUP(②選手情報入力!J83,種目情報!$A$4:$B$123,2,FALSE),VLOOKUP(②選手情報入力!J83,種目情報!$E$4:$F$210,2,FALSE))))</f>
        <v/>
      </c>
      <c r="T75" t="str">
        <f>IF(E75="","",IF(②選手情報入力!K83="","",②選手情報入力!K83))</f>
        <v/>
      </c>
      <c r="U75" s="35" t="str">
        <f>IF(E75="","",IF(②選手情報入力!J83="","",0))</f>
        <v/>
      </c>
      <c r="V75" t="str">
        <f>IF(E75="","",IF(②選手情報入力!J83="","",IF(I75=1,VLOOKUP(②選手情報入力!J83,種目情報!$A$4:$C$123,3,FALSE),VLOOKUP(②選手情報入力!J83,種目情報!$E$4:$G$210,3,FALSE))))</f>
        <v/>
      </c>
      <c r="W75" t="str">
        <f>IF(E75="","",IF(②選手情報入力!L83="","",IF(I75=1,VLOOKUP(②選手情報入力!L83,種目情報!$A$4:$B$123,2,FALSE),VLOOKUP(②選手情報入力!L83,種目情報!$E$4:$F$210,2,FALSE))))</f>
        <v/>
      </c>
      <c r="X75" t="str">
        <f>IF(E75="","",IF(②選手情報入力!M83="","",②選手情報入力!M83))</f>
        <v/>
      </c>
      <c r="Y75" s="35" t="str">
        <f>IF(E75="","",IF(②選手情報入力!L83="","",0))</f>
        <v/>
      </c>
      <c r="Z75" t="str">
        <f>IF(E75="","",IF(②選手情報入力!L83="","",IF(I75=1,VLOOKUP(②選手情報入力!L83,種目情報!$A$4:$C$22,3,FALSE),VLOOKUP(②選手情報入力!L83,種目情報!$E$4:$G$19,3,FALSE))))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IF(E76="","",①学校情報入力!$D$4)</f>
        <v/>
      </c>
      <c r="D76" t="str">
        <f>IF(E76="","",①学校情報入力!$D$9)</f>
        <v/>
      </c>
      <c r="E76" t="str">
        <f>IF(②選手情報入力!B84="","",②選手情報入力!B84)</f>
        <v/>
      </c>
      <c r="F76" t="str">
        <f>IF(E76="","",②選手情報入力!C84)</f>
        <v/>
      </c>
      <c r="G76" t="str">
        <f>IF(E76="","",②選手情報入力!D84)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IF(E76="","",IF(②選手情報入力!H84="","",IF(I76=1,VLOOKUP(②選手情報入力!H84,種目情報!$A$4:$B$123,2,FALSE),VLOOKUP(②選手情報入力!H84,種目情報!$E$4:$F$210,2,FALSE))))</f>
        <v/>
      </c>
      <c r="P76" t="str">
        <f>IF(E76="","",IF(②選手情報入力!I84="","",②選手情報入力!I84))</f>
        <v/>
      </c>
      <c r="Q76" s="35" t="str">
        <f>IF(E76="","",IF(②選手情報入力!H84="","",0))</f>
        <v/>
      </c>
      <c r="R76" t="str">
        <f>IF(E76="","",IF(②選手情報入力!H84="","",IF(I76=1,VLOOKUP(②選手情報入力!H84,種目情報!$A$4:$C$123,3,FALSE),VLOOKUP(②選手情報入力!H84,種目情報!$E$4:$G$210,3,FALSE))))</f>
        <v/>
      </c>
      <c r="S76" t="str">
        <f>IF(E76="","",IF(②選手情報入力!J84="","",IF(I76=1,VLOOKUP(②選手情報入力!J84,種目情報!$A$4:$B$123,2,FALSE),VLOOKUP(②選手情報入力!J84,種目情報!$E$4:$F$210,2,FALSE))))</f>
        <v/>
      </c>
      <c r="T76" t="str">
        <f>IF(E76="","",IF(②選手情報入力!K84="","",②選手情報入力!K84))</f>
        <v/>
      </c>
      <c r="U76" s="35" t="str">
        <f>IF(E76="","",IF(②選手情報入力!J84="","",0))</f>
        <v/>
      </c>
      <c r="V76" t="str">
        <f>IF(E76="","",IF(②選手情報入力!J84="","",IF(I76=1,VLOOKUP(②選手情報入力!J84,種目情報!$A$4:$C$123,3,FALSE),VLOOKUP(②選手情報入力!J84,種目情報!$E$4:$G$210,3,FALSE))))</f>
        <v/>
      </c>
      <c r="W76" t="str">
        <f>IF(E76="","",IF(②選手情報入力!L84="","",IF(I76=1,VLOOKUP(②選手情報入力!L84,種目情報!$A$4:$B$123,2,FALSE),VLOOKUP(②選手情報入力!L84,種目情報!$E$4:$F$210,2,FALSE))))</f>
        <v/>
      </c>
      <c r="X76" t="str">
        <f>IF(E76="","",IF(②選手情報入力!M84="","",②選手情報入力!M84))</f>
        <v/>
      </c>
      <c r="Y76" s="35" t="str">
        <f>IF(E76="","",IF(②選手情報入力!L84="","",0))</f>
        <v/>
      </c>
      <c r="Z76" t="str">
        <f>IF(E76="","",IF(②選手情報入力!L84="","",IF(I76=1,VLOOKUP(②選手情報入力!L84,種目情報!$A$4:$C$22,3,FALSE),VLOOKUP(②選手情報入力!L84,種目情報!$E$4:$G$19,3,FALSE))))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IF(E77="","",①学校情報入力!$D$4)</f>
        <v/>
      </c>
      <c r="D77" t="str">
        <f>IF(E77="","",①学校情報入力!$D$9)</f>
        <v/>
      </c>
      <c r="E77" t="str">
        <f>IF(②選手情報入力!B85="","",②選手情報入力!B85)</f>
        <v/>
      </c>
      <c r="F77" t="str">
        <f>IF(E77="","",②選手情報入力!C85)</f>
        <v/>
      </c>
      <c r="G77" t="str">
        <f>IF(E77="","",②選手情報入力!D85)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IF(E77="","",IF(②選手情報入力!H85="","",IF(I77=1,VLOOKUP(②選手情報入力!H85,種目情報!$A$4:$B$123,2,FALSE),VLOOKUP(②選手情報入力!H85,種目情報!$E$4:$F$210,2,FALSE))))</f>
        <v/>
      </c>
      <c r="P77" t="str">
        <f>IF(E77="","",IF(②選手情報入力!I85="","",②選手情報入力!I85))</f>
        <v/>
      </c>
      <c r="Q77" s="35" t="str">
        <f>IF(E77="","",IF(②選手情報入力!H85="","",0))</f>
        <v/>
      </c>
      <c r="R77" t="str">
        <f>IF(E77="","",IF(②選手情報入力!H85="","",IF(I77=1,VLOOKUP(②選手情報入力!H85,種目情報!$A$4:$C$123,3,FALSE),VLOOKUP(②選手情報入力!H85,種目情報!$E$4:$G$210,3,FALSE))))</f>
        <v/>
      </c>
      <c r="S77" t="str">
        <f>IF(E77="","",IF(②選手情報入力!J85="","",IF(I77=1,VLOOKUP(②選手情報入力!J85,種目情報!$A$4:$B$123,2,FALSE),VLOOKUP(②選手情報入力!J85,種目情報!$E$4:$F$210,2,FALSE))))</f>
        <v/>
      </c>
      <c r="T77" t="str">
        <f>IF(E77="","",IF(②選手情報入力!K85="","",②選手情報入力!K85))</f>
        <v/>
      </c>
      <c r="U77" s="35" t="str">
        <f>IF(E77="","",IF(②選手情報入力!J85="","",0))</f>
        <v/>
      </c>
      <c r="V77" t="str">
        <f>IF(E77="","",IF(②選手情報入力!J85="","",IF(I77=1,VLOOKUP(②選手情報入力!J85,種目情報!$A$4:$C$123,3,FALSE),VLOOKUP(②選手情報入力!J85,種目情報!$E$4:$G$210,3,FALSE))))</f>
        <v/>
      </c>
      <c r="W77" t="str">
        <f>IF(E77="","",IF(②選手情報入力!L85="","",IF(I77=1,VLOOKUP(②選手情報入力!L85,種目情報!$A$4:$B$123,2,FALSE),VLOOKUP(②選手情報入力!L85,種目情報!$E$4:$F$210,2,FALSE))))</f>
        <v/>
      </c>
      <c r="X77" t="str">
        <f>IF(E77="","",IF(②選手情報入力!M85="","",②選手情報入力!M85))</f>
        <v/>
      </c>
      <c r="Y77" s="35" t="str">
        <f>IF(E77="","",IF(②選手情報入力!L85="","",0))</f>
        <v/>
      </c>
      <c r="Z77" t="str">
        <f>IF(E77="","",IF(②選手情報入力!L85="","",IF(I77=1,VLOOKUP(②選手情報入力!L85,種目情報!$A$4:$C$22,3,FALSE),VLOOKUP(②選手情報入力!L85,種目情報!$E$4:$G$19,3,FALSE))))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IF(E78="","",①学校情報入力!$D$4)</f>
        <v/>
      </c>
      <c r="D78" t="str">
        <f>IF(E78="","",①学校情報入力!$D$9)</f>
        <v/>
      </c>
      <c r="E78" t="str">
        <f>IF(②選手情報入力!B86="","",②選手情報入力!B86)</f>
        <v/>
      </c>
      <c r="F78" t="str">
        <f>IF(E78="","",②選手情報入力!C86)</f>
        <v/>
      </c>
      <c r="G78" t="str">
        <f>IF(E78="","",②選手情報入力!D86)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IF(E78="","",IF(②選手情報入力!H86="","",IF(I78=1,VLOOKUP(②選手情報入力!H86,種目情報!$A$4:$B$123,2,FALSE),VLOOKUP(②選手情報入力!H86,種目情報!$E$4:$F$210,2,FALSE))))</f>
        <v/>
      </c>
      <c r="P78" t="str">
        <f>IF(E78="","",IF(②選手情報入力!I86="","",②選手情報入力!I86))</f>
        <v/>
      </c>
      <c r="Q78" s="35" t="str">
        <f>IF(E78="","",IF(②選手情報入力!H86="","",0))</f>
        <v/>
      </c>
      <c r="R78" t="str">
        <f>IF(E78="","",IF(②選手情報入力!H86="","",IF(I78=1,VLOOKUP(②選手情報入力!H86,種目情報!$A$4:$C$123,3,FALSE),VLOOKUP(②選手情報入力!H86,種目情報!$E$4:$G$210,3,FALSE))))</f>
        <v/>
      </c>
      <c r="S78" t="str">
        <f>IF(E78="","",IF(②選手情報入力!J86="","",IF(I78=1,VLOOKUP(②選手情報入力!J86,種目情報!$A$4:$B$123,2,FALSE),VLOOKUP(②選手情報入力!J86,種目情報!$E$4:$F$210,2,FALSE))))</f>
        <v/>
      </c>
      <c r="T78" t="str">
        <f>IF(E78="","",IF(②選手情報入力!K86="","",②選手情報入力!K86))</f>
        <v/>
      </c>
      <c r="U78" s="35" t="str">
        <f>IF(E78="","",IF(②選手情報入力!J86="","",0))</f>
        <v/>
      </c>
      <c r="V78" t="str">
        <f>IF(E78="","",IF(②選手情報入力!J86="","",IF(I78=1,VLOOKUP(②選手情報入力!J86,種目情報!$A$4:$C$123,3,FALSE),VLOOKUP(②選手情報入力!J86,種目情報!$E$4:$G$210,3,FALSE))))</f>
        <v/>
      </c>
      <c r="W78" t="str">
        <f>IF(E78="","",IF(②選手情報入力!L86="","",IF(I78=1,VLOOKUP(②選手情報入力!L86,種目情報!$A$4:$B$123,2,FALSE),VLOOKUP(②選手情報入力!L86,種目情報!$E$4:$F$210,2,FALSE))))</f>
        <v/>
      </c>
      <c r="X78" t="str">
        <f>IF(E78="","",IF(②選手情報入力!M86="","",②選手情報入力!M86))</f>
        <v/>
      </c>
      <c r="Y78" s="35" t="str">
        <f>IF(E78="","",IF(②選手情報入力!L86="","",0))</f>
        <v/>
      </c>
      <c r="Z78" t="str">
        <f>IF(E78="","",IF(②選手情報入力!L86="","",IF(I78=1,VLOOKUP(②選手情報入力!L86,種目情報!$A$4:$C$22,3,FALSE),VLOOKUP(②選手情報入力!L86,種目情報!$E$4:$G$19,3,FALSE))))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IF(E79="","",①学校情報入力!$D$4)</f>
        <v/>
      </c>
      <c r="D79" t="str">
        <f>IF(E79="","",①学校情報入力!$D$9)</f>
        <v/>
      </c>
      <c r="E79" t="str">
        <f>IF(②選手情報入力!B87="","",②選手情報入力!B87)</f>
        <v/>
      </c>
      <c r="F79" t="str">
        <f>IF(E79="","",②選手情報入力!C87)</f>
        <v/>
      </c>
      <c r="G79" t="str">
        <f>IF(E79="","",②選手情報入力!D87)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IF(E79="","",IF(②選手情報入力!H87="","",IF(I79=1,VLOOKUP(②選手情報入力!H87,種目情報!$A$4:$B$123,2,FALSE),VLOOKUP(②選手情報入力!H87,種目情報!$E$4:$F$210,2,FALSE))))</f>
        <v/>
      </c>
      <c r="P79" t="str">
        <f>IF(E79="","",IF(②選手情報入力!I87="","",②選手情報入力!I87))</f>
        <v/>
      </c>
      <c r="Q79" s="35" t="str">
        <f>IF(E79="","",IF(②選手情報入力!H87="","",0))</f>
        <v/>
      </c>
      <c r="R79" t="str">
        <f>IF(E79="","",IF(②選手情報入力!H87="","",IF(I79=1,VLOOKUP(②選手情報入力!H87,種目情報!$A$4:$C$123,3,FALSE),VLOOKUP(②選手情報入力!H87,種目情報!$E$4:$G$210,3,FALSE))))</f>
        <v/>
      </c>
      <c r="S79" t="str">
        <f>IF(E79="","",IF(②選手情報入力!J87="","",IF(I79=1,VLOOKUP(②選手情報入力!J87,種目情報!$A$4:$B$123,2,FALSE),VLOOKUP(②選手情報入力!J87,種目情報!$E$4:$F$210,2,FALSE))))</f>
        <v/>
      </c>
      <c r="T79" t="str">
        <f>IF(E79="","",IF(②選手情報入力!K87="","",②選手情報入力!K87))</f>
        <v/>
      </c>
      <c r="U79" s="35" t="str">
        <f>IF(E79="","",IF(②選手情報入力!J87="","",0))</f>
        <v/>
      </c>
      <c r="V79" t="str">
        <f>IF(E79="","",IF(②選手情報入力!J87="","",IF(I79=1,VLOOKUP(②選手情報入力!J87,種目情報!$A$4:$C$123,3,FALSE),VLOOKUP(②選手情報入力!J87,種目情報!$E$4:$G$210,3,FALSE))))</f>
        <v/>
      </c>
      <c r="W79" t="str">
        <f>IF(E79="","",IF(②選手情報入力!L87="","",IF(I79=1,VLOOKUP(②選手情報入力!L87,種目情報!$A$4:$B$123,2,FALSE),VLOOKUP(②選手情報入力!L87,種目情報!$E$4:$F$210,2,FALSE))))</f>
        <v/>
      </c>
      <c r="X79" t="str">
        <f>IF(E79="","",IF(②選手情報入力!M87="","",②選手情報入力!M87))</f>
        <v/>
      </c>
      <c r="Y79" s="35" t="str">
        <f>IF(E79="","",IF(②選手情報入力!L87="","",0))</f>
        <v/>
      </c>
      <c r="Z79" t="str">
        <f>IF(E79="","",IF(②選手情報入力!L87="","",IF(I79=1,VLOOKUP(②選手情報入力!L87,種目情報!$A$4:$C$22,3,FALSE),VLOOKUP(②選手情報入力!L87,種目情報!$E$4:$G$19,3,FALSE))))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IF(E80="","",①学校情報入力!$D$4)</f>
        <v/>
      </c>
      <c r="D80" t="str">
        <f>IF(E80="","",①学校情報入力!$D$9)</f>
        <v/>
      </c>
      <c r="E80" t="str">
        <f>IF(②選手情報入力!B88="","",②選手情報入力!B88)</f>
        <v/>
      </c>
      <c r="F80" t="str">
        <f>IF(E80="","",②選手情報入力!C88)</f>
        <v/>
      </c>
      <c r="G80" t="str">
        <f>IF(E80="","",②選手情報入力!D88)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IF(E80="","",IF(②選手情報入力!H88="","",IF(I80=1,VLOOKUP(②選手情報入力!H88,種目情報!$A$4:$B$123,2,FALSE),VLOOKUP(②選手情報入力!H88,種目情報!$E$4:$F$210,2,FALSE))))</f>
        <v/>
      </c>
      <c r="P80" t="str">
        <f>IF(E80="","",IF(②選手情報入力!I88="","",②選手情報入力!I88))</f>
        <v/>
      </c>
      <c r="Q80" s="35" t="str">
        <f>IF(E80="","",IF(②選手情報入力!H88="","",0))</f>
        <v/>
      </c>
      <c r="R80" t="str">
        <f>IF(E80="","",IF(②選手情報入力!H88="","",IF(I80=1,VLOOKUP(②選手情報入力!H88,種目情報!$A$4:$C$123,3,FALSE),VLOOKUP(②選手情報入力!H88,種目情報!$E$4:$G$210,3,FALSE))))</f>
        <v/>
      </c>
      <c r="S80" t="str">
        <f>IF(E80="","",IF(②選手情報入力!J88="","",IF(I80=1,VLOOKUP(②選手情報入力!J88,種目情報!$A$4:$B$123,2,FALSE),VLOOKUP(②選手情報入力!J88,種目情報!$E$4:$F$210,2,FALSE))))</f>
        <v/>
      </c>
      <c r="T80" t="str">
        <f>IF(E80="","",IF(②選手情報入力!K88="","",②選手情報入力!K88))</f>
        <v/>
      </c>
      <c r="U80" s="35" t="str">
        <f>IF(E80="","",IF(②選手情報入力!J88="","",0))</f>
        <v/>
      </c>
      <c r="V80" t="str">
        <f>IF(E80="","",IF(②選手情報入力!J88="","",IF(I80=1,VLOOKUP(②選手情報入力!J88,種目情報!$A$4:$C$123,3,FALSE),VLOOKUP(②選手情報入力!J88,種目情報!$E$4:$G$210,3,FALSE))))</f>
        <v/>
      </c>
      <c r="W80" t="str">
        <f>IF(E80="","",IF(②選手情報入力!L88="","",IF(I80=1,VLOOKUP(②選手情報入力!L88,種目情報!$A$4:$B$123,2,FALSE),VLOOKUP(②選手情報入力!L88,種目情報!$E$4:$F$210,2,FALSE))))</f>
        <v/>
      </c>
      <c r="X80" t="str">
        <f>IF(E80="","",IF(②選手情報入力!M88="","",②選手情報入力!M88))</f>
        <v/>
      </c>
      <c r="Y80" s="35" t="str">
        <f>IF(E80="","",IF(②選手情報入力!L88="","",0))</f>
        <v/>
      </c>
      <c r="Z80" t="str">
        <f>IF(E80="","",IF(②選手情報入力!L88="","",IF(I80=1,VLOOKUP(②選手情報入力!L88,種目情報!$A$4:$C$22,3,FALSE),VLOOKUP(②選手情報入力!L88,種目情報!$E$4:$G$19,3,FALSE))))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IF(E81="","",①学校情報入力!$D$4)</f>
        <v/>
      </c>
      <c r="D81" t="str">
        <f>IF(E81="","",①学校情報入力!$D$9)</f>
        <v/>
      </c>
      <c r="E81" t="str">
        <f>IF(②選手情報入力!B89="","",②選手情報入力!B89)</f>
        <v/>
      </c>
      <c r="F81" t="str">
        <f>IF(E81="","",②選手情報入力!C89)</f>
        <v/>
      </c>
      <c r="G81" t="str">
        <f>IF(E81="","",②選手情報入力!D89)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IF(E81="","",IF(②選手情報入力!H89="","",IF(I81=1,VLOOKUP(②選手情報入力!H89,種目情報!$A$4:$B$123,2,FALSE),VLOOKUP(②選手情報入力!H89,種目情報!$E$4:$F$210,2,FALSE))))</f>
        <v/>
      </c>
      <c r="P81" t="str">
        <f>IF(E81="","",IF(②選手情報入力!I89="","",②選手情報入力!I89))</f>
        <v/>
      </c>
      <c r="Q81" s="35" t="str">
        <f>IF(E81="","",IF(②選手情報入力!H89="","",0))</f>
        <v/>
      </c>
      <c r="R81" t="str">
        <f>IF(E81="","",IF(②選手情報入力!H89="","",IF(I81=1,VLOOKUP(②選手情報入力!H89,種目情報!$A$4:$C$123,3,FALSE),VLOOKUP(②選手情報入力!H89,種目情報!$E$4:$G$210,3,FALSE))))</f>
        <v/>
      </c>
      <c r="S81" t="str">
        <f>IF(E81="","",IF(②選手情報入力!J89="","",IF(I81=1,VLOOKUP(②選手情報入力!J89,種目情報!$A$4:$B$123,2,FALSE),VLOOKUP(②選手情報入力!J89,種目情報!$E$4:$F$210,2,FALSE))))</f>
        <v/>
      </c>
      <c r="T81" t="str">
        <f>IF(E81="","",IF(②選手情報入力!K89="","",②選手情報入力!K89))</f>
        <v/>
      </c>
      <c r="U81" s="35" t="str">
        <f>IF(E81="","",IF(②選手情報入力!J89="","",0))</f>
        <v/>
      </c>
      <c r="V81" t="str">
        <f>IF(E81="","",IF(②選手情報入力!J89="","",IF(I81=1,VLOOKUP(②選手情報入力!J89,種目情報!$A$4:$C$123,3,FALSE),VLOOKUP(②選手情報入力!J89,種目情報!$E$4:$G$210,3,FALSE))))</f>
        <v/>
      </c>
      <c r="W81" t="str">
        <f>IF(E81="","",IF(②選手情報入力!L89="","",IF(I81=1,VLOOKUP(②選手情報入力!L89,種目情報!$A$4:$B$123,2,FALSE),VLOOKUP(②選手情報入力!L89,種目情報!$E$4:$F$210,2,FALSE))))</f>
        <v/>
      </c>
      <c r="X81" t="str">
        <f>IF(E81="","",IF(②選手情報入力!M89="","",②選手情報入力!M89))</f>
        <v/>
      </c>
      <c r="Y81" s="35" t="str">
        <f>IF(E81="","",IF(②選手情報入力!L89="","",0))</f>
        <v/>
      </c>
      <c r="Z81" t="str">
        <f>IF(E81="","",IF(②選手情報入力!L89="","",IF(I81=1,VLOOKUP(②選手情報入力!L89,種目情報!$A$4:$C$22,3,FALSE),VLOOKUP(②選手情報入力!L89,種目情報!$E$4:$G$19,3,FALSE))))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IF(E82="","",①学校情報入力!$D$4)</f>
        <v/>
      </c>
      <c r="D82" t="str">
        <f>IF(E82="","",①学校情報入力!$D$9)</f>
        <v/>
      </c>
      <c r="E82" t="str">
        <f>IF(②選手情報入力!B90="","",②選手情報入力!B90)</f>
        <v/>
      </c>
      <c r="F82" t="str">
        <f>IF(E82="","",②選手情報入力!C90)</f>
        <v/>
      </c>
      <c r="G82" t="str">
        <f>IF(E82="","",②選手情報入力!D90)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IF(E82="","",IF(②選手情報入力!H90="","",IF(I82=1,VLOOKUP(②選手情報入力!H90,種目情報!$A$4:$B$123,2,FALSE),VLOOKUP(②選手情報入力!H90,種目情報!$E$4:$F$210,2,FALSE))))</f>
        <v/>
      </c>
      <c r="P82" t="str">
        <f>IF(E82="","",IF(②選手情報入力!I90="","",②選手情報入力!I90))</f>
        <v/>
      </c>
      <c r="Q82" s="35" t="str">
        <f>IF(E82="","",IF(②選手情報入力!H90="","",0))</f>
        <v/>
      </c>
      <c r="R82" t="str">
        <f>IF(E82="","",IF(②選手情報入力!H90="","",IF(I82=1,VLOOKUP(②選手情報入力!H90,種目情報!$A$4:$C$123,3,FALSE),VLOOKUP(②選手情報入力!H90,種目情報!$E$4:$G$210,3,FALSE))))</f>
        <v/>
      </c>
      <c r="S82" t="str">
        <f>IF(E82="","",IF(②選手情報入力!J90="","",IF(I82=1,VLOOKUP(②選手情報入力!J90,種目情報!$A$4:$B$123,2,FALSE),VLOOKUP(②選手情報入力!J90,種目情報!$E$4:$F$210,2,FALSE))))</f>
        <v/>
      </c>
      <c r="T82" t="str">
        <f>IF(E82="","",IF(②選手情報入力!K90="","",②選手情報入力!K90))</f>
        <v/>
      </c>
      <c r="U82" s="35" t="str">
        <f>IF(E82="","",IF(②選手情報入力!J90="","",0))</f>
        <v/>
      </c>
      <c r="V82" t="str">
        <f>IF(E82="","",IF(②選手情報入力!J90="","",IF(I82=1,VLOOKUP(②選手情報入力!J90,種目情報!$A$4:$C$123,3,FALSE),VLOOKUP(②選手情報入力!J90,種目情報!$E$4:$G$210,3,FALSE))))</f>
        <v/>
      </c>
      <c r="W82" t="str">
        <f>IF(E82="","",IF(②選手情報入力!L90="","",IF(I82=1,VLOOKUP(②選手情報入力!L90,種目情報!$A$4:$B$123,2,FALSE),VLOOKUP(②選手情報入力!L90,種目情報!$E$4:$F$210,2,FALSE))))</f>
        <v/>
      </c>
      <c r="X82" t="str">
        <f>IF(E82="","",IF(②選手情報入力!M90="","",②選手情報入力!M90))</f>
        <v/>
      </c>
      <c r="Y82" s="35" t="str">
        <f>IF(E82="","",IF(②選手情報入力!L90="","",0))</f>
        <v/>
      </c>
      <c r="Z82" t="str">
        <f>IF(E82="","",IF(②選手情報入力!L90="","",IF(I82=1,VLOOKUP(②選手情報入力!L90,種目情報!$A$4:$C$22,3,FALSE),VLOOKUP(②選手情報入力!L90,種目情報!$E$4:$G$19,3,FALSE))))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IF(E83="","",①学校情報入力!$D$4)</f>
        <v/>
      </c>
      <c r="D83" t="str">
        <f>IF(E83="","",①学校情報入力!$D$9)</f>
        <v/>
      </c>
      <c r="E83" t="str">
        <f>IF(②選手情報入力!B91="","",②選手情報入力!B91)</f>
        <v/>
      </c>
      <c r="F83" t="str">
        <f>IF(E83="","",②選手情報入力!C91)</f>
        <v/>
      </c>
      <c r="G83" t="str">
        <f>IF(E83="","",②選手情報入力!D91)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IF(E83="","",IF(②選手情報入力!H91="","",IF(I83=1,VLOOKUP(②選手情報入力!H91,種目情報!$A$4:$B$123,2,FALSE),VLOOKUP(②選手情報入力!H91,種目情報!$E$4:$F$210,2,FALSE))))</f>
        <v/>
      </c>
      <c r="P83" t="str">
        <f>IF(E83="","",IF(②選手情報入力!I91="","",②選手情報入力!I91))</f>
        <v/>
      </c>
      <c r="Q83" s="35" t="str">
        <f>IF(E83="","",IF(②選手情報入力!H91="","",0))</f>
        <v/>
      </c>
      <c r="R83" t="str">
        <f>IF(E83="","",IF(②選手情報入力!H91="","",IF(I83=1,VLOOKUP(②選手情報入力!H91,種目情報!$A$4:$C$123,3,FALSE),VLOOKUP(②選手情報入力!H91,種目情報!$E$4:$G$210,3,FALSE))))</f>
        <v/>
      </c>
      <c r="S83" t="str">
        <f>IF(E83="","",IF(②選手情報入力!J91="","",IF(I83=1,VLOOKUP(②選手情報入力!J91,種目情報!$A$4:$B$123,2,FALSE),VLOOKUP(②選手情報入力!J91,種目情報!$E$4:$F$210,2,FALSE))))</f>
        <v/>
      </c>
      <c r="T83" t="str">
        <f>IF(E83="","",IF(②選手情報入力!K91="","",②選手情報入力!K91))</f>
        <v/>
      </c>
      <c r="U83" s="35" t="str">
        <f>IF(E83="","",IF(②選手情報入力!J91="","",0))</f>
        <v/>
      </c>
      <c r="V83" t="str">
        <f>IF(E83="","",IF(②選手情報入力!J91="","",IF(I83=1,VLOOKUP(②選手情報入力!J91,種目情報!$A$4:$C$123,3,FALSE),VLOOKUP(②選手情報入力!J91,種目情報!$E$4:$G$210,3,FALSE))))</f>
        <v/>
      </c>
      <c r="W83" t="str">
        <f>IF(E83="","",IF(②選手情報入力!L91="","",IF(I83=1,VLOOKUP(②選手情報入力!L91,種目情報!$A$4:$B$123,2,FALSE),VLOOKUP(②選手情報入力!L91,種目情報!$E$4:$F$210,2,FALSE))))</f>
        <v/>
      </c>
      <c r="X83" t="str">
        <f>IF(E83="","",IF(②選手情報入力!M91="","",②選手情報入力!M91))</f>
        <v/>
      </c>
      <c r="Y83" s="35" t="str">
        <f>IF(E83="","",IF(②選手情報入力!L91="","",0))</f>
        <v/>
      </c>
      <c r="Z83" t="str">
        <f>IF(E83="","",IF(②選手情報入力!L91="","",IF(I83=1,VLOOKUP(②選手情報入力!L91,種目情報!$A$4:$C$22,3,FALSE),VLOOKUP(②選手情報入力!L91,種目情報!$E$4:$G$19,3,FALSE))))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IF(E84="","",①学校情報入力!$D$4)</f>
        <v/>
      </c>
      <c r="D84" t="str">
        <f>IF(E84="","",①学校情報入力!$D$9)</f>
        <v/>
      </c>
      <c r="E84" t="str">
        <f>IF(②選手情報入力!B92="","",②選手情報入力!B92)</f>
        <v/>
      </c>
      <c r="F84" t="str">
        <f>IF(E84="","",②選手情報入力!C92)</f>
        <v/>
      </c>
      <c r="G84" t="str">
        <f>IF(E84="","",②選手情報入力!D92)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IF(E84="","",IF(②選手情報入力!H92="","",IF(I84=1,VLOOKUP(②選手情報入力!H92,種目情報!$A$4:$B$123,2,FALSE),VLOOKUP(②選手情報入力!H92,種目情報!$E$4:$F$210,2,FALSE))))</f>
        <v/>
      </c>
      <c r="P84" t="str">
        <f>IF(E84="","",IF(②選手情報入力!I92="","",②選手情報入力!I92))</f>
        <v/>
      </c>
      <c r="Q84" s="35" t="str">
        <f>IF(E84="","",IF(②選手情報入力!H92="","",0))</f>
        <v/>
      </c>
      <c r="R84" t="str">
        <f>IF(E84="","",IF(②選手情報入力!H92="","",IF(I84=1,VLOOKUP(②選手情報入力!H92,種目情報!$A$4:$C$123,3,FALSE),VLOOKUP(②選手情報入力!H92,種目情報!$E$4:$G$210,3,FALSE))))</f>
        <v/>
      </c>
      <c r="S84" t="str">
        <f>IF(E84="","",IF(②選手情報入力!J92="","",IF(I84=1,VLOOKUP(②選手情報入力!J92,種目情報!$A$4:$B$123,2,FALSE),VLOOKUP(②選手情報入力!J92,種目情報!$E$4:$F$210,2,FALSE))))</f>
        <v/>
      </c>
      <c r="T84" t="str">
        <f>IF(E84="","",IF(②選手情報入力!K92="","",②選手情報入力!K92))</f>
        <v/>
      </c>
      <c r="U84" s="35" t="str">
        <f>IF(E84="","",IF(②選手情報入力!J92="","",0))</f>
        <v/>
      </c>
      <c r="V84" t="str">
        <f>IF(E84="","",IF(②選手情報入力!J92="","",IF(I84=1,VLOOKUP(②選手情報入力!J92,種目情報!$A$4:$C$123,3,FALSE),VLOOKUP(②選手情報入力!J92,種目情報!$E$4:$G$210,3,FALSE))))</f>
        <v/>
      </c>
      <c r="W84" t="str">
        <f>IF(E84="","",IF(②選手情報入力!L92="","",IF(I84=1,VLOOKUP(②選手情報入力!L92,種目情報!$A$4:$B$123,2,FALSE),VLOOKUP(②選手情報入力!L92,種目情報!$E$4:$F$210,2,FALSE))))</f>
        <v/>
      </c>
      <c r="X84" t="str">
        <f>IF(E84="","",IF(②選手情報入力!M92="","",②選手情報入力!M92))</f>
        <v/>
      </c>
      <c r="Y84" s="35" t="str">
        <f>IF(E84="","",IF(②選手情報入力!L92="","",0))</f>
        <v/>
      </c>
      <c r="Z84" t="str">
        <f>IF(E84="","",IF(②選手情報入力!L92="","",IF(I84=1,VLOOKUP(②選手情報入力!L92,種目情報!$A$4:$C$22,3,FALSE),VLOOKUP(②選手情報入力!L92,種目情報!$E$4:$G$19,3,FALSE))))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IF(E85="","",①学校情報入力!$D$4)</f>
        <v/>
      </c>
      <c r="D85" t="str">
        <f>IF(E85="","",①学校情報入力!$D$9)</f>
        <v/>
      </c>
      <c r="E85" t="str">
        <f>IF(②選手情報入力!B93="","",②選手情報入力!B93)</f>
        <v/>
      </c>
      <c r="F85" t="str">
        <f>IF(E85="","",②選手情報入力!C93)</f>
        <v/>
      </c>
      <c r="G85" t="str">
        <f>IF(E85="","",②選手情報入力!D93)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IF(E85="","",IF(②選手情報入力!H93="","",IF(I85=1,VLOOKUP(②選手情報入力!H93,種目情報!$A$4:$B$123,2,FALSE),VLOOKUP(②選手情報入力!H93,種目情報!$E$4:$F$210,2,FALSE))))</f>
        <v/>
      </c>
      <c r="P85" t="str">
        <f>IF(E85="","",IF(②選手情報入力!I93="","",②選手情報入力!I93))</f>
        <v/>
      </c>
      <c r="Q85" s="35" t="str">
        <f>IF(E85="","",IF(②選手情報入力!H93="","",0))</f>
        <v/>
      </c>
      <c r="R85" t="str">
        <f>IF(E85="","",IF(②選手情報入力!H93="","",IF(I85=1,VLOOKUP(②選手情報入力!H93,種目情報!$A$4:$C$123,3,FALSE),VLOOKUP(②選手情報入力!H93,種目情報!$E$4:$G$210,3,FALSE))))</f>
        <v/>
      </c>
      <c r="S85" t="str">
        <f>IF(E85="","",IF(②選手情報入力!J93="","",IF(I85=1,VLOOKUP(②選手情報入力!J93,種目情報!$A$4:$B$123,2,FALSE),VLOOKUP(②選手情報入力!J93,種目情報!$E$4:$F$210,2,FALSE))))</f>
        <v/>
      </c>
      <c r="T85" t="str">
        <f>IF(E85="","",IF(②選手情報入力!K93="","",②選手情報入力!K93))</f>
        <v/>
      </c>
      <c r="U85" s="35" t="str">
        <f>IF(E85="","",IF(②選手情報入力!J93="","",0))</f>
        <v/>
      </c>
      <c r="V85" t="str">
        <f>IF(E85="","",IF(②選手情報入力!J93="","",IF(I85=1,VLOOKUP(②選手情報入力!J93,種目情報!$A$4:$C$123,3,FALSE),VLOOKUP(②選手情報入力!J93,種目情報!$E$4:$G$210,3,FALSE))))</f>
        <v/>
      </c>
      <c r="W85" t="str">
        <f>IF(E85="","",IF(②選手情報入力!L93="","",IF(I85=1,VLOOKUP(②選手情報入力!L93,種目情報!$A$4:$B$123,2,FALSE),VLOOKUP(②選手情報入力!L93,種目情報!$E$4:$F$210,2,FALSE))))</f>
        <v/>
      </c>
      <c r="X85" t="str">
        <f>IF(E85="","",IF(②選手情報入力!M93="","",②選手情報入力!M93))</f>
        <v/>
      </c>
      <c r="Y85" s="35" t="str">
        <f>IF(E85="","",IF(②選手情報入力!L93="","",0))</f>
        <v/>
      </c>
      <c r="Z85" t="str">
        <f>IF(E85="","",IF(②選手情報入力!L93="","",IF(I85=1,VLOOKUP(②選手情報入力!L93,種目情報!$A$4:$C$22,3,FALSE),VLOOKUP(②選手情報入力!L93,種目情報!$E$4:$G$19,3,FALSE))))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IF(E86="","",①学校情報入力!$D$4)</f>
        <v/>
      </c>
      <c r="D86" t="str">
        <f>IF(E86="","",①学校情報入力!$D$9)</f>
        <v/>
      </c>
      <c r="E86" t="str">
        <f>IF(②選手情報入力!B94="","",②選手情報入力!B94)</f>
        <v/>
      </c>
      <c r="F86" t="str">
        <f>IF(E86="","",②選手情報入力!C94)</f>
        <v/>
      </c>
      <c r="G86" t="str">
        <f>IF(E86="","",②選手情報入力!D94)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IF(E86="","",IF(②選手情報入力!H94="","",IF(I86=1,VLOOKUP(②選手情報入力!H94,種目情報!$A$4:$B$123,2,FALSE),VLOOKUP(②選手情報入力!H94,種目情報!$E$4:$F$210,2,FALSE))))</f>
        <v/>
      </c>
      <c r="P86" t="str">
        <f>IF(E86="","",IF(②選手情報入力!I94="","",②選手情報入力!I94))</f>
        <v/>
      </c>
      <c r="Q86" s="35" t="str">
        <f>IF(E86="","",IF(②選手情報入力!H94="","",0))</f>
        <v/>
      </c>
      <c r="R86" t="str">
        <f>IF(E86="","",IF(②選手情報入力!H94="","",IF(I86=1,VLOOKUP(②選手情報入力!H94,種目情報!$A$4:$C$123,3,FALSE),VLOOKUP(②選手情報入力!H94,種目情報!$E$4:$G$210,3,FALSE))))</f>
        <v/>
      </c>
      <c r="S86" t="str">
        <f>IF(E86="","",IF(②選手情報入力!J94="","",IF(I86=1,VLOOKUP(②選手情報入力!J94,種目情報!$A$4:$B$123,2,FALSE),VLOOKUP(②選手情報入力!J94,種目情報!$E$4:$F$210,2,FALSE))))</f>
        <v/>
      </c>
      <c r="T86" t="str">
        <f>IF(E86="","",IF(②選手情報入力!K94="","",②選手情報入力!K94))</f>
        <v/>
      </c>
      <c r="U86" s="35" t="str">
        <f>IF(E86="","",IF(②選手情報入力!J94="","",0))</f>
        <v/>
      </c>
      <c r="V86" t="str">
        <f>IF(E86="","",IF(②選手情報入力!J94="","",IF(I86=1,VLOOKUP(②選手情報入力!J94,種目情報!$A$4:$C$123,3,FALSE),VLOOKUP(②選手情報入力!J94,種目情報!$E$4:$G$210,3,FALSE))))</f>
        <v/>
      </c>
      <c r="W86" t="str">
        <f>IF(E86="","",IF(②選手情報入力!L94="","",IF(I86=1,VLOOKUP(②選手情報入力!L94,種目情報!$A$4:$B$123,2,FALSE),VLOOKUP(②選手情報入力!L94,種目情報!$E$4:$F$210,2,FALSE))))</f>
        <v/>
      </c>
      <c r="X86" t="str">
        <f>IF(E86="","",IF(②選手情報入力!M94="","",②選手情報入力!M94))</f>
        <v/>
      </c>
      <c r="Y86" s="35" t="str">
        <f>IF(E86="","",IF(②選手情報入力!L94="","",0))</f>
        <v/>
      </c>
      <c r="Z86" t="str">
        <f>IF(E86="","",IF(②選手情報入力!L94="","",IF(I86=1,VLOOKUP(②選手情報入力!L94,種目情報!$A$4:$C$22,3,FALSE),VLOOKUP(②選手情報入力!L94,種目情報!$E$4:$G$19,3,FALSE))))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IF(E87="","",①学校情報入力!$D$4)</f>
        <v/>
      </c>
      <c r="D87" t="str">
        <f>IF(E87="","",①学校情報入力!$D$9)</f>
        <v/>
      </c>
      <c r="E87" t="str">
        <f>IF(②選手情報入力!B95="","",②選手情報入力!B95)</f>
        <v/>
      </c>
      <c r="F87" t="str">
        <f>IF(E87="","",②選手情報入力!C95)</f>
        <v/>
      </c>
      <c r="G87" t="str">
        <f>IF(E87="","",②選手情報入力!D95)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IF(E87="","",IF(②選手情報入力!H95="","",IF(I87=1,VLOOKUP(②選手情報入力!H95,種目情報!$A$4:$B$123,2,FALSE),VLOOKUP(②選手情報入力!H95,種目情報!$E$4:$F$210,2,FALSE))))</f>
        <v/>
      </c>
      <c r="P87" t="str">
        <f>IF(E87="","",IF(②選手情報入力!I95="","",②選手情報入力!I95))</f>
        <v/>
      </c>
      <c r="Q87" s="35" t="str">
        <f>IF(E87="","",IF(②選手情報入力!H95="","",0))</f>
        <v/>
      </c>
      <c r="R87" t="str">
        <f>IF(E87="","",IF(②選手情報入力!H95="","",IF(I87=1,VLOOKUP(②選手情報入力!H95,種目情報!$A$4:$C$123,3,FALSE),VLOOKUP(②選手情報入力!H95,種目情報!$E$4:$G$210,3,FALSE))))</f>
        <v/>
      </c>
      <c r="S87" t="str">
        <f>IF(E87="","",IF(②選手情報入力!J95="","",IF(I87=1,VLOOKUP(②選手情報入力!J95,種目情報!$A$4:$B$123,2,FALSE),VLOOKUP(②選手情報入力!J95,種目情報!$E$4:$F$210,2,FALSE))))</f>
        <v/>
      </c>
      <c r="T87" t="str">
        <f>IF(E87="","",IF(②選手情報入力!K95="","",②選手情報入力!K95))</f>
        <v/>
      </c>
      <c r="U87" s="35" t="str">
        <f>IF(E87="","",IF(②選手情報入力!J95="","",0))</f>
        <v/>
      </c>
      <c r="V87" t="str">
        <f>IF(E87="","",IF(②選手情報入力!J95="","",IF(I87=1,VLOOKUP(②選手情報入力!J95,種目情報!$A$4:$C$123,3,FALSE),VLOOKUP(②選手情報入力!J95,種目情報!$E$4:$G$210,3,FALSE))))</f>
        <v/>
      </c>
      <c r="W87" t="str">
        <f>IF(E87="","",IF(②選手情報入力!L95="","",IF(I87=1,VLOOKUP(②選手情報入力!L95,種目情報!$A$4:$B$123,2,FALSE),VLOOKUP(②選手情報入力!L95,種目情報!$E$4:$F$210,2,FALSE))))</f>
        <v/>
      </c>
      <c r="X87" t="str">
        <f>IF(E87="","",IF(②選手情報入力!M95="","",②選手情報入力!M95))</f>
        <v/>
      </c>
      <c r="Y87" s="35" t="str">
        <f>IF(E87="","",IF(②選手情報入力!L95="","",0))</f>
        <v/>
      </c>
      <c r="Z87" t="str">
        <f>IF(E87="","",IF(②選手情報入力!L95="","",IF(I87=1,VLOOKUP(②選手情報入力!L95,種目情報!$A$4:$C$22,3,FALSE),VLOOKUP(②選手情報入力!L95,種目情報!$E$4:$G$19,3,FALSE))))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IF(E88="","",①学校情報入力!$D$4)</f>
        <v/>
      </c>
      <c r="D88" t="str">
        <f>IF(E88="","",①学校情報入力!$D$9)</f>
        <v/>
      </c>
      <c r="E88" t="str">
        <f>IF(②選手情報入力!B96="","",②選手情報入力!B96)</f>
        <v/>
      </c>
      <c r="F88" t="str">
        <f>IF(E88="","",②選手情報入力!C96)</f>
        <v/>
      </c>
      <c r="G88" t="str">
        <f>IF(E88="","",②選手情報入力!D96)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IF(E88="","",IF(②選手情報入力!H96="","",IF(I88=1,VLOOKUP(②選手情報入力!H96,種目情報!$A$4:$B$123,2,FALSE),VLOOKUP(②選手情報入力!H96,種目情報!$E$4:$F$210,2,FALSE))))</f>
        <v/>
      </c>
      <c r="P88" t="str">
        <f>IF(E88="","",IF(②選手情報入力!I96="","",②選手情報入力!I96))</f>
        <v/>
      </c>
      <c r="Q88" s="35" t="str">
        <f>IF(E88="","",IF(②選手情報入力!H96="","",0))</f>
        <v/>
      </c>
      <c r="R88" t="str">
        <f>IF(E88="","",IF(②選手情報入力!H96="","",IF(I88=1,VLOOKUP(②選手情報入力!H96,種目情報!$A$4:$C$123,3,FALSE),VLOOKUP(②選手情報入力!H96,種目情報!$E$4:$G$210,3,FALSE))))</f>
        <v/>
      </c>
      <c r="S88" t="str">
        <f>IF(E88="","",IF(②選手情報入力!J96="","",IF(I88=1,VLOOKUP(②選手情報入力!J96,種目情報!$A$4:$B$123,2,FALSE),VLOOKUP(②選手情報入力!J96,種目情報!$E$4:$F$210,2,FALSE))))</f>
        <v/>
      </c>
      <c r="T88" t="str">
        <f>IF(E88="","",IF(②選手情報入力!K96="","",②選手情報入力!K96))</f>
        <v/>
      </c>
      <c r="U88" s="35" t="str">
        <f>IF(E88="","",IF(②選手情報入力!J96="","",0))</f>
        <v/>
      </c>
      <c r="V88" t="str">
        <f>IF(E88="","",IF(②選手情報入力!J96="","",IF(I88=1,VLOOKUP(②選手情報入力!J96,種目情報!$A$4:$C$123,3,FALSE),VLOOKUP(②選手情報入力!J96,種目情報!$E$4:$G$210,3,FALSE))))</f>
        <v/>
      </c>
      <c r="W88" t="str">
        <f>IF(E88="","",IF(②選手情報入力!L96="","",IF(I88=1,VLOOKUP(②選手情報入力!L96,種目情報!$A$4:$B$123,2,FALSE),VLOOKUP(②選手情報入力!L96,種目情報!$E$4:$F$210,2,FALSE))))</f>
        <v/>
      </c>
      <c r="X88" t="str">
        <f>IF(E88="","",IF(②選手情報入力!M96="","",②選手情報入力!M96))</f>
        <v/>
      </c>
      <c r="Y88" s="35" t="str">
        <f>IF(E88="","",IF(②選手情報入力!L96="","",0))</f>
        <v/>
      </c>
      <c r="Z88" t="str">
        <f>IF(E88="","",IF(②選手情報入力!L96="","",IF(I88=1,VLOOKUP(②選手情報入力!L96,種目情報!$A$4:$C$22,3,FALSE),VLOOKUP(②選手情報入力!L96,種目情報!$E$4:$G$19,3,FALSE))))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IF(E89="","",①学校情報入力!$D$4)</f>
        <v/>
      </c>
      <c r="D89" t="str">
        <f>IF(E89="","",①学校情報入力!$D$9)</f>
        <v/>
      </c>
      <c r="E89" t="str">
        <f>IF(②選手情報入力!B97="","",②選手情報入力!B97)</f>
        <v/>
      </c>
      <c r="F89" t="str">
        <f>IF(E89="","",②選手情報入力!C97)</f>
        <v/>
      </c>
      <c r="G89" t="str">
        <f>IF(E89="","",②選手情報入力!D97)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IF(E89="","",IF(②選手情報入力!H97="","",IF(I89=1,VLOOKUP(②選手情報入力!H97,種目情報!$A$4:$B$123,2,FALSE),VLOOKUP(②選手情報入力!H97,種目情報!$E$4:$F$210,2,FALSE))))</f>
        <v/>
      </c>
      <c r="P89" t="str">
        <f>IF(E89="","",IF(②選手情報入力!I97="","",②選手情報入力!I97))</f>
        <v/>
      </c>
      <c r="Q89" s="35" t="str">
        <f>IF(E89="","",IF(②選手情報入力!H97="","",0))</f>
        <v/>
      </c>
      <c r="R89" t="str">
        <f>IF(E89="","",IF(②選手情報入力!H97="","",IF(I89=1,VLOOKUP(②選手情報入力!H97,種目情報!$A$4:$C$123,3,FALSE),VLOOKUP(②選手情報入力!H97,種目情報!$E$4:$G$210,3,FALSE))))</f>
        <v/>
      </c>
      <c r="S89" t="str">
        <f>IF(E89="","",IF(②選手情報入力!J97="","",IF(I89=1,VLOOKUP(②選手情報入力!J97,種目情報!$A$4:$B$123,2,FALSE),VLOOKUP(②選手情報入力!J97,種目情報!$E$4:$F$210,2,FALSE))))</f>
        <v/>
      </c>
      <c r="T89" t="str">
        <f>IF(E89="","",IF(②選手情報入力!K97="","",②選手情報入力!K97))</f>
        <v/>
      </c>
      <c r="U89" s="35" t="str">
        <f>IF(E89="","",IF(②選手情報入力!J97="","",0))</f>
        <v/>
      </c>
      <c r="V89" t="str">
        <f>IF(E89="","",IF(②選手情報入力!J97="","",IF(I89=1,VLOOKUP(②選手情報入力!J97,種目情報!$A$4:$C$123,3,FALSE),VLOOKUP(②選手情報入力!J97,種目情報!$E$4:$G$210,3,FALSE))))</f>
        <v/>
      </c>
      <c r="W89" t="str">
        <f>IF(E89="","",IF(②選手情報入力!L97="","",IF(I89=1,VLOOKUP(②選手情報入力!L97,種目情報!$A$4:$B$123,2,FALSE),VLOOKUP(②選手情報入力!L97,種目情報!$E$4:$F$210,2,FALSE))))</f>
        <v/>
      </c>
      <c r="X89" t="str">
        <f>IF(E89="","",IF(②選手情報入力!M97="","",②選手情報入力!M97))</f>
        <v/>
      </c>
      <c r="Y89" s="35" t="str">
        <f>IF(E89="","",IF(②選手情報入力!L97="","",0))</f>
        <v/>
      </c>
      <c r="Z89" t="str">
        <f>IF(E89="","",IF(②選手情報入力!L97="","",IF(I89=1,VLOOKUP(②選手情報入力!L97,種目情報!$A$4:$C$22,3,FALSE),VLOOKUP(②選手情報入力!L97,種目情報!$E$4:$G$19,3,FALSE))))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IF(E90="","",①学校情報入力!$D$4)</f>
        <v/>
      </c>
      <c r="D90" t="str">
        <f>IF(E90="","",①学校情報入力!$D$9)</f>
        <v/>
      </c>
      <c r="E90" t="str">
        <f>IF(②選手情報入力!B98="","",②選手情報入力!B98)</f>
        <v/>
      </c>
      <c r="F90" t="str">
        <f>IF(E90="","",②選手情報入力!C98)</f>
        <v/>
      </c>
      <c r="G90" t="str">
        <f>IF(E90="","",②選手情報入力!D98)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IF(E90="","",IF(②選手情報入力!H98="","",IF(I90=1,VLOOKUP(②選手情報入力!H98,種目情報!$A$4:$B$123,2,FALSE),VLOOKUP(②選手情報入力!H98,種目情報!$E$4:$F$210,2,FALSE))))</f>
        <v/>
      </c>
      <c r="P90" t="str">
        <f>IF(E90="","",IF(②選手情報入力!I98="","",②選手情報入力!I98))</f>
        <v/>
      </c>
      <c r="Q90" s="35" t="str">
        <f>IF(E90="","",IF(②選手情報入力!H98="","",0))</f>
        <v/>
      </c>
      <c r="R90" t="str">
        <f>IF(E90="","",IF(②選手情報入力!H98="","",IF(I90=1,VLOOKUP(②選手情報入力!H98,種目情報!$A$4:$C$123,3,FALSE),VLOOKUP(②選手情報入力!H98,種目情報!$E$4:$G$210,3,FALSE))))</f>
        <v/>
      </c>
      <c r="S90" t="str">
        <f>IF(E90="","",IF(②選手情報入力!J98="","",IF(I90=1,VLOOKUP(②選手情報入力!J98,種目情報!$A$4:$B$123,2,FALSE),VLOOKUP(②選手情報入力!J98,種目情報!$E$4:$F$210,2,FALSE))))</f>
        <v/>
      </c>
      <c r="T90" t="str">
        <f>IF(E90="","",IF(②選手情報入力!K98="","",②選手情報入力!K98))</f>
        <v/>
      </c>
      <c r="U90" s="35" t="str">
        <f>IF(E90="","",IF(②選手情報入力!J98="","",0))</f>
        <v/>
      </c>
      <c r="V90" t="str">
        <f>IF(E90="","",IF(②選手情報入力!J98="","",IF(I90=1,VLOOKUP(②選手情報入力!J98,種目情報!$A$4:$C$123,3,FALSE),VLOOKUP(②選手情報入力!J98,種目情報!$E$4:$G$210,3,FALSE))))</f>
        <v/>
      </c>
      <c r="W90" t="str">
        <f>IF(E90="","",IF(②選手情報入力!L98="","",IF(I90=1,VLOOKUP(②選手情報入力!L98,種目情報!$A$4:$B$123,2,FALSE),VLOOKUP(②選手情報入力!L98,種目情報!$E$4:$F$210,2,FALSE))))</f>
        <v/>
      </c>
      <c r="X90" t="str">
        <f>IF(E90="","",IF(②選手情報入力!M98="","",②選手情報入力!M98))</f>
        <v/>
      </c>
      <c r="Y90" s="35" t="str">
        <f>IF(E90="","",IF(②選手情報入力!L98="","",0))</f>
        <v/>
      </c>
      <c r="Z90" t="str">
        <f>IF(E90="","",IF(②選手情報入力!L98="","",IF(I90=1,VLOOKUP(②選手情報入力!L98,種目情報!$A$4:$C$22,3,FALSE),VLOOKUP(②選手情報入力!L98,種目情報!$E$4:$G$19,3,FALSE))))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IF(E91="","",①学校情報入力!$D$4)</f>
        <v/>
      </c>
      <c r="D91" t="str">
        <f>IF(E91="","",①学校情報入力!$D$9)</f>
        <v/>
      </c>
      <c r="E91" t="str">
        <f>IF(②選手情報入力!B99="","",②選手情報入力!B99)</f>
        <v/>
      </c>
      <c r="F91" t="str">
        <f>IF(E91="","",②選手情報入力!C99)</f>
        <v/>
      </c>
      <c r="G91" t="str">
        <f>IF(E91="","",②選手情報入力!D99)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IF(E91="","",IF(②選手情報入力!H99="","",IF(I91=1,VLOOKUP(②選手情報入力!H99,種目情報!$A$4:$B$123,2,FALSE),VLOOKUP(②選手情報入力!H99,種目情報!$E$4:$F$210,2,FALSE))))</f>
        <v/>
      </c>
      <c r="P91" t="str">
        <f>IF(E91="","",IF(②選手情報入力!I99="","",②選手情報入力!I99))</f>
        <v/>
      </c>
      <c r="Q91" s="35" t="str">
        <f>IF(E91="","",IF(②選手情報入力!H99="","",0))</f>
        <v/>
      </c>
      <c r="R91" t="str">
        <f>IF(E91="","",IF(②選手情報入力!H99="","",IF(I91=1,VLOOKUP(②選手情報入力!H99,種目情報!$A$4:$C$123,3,FALSE),VLOOKUP(②選手情報入力!H99,種目情報!$E$4:$G$210,3,FALSE))))</f>
        <v/>
      </c>
      <c r="S91" t="str">
        <f>IF(E91="","",IF(②選手情報入力!J99="","",IF(I91=1,VLOOKUP(②選手情報入力!J99,種目情報!$A$4:$B$123,2,FALSE),VLOOKUP(②選手情報入力!J99,種目情報!$E$4:$F$210,2,FALSE))))</f>
        <v/>
      </c>
      <c r="T91" t="str">
        <f>IF(E91="","",IF(②選手情報入力!K99="","",②選手情報入力!K99))</f>
        <v/>
      </c>
      <c r="U91" s="35" t="str">
        <f>IF(E91="","",IF(②選手情報入力!J99="","",0))</f>
        <v/>
      </c>
      <c r="V91" t="str">
        <f>IF(E91="","",IF(②選手情報入力!J99="","",IF(I91=1,VLOOKUP(②選手情報入力!J99,種目情報!$A$4:$C$123,3,FALSE),VLOOKUP(②選手情報入力!J99,種目情報!$E$4:$G$210,3,FALSE))))</f>
        <v/>
      </c>
      <c r="W91" t="str">
        <f>IF(E91="","",IF(②選手情報入力!L99="","",IF(I91=1,VLOOKUP(②選手情報入力!L99,種目情報!$A$4:$B$123,2,FALSE),VLOOKUP(②選手情報入力!L99,種目情報!$E$4:$F$210,2,FALSE))))</f>
        <v/>
      </c>
      <c r="X91" t="str">
        <f>IF(E91="","",IF(②選手情報入力!M99="","",②選手情報入力!M99))</f>
        <v/>
      </c>
      <c r="Y91" s="35" t="str">
        <f>IF(E91="","",IF(②選手情報入力!L99="","",0))</f>
        <v/>
      </c>
      <c r="Z91" t="str">
        <f>IF(E91="","",IF(②選手情報入力!L99="","",IF(I91=1,VLOOKUP(②選手情報入力!L99,種目情報!$A$4:$C$22,3,FALSE),VLOOKUP(②選手情報入力!L99,種目情報!$E$4:$G$19,3,FALSE))))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row>
    <row r="95" spans="1:35">
      <c r="A95" t="str">
        <f>RIGHT(B2,3)</f>
        <v/>
      </c>
    </row>
  </sheetData>
  <sheetProtection sheet="1" objects="1" scenarios="1"/>
  <phoneticPr fontId="3"/>
  <pageMargins left="0.7" right="0.7"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5"/>
  <sheetViews>
    <sheetView workbookViewId="0">
      <pane ySplit="1" topLeftCell="A2" activePane="bottomLeft" state="frozen"/>
      <selection pane="bottomLeft" activeCell="A21" sqref="A21"/>
    </sheetView>
  </sheetViews>
  <sheetFormatPr defaultRowHeight="13.5"/>
  <cols>
    <col min="8" max="8" width="16.25" customWidth="1"/>
  </cols>
  <sheetData>
    <row r="1" spans="1:13">
      <c r="A1" t="s">
        <v>63</v>
      </c>
      <c r="B1" t="s">
        <v>64</v>
      </c>
      <c r="C1" t="s">
        <v>65</v>
      </c>
      <c r="D1" t="s">
        <v>66</v>
      </c>
      <c r="E1" t="s">
        <v>67</v>
      </c>
      <c r="F1" t="s">
        <v>68</v>
      </c>
      <c r="G1" t="s">
        <v>69</v>
      </c>
      <c r="H1" t="s">
        <v>3</v>
      </c>
      <c r="I1" t="s">
        <v>8</v>
      </c>
      <c r="J1" t="s">
        <v>70</v>
      </c>
      <c r="K1" t="s">
        <v>71</v>
      </c>
      <c r="L1" t="s">
        <v>72</v>
      </c>
      <c r="M1" t="s">
        <v>73</v>
      </c>
    </row>
    <row r="2" spans="1:13">
      <c r="A2" t="str">
        <f>IF(③リレー情報確認!C8="","",410000+①学校情報入力!$D$4*10)</f>
        <v/>
      </c>
      <c r="B2" t="str">
        <f>IF(A2="","",①学校情報入力!$D$4)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IF(③リレー情報確認!C9="","",410000+①学校情報入力!$D$4*10)</f>
        <v/>
      </c>
      <c r="B3" t="str">
        <f>IF(A3="","",①学校情報入力!$D$4)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IF(③リレー情報確認!C10="","",410000+①学校情報入力!$D$4*10)</f>
        <v/>
      </c>
      <c r="B4" t="str">
        <f>IF(A4="","",①学校情報入力!$D$4)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IF(③リレー情報確認!C11="","",410000+①学校情報入力!$D$4*10)</f>
        <v/>
      </c>
      <c r="B5" t="str">
        <f>IF(A5="","",①学校情報入力!$D$4)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IF(③リレー情報確認!C12="","",410000+①学校情報入力!$D$4*10)</f>
        <v/>
      </c>
      <c r="B6" t="str">
        <f>IF(A6="","",①学校情報入力!$D$4)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IF(③リレー情報確認!C13="","",410000+①学校情報入力!$D$4*10)</f>
        <v/>
      </c>
      <c r="B7" t="str">
        <f>IF(A7="","",①学校情報入力!$D$4)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2" t="str">
        <f>IF(③リレー情報確認!I8="","",1610000+①学校情報入力!$D$4*10)</f>
        <v/>
      </c>
      <c r="B8" s="12" t="str">
        <f>IF(A8="","",①学校情報入力!$D$4)</f>
        <v/>
      </c>
      <c r="C8" s="12" t="str">
        <f>IF(A8="","",③リレー情報確認!$J$1)</f>
        <v/>
      </c>
      <c r="D8" s="12" t="str">
        <f>IF(A8="","",③リレー情報確認!$P$1)</f>
        <v/>
      </c>
      <c r="E8" s="12"/>
      <c r="F8" s="12"/>
      <c r="G8" s="12">
        <v>1</v>
      </c>
      <c r="H8" s="12" t="str">
        <f>IF(A8="","",③リレー情報確認!K8)</f>
        <v/>
      </c>
      <c r="I8" s="12" t="str">
        <f>IF(A8="","",③リレー情報確認!J8)</f>
        <v/>
      </c>
      <c r="J8" s="12" t="str">
        <f>IF(A8="","",種目情報!$J$5)</f>
        <v/>
      </c>
      <c r="K8" s="12" t="str">
        <f>IF(A8="","",③リレー情報確認!$L$8)</f>
        <v/>
      </c>
      <c r="L8" s="12" t="str">
        <f>IF(A8="","",0)</f>
        <v/>
      </c>
      <c r="M8" s="12" t="str">
        <f>IF(A8="","",種目情報!$K$5)</f>
        <v/>
      </c>
    </row>
    <row r="9" spans="1:13">
      <c r="A9" s="12" t="str">
        <f>IF(③リレー情報確認!I9="","",1610000+①学校情報入力!$D$4*10)</f>
        <v/>
      </c>
      <c r="B9" s="12" t="str">
        <f>IF(A9="","",①学校情報入力!$D$4)</f>
        <v/>
      </c>
      <c r="C9" s="12" t="str">
        <f>IF(A9="","",③リレー情報確認!$J$1)</f>
        <v/>
      </c>
      <c r="D9" s="12" t="str">
        <f>IF(A9="","",③リレー情報確認!$P$1)</f>
        <v/>
      </c>
      <c r="E9" s="12"/>
      <c r="F9" s="12"/>
      <c r="G9" s="12">
        <v>2</v>
      </c>
      <c r="H9" s="12" t="str">
        <f>IF(A9="","",③リレー情報確認!K9)</f>
        <v/>
      </c>
      <c r="I9" s="12" t="str">
        <f>IF(A9="","",③リレー情報確認!J9)</f>
        <v/>
      </c>
      <c r="J9" s="12" t="str">
        <f>IF(A9="","",種目情報!$J$5)</f>
        <v/>
      </c>
      <c r="K9" s="12" t="str">
        <f>IF(A9="","",③リレー情報確認!$L$8)</f>
        <v/>
      </c>
      <c r="L9" s="12" t="str">
        <f t="shared" ref="L9:L13" si="1">IF(A9="","",0)</f>
        <v/>
      </c>
      <c r="M9" s="12" t="str">
        <f>IF(A9="","",種目情報!$K$5)</f>
        <v/>
      </c>
    </row>
    <row r="10" spans="1:13">
      <c r="A10" s="12" t="str">
        <f>IF(③リレー情報確認!I10="","",1610000+①学校情報入力!$D$4*10)</f>
        <v/>
      </c>
      <c r="B10" s="12" t="str">
        <f>IF(A10="","",①学校情報入力!$D$4)</f>
        <v/>
      </c>
      <c r="C10" s="12" t="str">
        <f>IF(A10="","",③リレー情報確認!$J$1)</f>
        <v/>
      </c>
      <c r="D10" s="12" t="str">
        <f>IF(A10="","",③リレー情報確認!$P$1)</f>
        <v/>
      </c>
      <c r="E10" s="12"/>
      <c r="F10" s="12"/>
      <c r="G10" s="12">
        <v>3</v>
      </c>
      <c r="H10" s="12" t="str">
        <f>IF(A10="","",③リレー情報確認!K10)</f>
        <v/>
      </c>
      <c r="I10" s="12" t="str">
        <f>IF(A10="","",③リレー情報確認!J10)</f>
        <v/>
      </c>
      <c r="J10" s="12" t="str">
        <f>IF(A10="","",種目情報!$J$5)</f>
        <v/>
      </c>
      <c r="K10" s="12" t="str">
        <f>IF(A10="","",③リレー情報確認!$L$8)</f>
        <v/>
      </c>
      <c r="L10" s="12" t="str">
        <f t="shared" si="1"/>
        <v/>
      </c>
      <c r="M10" s="12" t="str">
        <f>IF(A10="","",種目情報!$K$5)</f>
        <v/>
      </c>
    </row>
    <row r="11" spans="1:13">
      <c r="A11" s="12" t="str">
        <f>IF(③リレー情報確認!I11="","",1610000+①学校情報入力!$D$4*10)</f>
        <v/>
      </c>
      <c r="B11" s="12" t="str">
        <f>IF(A11="","",①学校情報入力!$D$4)</f>
        <v/>
      </c>
      <c r="C11" s="12" t="str">
        <f>IF(A11="","",③リレー情報確認!$J$1)</f>
        <v/>
      </c>
      <c r="D11" s="12" t="str">
        <f>IF(A11="","",③リレー情報確認!$P$1)</f>
        <v/>
      </c>
      <c r="E11" s="12"/>
      <c r="F11" s="12"/>
      <c r="G11" s="12">
        <v>4</v>
      </c>
      <c r="H11" s="12" t="str">
        <f>IF(A11="","",③リレー情報確認!K11)</f>
        <v/>
      </c>
      <c r="I11" s="12" t="str">
        <f>IF(A11="","",③リレー情報確認!J11)</f>
        <v/>
      </c>
      <c r="J11" s="12" t="str">
        <f>IF(A11="","",種目情報!$J$5)</f>
        <v/>
      </c>
      <c r="K11" s="12" t="str">
        <f>IF(A11="","",③リレー情報確認!$L$8)</f>
        <v/>
      </c>
      <c r="L11" s="12" t="str">
        <f t="shared" si="1"/>
        <v/>
      </c>
      <c r="M11" s="12" t="str">
        <f>IF(A11="","",種目情報!$K$5)</f>
        <v/>
      </c>
    </row>
    <row r="12" spans="1:13">
      <c r="A12" s="12" t="str">
        <f>IF(③リレー情報確認!I12="","",1610000+①学校情報入力!$D$4*10)</f>
        <v/>
      </c>
      <c r="B12" s="12" t="str">
        <f>IF(A12="","",①学校情報入力!$D$4)</f>
        <v/>
      </c>
      <c r="C12" s="12" t="str">
        <f>IF(A12="","",③リレー情報確認!$J$1)</f>
        <v/>
      </c>
      <c r="D12" s="12" t="str">
        <f>IF(A12="","",③リレー情報確認!$P$1)</f>
        <v/>
      </c>
      <c r="E12" s="12"/>
      <c r="F12" s="12"/>
      <c r="G12" s="12">
        <v>5</v>
      </c>
      <c r="H12" s="12" t="str">
        <f>IF(A12="","",③リレー情報確認!K12)</f>
        <v/>
      </c>
      <c r="I12" s="12" t="str">
        <f>IF(A12="","",③リレー情報確認!J12)</f>
        <v/>
      </c>
      <c r="J12" s="12" t="str">
        <f>IF(A12="","",種目情報!$J$5)</f>
        <v/>
      </c>
      <c r="K12" s="12" t="str">
        <f>IF(A12="","",③リレー情報確認!$L$8)</f>
        <v/>
      </c>
      <c r="L12" s="12" t="str">
        <f t="shared" si="1"/>
        <v/>
      </c>
      <c r="M12" s="12" t="str">
        <f>IF(A12="","",種目情報!$K$5)</f>
        <v/>
      </c>
    </row>
    <row r="13" spans="1:13">
      <c r="A13" s="12" t="str">
        <f>IF(③リレー情報確認!I13="","",1610000+①学校情報入力!$D$4*10)</f>
        <v/>
      </c>
      <c r="B13" s="12" t="str">
        <f>IF(A13="","",①学校情報入力!$D$4)</f>
        <v/>
      </c>
      <c r="C13" s="12" t="str">
        <f>IF(A13="","",③リレー情報確認!$J$1)</f>
        <v/>
      </c>
      <c r="D13" s="12" t="str">
        <f>IF(A13="","",③リレー情報確認!$P$1)</f>
        <v/>
      </c>
      <c r="E13" s="12"/>
      <c r="F13" s="12"/>
      <c r="G13" s="12">
        <v>6</v>
      </c>
      <c r="H13" s="12" t="str">
        <f>IF(A13="","",③リレー情報確認!K13)</f>
        <v/>
      </c>
      <c r="I13" s="12" t="str">
        <f>IF(A13="","",③リレー情報確認!J13)</f>
        <v/>
      </c>
      <c r="J13" s="12" t="str">
        <f>IF(A13="","",種目情報!$J$5)</f>
        <v/>
      </c>
      <c r="K13" s="12" t="str">
        <f>IF(A13="","",③リレー情報確認!$L$8)</f>
        <v/>
      </c>
      <c r="L13" s="12" t="str">
        <f t="shared" si="1"/>
        <v/>
      </c>
      <c r="M13" s="12" t="str">
        <f>IF(A13="","",種目情報!$K$5)</f>
        <v/>
      </c>
    </row>
    <row r="14" spans="1:13">
      <c r="A14" t="str">
        <f>IF(③リレー情報確認!O8="","",420000+①学校情報入力!$D$4*10)</f>
        <v/>
      </c>
      <c r="B14" t="str">
        <f>IF(A14="","",①学校情報入力!$D$4)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IF(③リレー情報確認!O9="","",420000+①学校情報入力!$D$4*10)</f>
        <v/>
      </c>
      <c r="B15" t="str">
        <f>IF(A15="","",①学校情報入力!$D$4)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IF(③リレー情報確認!O10="","",420000+①学校情報入力!$D$4*10)</f>
        <v/>
      </c>
      <c r="B16" t="str">
        <f>IF(A16="","",①学校情報入力!$D$4)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IF(③リレー情報確認!O11="","",420000+①学校情報入力!$D$4*10)</f>
        <v/>
      </c>
      <c r="B17" t="str">
        <f>IF(A17="","",①学校情報入力!$D$4)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IF(③リレー情報確認!O12="","",420000+①学校情報入力!$D$4*10)</f>
        <v/>
      </c>
      <c r="B18" t="str">
        <f>IF(A18="","",①学校情報入力!$D$4)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IF(③リレー情報確認!O13="","",420000+①学校情報入力!$D$4*10)</f>
        <v/>
      </c>
      <c r="B19" t="str">
        <f>IF(A19="","",①学校情報入力!$D$4)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1" t="str">
        <f>IF(③リレー情報確認!U8="","",1620000+①学校情報入力!$D$4*10)</f>
        <v/>
      </c>
      <c r="B20" s="11" t="str">
        <f>IF(A20="","",①学校情報入力!$D$4)</f>
        <v/>
      </c>
      <c r="C20" s="11" t="str">
        <f>IF(A20="","",③リレー情報確認!$J$1)</f>
        <v/>
      </c>
      <c r="D20" s="11" t="str">
        <f>IF(A20="","",③リレー情報確認!$P$1)</f>
        <v/>
      </c>
      <c r="E20" s="11"/>
      <c r="F20" s="11"/>
      <c r="G20" s="11">
        <v>1</v>
      </c>
      <c r="H20" s="11" t="str">
        <f>IF(A20="","",③リレー情報確認!W8)</f>
        <v/>
      </c>
      <c r="I20" s="11" t="str">
        <f>IF(A20="","",③リレー情報確認!V8)</f>
        <v/>
      </c>
      <c r="J20" s="11" t="str">
        <f>IF(A20="","",種目情報!$J$7)</f>
        <v/>
      </c>
      <c r="K20" s="11" t="str">
        <f>IF(A20="","",③リレー情報確認!$X$8)</f>
        <v/>
      </c>
      <c r="L20" s="11" t="str">
        <f t="shared" ref="L20" si="3">IF(A20="","",0)</f>
        <v/>
      </c>
      <c r="M20" s="11" t="str">
        <f>IF(A20="","",種目情報!$K$7)</f>
        <v/>
      </c>
    </row>
    <row r="21" spans="1:13">
      <c r="A21" s="11" t="str">
        <f>IF(③リレー情報確認!U9="","",1620000+①学校情報入力!$D$4*10)</f>
        <v/>
      </c>
      <c r="B21" s="11" t="str">
        <f>IF(A21="","",①学校情報入力!$D$4)</f>
        <v/>
      </c>
      <c r="C21" s="11" t="str">
        <f>IF(A21="","",③リレー情報確認!$J$1)</f>
        <v/>
      </c>
      <c r="D21" s="11" t="str">
        <f>IF(A21="","",③リレー情報確認!$P$1)</f>
        <v/>
      </c>
      <c r="E21" s="11"/>
      <c r="F21" s="11"/>
      <c r="G21" s="11">
        <v>2</v>
      </c>
      <c r="H21" s="11" t="str">
        <f>IF(A21="","",③リレー情報確認!W9)</f>
        <v/>
      </c>
      <c r="I21" s="11" t="str">
        <f>IF(A21="","",③リレー情報確認!V9)</f>
        <v/>
      </c>
      <c r="J21" s="11" t="str">
        <f>IF(A21="","",種目情報!$J$7)</f>
        <v/>
      </c>
      <c r="K21" s="11" t="str">
        <f>IF(A21="","",③リレー情報確認!$X$8)</f>
        <v/>
      </c>
      <c r="L21" s="11" t="str">
        <f t="shared" ref="L21:L25" si="4">IF(A21="","",0)</f>
        <v/>
      </c>
      <c r="M21" s="11" t="str">
        <f>IF(A21="","",種目情報!$K$7)</f>
        <v/>
      </c>
    </row>
    <row r="22" spans="1:13">
      <c r="A22" s="11" t="str">
        <f>IF(③リレー情報確認!U10="","",1620000+①学校情報入力!$D$4*10)</f>
        <v/>
      </c>
      <c r="B22" s="11" t="str">
        <f>IF(A22="","",①学校情報入力!$D$4)</f>
        <v/>
      </c>
      <c r="C22" s="11" t="str">
        <f>IF(A22="","",③リレー情報確認!$J$1)</f>
        <v/>
      </c>
      <c r="D22" s="11" t="str">
        <f>IF(A22="","",③リレー情報確認!$P$1)</f>
        <v/>
      </c>
      <c r="E22" s="11"/>
      <c r="F22" s="11"/>
      <c r="G22" s="11">
        <v>3</v>
      </c>
      <c r="H22" s="11" t="str">
        <f>IF(A22="","",③リレー情報確認!W10)</f>
        <v/>
      </c>
      <c r="I22" s="11" t="str">
        <f>IF(A22="","",③リレー情報確認!V10)</f>
        <v/>
      </c>
      <c r="J22" s="11" t="str">
        <f>IF(A22="","",種目情報!$J$7)</f>
        <v/>
      </c>
      <c r="K22" s="11" t="str">
        <f>IF(A22="","",③リレー情報確認!$X$8)</f>
        <v/>
      </c>
      <c r="L22" s="11" t="str">
        <f t="shared" si="4"/>
        <v/>
      </c>
      <c r="M22" s="11" t="str">
        <f>IF(A22="","",種目情報!$K$7)</f>
        <v/>
      </c>
    </row>
    <row r="23" spans="1:13">
      <c r="A23" s="11" t="str">
        <f>IF(③リレー情報確認!U11="","",1620000+①学校情報入力!$D$4*10)</f>
        <v/>
      </c>
      <c r="B23" s="11" t="str">
        <f>IF(A23="","",①学校情報入力!$D$4)</f>
        <v/>
      </c>
      <c r="C23" s="11" t="str">
        <f>IF(A23="","",③リレー情報確認!$J$1)</f>
        <v/>
      </c>
      <c r="D23" s="11" t="str">
        <f>IF(A23="","",③リレー情報確認!$P$1)</f>
        <v/>
      </c>
      <c r="E23" s="11"/>
      <c r="F23" s="11"/>
      <c r="G23" s="11">
        <v>4</v>
      </c>
      <c r="H23" s="11" t="str">
        <f>IF(A23="","",③リレー情報確認!W11)</f>
        <v/>
      </c>
      <c r="I23" s="11" t="str">
        <f>IF(A23="","",③リレー情報確認!V11)</f>
        <v/>
      </c>
      <c r="J23" s="11" t="str">
        <f>IF(A23="","",種目情報!$J$7)</f>
        <v/>
      </c>
      <c r="K23" s="11" t="str">
        <f>IF(A23="","",③リレー情報確認!$X$8)</f>
        <v/>
      </c>
      <c r="L23" s="11" t="str">
        <f t="shared" si="4"/>
        <v/>
      </c>
      <c r="M23" s="11" t="str">
        <f>IF(A23="","",種目情報!$K$7)</f>
        <v/>
      </c>
    </row>
    <row r="24" spans="1:13">
      <c r="A24" s="11" t="str">
        <f>IF(③リレー情報確認!U12="","",1620000+①学校情報入力!$D$4*10)</f>
        <v/>
      </c>
      <c r="B24" s="11" t="str">
        <f>IF(A24="","",①学校情報入力!$D$4)</f>
        <v/>
      </c>
      <c r="C24" s="11" t="str">
        <f>IF(A24="","",③リレー情報確認!$J$1)</f>
        <v/>
      </c>
      <c r="D24" s="11" t="str">
        <f>IF(A24="","",③リレー情報確認!$P$1)</f>
        <v/>
      </c>
      <c r="E24" s="11"/>
      <c r="F24" s="11"/>
      <c r="G24" s="11">
        <v>5</v>
      </c>
      <c r="H24" s="11" t="str">
        <f>IF(A24="","",③リレー情報確認!W12)</f>
        <v/>
      </c>
      <c r="I24" s="11" t="str">
        <f>IF(A24="","",③リレー情報確認!V12)</f>
        <v/>
      </c>
      <c r="J24" s="11" t="str">
        <f>IF(A24="","",種目情報!$J$7)</f>
        <v/>
      </c>
      <c r="K24" s="11" t="str">
        <f>IF(A24="","",③リレー情報確認!$X$8)</f>
        <v/>
      </c>
      <c r="L24" s="11" t="str">
        <f t="shared" si="4"/>
        <v/>
      </c>
      <c r="M24" s="11" t="str">
        <f>IF(A24="","",種目情報!$K$7)</f>
        <v/>
      </c>
    </row>
    <row r="25" spans="1:13">
      <c r="A25" s="11" t="str">
        <f>IF(③リレー情報確認!U13="","",1620000+①学校情報入力!$D$4*10)</f>
        <v/>
      </c>
      <c r="B25" s="11" t="str">
        <f>IF(A25="","",①学校情報入力!$D$4)</f>
        <v/>
      </c>
      <c r="C25" s="11" t="str">
        <f>IF(A25="","",③リレー情報確認!$J$1)</f>
        <v/>
      </c>
      <c r="D25" s="11" t="str">
        <f>IF(A25="","",③リレー情報確認!$P$1)</f>
        <v/>
      </c>
      <c r="E25" s="11"/>
      <c r="F25" s="11"/>
      <c r="G25" s="11">
        <v>6</v>
      </c>
      <c r="H25" s="11" t="str">
        <f>IF(A25="","",③リレー情報確認!W13)</f>
        <v/>
      </c>
      <c r="I25" s="11" t="str">
        <f>IF(A25="","",③リレー情報確認!V13)</f>
        <v/>
      </c>
      <c r="J25" s="11" t="str">
        <f>IF(A25="","",種目情報!$J$7)</f>
        <v/>
      </c>
      <c r="K25" s="11" t="str">
        <f>IF(A25="","",③リレー情報確認!$X$8)</f>
        <v/>
      </c>
      <c r="L25" s="11" t="str">
        <f t="shared" si="4"/>
        <v/>
      </c>
      <c r="M25" s="11" t="str">
        <f>IF(A25="","",種目情報!$K$7)</f>
        <v/>
      </c>
    </row>
  </sheetData>
  <sheetProtection sheet="1" objects="1" scenarios="1"/>
  <phoneticPr fontId="4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2"/>
  <sheetViews>
    <sheetView workbookViewId="0">
      <selection activeCell="E7" sqref="E7"/>
    </sheetView>
  </sheetViews>
  <sheetFormatPr defaultColWidth="8.875" defaultRowHeight="13.5"/>
  <cols>
    <col min="1" max="1" width="4.5" style="260" bestFit="1" customWidth="1"/>
    <col min="2" max="4" width="13.875" style="260" bestFit="1" customWidth="1"/>
    <col min="5" max="5" width="64.375" style="260" bestFit="1" customWidth="1"/>
    <col min="6" max="6" width="4.5" style="260" bestFit="1" customWidth="1"/>
    <col min="7" max="16384" width="8.875" style="260"/>
  </cols>
  <sheetData>
    <row r="1" spans="1:6">
      <c r="A1" s="260" t="s">
        <v>494</v>
      </c>
      <c r="B1" s="260" t="s">
        <v>491</v>
      </c>
      <c r="C1" s="260" t="s">
        <v>490</v>
      </c>
      <c r="D1" s="260" t="s">
        <v>491</v>
      </c>
      <c r="E1" s="260" t="s">
        <v>492</v>
      </c>
      <c r="F1" s="260" t="s">
        <v>494</v>
      </c>
    </row>
    <row r="2" spans="1:6">
      <c r="A2" s="260">
        <v>1</v>
      </c>
      <c r="B2" s="260" t="s">
        <v>488</v>
      </c>
      <c r="C2" s="260">
        <v>223101</v>
      </c>
      <c r="D2" s="260" t="s">
        <v>488</v>
      </c>
      <c r="E2" s="260" t="s">
        <v>489</v>
      </c>
      <c r="F2" s="260">
        <v>1</v>
      </c>
    </row>
    <row r="3" spans="1:6">
      <c r="A3" s="260">
        <v>2</v>
      </c>
      <c r="B3" s="260" t="s">
        <v>486</v>
      </c>
      <c r="C3" s="260">
        <v>223102</v>
      </c>
      <c r="D3" s="260" t="s">
        <v>486</v>
      </c>
      <c r="E3" s="260" t="s">
        <v>487</v>
      </c>
      <c r="F3" s="260">
        <v>2</v>
      </c>
    </row>
    <row r="4" spans="1:6">
      <c r="A4" s="260">
        <v>3</v>
      </c>
      <c r="B4" s="260" t="s">
        <v>484</v>
      </c>
      <c r="C4" s="260">
        <v>223103</v>
      </c>
      <c r="D4" s="260" t="s">
        <v>484</v>
      </c>
      <c r="E4" s="260" t="s">
        <v>485</v>
      </c>
      <c r="F4" s="260">
        <v>3</v>
      </c>
    </row>
    <row r="5" spans="1:6">
      <c r="A5" s="260">
        <v>4</v>
      </c>
      <c r="B5" s="260" t="s">
        <v>482</v>
      </c>
      <c r="C5" s="260">
        <v>223104</v>
      </c>
      <c r="D5" s="260" t="s">
        <v>482</v>
      </c>
      <c r="E5" s="260" t="s">
        <v>483</v>
      </c>
      <c r="F5" s="260">
        <v>4</v>
      </c>
    </row>
    <row r="6" spans="1:6">
      <c r="A6" s="260">
        <v>5</v>
      </c>
      <c r="B6" s="260" t="s">
        <v>480</v>
      </c>
      <c r="C6" s="260">
        <v>223105</v>
      </c>
      <c r="D6" s="260" t="s">
        <v>480</v>
      </c>
      <c r="E6" s="260" t="s">
        <v>481</v>
      </c>
      <c r="F6" s="260">
        <v>5</v>
      </c>
    </row>
    <row r="7" spans="1:6">
      <c r="A7" s="260">
        <v>6</v>
      </c>
      <c r="B7" s="260" t="s">
        <v>478</v>
      </c>
      <c r="C7" s="260">
        <v>223106</v>
      </c>
      <c r="D7" s="260" t="s">
        <v>478</v>
      </c>
      <c r="E7" s="260" t="s">
        <v>479</v>
      </c>
      <c r="F7" s="260">
        <v>6</v>
      </c>
    </row>
    <row r="8" spans="1:6">
      <c r="A8" s="260">
        <v>7</v>
      </c>
      <c r="B8" s="260" t="s">
        <v>476</v>
      </c>
      <c r="C8" s="260">
        <v>223107</v>
      </c>
      <c r="D8" s="260" t="s">
        <v>476</v>
      </c>
      <c r="E8" s="260" t="s">
        <v>477</v>
      </c>
      <c r="F8" s="260">
        <v>7</v>
      </c>
    </row>
    <row r="9" spans="1:6">
      <c r="A9" s="260">
        <v>8</v>
      </c>
      <c r="B9" s="260" t="s">
        <v>474</v>
      </c>
      <c r="C9" s="260">
        <v>223108</v>
      </c>
      <c r="D9" s="260" t="s">
        <v>474</v>
      </c>
      <c r="E9" s="260" t="s">
        <v>475</v>
      </c>
      <c r="F9" s="260">
        <v>8</v>
      </c>
    </row>
    <row r="10" spans="1:6">
      <c r="A10" s="260">
        <v>9</v>
      </c>
      <c r="B10" s="260" t="s">
        <v>472</v>
      </c>
      <c r="C10" s="260">
        <v>223109</v>
      </c>
      <c r="D10" s="260" t="s">
        <v>472</v>
      </c>
      <c r="E10" s="260" t="s">
        <v>473</v>
      </c>
      <c r="F10" s="260">
        <v>9</v>
      </c>
    </row>
    <row r="11" spans="1:6">
      <c r="A11" s="260">
        <v>10</v>
      </c>
      <c r="B11" s="260" t="s">
        <v>470</v>
      </c>
      <c r="C11" s="260">
        <v>223110</v>
      </c>
      <c r="D11" s="260" t="s">
        <v>470</v>
      </c>
      <c r="E11" s="260" t="s">
        <v>471</v>
      </c>
      <c r="F11" s="260">
        <v>10</v>
      </c>
    </row>
    <row r="12" spans="1:6">
      <c r="A12" s="260">
        <v>11</v>
      </c>
      <c r="B12" s="260" t="s">
        <v>468</v>
      </c>
      <c r="C12" s="260">
        <v>223111</v>
      </c>
      <c r="D12" s="260" t="s">
        <v>468</v>
      </c>
      <c r="E12" s="260" t="s">
        <v>469</v>
      </c>
      <c r="F12" s="260">
        <v>11</v>
      </c>
    </row>
    <row r="13" spans="1:6">
      <c r="A13" s="260">
        <v>12</v>
      </c>
      <c r="B13" s="260" t="s">
        <v>466</v>
      </c>
      <c r="C13" s="260">
        <v>223112</v>
      </c>
      <c r="D13" s="260" t="s">
        <v>466</v>
      </c>
      <c r="E13" s="260" t="s">
        <v>467</v>
      </c>
      <c r="F13" s="260">
        <v>12</v>
      </c>
    </row>
    <row r="14" spans="1:6">
      <c r="A14" s="260">
        <v>13</v>
      </c>
      <c r="B14" s="260" t="s">
        <v>464</v>
      </c>
      <c r="C14" s="260">
        <v>223113</v>
      </c>
      <c r="D14" s="260" t="s">
        <v>464</v>
      </c>
      <c r="E14" s="260" t="s">
        <v>465</v>
      </c>
      <c r="F14" s="260">
        <v>13</v>
      </c>
    </row>
    <row r="15" spans="1:6">
      <c r="A15" s="260">
        <v>14</v>
      </c>
      <c r="B15" s="260" t="s">
        <v>462</v>
      </c>
      <c r="C15" s="260">
        <v>223114</v>
      </c>
      <c r="D15" s="260" t="s">
        <v>462</v>
      </c>
      <c r="E15" s="260" t="s">
        <v>463</v>
      </c>
      <c r="F15" s="260">
        <v>14</v>
      </c>
    </row>
    <row r="16" spans="1:6">
      <c r="A16" s="260">
        <v>15</v>
      </c>
      <c r="B16" s="260" t="s">
        <v>460</v>
      </c>
      <c r="C16" s="260">
        <v>223115</v>
      </c>
      <c r="D16" s="260" t="s">
        <v>460</v>
      </c>
      <c r="E16" s="260" t="s">
        <v>461</v>
      </c>
      <c r="F16" s="260">
        <v>15</v>
      </c>
    </row>
    <row r="17" spans="1:6">
      <c r="A17" s="260">
        <v>16</v>
      </c>
      <c r="B17" s="260" t="s">
        <v>458</v>
      </c>
      <c r="C17" s="260">
        <v>223116</v>
      </c>
      <c r="D17" s="260" t="s">
        <v>458</v>
      </c>
      <c r="E17" s="260" t="s">
        <v>459</v>
      </c>
      <c r="F17" s="260">
        <v>16</v>
      </c>
    </row>
    <row r="18" spans="1:6">
      <c r="A18" s="260">
        <v>17</v>
      </c>
      <c r="B18" s="260" t="s">
        <v>456</v>
      </c>
      <c r="C18" s="260">
        <v>223117</v>
      </c>
      <c r="D18" s="260" t="s">
        <v>456</v>
      </c>
      <c r="E18" s="260" t="s">
        <v>457</v>
      </c>
      <c r="F18" s="260">
        <v>17</v>
      </c>
    </row>
    <row r="19" spans="1:6">
      <c r="A19" s="260">
        <v>18</v>
      </c>
      <c r="B19" s="260" t="s">
        <v>454</v>
      </c>
      <c r="C19" s="260">
        <v>223118</v>
      </c>
      <c r="D19" s="260" t="s">
        <v>454</v>
      </c>
      <c r="E19" s="260" t="s">
        <v>455</v>
      </c>
      <c r="F19" s="260">
        <v>18</v>
      </c>
    </row>
    <row r="20" spans="1:6">
      <c r="A20" s="260">
        <v>19</v>
      </c>
      <c r="B20" s="260" t="s">
        <v>452</v>
      </c>
      <c r="C20" s="260">
        <v>223119</v>
      </c>
      <c r="D20" s="260" t="s">
        <v>452</v>
      </c>
      <c r="E20" s="260" t="s">
        <v>453</v>
      </c>
      <c r="F20" s="260">
        <v>19</v>
      </c>
    </row>
    <row r="21" spans="1:6">
      <c r="A21" s="260">
        <v>20</v>
      </c>
      <c r="B21" s="260" t="s">
        <v>450</v>
      </c>
      <c r="C21" s="260">
        <v>223124</v>
      </c>
      <c r="D21" s="260" t="s">
        <v>450</v>
      </c>
      <c r="E21" s="260" t="s">
        <v>451</v>
      </c>
      <c r="F21" s="260">
        <v>20</v>
      </c>
    </row>
    <row r="22" spans="1:6">
      <c r="A22" s="260">
        <v>21</v>
      </c>
      <c r="B22" s="260" t="s">
        <v>448</v>
      </c>
      <c r="C22" s="260">
        <v>223125</v>
      </c>
      <c r="D22" s="260" t="s">
        <v>448</v>
      </c>
      <c r="E22" s="260" t="s">
        <v>449</v>
      </c>
      <c r="F22" s="260">
        <v>21</v>
      </c>
    </row>
    <row r="23" spans="1:6">
      <c r="A23" s="260">
        <v>22</v>
      </c>
      <c r="B23" s="260" t="s">
        <v>446</v>
      </c>
      <c r="C23" s="260">
        <v>223126</v>
      </c>
      <c r="D23" s="260" t="s">
        <v>446</v>
      </c>
      <c r="E23" s="260" t="s">
        <v>447</v>
      </c>
      <c r="F23" s="260">
        <v>22</v>
      </c>
    </row>
    <row r="24" spans="1:6">
      <c r="A24" s="260">
        <v>23</v>
      </c>
      <c r="B24" s="260" t="s">
        <v>444</v>
      </c>
      <c r="C24" s="260">
        <v>223127</v>
      </c>
      <c r="D24" s="260" t="s">
        <v>444</v>
      </c>
      <c r="E24" s="260" t="s">
        <v>445</v>
      </c>
      <c r="F24" s="260">
        <v>23</v>
      </c>
    </row>
    <row r="25" spans="1:6">
      <c r="A25" s="260">
        <v>24</v>
      </c>
      <c r="B25" s="260" t="s">
        <v>442</v>
      </c>
      <c r="C25" s="260">
        <v>223128</v>
      </c>
      <c r="D25" s="260" t="s">
        <v>442</v>
      </c>
      <c r="E25" s="260" t="s">
        <v>443</v>
      </c>
      <c r="F25" s="260">
        <v>24</v>
      </c>
    </row>
    <row r="26" spans="1:6">
      <c r="A26" s="260">
        <v>25</v>
      </c>
      <c r="B26" s="260" t="s">
        <v>440</v>
      </c>
      <c r="C26" s="260">
        <v>223129</v>
      </c>
      <c r="D26" s="260" t="s">
        <v>440</v>
      </c>
      <c r="E26" s="260" t="s">
        <v>441</v>
      </c>
      <c r="F26" s="260">
        <v>25</v>
      </c>
    </row>
    <row r="27" spans="1:6">
      <c r="A27" s="260">
        <v>26</v>
      </c>
      <c r="B27" s="260" t="s">
        <v>438</v>
      </c>
      <c r="C27" s="260">
        <v>223130</v>
      </c>
      <c r="D27" s="260" t="s">
        <v>438</v>
      </c>
      <c r="E27" s="260" t="s">
        <v>439</v>
      </c>
      <c r="F27" s="260">
        <v>26</v>
      </c>
    </row>
    <row r="28" spans="1:6">
      <c r="A28" s="260">
        <v>27</v>
      </c>
      <c r="B28" s="260" t="s">
        <v>436</v>
      </c>
      <c r="C28" s="260">
        <v>223133</v>
      </c>
      <c r="D28" s="260" t="s">
        <v>436</v>
      </c>
      <c r="E28" s="260" t="s">
        <v>437</v>
      </c>
      <c r="F28" s="260">
        <v>27</v>
      </c>
    </row>
    <row r="29" spans="1:6">
      <c r="A29" s="260">
        <v>28</v>
      </c>
      <c r="B29" s="260" t="s">
        <v>434</v>
      </c>
      <c r="C29" s="260">
        <v>223159</v>
      </c>
      <c r="D29" s="260" t="s">
        <v>434</v>
      </c>
      <c r="E29" s="260" t="s">
        <v>435</v>
      </c>
      <c r="F29" s="260">
        <v>28</v>
      </c>
    </row>
    <row r="30" spans="1:6">
      <c r="A30" s="260">
        <v>29</v>
      </c>
      <c r="B30" s="260" t="s">
        <v>432</v>
      </c>
      <c r="C30" s="260">
        <v>223160</v>
      </c>
      <c r="D30" s="260" t="s">
        <v>432</v>
      </c>
      <c r="E30" s="260" t="s">
        <v>433</v>
      </c>
      <c r="F30" s="260">
        <v>29</v>
      </c>
    </row>
    <row r="31" spans="1:6">
      <c r="A31" s="260">
        <v>30</v>
      </c>
      <c r="B31" s="260" t="s">
        <v>430</v>
      </c>
      <c r="C31" s="260">
        <v>223161</v>
      </c>
      <c r="D31" s="260" t="s">
        <v>430</v>
      </c>
      <c r="E31" s="260" t="s">
        <v>431</v>
      </c>
      <c r="F31" s="260">
        <v>30</v>
      </c>
    </row>
    <row r="32" spans="1:6">
      <c r="A32" s="260">
        <v>31</v>
      </c>
      <c r="B32" s="260" t="s">
        <v>428</v>
      </c>
      <c r="C32" s="260">
        <v>223162</v>
      </c>
      <c r="D32" s="260" t="s">
        <v>428</v>
      </c>
      <c r="E32" s="260" t="s">
        <v>429</v>
      </c>
      <c r="F32" s="260">
        <v>31</v>
      </c>
    </row>
    <row r="33" spans="1:6">
      <c r="A33" s="260">
        <v>32</v>
      </c>
      <c r="B33" s="260" t="s">
        <v>426</v>
      </c>
      <c r="C33" s="260">
        <v>223163</v>
      </c>
      <c r="D33" s="260" t="s">
        <v>426</v>
      </c>
      <c r="E33" s="260" t="s">
        <v>427</v>
      </c>
      <c r="F33" s="260">
        <v>32</v>
      </c>
    </row>
    <row r="34" spans="1:6">
      <c r="A34" s="260">
        <v>33</v>
      </c>
      <c r="B34" s="260" t="s">
        <v>424</v>
      </c>
      <c r="C34" s="260">
        <v>223165</v>
      </c>
      <c r="D34" s="260" t="s">
        <v>424</v>
      </c>
      <c r="E34" s="260" t="s">
        <v>425</v>
      </c>
      <c r="F34" s="260">
        <v>33</v>
      </c>
    </row>
    <row r="35" spans="1:6">
      <c r="A35" s="260">
        <v>34</v>
      </c>
      <c r="B35" s="260" t="s">
        <v>422</v>
      </c>
      <c r="C35" s="260">
        <v>223166</v>
      </c>
      <c r="D35" s="260" t="s">
        <v>422</v>
      </c>
      <c r="E35" s="260" t="s">
        <v>423</v>
      </c>
      <c r="F35" s="260">
        <v>34</v>
      </c>
    </row>
    <row r="36" spans="1:6">
      <c r="A36" s="260">
        <v>35</v>
      </c>
      <c r="B36" s="260" t="s">
        <v>420</v>
      </c>
      <c r="C36" s="260">
        <v>223167</v>
      </c>
      <c r="D36" s="260" t="s">
        <v>420</v>
      </c>
      <c r="E36" s="260" t="s">
        <v>421</v>
      </c>
      <c r="F36" s="260">
        <v>35</v>
      </c>
    </row>
    <row r="37" spans="1:6">
      <c r="A37" s="260">
        <v>36</v>
      </c>
      <c r="B37" s="260" t="s">
        <v>418</v>
      </c>
      <c r="C37" s="260">
        <v>223168</v>
      </c>
      <c r="D37" s="260" t="s">
        <v>418</v>
      </c>
      <c r="E37" s="260" t="s">
        <v>419</v>
      </c>
      <c r="F37" s="260">
        <v>36</v>
      </c>
    </row>
    <row r="38" spans="1:6">
      <c r="A38" s="260">
        <v>37</v>
      </c>
      <c r="B38" s="260" t="s">
        <v>416</v>
      </c>
      <c r="C38" s="260">
        <v>223169</v>
      </c>
      <c r="D38" s="260" t="s">
        <v>416</v>
      </c>
      <c r="E38" s="260" t="s">
        <v>417</v>
      </c>
      <c r="F38" s="260">
        <v>37</v>
      </c>
    </row>
    <row r="39" spans="1:6">
      <c r="A39" s="260">
        <v>38</v>
      </c>
      <c r="B39" s="260" t="s">
        <v>414</v>
      </c>
      <c r="C39" s="260">
        <v>223172</v>
      </c>
      <c r="D39" s="260" t="s">
        <v>414</v>
      </c>
      <c r="E39" s="260" t="s">
        <v>415</v>
      </c>
      <c r="F39" s="260">
        <v>38</v>
      </c>
    </row>
    <row r="40" spans="1:6">
      <c r="A40" s="260">
        <v>39</v>
      </c>
      <c r="B40" s="260" t="s">
        <v>412</v>
      </c>
      <c r="C40" s="260">
        <v>223226</v>
      </c>
      <c r="D40" s="260" t="s">
        <v>412</v>
      </c>
      <c r="E40" s="260" t="s">
        <v>413</v>
      </c>
      <c r="F40" s="260">
        <v>39</v>
      </c>
    </row>
    <row r="41" spans="1:6">
      <c r="A41" s="260">
        <v>40</v>
      </c>
      <c r="B41" s="260" t="s">
        <v>410</v>
      </c>
      <c r="C41" s="260">
        <v>223228</v>
      </c>
      <c r="D41" s="260" t="s">
        <v>410</v>
      </c>
      <c r="E41" s="260" t="s">
        <v>411</v>
      </c>
      <c r="F41" s="260">
        <v>40</v>
      </c>
    </row>
    <row r="42" spans="1:6">
      <c r="A42" s="260">
        <v>41</v>
      </c>
      <c r="B42" s="260" t="s">
        <v>408</v>
      </c>
      <c r="C42" s="260">
        <v>223230</v>
      </c>
      <c r="D42" s="260" t="s">
        <v>408</v>
      </c>
      <c r="E42" s="260" t="s">
        <v>409</v>
      </c>
      <c r="F42" s="260">
        <v>41</v>
      </c>
    </row>
    <row r="43" spans="1:6">
      <c r="A43" s="260">
        <v>42</v>
      </c>
      <c r="B43" s="260" t="s">
        <v>406</v>
      </c>
      <c r="C43" s="260">
        <v>223231</v>
      </c>
      <c r="D43" s="260" t="s">
        <v>406</v>
      </c>
      <c r="E43" s="260" t="s">
        <v>407</v>
      </c>
      <c r="F43" s="260">
        <v>42</v>
      </c>
    </row>
    <row r="44" spans="1:6">
      <c r="A44" s="260">
        <v>43</v>
      </c>
      <c r="B44" s="260" t="s">
        <v>404</v>
      </c>
      <c r="C44" s="260">
        <v>223232</v>
      </c>
      <c r="D44" s="260" t="s">
        <v>404</v>
      </c>
      <c r="E44" s="260" t="s">
        <v>405</v>
      </c>
      <c r="F44" s="260">
        <v>43</v>
      </c>
    </row>
    <row r="45" spans="1:6">
      <c r="A45" s="260">
        <v>44</v>
      </c>
      <c r="B45" s="260" t="s">
        <v>402</v>
      </c>
      <c r="C45" s="260">
        <v>223233</v>
      </c>
      <c r="D45" s="260" t="s">
        <v>402</v>
      </c>
      <c r="E45" s="260" t="s">
        <v>403</v>
      </c>
      <c r="F45" s="260">
        <v>44</v>
      </c>
    </row>
    <row r="46" spans="1:6">
      <c r="A46" s="260">
        <v>45</v>
      </c>
      <c r="B46" s="260" t="s">
        <v>400</v>
      </c>
      <c r="C46" s="260">
        <v>223234</v>
      </c>
      <c r="D46" s="260" t="s">
        <v>400</v>
      </c>
      <c r="E46" s="260" t="s">
        <v>401</v>
      </c>
      <c r="F46" s="260">
        <v>45</v>
      </c>
    </row>
    <row r="47" spans="1:6">
      <c r="A47" s="260">
        <v>46</v>
      </c>
      <c r="B47" s="260" t="s">
        <v>398</v>
      </c>
      <c r="C47" s="260">
        <v>223235</v>
      </c>
      <c r="D47" s="260" t="s">
        <v>398</v>
      </c>
      <c r="E47" s="260" t="s">
        <v>399</v>
      </c>
      <c r="F47" s="260">
        <v>46</v>
      </c>
    </row>
    <row r="48" spans="1:6">
      <c r="A48" s="260">
        <v>47</v>
      </c>
      <c r="B48" s="260" t="s">
        <v>396</v>
      </c>
      <c r="C48" s="260">
        <v>223236</v>
      </c>
      <c r="D48" s="260" t="s">
        <v>396</v>
      </c>
      <c r="E48" s="260" t="s">
        <v>397</v>
      </c>
      <c r="F48" s="260">
        <v>47</v>
      </c>
    </row>
    <row r="49" spans="1:6">
      <c r="A49" s="260">
        <v>48</v>
      </c>
      <c r="B49" s="260" t="s">
        <v>394</v>
      </c>
      <c r="C49" s="260">
        <v>223237</v>
      </c>
      <c r="D49" s="260" t="s">
        <v>394</v>
      </c>
      <c r="E49" s="260" t="s">
        <v>395</v>
      </c>
      <c r="F49" s="260">
        <v>48</v>
      </c>
    </row>
    <row r="50" spans="1:6">
      <c r="A50" s="260">
        <v>49</v>
      </c>
      <c r="B50" s="260" t="s">
        <v>392</v>
      </c>
      <c r="C50" s="260">
        <v>223238</v>
      </c>
      <c r="D50" s="260" t="s">
        <v>392</v>
      </c>
      <c r="E50" s="260" t="s">
        <v>393</v>
      </c>
      <c r="F50" s="260">
        <v>49</v>
      </c>
    </row>
    <row r="51" spans="1:6">
      <c r="A51" s="260">
        <v>50</v>
      </c>
      <c r="B51" s="260" t="s">
        <v>390</v>
      </c>
      <c r="C51" s="260">
        <v>223239</v>
      </c>
      <c r="D51" s="260" t="s">
        <v>390</v>
      </c>
      <c r="E51" s="260" t="s">
        <v>391</v>
      </c>
      <c r="F51" s="260">
        <v>50</v>
      </c>
    </row>
    <row r="52" spans="1:6">
      <c r="A52" s="260">
        <v>51</v>
      </c>
      <c r="B52" s="260" t="s">
        <v>388</v>
      </c>
      <c r="C52" s="260">
        <v>223243</v>
      </c>
      <c r="D52" s="260" t="s">
        <v>388</v>
      </c>
      <c r="E52" s="260" t="s">
        <v>389</v>
      </c>
      <c r="F52" s="260">
        <v>51</v>
      </c>
    </row>
    <row r="53" spans="1:6">
      <c r="A53" s="260">
        <v>52</v>
      </c>
      <c r="B53" s="260" t="s">
        <v>386</v>
      </c>
      <c r="C53" s="260">
        <v>223244</v>
      </c>
      <c r="D53" s="260" t="s">
        <v>386</v>
      </c>
      <c r="E53" s="260" t="s">
        <v>387</v>
      </c>
      <c r="F53" s="260">
        <v>52</v>
      </c>
    </row>
    <row r="54" spans="1:6">
      <c r="A54" s="260">
        <v>53</v>
      </c>
      <c r="B54" s="260" t="s">
        <v>384</v>
      </c>
      <c r="C54" s="260">
        <v>223245</v>
      </c>
      <c r="D54" s="260" t="s">
        <v>384</v>
      </c>
      <c r="E54" s="260" t="s">
        <v>385</v>
      </c>
      <c r="F54" s="260">
        <v>53</v>
      </c>
    </row>
    <row r="55" spans="1:6">
      <c r="A55" s="260">
        <v>54</v>
      </c>
      <c r="B55" s="260" t="s">
        <v>382</v>
      </c>
      <c r="C55" s="260">
        <v>223246</v>
      </c>
      <c r="D55" s="260" t="s">
        <v>382</v>
      </c>
      <c r="E55" s="260" t="s">
        <v>383</v>
      </c>
      <c r="F55" s="260">
        <v>54</v>
      </c>
    </row>
    <row r="56" spans="1:6">
      <c r="A56" s="260">
        <v>55</v>
      </c>
      <c r="B56" s="260" t="s">
        <v>380</v>
      </c>
      <c r="C56" s="260">
        <v>223247</v>
      </c>
      <c r="D56" s="260" t="s">
        <v>380</v>
      </c>
      <c r="E56" s="260" t="s">
        <v>381</v>
      </c>
      <c r="F56" s="260">
        <v>55</v>
      </c>
    </row>
    <row r="57" spans="1:6">
      <c r="A57" s="260">
        <v>56</v>
      </c>
      <c r="B57" s="260" t="s">
        <v>378</v>
      </c>
      <c r="C57" s="260">
        <v>223255</v>
      </c>
      <c r="D57" s="260" t="s">
        <v>378</v>
      </c>
      <c r="E57" s="260" t="s">
        <v>379</v>
      </c>
      <c r="F57" s="260">
        <v>56</v>
      </c>
    </row>
    <row r="58" spans="1:6">
      <c r="A58" s="260">
        <v>57</v>
      </c>
      <c r="B58" s="260" t="s">
        <v>376</v>
      </c>
      <c r="C58" s="260">
        <v>223257</v>
      </c>
      <c r="D58" s="260" t="s">
        <v>376</v>
      </c>
      <c r="E58" s="260" t="s">
        <v>377</v>
      </c>
      <c r="F58" s="260">
        <v>57</v>
      </c>
    </row>
    <row r="59" spans="1:6">
      <c r="A59" s="260">
        <v>58</v>
      </c>
      <c r="B59" s="260" t="s">
        <v>374</v>
      </c>
      <c r="C59" s="260">
        <v>223261</v>
      </c>
      <c r="D59" s="260" t="s">
        <v>374</v>
      </c>
      <c r="E59" s="260" t="s">
        <v>375</v>
      </c>
      <c r="F59" s="260">
        <v>58</v>
      </c>
    </row>
    <row r="60" spans="1:6">
      <c r="A60" s="260">
        <v>59</v>
      </c>
      <c r="B60" s="260" t="s">
        <v>372</v>
      </c>
      <c r="C60" s="260">
        <v>223262</v>
      </c>
      <c r="D60" s="260" t="s">
        <v>372</v>
      </c>
      <c r="E60" s="260" t="s">
        <v>373</v>
      </c>
      <c r="F60" s="260">
        <v>59</v>
      </c>
    </row>
    <row r="61" spans="1:6">
      <c r="A61" s="260">
        <v>60</v>
      </c>
      <c r="B61" s="260" t="s">
        <v>370</v>
      </c>
      <c r="C61" s="260">
        <v>223263</v>
      </c>
      <c r="D61" s="260" t="s">
        <v>370</v>
      </c>
      <c r="E61" s="260" t="s">
        <v>371</v>
      </c>
      <c r="F61" s="260">
        <v>60</v>
      </c>
    </row>
    <row r="62" spans="1:6">
      <c r="A62" s="260">
        <v>61</v>
      </c>
      <c r="B62" s="260" t="s">
        <v>368</v>
      </c>
      <c r="C62" s="260">
        <v>223266</v>
      </c>
      <c r="D62" s="260" t="s">
        <v>368</v>
      </c>
      <c r="E62" s="260" t="s">
        <v>369</v>
      </c>
      <c r="F62" s="260">
        <v>61</v>
      </c>
    </row>
    <row r="63" spans="1:6">
      <c r="A63" s="260">
        <v>62</v>
      </c>
      <c r="B63" s="260" t="s">
        <v>366</v>
      </c>
      <c r="C63" s="260">
        <v>223267</v>
      </c>
      <c r="D63" s="260" t="s">
        <v>366</v>
      </c>
      <c r="E63" s="260" t="s">
        <v>367</v>
      </c>
      <c r="F63" s="260">
        <v>62</v>
      </c>
    </row>
    <row r="64" spans="1:6">
      <c r="A64" s="260">
        <v>63</v>
      </c>
      <c r="B64" s="260" t="s">
        <v>364</v>
      </c>
      <c r="C64" s="260">
        <v>223271</v>
      </c>
      <c r="D64" s="260" t="s">
        <v>364</v>
      </c>
      <c r="E64" s="260" t="s">
        <v>365</v>
      </c>
      <c r="F64" s="260">
        <v>63</v>
      </c>
    </row>
    <row r="65" spans="1:6">
      <c r="A65" s="260">
        <v>64</v>
      </c>
      <c r="B65" s="260" t="s">
        <v>362</v>
      </c>
      <c r="C65" s="260">
        <v>223272</v>
      </c>
      <c r="D65" s="260" t="s">
        <v>362</v>
      </c>
      <c r="E65" s="260" t="s">
        <v>363</v>
      </c>
      <c r="F65" s="260">
        <v>64</v>
      </c>
    </row>
    <row r="66" spans="1:6">
      <c r="A66" s="260">
        <v>65</v>
      </c>
      <c r="B66" s="260" t="s">
        <v>360</v>
      </c>
      <c r="C66" s="260">
        <v>223274</v>
      </c>
      <c r="D66" s="260" t="s">
        <v>360</v>
      </c>
      <c r="E66" s="260" t="s">
        <v>361</v>
      </c>
      <c r="F66" s="260">
        <v>65</v>
      </c>
    </row>
    <row r="67" spans="1:6">
      <c r="A67" s="260">
        <v>66</v>
      </c>
      <c r="B67" s="260" t="s">
        <v>358</v>
      </c>
      <c r="C67" s="260">
        <v>223275</v>
      </c>
      <c r="D67" s="260" t="s">
        <v>358</v>
      </c>
      <c r="E67" s="260" t="s">
        <v>359</v>
      </c>
      <c r="F67" s="260">
        <v>66</v>
      </c>
    </row>
    <row r="68" spans="1:6">
      <c r="A68" s="260">
        <v>67</v>
      </c>
      <c r="B68" s="260" t="s">
        <v>356</v>
      </c>
      <c r="C68" s="260">
        <v>223454</v>
      </c>
      <c r="D68" s="260" t="s">
        <v>356</v>
      </c>
      <c r="E68" s="260" t="s">
        <v>357</v>
      </c>
      <c r="F68" s="260">
        <v>67</v>
      </c>
    </row>
    <row r="69" spans="1:6">
      <c r="A69" s="260">
        <v>68</v>
      </c>
      <c r="B69" s="260" t="s">
        <v>354</v>
      </c>
      <c r="C69" s="260">
        <v>223501</v>
      </c>
      <c r="D69" s="260" t="s">
        <v>354</v>
      </c>
      <c r="E69" s="260" t="s">
        <v>355</v>
      </c>
      <c r="F69" s="260">
        <v>68</v>
      </c>
    </row>
    <row r="70" spans="1:6">
      <c r="A70" s="260">
        <v>69</v>
      </c>
      <c r="B70" s="260" t="s">
        <v>352</v>
      </c>
      <c r="C70" s="260">
        <v>223502</v>
      </c>
      <c r="D70" s="260" t="s">
        <v>352</v>
      </c>
      <c r="E70" s="260" t="s">
        <v>353</v>
      </c>
      <c r="F70" s="260">
        <v>69</v>
      </c>
    </row>
    <row r="71" spans="1:6">
      <c r="A71" s="260">
        <v>70</v>
      </c>
      <c r="B71" s="260" t="s">
        <v>350</v>
      </c>
      <c r="C71" s="260">
        <v>223503</v>
      </c>
      <c r="D71" s="260" t="s">
        <v>350</v>
      </c>
      <c r="E71" s="260" t="s">
        <v>351</v>
      </c>
      <c r="F71" s="260">
        <v>70</v>
      </c>
    </row>
    <row r="72" spans="1:6">
      <c r="A72" s="260">
        <v>71</v>
      </c>
      <c r="B72" s="260" t="s">
        <v>348</v>
      </c>
      <c r="C72" s="260">
        <v>223504</v>
      </c>
      <c r="D72" s="260" t="s">
        <v>348</v>
      </c>
      <c r="E72" s="260" t="s">
        <v>349</v>
      </c>
      <c r="F72" s="260">
        <v>71</v>
      </c>
    </row>
    <row r="73" spans="1:6">
      <c r="A73" s="260">
        <v>72</v>
      </c>
      <c r="B73" s="260" t="s">
        <v>346</v>
      </c>
      <c r="C73" s="260">
        <v>223505</v>
      </c>
      <c r="D73" s="260" t="s">
        <v>346</v>
      </c>
      <c r="E73" s="260" t="s">
        <v>347</v>
      </c>
      <c r="F73" s="260">
        <v>72</v>
      </c>
    </row>
    <row r="74" spans="1:6">
      <c r="A74" s="260">
        <v>73</v>
      </c>
      <c r="B74" s="260" t="s">
        <v>344</v>
      </c>
      <c r="C74" s="260">
        <v>223506</v>
      </c>
      <c r="D74" s="260" t="s">
        <v>344</v>
      </c>
      <c r="E74" s="260" t="s">
        <v>345</v>
      </c>
      <c r="F74" s="260">
        <v>73</v>
      </c>
    </row>
    <row r="75" spans="1:6">
      <c r="A75" s="260">
        <v>74</v>
      </c>
      <c r="B75" s="260" t="s">
        <v>342</v>
      </c>
      <c r="C75" s="260">
        <v>223507</v>
      </c>
      <c r="D75" s="260" t="s">
        <v>342</v>
      </c>
      <c r="E75" s="260" t="s">
        <v>343</v>
      </c>
      <c r="F75" s="260">
        <v>74</v>
      </c>
    </row>
    <row r="76" spans="1:6">
      <c r="A76" s="260">
        <v>75</v>
      </c>
      <c r="B76" s="260" t="s">
        <v>340</v>
      </c>
      <c r="C76" s="260">
        <v>223509</v>
      </c>
      <c r="D76" s="260" t="s">
        <v>340</v>
      </c>
      <c r="E76" s="260" t="s">
        <v>341</v>
      </c>
      <c r="F76" s="260">
        <v>75</v>
      </c>
    </row>
    <row r="77" spans="1:6">
      <c r="A77" s="260">
        <v>76</v>
      </c>
      <c r="B77" s="260" t="s">
        <v>338</v>
      </c>
      <c r="C77" s="260">
        <v>223510</v>
      </c>
      <c r="D77" s="260" t="s">
        <v>338</v>
      </c>
      <c r="E77" s="260" t="s">
        <v>339</v>
      </c>
      <c r="F77" s="260">
        <v>76</v>
      </c>
    </row>
    <row r="78" spans="1:6">
      <c r="A78" s="260">
        <v>77</v>
      </c>
      <c r="B78" s="260" t="s">
        <v>336</v>
      </c>
      <c r="C78" s="260">
        <v>223511</v>
      </c>
      <c r="D78" s="260" t="s">
        <v>336</v>
      </c>
      <c r="E78" s="260" t="s">
        <v>337</v>
      </c>
      <c r="F78" s="260">
        <v>77</v>
      </c>
    </row>
    <row r="79" spans="1:6">
      <c r="A79" s="260">
        <v>78</v>
      </c>
      <c r="B79" s="260" t="s">
        <v>334</v>
      </c>
      <c r="C79" s="260">
        <v>223512</v>
      </c>
      <c r="D79" s="260" t="s">
        <v>334</v>
      </c>
      <c r="E79" s="260" t="s">
        <v>335</v>
      </c>
      <c r="F79" s="260">
        <v>78</v>
      </c>
    </row>
    <row r="80" spans="1:6">
      <c r="A80" s="260">
        <v>79</v>
      </c>
      <c r="B80" s="260" t="s">
        <v>332</v>
      </c>
      <c r="C80" s="260">
        <v>223513</v>
      </c>
      <c r="D80" s="260" t="s">
        <v>332</v>
      </c>
      <c r="E80" s="260" t="s">
        <v>333</v>
      </c>
      <c r="F80" s="260">
        <v>79</v>
      </c>
    </row>
    <row r="81" spans="1:6">
      <c r="A81" s="260">
        <v>80</v>
      </c>
      <c r="B81" s="260" t="s">
        <v>330</v>
      </c>
      <c r="C81" s="260">
        <v>223514</v>
      </c>
      <c r="D81" s="260" t="s">
        <v>330</v>
      </c>
      <c r="E81" s="260" t="s">
        <v>331</v>
      </c>
      <c r="F81" s="260">
        <v>80</v>
      </c>
    </row>
    <row r="82" spans="1:6">
      <c r="A82" s="260">
        <v>81</v>
      </c>
      <c r="B82" s="260" t="s">
        <v>328</v>
      </c>
      <c r="C82" s="260">
        <v>223515</v>
      </c>
      <c r="D82" s="260" t="s">
        <v>328</v>
      </c>
      <c r="E82" s="260" t="s">
        <v>329</v>
      </c>
      <c r="F82" s="260">
        <v>81</v>
      </c>
    </row>
    <row r="83" spans="1:6">
      <c r="A83" s="260">
        <v>82</v>
      </c>
      <c r="B83" s="260" t="s">
        <v>326</v>
      </c>
      <c r="C83" s="260">
        <v>223516</v>
      </c>
      <c r="D83" s="260" t="s">
        <v>326</v>
      </c>
      <c r="E83" s="260" t="s">
        <v>327</v>
      </c>
      <c r="F83" s="260">
        <v>82</v>
      </c>
    </row>
    <row r="84" spans="1:6">
      <c r="A84" s="260">
        <v>83</v>
      </c>
      <c r="B84" s="260" t="s">
        <v>324</v>
      </c>
      <c r="C84" s="260">
        <v>223517</v>
      </c>
      <c r="D84" s="260" t="s">
        <v>324</v>
      </c>
      <c r="E84" s="260" t="s">
        <v>325</v>
      </c>
      <c r="F84" s="260">
        <v>83</v>
      </c>
    </row>
    <row r="85" spans="1:6">
      <c r="A85" s="260">
        <v>84</v>
      </c>
      <c r="B85" s="260" t="s">
        <v>322</v>
      </c>
      <c r="C85" s="260">
        <v>223518</v>
      </c>
      <c r="D85" s="260" t="s">
        <v>322</v>
      </c>
      <c r="E85" s="260" t="s">
        <v>323</v>
      </c>
      <c r="F85" s="260">
        <v>84</v>
      </c>
    </row>
    <row r="86" spans="1:6">
      <c r="A86" s="260">
        <v>85</v>
      </c>
      <c r="B86" s="260" t="s">
        <v>320</v>
      </c>
      <c r="C86" s="260">
        <v>223519</v>
      </c>
      <c r="D86" s="260" t="s">
        <v>320</v>
      </c>
      <c r="E86" s="260" t="s">
        <v>321</v>
      </c>
      <c r="F86" s="260">
        <v>85</v>
      </c>
    </row>
    <row r="87" spans="1:6">
      <c r="A87" s="260">
        <v>86</v>
      </c>
      <c r="B87" s="260" t="s">
        <v>318</v>
      </c>
      <c r="C87" s="260">
        <v>223520</v>
      </c>
      <c r="D87" s="260" t="s">
        <v>318</v>
      </c>
      <c r="E87" s="260" t="s">
        <v>319</v>
      </c>
      <c r="F87" s="260">
        <v>86</v>
      </c>
    </row>
    <row r="88" spans="1:6">
      <c r="A88" s="260">
        <v>87</v>
      </c>
      <c r="B88" s="260" t="s">
        <v>316</v>
      </c>
      <c r="C88" s="260">
        <v>223522</v>
      </c>
      <c r="D88" s="260" t="s">
        <v>316</v>
      </c>
      <c r="E88" s="260" t="s">
        <v>317</v>
      </c>
      <c r="F88" s="260">
        <v>87</v>
      </c>
    </row>
    <row r="89" spans="1:6">
      <c r="A89" s="260">
        <v>88</v>
      </c>
      <c r="B89" s="260" t="s">
        <v>314</v>
      </c>
      <c r="C89" s="260">
        <v>223523</v>
      </c>
      <c r="D89" s="260" t="s">
        <v>314</v>
      </c>
      <c r="E89" s="260" t="s">
        <v>315</v>
      </c>
      <c r="F89" s="260">
        <v>88</v>
      </c>
    </row>
    <row r="90" spans="1:6">
      <c r="A90" s="260">
        <v>89</v>
      </c>
      <c r="B90" s="260" t="s">
        <v>312</v>
      </c>
      <c r="C90" s="260">
        <v>223524</v>
      </c>
      <c r="D90" s="260" t="s">
        <v>312</v>
      </c>
      <c r="E90" s="260" t="s">
        <v>313</v>
      </c>
      <c r="F90" s="260">
        <v>89</v>
      </c>
    </row>
    <row r="91" spans="1:6">
      <c r="A91" s="260">
        <v>90</v>
      </c>
      <c r="B91" s="260" t="s">
        <v>310</v>
      </c>
      <c r="C91" s="260">
        <v>223525</v>
      </c>
      <c r="D91" s="260" t="s">
        <v>310</v>
      </c>
      <c r="E91" s="260" t="s">
        <v>311</v>
      </c>
      <c r="F91" s="260">
        <v>90</v>
      </c>
    </row>
    <row r="92" spans="1:6">
      <c r="A92" s="260">
        <v>91</v>
      </c>
      <c r="B92" s="260" t="s">
        <v>308</v>
      </c>
      <c r="C92" s="260">
        <v>223526</v>
      </c>
      <c r="D92" s="260" t="s">
        <v>308</v>
      </c>
      <c r="E92" s="260" t="s">
        <v>309</v>
      </c>
      <c r="F92" s="260">
        <v>91</v>
      </c>
    </row>
    <row r="93" spans="1:6">
      <c r="A93" s="260">
        <v>92</v>
      </c>
      <c r="B93" s="260" t="s">
        <v>306</v>
      </c>
      <c r="C93" s="260">
        <v>223527</v>
      </c>
      <c r="D93" s="260" t="s">
        <v>306</v>
      </c>
      <c r="E93" s="260" t="s">
        <v>307</v>
      </c>
      <c r="F93" s="260">
        <v>92</v>
      </c>
    </row>
    <row r="94" spans="1:6">
      <c r="A94" s="260">
        <v>93</v>
      </c>
      <c r="B94" s="260" t="s">
        <v>304</v>
      </c>
      <c r="C94" s="260">
        <v>223528</v>
      </c>
      <c r="D94" s="260" t="s">
        <v>304</v>
      </c>
      <c r="E94" s="260" t="s">
        <v>305</v>
      </c>
      <c r="F94" s="260">
        <v>93</v>
      </c>
    </row>
    <row r="95" spans="1:6">
      <c r="A95" s="260">
        <v>94</v>
      </c>
      <c r="B95" s="260" t="s">
        <v>302</v>
      </c>
      <c r="C95" s="260">
        <v>223529</v>
      </c>
      <c r="D95" s="260" t="s">
        <v>302</v>
      </c>
      <c r="E95" s="260" t="s">
        <v>303</v>
      </c>
      <c r="F95" s="260">
        <v>94</v>
      </c>
    </row>
    <row r="96" spans="1:6">
      <c r="A96" s="260">
        <v>95</v>
      </c>
      <c r="B96" s="260" t="s">
        <v>300</v>
      </c>
      <c r="C96" s="260">
        <v>223533</v>
      </c>
      <c r="D96" s="260" t="s">
        <v>300</v>
      </c>
      <c r="E96" s="260" t="s">
        <v>301</v>
      </c>
      <c r="F96" s="260">
        <v>95</v>
      </c>
    </row>
    <row r="97" spans="1:6">
      <c r="A97" s="260">
        <v>96</v>
      </c>
      <c r="B97" s="260" t="s">
        <v>298</v>
      </c>
      <c r="C97" s="260">
        <v>223534</v>
      </c>
      <c r="D97" s="260" t="s">
        <v>298</v>
      </c>
      <c r="E97" s="260" t="s">
        <v>299</v>
      </c>
      <c r="F97" s="260">
        <v>96</v>
      </c>
    </row>
    <row r="98" spans="1:6">
      <c r="A98" s="260">
        <v>97</v>
      </c>
      <c r="B98" s="260" t="s">
        <v>296</v>
      </c>
      <c r="C98" s="260">
        <v>223536</v>
      </c>
      <c r="D98" s="260" t="s">
        <v>296</v>
      </c>
      <c r="E98" s="260" t="s">
        <v>297</v>
      </c>
      <c r="F98" s="260">
        <v>97</v>
      </c>
    </row>
    <row r="99" spans="1:6">
      <c r="A99" s="260">
        <v>98</v>
      </c>
      <c r="B99" s="260" t="s">
        <v>294</v>
      </c>
      <c r="C99" s="260">
        <v>223552</v>
      </c>
      <c r="D99" s="260" t="s">
        <v>294</v>
      </c>
      <c r="E99" s="260" t="s">
        <v>295</v>
      </c>
      <c r="F99" s="260">
        <v>98</v>
      </c>
    </row>
    <row r="100" spans="1:6">
      <c r="A100" s="260">
        <v>99</v>
      </c>
      <c r="B100" s="260" t="s">
        <v>292</v>
      </c>
      <c r="C100" s="260">
        <v>223801</v>
      </c>
      <c r="D100" s="260" t="s">
        <v>292</v>
      </c>
      <c r="E100" s="260" t="s">
        <v>293</v>
      </c>
      <c r="F100" s="260">
        <v>99</v>
      </c>
    </row>
    <row r="101" spans="1:6">
      <c r="A101" s="260">
        <v>100</v>
      </c>
      <c r="B101" s="260" t="s">
        <v>290</v>
      </c>
      <c r="C101" s="260">
        <v>223802</v>
      </c>
      <c r="D101" s="260" t="s">
        <v>290</v>
      </c>
      <c r="E101" s="260" t="s">
        <v>291</v>
      </c>
      <c r="F101" s="260">
        <v>100</v>
      </c>
    </row>
    <row r="102" spans="1:6">
      <c r="A102" s="260">
        <v>101</v>
      </c>
      <c r="B102" s="260" t="s">
        <v>288</v>
      </c>
      <c r="C102" s="260">
        <v>223991</v>
      </c>
      <c r="D102" s="260" t="s">
        <v>288</v>
      </c>
      <c r="E102" s="260" t="s">
        <v>289</v>
      </c>
      <c r="F102" s="260">
        <v>101</v>
      </c>
    </row>
  </sheetData>
  <sheetProtection sheet="1" objects="1" scenarios="1"/>
  <phoneticPr fontId="4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0"/>
  <sheetViews>
    <sheetView showGridLines="0" workbookViewId="0">
      <selection activeCell="M6" sqref="M6"/>
    </sheetView>
  </sheetViews>
  <sheetFormatPr defaultColWidth="9" defaultRowHeight="13.5"/>
  <cols>
    <col min="1" max="3" width="9" style="13"/>
    <col min="4" max="4" width="9" style="13" customWidth="1"/>
    <col min="5" max="7" width="9" style="13"/>
    <col min="8" max="8" width="9.125" style="13" customWidth="1"/>
    <col min="9" max="259" width="9" style="13"/>
    <col min="260" max="260" width="9" style="13" customWidth="1"/>
    <col min="261" max="263" width="9" style="13"/>
    <col min="264" max="264" width="9.125" style="13" customWidth="1"/>
    <col min="265" max="515" width="9" style="13"/>
    <col min="516" max="516" width="9" style="13" customWidth="1"/>
    <col min="517" max="519" width="9" style="13"/>
    <col min="520" max="520" width="9.125" style="13" customWidth="1"/>
    <col min="521" max="771" width="9" style="13"/>
    <col min="772" max="772" width="9" style="13" customWidth="1"/>
    <col min="773" max="775" width="9" style="13"/>
    <col min="776" max="776" width="9.125" style="13" customWidth="1"/>
    <col min="777" max="1027" width="9" style="13"/>
    <col min="1028" max="1028" width="9" style="13" customWidth="1"/>
    <col min="1029" max="1031" width="9" style="13"/>
    <col min="1032" max="1032" width="9.125" style="13" customWidth="1"/>
    <col min="1033" max="1283" width="9" style="13"/>
    <col min="1284" max="1284" width="9" style="13" customWidth="1"/>
    <col min="1285" max="1287" width="9" style="13"/>
    <col min="1288" max="1288" width="9.125" style="13" customWidth="1"/>
    <col min="1289" max="1539" width="9" style="13"/>
    <col min="1540" max="1540" width="9" style="13" customWidth="1"/>
    <col min="1541" max="1543" width="9" style="13"/>
    <col min="1544" max="1544" width="9.125" style="13" customWidth="1"/>
    <col min="1545" max="1795" width="9" style="13"/>
    <col min="1796" max="1796" width="9" style="13" customWidth="1"/>
    <col min="1797" max="1799" width="9" style="13"/>
    <col min="1800" max="1800" width="9.125" style="13" customWidth="1"/>
    <col min="1801" max="2051" width="9" style="13"/>
    <col min="2052" max="2052" width="9" style="13" customWidth="1"/>
    <col min="2053" max="2055" width="9" style="13"/>
    <col min="2056" max="2056" width="9.125" style="13" customWidth="1"/>
    <col min="2057" max="2307" width="9" style="13"/>
    <col min="2308" max="2308" width="9" style="13" customWidth="1"/>
    <col min="2309" max="2311" width="9" style="13"/>
    <col min="2312" max="2312" width="9.125" style="13" customWidth="1"/>
    <col min="2313" max="2563" width="9" style="13"/>
    <col min="2564" max="2564" width="9" style="13" customWidth="1"/>
    <col min="2565" max="2567" width="9" style="13"/>
    <col min="2568" max="2568" width="9.125" style="13" customWidth="1"/>
    <col min="2569" max="2819" width="9" style="13"/>
    <col min="2820" max="2820" width="9" style="13" customWidth="1"/>
    <col min="2821" max="2823" width="9" style="13"/>
    <col min="2824" max="2824" width="9.125" style="13" customWidth="1"/>
    <col min="2825" max="3075" width="9" style="13"/>
    <col min="3076" max="3076" width="9" style="13" customWidth="1"/>
    <col min="3077" max="3079" width="9" style="13"/>
    <col min="3080" max="3080" width="9.125" style="13" customWidth="1"/>
    <col min="3081" max="3331" width="9" style="13"/>
    <col min="3332" max="3332" width="9" style="13" customWidth="1"/>
    <col min="3333" max="3335" width="9" style="13"/>
    <col min="3336" max="3336" width="9.125" style="13" customWidth="1"/>
    <col min="3337" max="3587" width="9" style="13"/>
    <col min="3588" max="3588" width="9" style="13" customWidth="1"/>
    <col min="3589" max="3591" width="9" style="13"/>
    <col min="3592" max="3592" width="9.125" style="13" customWidth="1"/>
    <col min="3593" max="3843" width="9" style="13"/>
    <col min="3844" max="3844" width="9" style="13" customWidth="1"/>
    <col min="3845" max="3847" width="9" style="13"/>
    <col min="3848" max="3848" width="9.125" style="13" customWidth="1"/>
    <col min="3849" max="4099" width="9" style="13"/>
    <col min="4100" max="4100" width="9" style="13" customWidth="1"/>
    <col min="4101" max="4103" width="9" style="13"/>
    <col min="4104" max="4104" width="9.125" style="13" customWidth="1"/>
    <col min="4105" max="4355" width="9" style="13"/>
    <col min="4356" max="4356" width="9" style="13" customWidth="1"/>
    <col min="4357" max="4359" width="9" style="13"/>
    <col min="4360" max="4360" width="9.125" style="13" customWidth="1"/>
    <col min="4361" max="4611" width="9" style="13"/>
    <col min="4612" max="4612" width="9" style="13" customWidth="1"/>
    <col min="4613" max="4615" width="9" style="13"/>
    <col min="4616" max="4616" width="9.125" style="13" customWidth="1"/>
    <col min="4617" max="4867" width="9" style="13"/>
    <col min="4868" max="4868" width="9" style="13" customWidth="1"/>
    <col min="4869" max="4871" width="9" style="13"/>
    <col min="4872" max="4872" width="9.125" style="13" customWidth="1"/>
    <col min="4873" max="5123" width="9" style="13"/>
    <col min="5124" max="5124" width="9" style="13" customWidth="1"/>
    <col min="5125" max="5127" width="9" style="13"/>
    <col min="5128" max="5128" width="9.125" style="13" customWidth="1"/>
    <col min="5129" max="5379" width="9" style="13"/>
    <col min="5380" max="5380" width="9" style="13" customWidth="1"/>
    <col min="5381" max="5383" width="9" style="13"/>
    <col min="5384" max="5384" width="9.125" style="13" customWidth="1"/>
    <col min="5385" max="5635" width="9" style="13"/>
    <col min="5636" max="5636" width="9" style="13" customWidth="1"/>
    <col min="5637" max="5639" width="9" style="13"/>
    <col min="5640" max="5640" width="9.125" style="13" customWidth="1"/>
    <col min="5641" max="5891" width="9" style="13"/>
    <col min="5892" max="5892" width="9" style="13" customWidth="1"/>
    <col min="5893" max="5895" width="9" style="13"/>
    <col min="5896" max="5896" width="9.125" style="13" customWidth="1"/>
    <col min="5897" max="6147" width="9" style="13"/>
    <col min="6148" max="6148" width="9" style="13" customWidth="1"/>
    <col min="6149" max="6151" width="9" style="13"/>
    <col min="6152" max="6152" width="9.125" style="13" customWidth="1"/>
    <col min="6153" max="6403" width="9" style="13"/>
    <col min="6404" max="6404" width="9" style="13" customWidth="1"/>
    <col min="6405" max="6407" width="9" style="13"/>
    <col min="6408" max="6408" width="9.125" style="13" customWidth="1"/>
    <col min="6409" max="6659" width="9" style="13"/>
    <col min="6660" max="6660" width="9" style="13" customWidth="1"/>
    <col min="6661" max="6663" width="9" style="13"/>
    <col min="6664" max="6664" width="9.125" style="13" customWidth="1"/>
    <col min="6665" max="6915" width="9" style="13"/>
    <col min="6916" max="6916" width="9" style="13" customWidth="1"/>
    <col min="6917" max="6919" width="9" style="13"/>
    <col min="6920" max="6920" width="9.125" style="13" customWidth="1"/>
    <col min="6921" max="7171" width="9" style="13"/>
    <col min="7172" max="7172" width="9" style="13" customWidth="1"/>
    <col min="7173" max="7175" width="9" style="13"/>
    <col min="7176" max="7176" width="9.125" style="13" customWidth="1"/>
    <col min="7177" max="7427" width="9" style="13"/>
    <col min="7428" max="7428" width="9" style="13" customWidth="1"/>
    <col min="7429" max="7431" width="9" style="13"/>
    <col min="7432" max="7432" width="9.125" style="13" customWidth="1"/>
    <col min="7433" max="7683" width="9" style="13"/>
    <col min="7684" max="7684" width="9" style="13" customWidth="1"/>
    <col min="7685" max="7687" width="9" style="13"/>
    <col min="7688" max="7688" width="9.125" style="13" customWidth="1"/>
    <col min="7689" max="7939" width="9" style="13"/>
    <col min="7940" max="7940" width="9" style="13" customWidth="1"/>
    <col min="7941" max="7943" width="9" style="13"/>
    <col min="7944" max="7944" width="9.125" style="13" customWidth="1"/>
    <col min="7945" max="8195" width="9" style="13"/>
    <col min="8196" max="8196" width="9" style="13" customWidth="1"/>
    <col min="8197" max="8199" width="9" style="13"/>
    <col min="8200" max="8200" width="9.125" style="13" customWidth="1"/>
    <col min="8201" max="8451" width="9" style="13"/>
    <col min="8452" max="8452" width="9" style="13" customWidth="1"/>
    <col min="8453" max="8455" width="9" style="13"/>
    <col min="8456" max="8456" width="9.125" style="13" customWidth="1"/>
    <col min="8457" max="8707" width="9" style="13"/>
    <col min="8708" max="8708" width="9" style="13" customWidth="1"/>
    <col min="8709" max="8711" width="9" style="13"/>
    <col min="8712" max="8712" width="9.125" style="13" customWidth="1"/>
    <col min="8713" max="8963" width="9" style="13"/>
    <col min="8964" max="8964" width="9" style="13" customWidth="1"/>
    <col min="8965" max="8967" width="9" style="13"/>
    <col min="8968" max="8968" width="9.125" style="13" customWidth="1"/>
    <col min="8969" max="9219" width="9" style="13"/>
    <col min="9220" max="9220" width="9" style="13" customWidth="1"/>
    <col min="9221" max="9223" width="9" style="13"/>
    <col min="9224" max="9224" width="9.125" style="13" customWidth="1"/>
    <col min="9225" max="9475" width="9" style="13"/>
    <col min="9476" max="9476" width="9" style="13" customWidth="1"/>
    <col min="9477" max="9479" width="9" style="13"/>
    <col min="9480" max="9480" width="9.125" style="13" customWidth="1"/>
    <col min="9481" max="9731" width="9" style="13"/>
    <col min="9732" max="9732" width="9" style="13" customWidth="1"/>
    <col min="9733" max="9735" width="9" style="13"/>
    <col min="9736" max="9736" width="9.125" style="13" customWidth="1"/>
    <col min="9737" max="9987" width="9" style="13"/>
    <col min="9988" max="9988" width="9" style="13" customWidth="1"/>
    <col min="9989" max="9991" width="9" style="13"/>
    <col min="9992" max="9992" width="9.125" style="13" customWidth="1"/>
    <col min="9993" max="10243" width="9" style="13"/>
    <col min="10244" max="10244" width="9" style="13" customWidth="1"/>
    <col min="10245" max="10247" width="9" style="13"/>
    <col min="10248" max="10248" width="9.125" style="13" customWidth="1"/>
    <col min="10249" max="10499" width="9" style="13"/>
    <col min="10500" max="10500" width="9" style="13" customWidth="1"/>
    <col min="10501" max="10503" width="9" style="13"/>
    <col min="10504" max="10504" width="9.125" style="13" customWidth="1"/>
    <col min="10505" max="10755" width="9" style="13"/>
    <col min="10756" max="10756" width="9" style="13" customWidth="1"/>
    <col min="10757" max="10759" width="9" style="13"/>
    <col min="10760" max="10760" width="9.125" style="13" customWidth="1"/>
    <col min="10761" max="11011" width="9" style="13"/>
    <col min="11012" max="11012" width="9" style="13" customWidth="1"/>
    <col min="11013" max="11015" width="9" style="13"/>
    <col min="11016" max="11016" width="9.125" style="13" customWidth="1"/>
    <col min="11017" max="11267" width="9" style="13"/>
    <col min="11268" max="11268" width="9" style="13" customWidth="1"/>
    <col min="11269" max="11271" width="9" style="13"/>
    <col min="11272" max="11272" width="9.125" style="13" customWidth="1"/>
    <col min="11273" max="11523" width="9" style="13"/>
    <col min="11524" max="11524" width="9" style="13" customWidth="1"/>
    <col min="11525" max="11527" width="9" style="13"/>
    <col min="11528" max="11528" width="9.125" style="13" customWidth="1"/>
    <col min="11529" max="11779" width="9" style="13"/>
    <col min="11780" max="11780" width="9" style="13" customWidth="1"/>
    <col min="11781" max="11783" width="9" style="13"/>
    <col min="11784" max="11784" width="9.125" style="13" customWidth="1"/>
    <col min="11785" max="12035" width="9" style="13"/>
    <col min="12036" max="12036" width="9" style="13" customWidth="1"/>
    <col min="12037" max="12039" width="9" style="13"/>
    <col min="12040" max="12040" width="9.125" style="13" customWidth="1"/>
    <col min="12041" max="12291" width="9" style="13"/>
    <col min="12292" max="12292" width="9" style="13" customWidth="1"/>
    <col min="12293" max="12295" width="9" style="13"/>
    <col min="12296" max="12296" width="9.125" style="13" customWidth="1"/>
    <col min="12297" max="12547" width="9" style="13"/>
    <col min="12548" max="12548" width="9" style="13" customWidth="1"/>
    <col min="12549" max="12551" width="9" style="13"/>
    <col min="12552" max="12552" width="9.125" style="13" customWidth="1"/>
    <col min="12553" max="12803" width="9" style="13"/>
    <col min="12804" max="12804" width="9" style="13" customWidth="1"/>
    <col min="12805" max="12807" width="9" style="13"/>
    <col min="12808" max="12808" width="9.125" style="13" customWidth="1"/>
    <col min="12809" max="13059" width="9" style="13"/>
    <col min="13060" max="13060" width="9" style="13" customWidth="1"/>
    <col min="13061" max="13063" width="9" style="13"/>
    <col min="13064" max="13064" width="9.125" style="13" customWidth="1"/>
    <col min="13065" max="13315" width="9" style="13"/>
    <col min="13316" max="13316" width="9" style="13" customWidth="1"/>
    <col min="13317" max="13319" width="9" style="13"/>
    <col min="13320" max="13320" width="9.125" style="13" customWidth="1"/>
    <col min="13321" max="13571" width="9" style="13"/>
    <col min="13572" max="13572" width="9" style="13" customWidth="1"/>
    <col min="13573" max="13575" width="9" style="13"/>
    <col min="13576" max="13576" width="9.125" style="13" customWidth="1"/>
    <col min="13577" max="13827" width="9" style="13"/>
    <col min="13828" max="13828" width="9" style="13" customWidth="1"/>
    <col min="13829" max="13831" width="9" style="13"/>
    <col min="13832" max="13832" width="9.125" style="13" customWidth="1"/>
    <col min="13833" max="14083" width="9" style="13"/>
    <col min="14084" max="14084" width="9" style="13" customWidth="1"/>
    <col min="14085" max="14087" width="9" style="13"/>
    <col min="14088" max="14088" width="9.125" style="13" customWidth="1"/>
    <col min="14089" max="14339" width="9" style="13"/>
    <col min="14340" max="14340" width="9" style="13" customWidth="1"/>
    <col min="14341" max="14343" width="9" style="13"/>
    <col min="14344" max="14344" width="9.125" style="13" customWidth="1"/>
    <col min="14345" max="14595" width="9" style="13"/>
    <col min="14596" max="14596" width="9" style="13" customWidth="1"/>
    <col min="14597" max="14599" width="9" style="13"/>
    <col min="14600" max="14600" width="9.125" style="13" customWidth="1"/>
    <col min="14601" max="14851" width="9" style="13"/>
    <col min="14852" max="14852" width="9" style="13" customWidth="1"/>
    <col min="14853" max="14855" width="9" style="13"/>
    <col min="14856" max="14856" width="9.125" style="13" customWidth="1"/>
    <col min="14857" max="15107" width="9" style="13"/>
    <col min="15108" max="15108" width="9" style="13" customWidth="1"/>
    <col min="15109" max="15111" width="9" style="13"/>
    <col min="15112" max="15112" width="9.125" style="13" customWidth="1"/>
    <col min="15113" max="15363" width="9" style="13"/>
    <col min="15364" max="15364" width="9" style="13" customWidth="1"/>
    <col min="15365" max="15367" width="9" style="13"/>
    <col min="15368" max="15368" width="9.125" style="13" customWidth="1"/>
    <col min="15369" max="15619" width="9" style="13"/>
    <col min="15620" max="15620" width="9" style="13" customWidth="1"/>
    <col min="15621" max="15623" width="9" style="13"/>
    <col min="15624" max="15624" width="9.125" style="13" customWidth="1"/>
    <col min="15625" max="15875" width="9" style="13"/>
    <col min="15876" max="15876" width="9" style="13" customWidth="1"/>
    <col min="15877" max="15879" width="9" style="13"/>
    <col min="15880" max="15880" width="9.125" style="13" customWidth="1"/>
    <col min="15881" max="16131" width="9" style="13"/>
    <col min="16132" max="16132" width="9" style="13" customWidth="1"/>
    <col min="16133" max="16135" width="9" style="13"/>
    <col min="16136" max="16136" width="9.125" style="13" customWidth="1"/>
    <col min="16137" max="16384" width="9" style="13"/>
  </cols>
  <sheetData>
    <row r="1" spans="1:14" ht="16.5" customHeight="1">
      <c r="A1" s="341" t="s">
        <v>88</v>
      </c>
      <c r="B1" s="341"/>
      <c r="C1" s="341"/>
      <c r="D1" s="341"/>
      <c r="E1" s="341"/>
      <c r="F1" s="341"/>
      <c r="G1" s="341"/>
      <c r="H1" s="341"/>
      <c r="I1" s="341"/>
      <c r="J1" s="341"/>
      <c r="K1" s="341"/>
      <c r="L1" s="341"/>
      <c r="M1" s="341"/>
      <c r="N1" s="341"/>
    </row>
    <row r="2" spans="1:14" customFormat="1" ht="7.5" customHeight="1" thickBot="1">
      <c r="A2" s="262"/>
      <c r="B2" s="262"/>
    </row>
    <row r="3" spans="1:14" ht="19.5" customHeight="1" thickTop="1">
      <c r="A3" s="58"/>
      <c r="B3" s="16" t="s">
        <v>62</v>
      </c>
      <c r="C3" s="358" t="s">
        <v>670</v>
      </c>
      <c r="D3" s="358"/>
      <c r="E3" s="358"/>
      <c r="F3" s="358"/>
      <c r="G3" s="358"/>
      <c r="H3" s="358"/>
      <c r="I3" s="359"/>
      <c r="J3" s="346" t="s">
        <v>195</v>
      </c>
      <c r="K3" s="347"/>
      <c r="L3" s="348"/>
    </row>
    <row r="4" spans="1:14" ht="18.75" customHeight="1">
      <c r="B4" s="17" t="s">
        <v>84</v>
      </c>
      <c r="C4" s="360">
        <v>43015</v>
      </c>
      <c r="D4" s="360"/>
      <c r="E4" s="360"/>
      <c r="F4" s="361">
        <v>43016</v>
      </c>
      <c r="G4" s="361"/>
      <c r="H4" s="361">
        <v>43022</v>
      </c>
      <c r="I4" s="361"/>
      <c r="J4" s="349"/>
      <c r="K4" s="350"/>
      <c r="L4" s="351"/>
    </row>
    <row r="5" spans="1:14" ht="19.5" customHeight="1" thickBot="1">
      <c r="B5" s="17" t="s">
        <v>85</v>
      </c>
      <c r="C5" s="344" t="s">
        <v>177</v>
      </c>
      <c r="D5" s="344"/>
      <c r="E5" s="344"/>
      <c r="F5" s="344"/>
      <c r="G5" s="344"/>
      <c r="H5" s="345"/>
      <c r="I5" s="70"/>
      <c r="J5" s="352"/>
      <c r="K5" s="353"/>
      <c r="L5" s="354"/>
      <c r="M5" s="13" t="s">
        <v>674</v>
      </c>
    </row>
    <row r="6" spans="1:14" customFormat="1" ht="7.5" customHeight="1" thickTop="1" thickBot="1"/>
    <row r="7" spans="1:14" ht="19.5" customHeight="1" thickBot="1">
      <c r="B7" s="342" t="s">
        <v>196</v>
      </c>
      <c r="C7" s="343"/>
      <c r="D7" s="362">
        <v>42996</v>
      </c>
      <c r="E7" s="362"/>
      <c r="F7" s="362"/>
      <c r="G7" s="338">
        <v>0.70833333333333337</v>
      </c>
      <c r="H7" s="339"/>
      <c r="J7" s="249"/>
      <c r="K7" s="249"/>
      <c r="L7" s="249"/>
      <c r="M7" s="249"/>
      <c r="N7" s="3"/>
    </row>
    <row r="8" spans="1:14" ht="19.149999999999999" customHeight="1">
      <c r="B8" s="355" t="s">
        <v>197</v>
      </c>
      <c r="C8" s="355"/>
      <c r="D8" s="355"/>
      <c r="E8" s="355"/>
      <c r="F8" s="355"/>
      <c r="G8" s="355"/>
      <c r="H8" s="355"/>
      <c r="I8" s="355"/>
      <c r="J8" s="355"/>
      <c r="K8" s="355"/>
    </row>
    <row r="9" spans="1:14" ht="14.25" thickBot="1">
      <c r="B9" s="249"/>
      <c r="C9" s="249"/>
      <c r="D9" s="249"/>
      <c r="E9" s="249"/>
      <c r="F9" s="249"/>
      <c r="G9" s="249"/>
      <c r="H9" s="249"/>
      <c r="I9" s="249"/>
      <c r="J9" s="249"/>
      <c r="K9" s="249"/>
    </row>
    <row r="10" spans="1:14" customFormat="1" ht="20.25" customHeight="1" thickBot="1">
      <c r="B10" s="342" t="s">
        <v>198</v>
      </c>
      <c r="C10" s="343"/>
      <c r="D10" s="356">
        <v>42998</v>
      </c>
      <c r="E10" s="356"/>
      <c r="F10" s="356"/>
      <c r="G10" s="356"/>
      <c r="H10" s="356"/>
    </row>
    <row r="11" spans="1:14" customFormat="1" ht="17.25">
      <c r="B11" s="357" t="s">
        <v>199</v>
      </c>
      <c r="C11" s="357"/>
      <c r="D11" s="357"/>
      <c r="E11" s="357"/>
      <c r="F11" s="357"/>
      <c r="G11" s="357"/>
      <c r="H11" s="357"/>
    </row>
    <row r="12" spans="1:14" ht="16.5" customHeight="1">
      <c r="A12" s="18" t="s">
        <v>106</v>
      </c>
    </row>
    <row r="13" spans="1:14" ht="16.5" customHeight="1">
      <c r="A13" s="18"/>
      <c r="B13" s="18" t="s">
        <v>282</v>
      </c>
    </row>
    <row r="14" spans="1:14" ht="16.5" customHeight="1">
      <c r="A14" s="259" t="s">
        <v>284</v>
      </c>
      <c r="B14" s="261" t="s">
        <v>283</v>
      </c>
    </row>
    <row r="15" spans="1:14" ht="16.5" customHeight="1">
      <c r="A15" s="14" t="s">
        <v>82</v>
      </c>
      <c r="B15" s="13" t="s">
        <v>134</v>
      </c>
    </row>
    <row r="16" spans="1:14" ht="16.5" customHeight="1">
      <c r="A16" s="14" t="s">
        <v>200</v>
      </c>
      <c r="B16" s="13" t="s">
        <v>91</v>
      </c>
    </row>
    <row r="17" spans="1:15" ht="16.5" customHeight="1">
      <c r="A17" s="14" t="s">
        <v>83</v>
      </c>
      <c r="B17" s="13" t="s">
        <v>111</v>
      </c>
    </row>
    <row r="18" spans="1:15" ht="16.5" customHeight="1">
      <c r="A18" s="14" t="s">
        <v>201</v>
      </c>
      <c r="B18" s="106" t="s">
        <v>147</v>
      </c>
      <c r="C18" s="20"/>
      <c r="D18" s="20"/>
      <c r="E18" s="20"/>
      <c r="F18" s="20"/>
      <c r="G18" s="20"/>
      <c r="H18" s="20"/>
      <c r="I18" s="20"/>
      <c r="J18" s="20"/>
      <c r="K18" s="20"/>
      <c r="L18" s="20"/>
      <c r="M18" s="20"/>
      <c r="N18" s="20"/>
      <c r="O18" s="20"/>
    </row>
    <row r="19" spans="1:15" ht="16.5" customHeight="1">
      <c r="A19" s="14" t="s">
        <v>202</v>
      </c>
      <c r="B19" s="107" t="s">
        <v>190</v>
      </c>
      <c r="C19" s="20"/>
      <c r="D19" s="20"/>
      <c r="E19" s="20"/>
      <c r="F19" s="20"/>
      <c r="G19" s="20"/>
      <c r="H19" s="20"/>
      <c r="I19" s="20"/>
      <c r="J19" s="20"/>
      <c r="K19" s="20"/>
      <c r="L19" s="20"/>
      <c r="M19" s="20"/>
      <c r="N19" s="20"/>
      <c r="O19" s="20"/>
    </row>
    <row r="20" spans="1:15" ht="16.5" customHeight="1">
      <c r="A20" s="14" t="s">
        <v>203</v>
      </c>
      <c r="B20" s="13" t="s">
        <v>157</v>
      </c>
    </row>
    <row r="21" spans="1:15" ht="16.5" customHeight="1">
      <c r="A21" s="14" t="s">
        <v>146</v>
      </c>
      <c r="B21" s="13" t="s">
        <v>105</v>
      </c>
    </row>
    <row r="22" spans="1:15" ht="16.5" customHeight="1">
      <c r="A22" s="14" t="s">
        <v>275</v>
      </c>
      <c r="B22" s="247" t="s">
        <v>276</v>
      </c>
    </row>
    <row r="23" spans="1:15" ht="16.5" customHeight="1"/>
    <row r="24" spans="1:15" ht="16.5" customHeight="1">
      <c r="A24" s="13" t="s">
        <v>204</v>
      </c>
    </row>
    <row r="25" spans="1:15" ht="16.5" customHeight="1">
      <c r="A25" s="18" t="s">
        <v>286</v>
      </c>
    </row>
    <row r="26" spans="1:15" ht="16.5" customHeight="1">
      <c r="A26" s="15" t="s">
        <v>81</v>
      </c>
      <c r="B26" s="13" t="s">
        <v>135</v>
      </c>
      <c r="F26" s="13" t="s">
        <v>205</v>
      </c>
    </row>
    <row r="27" spans="1:15" ht="16.5" customHeight="1">
      <c r="A27" s="15" t="s">
        <v>671</v>
      </c>
      <c r="B27" s="18" t="s">
        <v>672</v>
      </c>
    </row>
    <row r="28" spans="1:15" ht="26.45" customHeight="1">
      <c r="A28" s="18" t="s">
        <v>287</v>
      </c>
      <c r="D28" s="315" t="s">
        <v>673</v>
      </c>
    </row>
    <row r="29" spans="1:15" ht="16.5" customHeight="1">
      <c r="A29" s="15" t="s">
        <v>81</v>
      </c>
      <c r="B29" s="13" t="s">
        <v>99</v>
      </c>
    </row>
    <row r="30" spans="1:15" ht="16.5" customHeight="1">
      <c r="A30" s="15" t="s">
        <v>81</v>
      </c>
      <c r="B30" s="13" t="s">
        <v>98</v>
      </c>
    </row>
    <row r="31" spans="1:15" ht="16.5" customHeight="1">
      <c r="A31" s="15" t="s">
        <v>81</v>
      </c>
      <c r="B31" s="13" t="s">
        <v>207</v>
      </c>
    </row>
    <row r="32" spans="1:15" ht="16.5" customHeight="1">
      <c r="A32" s="15" t="s">
        <v>206</v>
      </c>
      <c r="B32" s="13" t="s">
        <v>208</v>
      </c>
    </row>
    <row r="33" spans="1:14" ht="16.5" customHeight="1">
      <c r="A33" s="15" t="s">
        <v>81</v>
      </c>
      <c r="B33" s="22" t="s">
        <v>101</v>
      </c>
      <c r="C33" s="22"/>
      <c r="D33" s="22"/>
      <c r="E33" s="22"/>
      <c r="F33" s="22"/>
      <c r="G33" s="20"/>
      <c r="H33" s="20"/>
      <c r="I33" s="20"/>
      <c r="J33" s="20"/>
      <c r="K33" s="20"/>
      <c r="L33" s="20"/>
    </row>
    <row r="34" spans="1:14" ht="16.5" customHeight="1">
      <c r="A34" s="15" t="s">
        <v>206</v>
      </c>
      <c r="B34" s="20"/>
      <c r="C34" s="20" t="s">
        <v>209</v>
      </c>
      <c r="D34" s="20"/>
      <c r="E34" s="20"/>
      <c r="F34" s="20"/>
      <c r="G34" s="20"/>
      <c r="H34" s="20"/>
      <c r="I34" s="20"/>
      <c r="J34" s="20"/>
      <c r="K34" s="20"/>
      <c r="L34" s="20"/>
    </row>
    <row r="35" spans="1:14" ht="16.5" customHeight="1">
      <c r="A35" s="15" t="s">
        <v>81</v>
      </c>
      <c r="B35" s="20"/>
      <c r="C35" s="45" t="s">
        <v>108</v>
      </c>
      <c r="D35" s="20"/>
      <c r="E35" s="23" t="s">
        <v>80</v>
      </c>
      <c r="F35" s="23" t="s">
        <v>158</v>
      </c>
      <c r="G35" s="23">
        <v>54.23</v>
      </c>
      <c r="H35" s="20"/>
      <c r="I35" s="20"/>
      <c r="J35" s="20"/>
      <c r="K35" s="20"/>
      <c r="L35" s="20"/>
    </row>
    <row r="36" spans="1:14" ht="16.5" customHeight="1" thickBot="1">
      <c r="A36" s="15" t="s">
        <v>81</v>
      </c>
      <c r="B36" s="20"/>
      <c r="C36" s="45" t="s">
        <v>109</v>
      </c>
      <c r="D36" s="20"/>
      <c r="E36" s="23" t="s">
        <v>102</v>
      </c>
      <c r="F36" s="23" t="s">
        <v>158</v>
      </c>
      <c r="G36" s="23" t="s">
        <v>103</v>
      </c>
      <c r="H36" s="20"/>
      <c r="I36" s="20"/>
      <c r="J36" s="20"/>
      <c r="K36" s="20"/>
      <c r="L36" s="20"/>
    </row>
    <row r="37" spans="1:14" ht="16.5" customHeight="1">
      <c r="A37" s="15" t="s">
        <v>81</v>
      </c>
      <c r="B37" s="20"/>
      <c r="C37" s="45"/>
      <c r="D37" s="46" t="s">
        <v>107</v>
      </c>
      <c r="E37" s="47"/>
      <c r="F37" s="47"/>
      <c r="G37" s="47"/>
      <c r="H37" s="48"/>
      <c r="I37" s="20"/>
      <c r="J37" s="49"/>
      <c r="K37" s="49"/>
      <c r="L37" s="43"/>
      <c r="M37" s="21"/>
      <c r="N37" s="7"/>
    </row>
    <row r="38" spans="1:14" ht="16.5" customHeight="1">
      <c r="A38" s="15" t="s">
        <v>81</v>
      </c>
      <c r="B38" s="20"/>
      <c r="C38" s="45"/>
      <c r="D38" s="50" t="s">
        <v>90</v>
      </c>
      <c r="E38" s="51"/>
      <c r="F38" s="51"/>
      <c r="G38" s="51"/>
      <c r="H38" s="52"/>
      <c r="I38" s="20"/>
      <c r="J38" s="49"/>
      <c r="K38" s="49"/>
      <c r="L38" s="43"/>
      <c r="M38" s="21"/>
      <c r="N38" s="7"/>
    </row>
    <row r="39" spans="1:14" ht="16.5" customHeight="1" thickBot="1">
      <c r="A39" s="15" t="s">
        <v>206</v>
      </c>
      <c r="B39" s="20"/>
      <c r="C39" s="45"/>
      <c r="D39" s="53" t="s">
        <v>43</v>
      </c>
      <c r="E39" s="54" t="s">
        <v>89</v>
      </c>
      <c r="F39" s="55" t="s">
        <v>158</v>
      </c>
      <c r="G39" s="56">
        <v>12</v>
      </c>
      <c r="H39" s="57"/>
      <c r="I39" s="20"/>
      <c r="J39" s="49"/>
      <c r="K39" s="49"/>
      <c r="L39" s="43"/>
      <c r="M39" s="21"/>
      <c r="N39" s="7"/>
    </row>
    <row r="40" spans="1:14" ht="16.5" customHeight="1">
      <c r="A40" s="15" t="s">
        <v>81</v>
      </c>
      <c r="B40" s="20"/>
      <c r="C40" s="20" t="s">
        <v>210</v>
      </c>
      <c r="D40" s="20"/>
      <c r="E40" s="20"/>
      <c r="F40" s="20"/>
      <c r="G40" s="20"/>
      <c r="H40" s="20"/>
      <c r="I40" s="20"/>
      <c r="J40" s="20"/>
      <c r="K40" s="20"/>
      <c r="L40" s="20"/>
    </row>
    <row r="41" spans="1:14" ht="16.5" customHeight="1">
      <c r="A41" s="15" t="s">
        <v>81</v>
      </c>
      <c r="B41" s="20"/>
      <c r="C41" s="45" t="s">
        <v>110</v>
      </c>
      <c r="D41" s="20"/>
      <c r="E41" s="23" t="s">
        <v>159</v>
      </c>
      <c r="F41" s="23" t="s">
        <v>211</v>
      </c>
      <c r="G41" s="23" t="s">
        <v>160</v>
      </c>
      <c r="H41" s="20"/>
      <c r="I41" s="20"/>
      <c r="J41" s="20"/>
      <c r="K41" s="20"/>
      <c r="L41" s="20"/>
    </row>
    <row r="42" spans="1:14" ht="16.5" customHeight="1">
      <c r="A42" s="15" t="s">
        <v>212</v>
      </c>
      <c r="B42" s="20"/>
      <c r="C42" s="75" t="s">
        <v>97</v>
      </c>
      <c r="D42" s="20"/>
      <c r="E42" s="23"/>
      <c r="F42" s="23"/>
      <c r="G42" s="23"/>
      <c r="H42" s="20"/>
      <c r="I42" s="20"/>
      <c r="J42" s="20"/>
      <c r="K42" s="20"/>
      <c r="L42" s="20"/>
    </row>
    <row r="43" spans="1:14" ht="16.5" customHeight="1">
      <c r="A43" s="15" t="s">
        <v>212</v>
      </c>
      <c r="B43" s="13" t="s">
        <v>94</v>
      </c>
    </row>
    <row r="44" spans="1:14" ht="16.5" customHeight="1">
      <c r="A44" s="15" t="s">
        <v>212</v>
      </c>
      <c r="B44" s="236" t="s">
        <v>228</v>
      </c>
    </row>
    <row r="45" spans="1:14" ht="16.5" customHeight="1">
      <c r="A45" s="18" t="s">
        <v>216</v>
      </c>
    </row>
    <row r="46" spans="1:14" ht="16.5" customHeight="1">
      <c r="A46" s="15" t="s">
        <v>81</v>
      </c>
      <c r="B46" s="13" t="s">
        <v>185</v>
      </c>
    </row>
    <row r="47" spans="1:14" ht="16.5" customHeight="1">
      <c r="A47" s="15" t="s">
        <v>81</v>
      </c>
      <c r="B47" s="13" t="s">
        <v>186</v>
      </c>
    </row>
    <row r="48" spans="1:14" ht="16.5" customHeight="1">
      <c r="A48" s="18" t="s">
        <v>217</v>
      </c>
    </row>
    <row r="49" spans="1:13" ht="16.5" customHeight="1">
      <c r="A49" s="15" t="s">
        <v>81</v>
      </c>
      <c r="B49" s="13" t="s">
        <v>229</v>
      </c>
    </row>
    <row r="50" spans="1:13" ht="16.5" customHeight="1">
      <c r="A50" s="15" t="s">
        <v>81</v>
      </c>
      <c r="B50" s="13" t="s">
        <v>92</v>
      </c>
    </row>
    <row r="51" spans="1:13" ht="16.5" customHeight="1">
      <c r="A51" s="18" t="s">
        <v>218</v>
      </c>
    </row>
    <row r="52" spans="1:13" ht="22.9" customHeight="1">
      <c r="A52" s="15" t="s">
        <v>206</v>
      </c>
      <c r="G52" s="13" t="s">
        <v>277</v>
      </c>
      <c r="H52" s="238"/>
      <c r="I52" s="238"/>
      <c r="J52" s="238"/>
      <c r="K52" s="238"/>
      <c r="L52" s="238"/>
      <c r="M52" s="238"/>
    </row>
    <row r="53" spans="1:13" ht="16.5" customHeight="1">
      <c r="A53" s="15" t="s">
        <v>81</v>
      </c>
      <c r="B53" s="13" t="s">
        <v>213</v>
      </c>
    </row>
    <row r="54" spans="1:13" ht="16.5" customHeight="1">
      <c r="A54" s="15" t="s">
        <v>81</v>
      </c>
      <c r="B54" s="13" t="s">
        <v>214</v>
      </c>
    </row>
    <row r="55" spans="1:13" ht="16.5" customHeight="1">
      <c r="A55" s="15" t="s">
        <v>81</v>
      </c>
      <c r="B55" s="13" t="s">
        <v>191</v>
      </c>
    </row>
    <row r="56" spans="1:13" s="131" customFormat="1" ht="16.5" customHeight="1">
      <c r="A56" s="130" t="s">
        <v>219</v>
      </c>
    </row>
    <row r="57" spans="1:13" s="131" customFormat="1" ht="16.5" customHeight="1">
      <c r="A57" s="132" t="s">
        <v>81</v>
      </c>
      <c r="B57" s="131" t="s">
        <v>497</v>
      </c>
    </row>
    <row r="58" spans="1:13" ht="16.5" customHeight="1">
      <c r="A58" s="18" t="s">
        <v>220</v>
      </c>
    </row>
    <row r="59" spans="1:13" ht="16.5" customHeight="1">
      <c r="A59" s="15" t="s">
        <v>81</v>
      </c>
      <c r="B59" s="13" t="s">
        <v>178</v>
      </c>
    </row>
    <row r="60" spans="1:13" ht="16.5" customHeight="1">
      <c r="A60" s="15"/>
    </row>
    <row r="61" spans="1:13" ht="16.5" customHeight="1">
      <c r="A61" s="15" t="s">
        <v>81</v>
      </c>
      <c r="C61" s="87" t="s">
        <v>86</v>
      </c>
    </row>
    <row r="62" spans="1:13" ht="16.5" customHeight="1">
      <c r="A62" s="15" t="s">
        <v>81</v>
      </c>
      <c r="C62" s="86" t="s">
        <v>179</v>
      </c>
      <c r="D62" s="86"/>
      <c r="E62" s="86"/>
      <c r="F62" s="86"/>
      <c r="G62" s="86"/>
      <c r="H62" s="86"/>
    </row>
    <row r="63" spans="1:13" ht="16.5" customHeight="1">
      <c r="A63" s="18" t="s">
        <v>221</v>
      </c>
    </row>
    <row r="64" spans="1:13" ht="16.5" customHeight="1" thickBot="1"/>
    <row r="65" spans="2:10" ht="16.5" customHeight="1">
      <c r="B65" s="76" t="s">
        <v>87</v>
      </c>
      <c r="C65" s="77"/>
      <c r="D65" s="78"/>
      <c r="E65" s="77"/>
      <c r="F65" s="77"/>
      <c r="G65" s="77"/>
      <c r="H65" s="77"/>
      <c r="I65" s="77"/>
      <c r="J65" s="79"/>
    </row>
    <row r="66" spans="2:10" ht="16.5" customHeight="1">
      <c r="B66" s="80"/>
      <c r="D66" s="81"/>
      <c r="E66" s="81"/>
      <c r="F66" s="81"/>
      <c r="G66" s="81"/>
      <c r="H66" s="81"/>
      <c r="I66" s="81"/>
      <c r="J66" s="82"/>
    </row>
    <row r="67" spans="2:10" ht="30" customHeight="1">
      <c r="B67" s="80"/>
      <c r="C67" s="223" t="s">
        <v>215</v>
      </c>
      <c r="D67" s="340" t="s">
        <v>194</v>
      </c>
      <c r="E67" s="340"/>
      <c r="F67" s="340"/>
      <c r="G67" s="340"/>
      <c r="H67" s="81"/>
      <c r="I67" s="81"/>
      <c r="J67" s="82"/>
    </row>
    <row r="68" spans="2:10" ht="16.5" customHeight="1">
      <c r="B68" s="80"/>
      <c r="C68" s="195" t="s">
        <v>180</v>
      </c>
      <c r="D68" s="81"/>
      <c r="E68" s="81"/>
      <c r="F68" s="81"/>
      <c r="G68" s="81"/>
      <c r="H68" s="81"/>
      <c r="I68" s="81"/>
      <c r="J68" s="82"/>
    </row>
    <row r="69" spans="2:10" ht="16.5" customHeight="1" thickBot="1">
      <c r="B69" s="83"/>
      <c r="C69" s="84"/>
      <c r="D69" s="84"/>
      <c r="E69" s="84"/>
      <c r="F69" s="84"/>
      <c r="G69" s="84"/>
      <c r="H69" s="84"/>
      <c r="I69" s="84"/>
      <c r="J69" s="85"/>
    </row>
    <row r="70" spans="2:10" ht="16.5" customHeight="1"/>
  </sheetData>
  <sheetProtection sheet="1" selectLockedCells="1" selectUnlockedCells="1"/>
  <mergeCells count="15">
    <mergeCell ref="G7:H7"/>
    <mergeCell ref="D67:G67"/>
    <mergeCell ref="A1:N1"/>
    <mergeCell ref="B7:C7"/>
    <mergeCell ref="C5:H5"/>
    <mergeCell ref="J3:L5"/>
    <mergeCell ref="B8:K8"/>
    <mergeCell ref="B10:C10"/>
    <mergeCell ref="D10:H10"/>
    <mergeCell ref="B11:H11"/>
    <mergeCell ref="C3:I3"/>
    <mergeCell ref="C4:E4"/>
    <mergeCell ref="F4:G4"/>
    <mergeCell ref="H4:I4"/>
    <mergeCell ref="D7:F7"/>
  </mergeCells>
  <phoneticPr fontId="3"/>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Z59"/>
  <sheetViews>
    <sheetView zoomScaleNormal="100" workbookViewId="0">
      <pane ySplit="21" topLeftCell="A22" activePane="bottomLeft" state="frozenSplit"/>
      <selection pane="bottomLeft" activeCell="D9" sqref="D9:F9"/>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25.5" style="2" customWidth="1"/>
    <col min="14" max="14" width="11.625" style="2" customWidth="1"/>
    <col min="15" max="20" width="9" style="2" customWidth="1"/>
    <col min="21" max="23" width="9" style="2"/>
    <col min="24" max="26" width="9" style="2" hidden="1" customWidth="1"/>
    <col min="27" max="27" width="0" style="2" hidden="1" customWidth="1"/>
    <col min="28" max="256" width="9" style="2"/>
    <col min="257" max="257" width="5.75" style="2" customWidth="1"/>
    <col min="258" max="258" width="16.125" style="2" customWidth="1"/>
    <col min="259" max="259" width="5.75" style="2" customWidth="1"/>
    <col min="260" max="260" width="16.125" style="2" customWidth="1"/>
    <col min="261" max="261" width="5.75" style="2" customWidth="1"/>
    <col min="262" max="262" width="16.125" style="2" customWidth="1"/>
    <col min="263" max="263" width="5.75" style="2" customWidth="1"/>
    <col min="264" max="264" width="16.125" style="2" customWidth="1"/>
    <col min="265" max="265" width="4.5" style="2" customWidth="1"/>
    <col min="266" max="266" width="16.125" style="2" customWidth="1"/>
    <col min="267" max="267" width="9" style="2" customWidth="1"/>
    <col min="268" max="276" width="0" style="2" hidden="1" customWidth="1"/>
    <col min="277" max="512" width="9" style="2"/>
    <col min="513" max="513" width="5.75" style="2" customWidth="1"/>
    <col min="514" max="514" width="16.125" style="2" customWidth="1"/>
    <col min="515" max="515" width="5.75" style="2" customWidth="1"/>
    <col min="516" max="516" width="16.125" style="2" customWidth="1"/>
    <col min="517" max="517" width="5.75" style="2" customWidth="1"/>
    <col min="518" max="518" width="16.125" style="2" customWidth="1"/>
    <col min="519" max="519" width="5.75" style="2" customWidth="1"/>
    <col min="520" max="520" width="16.125" style="2" customWidth="1"/>
    <col min="521" max="521" width="4.5" style="2" customWidth="1"/>
    <col min="522" max="522" width="16.125" style="2" customWidth="1"/>
    <col min="523" max="523" width="9" style="2" customWidth="1"/>
    <col min="524" max="532" width="0" style="2" hidden="1" customWidth="1"/>
    <col min="533" max="768" width="9" style="2"/>
    <col min="769" max="769" width="5.75" style="2" customWidth="1"/>
    <col min="770" max="770" width="16.125" style="2" customWidth="1"/>
    <col min="771" max="771" width="5.75" style="2" customWidth="1"/>
    <col min="772" max="772" width="16.125" style="2" customWidth="1"/>
    <col min="773" max="773" width="5.75" style="2" customWidth="1"/>
    <col min="774" max="774" width="16.125" style="2" customWidth="1"/>
    <col min="775" max="775" width="5.75" style="2" customWidth="1"/>
    <col min="776" max="776" width="16.125" style="2" customWidth="1"/>
    <col min="777" max="777" width="4.5" style="2" customWidth="1"/>
    <col min="778" max="778" width="16.125" style="2" customWidth="1"/>
    <col min="779" max="779" width="9" style="2" customWidth="1"/>
    <col min="780" max="788" width="0" style="2" hidden="1" customWidth="1"/>
    <col min="789" max="1024" width="9" style="2"/>
    <col min="1025" max="1025" width="5.75" style="2" customWidth="1"/>
    <col min="1026" max="1026" width="16.125" style="2" customWidth="1"/>
    <col min="1027" max="1027" width="5.75" style="2" customWidth="1"/>
    <col min="1028" max="1028" width="16.125" style="2" customWidth="1"/>
    <col min="1029" max="1029" width="5.75" style="2" customWidth="1"/>
    <col min="1030" max="1030" width="16.125" style="2" customWidth="1"/>
    <col min="1031" max="1031" width="5.75" style="2" customWidth="1"/>
    <col min="1032" max="1032" width="16.125" style="2" customWidth="1"/>
    <col min="1033" max="1033" width="4.5" style="2" customWidth="1"/>
    <col min="1034" max="1034" width="16.125" style="2" customWidth="1"/>
    <col min="1035" max="1035" width="9" style="2" customWidth="1"/>
    <col min="1036" max="1044" width="0" style="2" hidden="1" customWidth="1"/>
    <col min="1045" max="1280" width="9" style="2"/>
    <col min="1281" max="1281" width="5.75" style="2" customWidth="1"/>
    <col min="1282" max="1282" width="16.125" style="2" customWidth="1"/>
    <col min="1283" max="1283" width="5.75" style="2" customWidth="1"/>
    <col min="1284" max="1284" width="16.125" style="2" customWidth="1"/>
    <col min="1285" max="1285" width="5.75" style="2" customWidth="1"/>
    <col min="1286" max="1286" width="16.125" style="2" customWidth="1"/>
    <col min="1287" max="1287" width="5.75" style="2" customWidth="1"/>
    <col min="1288" max="1288" width="16.125" style="2" customWidth="1"/>
    <col min="1289" max="1289" width="4.5" style="2" customWidth="1"/>
    <col min="1290" max="1290" width="16.125" style="2" customWidth="1"/>
    <col min="1291" max="1291" width="9" style="2" customWidth="1"/>
    <col min="1292" max="1300" width="0" style="2" hidden="1" customWidth="1"/>
    <col min="1301" max="1536" width="9" style="2"/>
    <col min="1537" max="1537" width="5.75" style="2" customWidth="1"/>
    <col min="1538" max="1538" width="16.125" style="2" customWidth="1"/>
    <col min="1539" max="1539" width="5.75" style="2" customWidth="1"/>
    <col min="1540" max="1540" width="16.125" style="2" customWidth="1"/>
    <col min="1541" max="1541" width="5.75" style="2" customWidth="1"/>
    <col min="1542" max="1542" width="16.125" style="2" customWidth="1"/>
    <col min="1543" max="1543" width="5.75" style="2" customWidth="1"/>
    <col min="1544" max="1544" width="16.125" style="2" customWidth="1"/>
    <col min="1545" max="1545" width="4.5" style="2" customWidth="1"/>
    <col min="1546" max="1546" width="16.125" style="2" customWidth="1"/>
    <col min="1547" max="1547" width="9" style="2" customWidth="1"/>
    <col min="1548" max="1556" width="0" style="2" hidden="1" customWidth="1"/>
    <col min="1557" max="1792" width="9" style="2"/>
    <col min="1793" max="1793" width="5.75" style="2" customWidth="1"/>
    <col min="1794" max="1794" width="16.125" style="2" customWidth="1"/>
    <col min="1795" max="1795" width="5.75" style="2" customWidth="1"/>
    <col min="1796" max="1796" width="16.125" style="2" customWidth="1"/>
    <col min="1797" max="1797" width="5.75" style="2" customWidth="1"/>
    <col min="1798" max="1798" width="16.125" style="2" customWidth="1"/>
    <col min="1799" max="1799" width="5.75" style="2" customWidth="1"/>
    <col min="1800" max="1800" width="16.125" style="2" customWidth="1"/>
    <col min="1801" max="1801" width="4.5" style="2" customWidth="1"/>
    <col min="1802" max="1802" width="16.125" style="2" customWidth="1"/>
    <col min="1803" max="1803" width="9" style="2" customWidth="1"/>
    <col min="1804" max="1812" width="0" style="2" hidden="1" customWidth="1"/>
    <col min="1813" max="2048" width="9" style="2"/>
    <col min="2049" max="2049" width="5.75" style="2" customWidth="1"/>
    <col min="2050" max="2050" width="16.125" style="2" customWidth="1"/>
    <col min="2051" max="2051" width="5.75" style="2" customWidth="1"/>
    <col min="2052" max="2052" width="16.125" style="2" customWidth="1"/>
    <col min="2053" max="2053" width="5.75" style="2" customWidth="1"/>
    <col min="2054" max="2054" width="16.125" style="2" customWidth="1"/>
    <col min="2055" max="2055" width="5.75" style="2" customWidth="1"/>
    <col min="2056" max="2056" width="16.125" style="2" customWidth="1"/>
    <col min="2057" max="2057" width="4.5" style="2" customWidth="1"/>
    <col min="2058" max="2058" width="16.125" style="2" customWidth="1"/>
    <col min="2059" max="2059" width="9" style="2" customWidth="1"/>
    <col min="2060" max="2068" width="0" style="2" hidden="1" customWidth="1"/>
    <col min="2069" max="2304" width="9" style="2"/>
    <col min="2305" max="2305" width="5.75" style="2" customWidth="1"/>
    <col min="2306" max="2306" width="16.125" style="2" customWidth="1"/>
    <col min="2307" max="2307" width="5.75" style="2" customWidth="1"/>
    <col min="2308" max="2308" width="16.125" style="2" customWidth="1"/>
    <col min="2309" max="2309" width="5.75" style="2" customWidth="1"/>
    <col min="2310" max="2310" width="16.125" style="2" customWidth="1"/>
    <col min="2311" max="2311" width="5.75" style="2" customWidth="1"/>
    <col min="2312" max="2312" width="16.125" style="2" customWidth="1"/>
    <col min="2313" max="2313" width="4.5" style="2" customWidth="1"/>
    <col min="2314" max="2314" width="16.125" style="2" customWidth="1"/>
    <col min="2315" max="2315" width="9" style="2" customWidth="1"/>
    <col min="2316" max="2324" width="0" style="2" hidden="1" customWidth="1"/>
    <col min="2325" max="2560" width="9" style="2"/>
    <col min="2561" max="2561" width="5.75" style="2" customWidth="1"/>
    <col min="2562" max="2562" width="16.125" style="2" customWidth="1"/>
    <col min="2563" max="2563" width="5.75" style="2" customWidth="1"/>
    <col min="2564" max="2564" width="16.125" style="2" customWidth="1"/>
    <col min="2565" max="2565" width="5.75" style="2" customWidth="1"/>
    <col min="2566" max="2566" width="16.125" style="2" customWidth="1"/>
    <col min="2567" max="2567" width="5.75" style="2" customWidth="1"/>
    <col min="2568" max="2568" width="16.125" style="2" customWidth="1"/>
    <col min="2569" max="2569" width="4.5" style="2" customWidth="1"/>
    <col min="2570" max="2570" width="16.125" style="2" customWidth="1"/>
    <col min="2571" max="2571" width="9" style="2" customWidth="1"/>
    <col min="2572" max="2580" width="0" style="2" hidden="1" customWidth="1"/>
    <col min="2581" max="2816" width="9" style="2"/>
    <col min="2817" max="2817" width="5.75" style="2" customWidth="1"/>
    <col min="2818" max="2818" width="16.125" style="2" customWidth="1"/>
    <col min="2819" max="2819" width="5.75" style="2" customWidth="1"/>
    <col min="2820" max="2820" width="16.125" style="2" customWidth="1"/>
    <col min="2821" max="2821" width="5.75" style="2" customWidth="1"/>
    <col min="2822" max="2822" width="16.125" style="2" customWidth="1"/>
    <col min="2823" max="2823" width="5.75" style="2" customWidth="1"/>
    <col min="2824" max="2824" width="16.125" style="2" customWidth="1"/>
    <col min="2825" max="2825" width="4.5" style="2" customWidth="1"/>
    <col min="2826" max="2826" width="16.125" style="2" customWidth="1"/>
    <col min="2827" max="2827" width="9" style="2" customWidth="1"/>
    <col min="2828" max="2836" width="0" style="2" hidden="1" customWidth="1"/>
    <col min="2837" max="3072" width="9" style="2"/>
    <col min="3073" max="3073" width="5.75" style="2" customWidth="1"/>
    <col min="3074" max="3074" width="16.125" style="2" customWidth="1"/>
    <col min="3075" max="3075" width="5.75" style="2" customWidth="1"/>
    <col min="3076" max="3076" width="16.125" style="2" customWidth="1"/>
    <col min="3077" max="3077" width="5.75" style="2" customWidth="1"/>
    <col min="3078" max="3078" width="16.125" style="2" customWidth="1"/>
    <col min="3079" max="3079" width="5.75" style="2" customWidth="1"/>
    <col min="3080" max="3080" width="16.125" style="2" customWidth="1"/>
    <col min="3081" max="3081" width="4.5" style="2" customWidth="1"/>
    <col min="3082" max="3082" width="16.125" style="2" customWidth="1"/>
    <col min="3083" max="3083" width="9" style="2" customWidth="1"/>
    <col min="3084" max="3092" width="0" style="2" hidden="1" customWidth="1"/>
    <col min="3093" max="3328" width="9" style="2"/>
    <col min="3329" max="3329" width="5.75" style="2" customWidth="1"/>
    <col min="3330" max="3330" width="16.125" style="2" customWidth="1"/>
    <col min="3331" max="3331" width="5.75" style="2" customWidth="1"/>
    <col min="3332" max="3332" width="16.125" style="2" customWidth="1"/>
    <col min="3333" max="3333" width="5.75" style="2" customWidth="1"/>
    <col min="3334" max="3334" width="16.125" style="2" customWidth="1"/>
    <col min="3335" max="3335" width="5.75" style="2" customWidth="1"/>
    <col min="3336" max="3336" width="16.125" style="2" customWidth="1"/>
    <col min="3337" max="3337" width="4.5" style="2" customWidth="1"/>
    <col min="3338" max="3338" width="16.125" style="2" customWidth="1"/>
    <col min="3339" max="3339" width="9" style="2" customWidth="1"/>
    <col min="3340" max="3348" width="0" style="2" hidden="1" customWidth="1"/>
    <col min="3349" max="3584" width="9" style="2"/>
    <col min="3585" max="3585" width="5.75" style="2" customWidth="1"/>
    <col min="3586" max="3586" width="16.125" style="2" customWidth="1"/>
    <col min="3587" max="3587" width="5.75" style="2" customWidth="1"/>
    <col min="3588" max="3588" width="16.125" style="2" customWidth="1"/>
    <col min="3589" max="3589" width="5.75" style="2" customWidth="1"/>
    <col min="3590" max="3590" width="16.125" style="2" customWidth="1"/>
    <col min="3591" max="3591" width="5.75" style="2" customWidth="1"/>
    <col min="3592" max="3592" width="16.125" style="2" customWidth="1"/>
    <col min="3593" max="3593" width="4.5" style="2" customWidth="1"/>
    <col min="3594" max="3594" width="16.125" style="2" customWidth="1"/>
    <col min="3595" max="3595" width="9" style="2" customWidth="1"/>
    <col min="3596" max="3604" width="0" style="2" hidden="1" customWidth="1"/>
    <col min="3605" max="3840" width="9" style="2"/>
    <col min="3841" max="3841" width="5.75" style="2" customWidth="1"/>
    <col min="3842" max="3842" width="16.125" style="2" customWidth="1"/>
    <col min="3843" max="3843" width="5.75" style="2" customWidth="1"/>
    <col min="3844" max="3844" width="16.125" style="2" customWidth="1"/>
    <col min="3845" max="3845" width="5.75" style="2" customWidth="1"/>
    <col min="3846" max="3846" width="16.125" style="2" customWidth="1"/>
    <col min="3847" max="3847" width="5.75" style="2" customWidth="1"/>
    <col min="3848" max="3848" width="16.125" style="2" customWidth="1"/>
    <col min="3849" max="3849" width="4.5" style="2" customWidth="1"/>
    <col min="3850" max="3850" width="16.125" style="2" customWidth="1"/>
    <col min="3851" max="3851" width="9" style="2" customWidth="1"/>
    <col min="3852" max="3860" width="0" style="2" hidden="1" customWidth="1"/>
    <col min="3861" max="4096" width="9" style="2"/>
    <col min="4097" max="4097" width="5.75" style="2" customWidth="1"/>
    <col min="4098" max="4098" width="16.125" style="2" customWidth="1"/>
    <col min="4099" max="4099" width="5.75" style="2" customWidth="1"/>
    <col min="4100" max="4100" width="16.125" style="2" customWidth="1"/>
    <col min="4101" max="4101" width="5.75" style="2" customWidth="1"/>
    <col min="4102" max="4102" width="16.125" style="2" customWidth="1"/>
    <col min="4103" max="4103" width="5.75" style="2" customWidth="1"/>
    <col min="4104" max="4104" width="16.125" style="2" customWidth="1"/>
    <col min="4105" max="4105" width="4.5" style="2" customWidth="1"/>
    <col min="4106" max="4106" width="16.125" style="2" customWidth="1"/>
    <col min="4107" max="4107" width="9" style="2" customWidth="1"/>
    <col min="4108" max="4116" width="0" style="2" hidden="1" customWidth="1"/>
    <col min="4117" max="4352" width="9" style="2"/>
    <col min="4353" max="4353" width="5.75" style="2" customWidth="1"/>
    <col min="4354" max="4354" width="16.125" style="2" customWidth="1"/>
    <col min="4355" max="4355" width="5.75" style="2" customWidth="1"/>
    <col min="4356" max="4356" width="16.125" style="2" customWidth="1"/>
    <col min="4357" max="4357" width="5.75" style="2" customWidth="1"/>
    <col min="4358" max="4358" width="16.125" style="2" customWidth="1"/>
    <col min="4359" max="4359" width="5.75" style="2" customWidth="1"/>
    <col min="4360" max="4360" width="16.125" style="2" customWidth="1"/>
    <col min="4361" max="4361" width="4.5" style="2" customWidth="1"/>
    <col min="4362" max="4362" width="16.125" style="2" customWidth="1"/>
    <col min="4363" max="4363" width="9" style="2" customWidth="1"/>
    <col min="4364" max="4372" width="0" style="2" hidden="1" customWidth="1"/>
    <col min="4373" max="4608" width="9" style="2"/>
    <col min="4609" max="4609" width="5.75" style="2" customWidth="1"/>
    <col min="4610" max="4610" width="16.125" style="2" customWidth="1"/>
    <col min="4611" max="4611" width="5.75" style="2" customWidth="1"/>
    <col min="4612" max="4612" width="16.125" style="2" customWidth="1"/>
    <col min="4613" max="4613" width="5.75" style="2" customWidth="1"/>
    <col min="4614" max="4614" width="16.125" style="2" customWidth="1"/>
    <col min="4615" max="4615" width="5.75" style="2" customWidth="1"/>
    <col min="4616" max="4616" width="16.125" style="2" customWidth="1"/>
    <col min="4617" max="4617" width="4.5" style="2" customWidth="1"/>
    <col min="4618" max="4618" width="16.125" style="2" customWidth="1"/>
    <col min="4619" max="4619" width="9" style="2" customWidth="1"/>
    <col min="4620" max="4628" width="0" style="2" hidden="1" customWidth="1"/>
    <col min="4629" max="4864" width="9" style="2"/>
    <col min="4865" max="4865" width="5.75" style="2" customWidth="1"/>
    <col min="4866" max="4866" width="16.125" style="2" customWidth="1"/>
    <col min="4867" max="4867" width="5.75" style="2" customWidth="1"/>
    <col min="4868" max="4868" width="16.125" style="2" customWidth="1"/>
    <col min="4869" max="4869" width="5.75" style="2" customWidth="1"/>
    <col min="4870" max="4870" width="16.125" style="2" customWidth="1"/>
    <col min="4871" max="4871" width="5.75" style="2" customWidth="1"/>
    <col min="4872" max="4872" width="16.125" style="2" customWidth="1"/>
    <col min="4873" max="4873" width="4.5" style="2" customWidth="1"/>
    <col min="4874" max="4874" width="16.125" style="2" customWidth="1"/>
    <col min="4875" max="4875" width="9" style="2" customWidth="1"/>
    <col min="4876" max="4884" width="0" style="2" hidden="1" customWidth="1"/>
    <col min="4885" max="5120" width="9" style="2"/>
    <col min="5121" max="5121" width="5.75" style="2" customWidth="1"/>
    <col min="5122" max="5122" width="16.125" style="2" customWidth="1"/>
    <col min="5123" max="5123" width="5.75" style="2" customWidth="1"/>
    <col min="5124" max="5124" width="16.125" style="2" customWidth="1"/>
    <col min="5125" max="5125" width="5.75" style="2" customWidth="1"/>
    <col min="5126" max="5126" width="16.125" style="2" customWidth="1"/>
    <col min="5127" max="5127" width="5.75" style="2" customWidth="1"/>
    <col min="5128" max="5128" width="16.125" style="2" customWidth="1"/>
    <col min="5129" max="5129" width="4.5" style="2" customWidth="1"/>
    <col min="5130" max="5130" width="16.125" style="2" customWidth="1"/>
    <col min="5131" max="5131" width="9" style="2" customWidth="1"/>
    <col min="5132" max="5140" width="0" style="2" hidden="1" customWidth="1"/>
    <col min="5141" max="5376" width="9" style="2"/>
    <col min="5377" max="5377" width="5.75" style="2" customWidth="1"/>
    <col min="5378" max="5378" width="16.125" style="2" customWidth="1"/>
    <col min="5379" max="5379" width="5.75" style="2" customWidth="1"/>
    <col min="5380" max="5380" width="16.125" style="2" customWidth="1"/>
    <col min="5381" max="5381" width="5.75" style="2" customWidth="1"/>
    <col min="5382" max="5382" width="16.125" style="2" customWidth="1"/>
    <col min="5383" max="5383" width="5.75" style="2" customWidth="1"/>
    <col min="5384" max="5384" width="16.125" style="2" customWidth="1"/>
    <col min="5385" max="5385" width="4.5" style="2" customWidth="1"/>
    <col min="5386" max="5386" width="16.125" style="2" customWidth="1"/>
    <col min="5387" max="5387" width="9" style="2" customWidth="1"/>
    <col min="5388" max="5396" width="0" style="2" hidden="1" customWidth="1"/>
    <col min="5397" max="5632" width="9" style="2"/>
    <col min="5633" max="5633" width="5.75" style="2" customWidth="1"/>
    <col min="5634" max="5634" width="16.125" style="2" customWidth="1"/>
    <col min="5635" max="5635" width="5.75" style="2" customWidth="1"/>
    <col min="5636" max="5636" width="16.125" style="2" customWidth="1"/>
    <col min="5637" max="5637" width="5.75" style="2" customWidth="1"/>
    <col min="5638" max="5638" width="16.125" style="2" customWidth="1"/>
    <col min="5639" max="5639" width="5.75" style="2" customWidth="1"/>
    <col min="5640" max="5640" width="16.125" style="2" customWidth="1"/>
    <col min="5641" max="5641" width="4.5" style="2" customWidth="1"/>
    <col min="5642" max="5642" width="16.125" style="2" customWidth="1"/>
    <col min="5643" max="5643" width="9" style="2" customWidth="1"/>
    <col min="5644" max="5652" width="0" style="2" hidden="1" customWidth="1"/>
    <col min="5653" max="5888" width="9" style="2"/>
    <col min="5889" max="5889" width="5.75" style="2" customWidth="1"/>
    <col min="5890" max="5890" width="16.125" style="2" customWidth="1"/>
    <col min="5891" max="5891" width="5.75" style="2" customWidth="1"/>
    <col min="5892" max="5892" width="16.125" style="2" customWidth="1"/>
    <col min="5893" max="5893" width="5.75" style="2" customWidth="1"/>
    <col min="5894" max="5894" width="16.125" style="2" customWidth="1"/>
    <col min="5895" max="5895" width="5.75" style="2" customWidth="1"/>
    <col min="5896" max="5896" width="16.125" style="2" customWidth="1"/>
    <col min="5897" max="5897" width="4.5" style="2" customWidth="1"/>
    <col min="5898" max="5898" width="16.125" style="2" customWidth="1"/>
    <col min="5899" max="5899" width="9" style="2" customWidth="1"/>
    <col min="5900" max="5908" width="0" style="2" hidden="1" customWidth="1"/>
    <col min="5909" max="6144" width="9" style="2"/>
    <col min="6145" max="6145" width="5.75" style="2" customWidth="1"/>
    <col min="6146" max="6146" width="16.125" style="2" customWidth="1"/>
    <col min="6147" max="6147" width="5.75" style="2" customWidth="1"/>
    <col min="6148" max="6148" width="16.125" style="2" customWidth="1"/>
    <col min="6149" max="6149" width="5.75" style="2" customWidth="1"/>
    <col min="6150" max="6150" width="16.125" style="2" customWidth="1"/>
    <col min="6151" max="6151" width="5.75" style="2" customWidth="1"/>
    <col min="6152" max="6152" width="16.125" style="2" customWidth="1"/>
    <col min="6153" max="6153" width="4.5" style="2" customWidth="1"/>
    <col min="6154" max="6154" width="16.125" style="2" customWidth="1"/>
    <col min="6155" max="6155" width="9" style="2" customWidth="1"/>
    <col min="6156" max="6164" width="0" style="2" hidden="1" customWidth="1"/>
    <col min="6165" max="6400" width="9" style="2"/>
    <col min="6401" max="6401" width="5.75" style="2" customWidth="1"/>
    <col min="6402" max="6402" width="16.125" style="2" customWidth="1"/>
    <col min="6403" max="6403" width="5.75" style="2" customWidth="1"/>
    <col min="6404" max="6404" width="16.125" style="2" customWidth="1"/>
    <col min="6405" max="6405" width="5.75" style="2" customWidth="1"/>
    <col min="6406" max="6406" width="16.125" style="2" customWidth="1"/>
    <col min="6407" max="6407" width="5.75" style="2" customWidth="1"/>
    <col min="6408" max="6408" width="16.125" style="2" customWidth="1"/>
    <col min="6409" max="6409" width="4.5" style="2" customWidth="1"/>
    <col min="6410" max="6410" width="16.125" style="2" customWidth="1"/>
    <col min="6411" max="6411" width="9" style="2" customWidth="1"/>
    <col min="6412" max="6420" width="0" style="2" hidden="1" customWidth="1"/>
    <col min="6421" max="6656" width="9" style="2"/>
    <col min="6657" max="6657" width="5.75" style="2" customWidth="1"/>
    <col min="6658" max="6658" width="16.125" style="2" customWidth="1"/>
    <col min="6659" max="6659" width="5.75" style="2" customWidth="1"/>
    <col min="6660" max="6660" width="16.125" style="2" customWidth="1"/>
    <col min="6661" max="6661" width="5.75" style="2" customWidth="1"/>
    <col min="6662" max="6662" width="16.125" style="2" customWidth="1"/>
    <col min="6663" max="6663" width="5.75" style="2" customWidth="1"/>
    <col min="6664" max="6664" width="16.125" style="2" customWidth="1"/>
    <col min="6665" max="6665" width="4.5" style="2" customWidth="1"/>
    <col min="6666" max="6666" width="16.125" style="2" customWidth="1"/>
    <col min="6667" max="6667" width="9" style="2" customWidth="1"/>
    <col min="6668" max="6676" width="0" style="2" hidden="1" customWidth="1"/>
    <col min="6677" max="6912" width="9" style="2"/>
    <col min="6913" max="6913" width="5.75" style="2" customWidth="1"/>
    <col min="6914" max="6914" width="16.125" style="2" customWidth="1"/>
    <col min="6915" max="6915" width="5.75" style="2" customWidth="1"/>
    <col min="6916" max="6916" width="16.125" style="2" customWidth="1"/>
    <col min="6917" max="6917" width="5.75" style="2" customWidth="1"/>
    <col min="6918" max="6918" width="16.125" style="2" customWidth="1"/>
    <col min="6919" max="6919" width="5.75" style="2" customWidth="1"/>
    <col min="6920" max="6920" width="16.125" style="2" customWidth="1"/>
    <col min="6921" max="6921" width="4.5" style="2" customWidth="1"/>
    <col min="6922" max="6922" width="16.125" style="2" customWidth="1"/>
    <col min="6923" max="6923" width="9" style="2" customWidth="1"/>
    <col min="6924" max="6932" width="0" style="2" hidden="1" customWidth="1"/>
    <col min="6933" max="7168" width="9" style="2"/>
    <col min="7169" max="7169" width="5.75" style="2" customWidth="1"/>
    <col min="7170" max="7170" width="16.125" style="2" customWidth="1"/>
    <col min="7171" max="7171" width="5.75" style="2" customWidth="1"/>
    <col min="7172" max="7172" width="16.125" style="2" customWidth="1"/>
    <col min="7173" max="7173" width="5.75" style="2" customWidth="1"/>
    <col min="7174" max="7174" width="16.125" style="2" customWidth="1"/>
    <col min="7175" max="7175" width="5.75" style="2" customWidth="1"/>
    <col min="7176" max="7176" width="16.125" style="2" customWidth="1"/>
    <col min="7177" max="7177" width="4.5" style="2" customWidth="1"/>
    <col min="7178" max="7178" width="16.125" style="2" customWidth="1"/>
    <col min="7179" max="7179" width="9" style="2" customWidth="1"/>
    <col min="7180" max="7188" width="0" style="2" hidden="1" customWidth="1"/>
    <col min="7189" max="7424" width="9" style="2"/>
    <col min="7425" max="7425" width="5.75" style="2" customWidth="1"/>
    <col min="7426" max="7426" width="16.125" style="2" customWidth="1"/>
    <col min="7427" max="7427" width="5.75" style="2" customWidth="1"/>
    <col min="7428" max="7428" width="16.125" style="2" customWidth="1"/>
    <col min="7429" max="7429" width="5.75" style="2" customWidth="1"/>
    <col min="7430" max="7430" width="16.125" style="2" customWidth="1"/>
    <col min="7431" max="7431" width="5.75" style="2" customWidth="1"/>
    <col min="7432" max="7432" width="16.125" style="2" customWidth="1"/>
    <col min="7433" max="7433" width="4.5" style="2" customWidth="1"/>
    <col min="7434" max="7434" width="16.125" style="2" customWidth="1"/>
    <col min="7435" max="7435" width="9" style="2" customWidth="1"/>
    <col min="7436" max="7444" width="0" style="2" hidden="1" customWidth="1"/>
    <col min="7445" max="7680" width="9" style="2"/>
    <col min="7681" max="7681" width="5.75" style="2" customWidth="1"/>
    <col min="7682" max="7682" width="16.125" style="2" customWidth="1"/>
    <col min="7683" max="7683" width="5.75" style="2" customWidth="1"/>
    <col min="7684" max="7684" width="16.125" style="2" customWidth="1"/>
    <col min="7685" max="7685" width="5.75" style="2" customWidth="1"/>
    <col min="7686" max="7686" width="16.125" style="2" customWidth="1"/>
    <col min="7687" max="7687" width="5.75" style="2" customWidth="1"/>
    <col min="7688" max="7688" width="16.125" style="2" customWidth="1"/>
    <col min="7689" max="7689" width="4.5" style="2" customWidth="1"/>
    <col min="7690" max="7690" width="16.125" style="2" customWidth="1"/>
    <col min="7691" max="7691" width="9" style="2" customWidth="1"/>
    <col min="7692" max="7700" width="0" style="2" hidden="1" customWidth="1"/>
    <col min="7701" max="7936" width="9" style="2"/>
    <col min="7937" max="7937" width="5.75" style="2" customWidth="1"/>
    <col min="7938" max="7938" width="16.125" style="2" customWidth="1"/>
    <col min="7939" max="7939" width="5.75" style="2" customWidth="1"/>
    <col min="7940" max="7940" width="16.125" style="2" customWidth="1"/>
    <col min="7941" max="7941" width="5.75" style="2" customWidth="1"/>
    <col min="7942" max="7942" width="16.125" style="2" customWidth="1"/>
    <col min="7943" max="7943" width="5.75" style="2" customWidth="1"/>
    <col min="7944" max="7944" width="16.125" style="2" customWidth="1"/>
    <col min="7945" max="7945" width="4.5" style="2" customWidth="1"/>
    <col min="7946" max="7946" width="16.125" style="2" customWidth="1"/>
    <col min="7947" max="7947" width="9" style="2" customWidth="1"/>
    <col min="7948" max="7956" width="0" style="2" hidden="1" customWidth="1"/>
    <col min="7957" max="8192" width="9" style="2"/>
    <col min="8193" max="8193" width="5.75" style="2" customWidth="1"/>
    <col min="8194" max="8194" width="16.125" style="2" customWidth="1"/>
    <col min="8195" max="8195" width="5.75" style="2" customWidth="1"/>
    <col min="8196" max="8196" width="16.125" style="2" customWidth="1"/>
    <col min="8197" max="8197" width="5.75" style="2" customWidth="1"/>
    <col min="8198" max="8198" width="16.125" style="2" customWidth="1"/>
    <col min="8199" max="8199" width="5.75" style="2" customWidth="1"/>
    <col min="8200" max="8200" width="16.125" style="2" customWidth="1"/>
    <col min="8201" max="8201" width="4.5" style="2" customWidth="1"/>
    <col min="8202" max="8202" width="16.125" style="2" customWidth="1"/>
    <col min="8203" max="8203" width="9" style="2" customWidth="1"/>
    <col min="8204" max="8212" width="0" style="2" hidden="1" customWidth="1"/>
    <col min="8213" max="8448" width="9" style="2"/>
    <col min="8449" max="8449" width="5.75" style="2" customWidth="1"/>
    <col min="8450" max="8450" width="16.125" style="2" customWidth="1"/>
    <col min="8451" max="8451" width="5.75" style="2" customWidth="1"/>
    <col min="8452" max="8452" width="16.125" style="2" customWidth="1"/>
    <col min="8453" max="8453" width="5.75" style="2" customWidth="1"/>
    <col min="8454" max="8454" width="16.125" style="2" customWidth="1"/>
    <col min="8455" max="8455" width="5.75" style="2" customWidth="1"/>
    <col min="8456" max="8456" width="16.125" style="2" customWidth="1"/>
    <col min="8457" max="8457" width="4.5" style="2" customWidth="1"/>
    <col min="8458" max="8458" width="16.125" style="2" customWidth="1"/>
    <col min="8459" max="8459" width="9" style="2" customWidth="1"/>
    <col min="8460" max="8468" width="0" style="2" hidden="1" customWidth="1"/>
    <col min="8469" max="8704" width="9" style="2"/>
    <col min="8705" max="8705" width="5.75" style="2" customWidth="1"/>
    <col min="8706" max="8706" width="16.125" style="2" customWidth="1"/>
    <col min="8707" max="8707" width="5.75" style="2" customWidth="1"/>
    <col min="8708" max="8708" width="16.125" style="2" customWidth="1"/>
    <col min="8709" max="8709" width="5.75" style="2" customWidth="1"/>
    <col min="8710" max="8710" width="16.125" style="2" customWidth="1"/>
    <col min="8711" max="8711" width="5.75" style="2" customWidth="1"/>
    <col min="8712" max="8712" width="16.125" style="2" customWidth="1"/>
    <col min="8713" max="8713" width="4.5" style="2" customWidth="1"/>
    <col min="8714" max="8714" width="16.125" style="2" customWidth="1"/>
    <col min="8715" max="8715" width="9" style="2" customWidth="1"/>
    <col min="8716" max="8724" width="0" style="2" hidden="1" customWidth="1"/>
    <col min="8725" max="8960" width="9" style="2"/>
    <col min="8961" max="8961" width="5.75" style="2" customWidth="1"/>
    <col min="8962" max="8962" width="16.125" style="2" customWidth="1"/>
    <col min="8963" max="8963" width="5.75" style="2" customWidth="1"/>
    <col min="8964" max="8964" width="16.125" style="2" customWidth="1"/>
    <col min="8965" max="8965" width="5.75" style="2" customWidth="1"/>
    <col min="8966" max="8966" width="16.125" style="2" customWidth="1"/>
    <col min="8967" max="8967" width="5.75" style="2" customWidth="1"/>
    <col min="8968" max="8968" width="16.125" style="2" customWidth="1"/>
    <col min="8969" max="8969" width="4.5" style="2" customWidth="1"/>
    <col min="8970" max="8970" width="16.125" style="2" customWidth="1"/>
    <col min="8971" max="8971" width="9" style="2" customWidth="1"/>
    <col min="8972" max="8980" width="0" style="2" hidden="1" customWidth="1"/>
    <col min="8981" max="9216" width="9" style="2"/>
    <col min="9217" max="9217" width="5.75" style="2" customWidth="1"/>
    <col min="9218" max="9218" width="16.125" style="2" customWidth="1"/>
    <col min="9219" max="9219" width="5.75" style="2" customWidth="1"/>
    <col min="9220" max="9220" width="16.125" style="2" customWidth="1"/>
    <col min="9221" max="9221" width="5.75" style="2" customWidth="1"/>
    <col min="9222" max="9222" width="16.125" style="2" customWidth="1"/>
    <col min="9223" max="9223" width="5.75" style="2" customWidth="1"/>
    <col min="9224" max="9224" width="16.125" style="2" customWidth="1"/>
    <col min="9225" max="9225" width="4.5" style="2" customWidth="1"/>
    <col min="9226" max="9226" width="16.125" style="2" customWidth="1"/>
    <col min="9227" max="9227" width="9" style="2" customWidth="1"/>
    <col min="9228" max="9236" width="0" style="2" hidden="1" customWidth="1"/>
    <col min="9237" max="9472" width="9" style="2"/>
    <col min="9473" max="9473" width="5.75" style="2" customWidth="1"/>
    <col min="9474" max="9474" width="16.125" style="2" customWidth="1"/>
    <col min="9475" max="9475" width="5.75" style="2" customWidth="1"/>
    <col min="9476" max="9476" width="16.125" style="2" customWidth="1"/>
    <col min="9477" max="9477" width="5.75" style="2" customWidth="1"/>
    <col min="9478" max="9478" width="16.125" style="2" customWidth="1"/>
    <col min="9479" max="9479" width="5.75" style="2" customWidth="1"/>
    <col min="9480" max="9480" width="16.125" style="2" customWidth="1"/>
    <col min="9481" max="9481" width="4.5" style="2" customWidth="1"/>
    <col min="9482" max="9482" width="16.125" style="2" customWidth="1"/>
    <col min="9483" max="9483" width="9" style="2" customWidth="1"/>
    <col min="9484" max="9492" width="0" style="2" hidden="1" customWidth="1"/>
    <col min="9493" max="9728" width="9" style="2"/>
    <col min="9729" max="9729" width="5.75" style="2" customWidth="1"/>
    <col min="9730" max="9730" width="16.125" style="2" customWidth="1"/>
    <col min="9731" max="9731" width="5.75" style="2" customWidth="1"/>
    <col min="9732" max="9732" width="16.125" style="2" customWidth="1"/>
    <col min="9733" max="9733" width="5.75" style="2" customWidth="1"/>
    <col min="9734" max="9734" width="16.125" style="2" customWidth="1"/>
    <col min="9735" max="9735" width="5.75" style="2" customWidth="1"/>
    <col min="9736" max="9736" width="16.125" style="2" customWidth="1"/>
    <col min="9737" max="9737" width="4.5" style="2" customWidth="1"/>
    <col min="9738" max="9738" width="16.125" style="2" customWidth="1"/>
    <col min="9739" max="9739" width="9" style="2" customWidth="1"/>
    <col min="9740" max="9748" width="0" style="2" hidden="1" customWidth="1"/>
    <col min="9749" max="9984" width="9" style="2"/>
    <col min="9985" max="9985" width="5.75" style="2" customWidth="1"/>
    <col min="9986" max="9986" width="16.125" style="2" customWidth="1"/>
    <col min="9987" max="9987" width="5.75" style="2" customWidth="1"/>
    <col min="9988" max="9988" width="16.125" style="2" customWidth="1"/>
    <col min="9989" max="9989" width="5.75" style="2" customWidth="1"/>
    <col min="9990" max="9990" width="16.125" style="2" customWidth="1"/>
    <col min="9991" max="9991" width="5.75" style="2" customWidth="1"/>
    <col min="9992" max="9992" width="16.125" style="2" customWidth="1"/>
    <col min="9993" max="9993" width="4.5" style="2" customWidth="1"/>
    <col min="9994" max="9994" width="16.125" style="2" customWidth="1"/>
    <col min="9995" max="9995" width="9" style="2" customWidth="1"/>
    <col min="9996" max="10004" width="0" style="2" hidden="1" customWidth="1"/>
    <col min="10005" max="10240" width="9" style="2"/>
    <col min="10241" max="10241" width="5.75" style="2" customWidth="1"/>
    <col min="10242" max="10242" width="16.125" style="2" customWidth="1"/>
    <col min="10243" max="10243" width="5.75" style="2" customWidth="1"/>
    <col min="10244" max="10244" width="16.125" style="2" customWidth="1"/>
    <col min="10245" max="10245" width="5.75" style="2" customWidth="1"/>
    <col min="10246" max="10246" width="16.125" style="2" customWidth="1"/>
    <col min="10247" max="10247" width="5.75" style="2" customWidth="1"/>
    <col min="10248" max="10248" width="16.125" style="2" customWidth="1"/>
    <col min="10249" max="10249" width="4.5" style="2" customWidth="1"/>
    <col min="10250" max="10250" width="16.125" style="2" customWidth="1"/>
    <col min="10251" max="10251" width="9" style="2" customWidth="1"/>
    <col min="10252" max="10260" width="0" style="2" hidden="1" customWidth="1"/>
    <col min="10261" max="10496" width="9" style="2"/>
    <col min="10497" max="10497" width="5.75" style="2" customWidth="1"/>
    <col min="10498" max="10498" width="16.125" style="2" customWidth="1"/>
    <col min="10499" max="10499" width="5.75" style="2" customWidth="1"/>
    <col min="10500" max="10500" width="16.125" style="2" customWidth="1"/>
    <col min="10501" max="10501" width="5.75" style="2" customWidth="1"/>
    <col min="10502" max="10502" width="16.125" style="2" customWidth="1"/>
    <col min="10503" max="10503" width="5.75" style="2" customWidth="1"/>
    <col min="10504" max="10504" width="16.125" style="2" customWidth="1"/>
    <col min="10505" max="10505" width="4.5" style="2" customWidth="1"/>
    <col min="10506" max="10506" width="16.125" style="2" customWidth="1"/>
    <col min="10507" max="10507" width="9" style="2" customWidth="1"/>
    <col min="10508" max="10516" width="0" style="2" hidden="1" customWidth="1"/>
    <col min="10517" max="10752" width="9" style="2"/>
    <col min="10753" max="10753" width="5.75" style="2" customWidth="1"/>
    <col min="10754" max="10754" width="16.125" style="2" customWidth="1"/>
    <col min="10755" max="10755" width="5.75" style="2" customWidth="1"/>
    <col min="10756" max="10756" width="16.125" style="2" customWidth="1"/>
    <col min="10757" max="10757" width="5.75" style="2" customWidth="1"/>
    <col min="10758" max="10758" width="16.125" style="2" customWidth="1"/>
    <col min="10759" max="10759" width="5.75" style="2" customWidth="1"/>
    <col min="10760" max="10760" width="16.125" style="2" customWidth="1"/>
    <col min="10761" max="10761" width="4.5" style="2" customWidth="1"/>
    <col min="10762" max="10762" width="16.125" style="2" customWidth="1"/>
    <col min="10763" max="10763" width="9" style="2" customWidth="1"/>
    <col min="10764" max="10772" width="0" style="2" hidden="1" customWidth="1"/>
    <col min="10773" max="11008" width="9" style="2"/>
    <col min="11009" max="11009" width="5.75" style="2" customWidth="1"/>
    <col min="11010" max="11010" width="16.125" style="2" customWidth="1"/>
    <col min="11011" max="11011" width="5.75" style="2" customWidth="1"/>
    <col min="11012" max="11012" width="16.125" style="2" customWidth="1"/>
    <col min="11013" max="11013" width="5.75" style="2" customWidth="1"/>
    <col min="11014" max="11014" width="16.125" style="2" customWidth="1"/>
    <col min="11015" max="11015" width="5.75" style="2" customWidth="1"/>
    <col min="11016" max="11016" width="16.125" style="2" customWidth="1"/>
    <col min="11017" max="11017" width="4.5" style="2" customWidth="1"/>
    <col min="11018" max="11018" width="16.125" style="2" customWidth="1"/>
    <col min="11019" max="11019" width="9" style="2" customWidth="1"/>
    <col min="11020" max="11028" width="0" style="2" hidden="1" customWidth="1"/>
    <col min="11029" max="11264" width="9" style="2"/>
    <col min="11265" max="11265" width="5.75" style="2" customWidth="1"/>
    <col min="11266" max="11266" width="16.125" style="2" customWidth="1"/>
    <col min="11267" max="11267" width="5.75" style="2" customWidth="1"/>
    <col min="11268" max="11268" width="16.125" style="2" customWidth="1"/>
    <col min="11269" max="11269" width="5.75" style="2" customWidth="1"/>
    <col min="11270" max="11270" width="16.125" style="2" customWidth="1"/>
    <col min="11271" max="11271" width="5.75" style="2" customWidth="1"/>
    <col min="11272" max="11272" width="16.125" style="2" customWidth="1"/>
    <col min="11273" max="11273" width="4.5" style="2" customWidth="1"/>
    <col min="11274" max="11274" width="16.125" style="2" customWidth="1"/>
    <col min="11275" max="11275" width="9" style="2" customWidth="1"/>
    <col min="11276" max="11284" width="0" style="2" hidden="1" customWidth="1"/>
    <col min="11285" max="11520" width="9" style="2"/>
    <col min="11521" max="11521" width="5.75" style="2" customWidth="1"/>
    <col min="11522" max="11522" width="16.125" style="2" customWidth="1"/>
    <col min="11523" max="11523" width="5.75" style="2" customWidth="1"/>
    <col min="11524" max="11524" width="16.125" style="2" customWidth="1"/>
    <col min="11525" max="11525" width="5.75" style="2" customWidth="1"/>
    <col min="11526" max="11526" width="16.125" style="2" customWidth="1"/>
    <col min="11527" max="11527" width="5.75" style="2" customWidth="1"/>
    <col min="11528" max="11528" width="16.125" style="2" customWidth="1"/>
    <col min="11529" max="11529" width="4.5" style="2" customWidth="1"/>
    <col min="11530" max="11530" width="16.125" style="2" customWidth="1"/>
    <col min="11531" max="11531" width="9" style="2" customWidth="1"/>
    <col min="11532" max="11540" width="0" style="2" hidden="1" customWidth="1"/>
    <col min="11541" max="11776" width="9" style="2"/>
    <col min="11777" max="11777" width="5.75" style="2" customWidth="1"/>
    <col min="11778" max="11778" width="16.125" style="2" customWidth="1"/>
    <col min="11779" max="11779" width="5.75" style="2" customWidth="1"/>
    <col min="11780" max="11780" width="16.125" style="2" customWidth="1"/>
    <col min="11781" max="11781" width="5.75" style="2" customWidth="1"/>
    <col min="11782" max="11782" width="16.125" style="2" customWidth="1"/>
    <col min="11783" max="11783" width="5.75" style="2" customWidth="1"/>
    <col min="11784" max="11784" width="16.125" style="2" customWidth="1"/>
    <col min="11785" max="11785" width="4.5" style="2" customWidth="1"/>
    <col min="11786" max="11786" width="16.125" style="2" customWidth="1"/>
    <col min="11787" max="11787" width="9" style="2" customWidth="1"/>
    <col min="11788" max="11796" width="0" style="2" hidden="1" customWidth="1"/>
    <col min="11797" max="12032" width="9" style="2"/>
    <col min="12033" max="12033" width="5.75" style="2" customWidth="1"/>
    <col min="12034" max="12034" width="16.125" style="2" customWidth="1"/>
    <col min="12035" max="12035" width="5.75" style="2" customWidth="1"/>
    <col min="12036" max="12036" width="16.125" style="2" customWidth="1"/>
    <col min="12037" max="12037" width="5.75" style="2" customWidth="1"/>
    <col min="12038" max="12038" width="16.125" style="2" customWidth="1"/>
    <col min="12039" max="12039" width="5.75" style="2" customWidth="1"/>
    <col min="12040" max="12040" width="16.125" style="2" customWidth="1"/>
    <col min="12041" max="12041" width="4.5" style="2" customWidth="1"/>
    <col min="12042" max="12042" width="16.125" style="2" customWidth="1"/>
    <col min="12043" max="12043" width="9" style="2" customWidth="1"/>
    <col min="12044" max="12052" width="0" style="2" hidden="1" customWidth="1"/>
    <col min="12053" max="12288" width="9" style="2"/>
    <col min="12289" max="12289" width="5.75" style="2" customWidth="1"/>
    <col min="12290" max="12290" width="16.125" style="2" customWidth="1"/>
    <col min="12291" max="12291" width="5.75" style="2" customWidth="1"/>
    <col min="12292" max="12292" width="16.125" style="2" customWidth="1"/>
    <col min="12293" max="12293" width="5.75" style="2" customWidth="1"/>
    <col min="12294" max="12294" width="16.125" style="2" customWidth="1"/>
    <col min="12295" max="12295" width="5.75" style="2" customWidth="1"/>
    <col min="12296" max="12296" width="16.125" style="2" customWidth="1"/>
    <col min="12297" max="12297" width="4.5" style="2" customWidth="1"/>
    <col min="12298" max="12298" width="16.125" style="2" customWidth="1"/>
    <col min="12299" max="12299" width="9" style="2" customWidth="1"/>
    <col min="12300" max="12308" width="0" style="2" hidden="1" customWidth="1"/>
    <col min="12309" max="12544" width="9" style="2"/>
    <col min="12545" max="12545" width="5.75" style="2" customWidth="1"/>
    <col min="12546" max="12546" width="16.125" style="2" customWidth="1"/>
    <col min="12547" max="12547" width="5.75" style="2" customWidth="1"/>
    <col min="12548" max="12548" width="16.125" style="2" customWidth="1"/>
    <col min="12549" max="12549" width="5.75" style="2" customWidth="1"/>
    <col min="12550" max="12550" width="16.125" style="2" customWidth="1"/>
    <col min="12551" max="12551" width="5.75" style="2" customWidth="1"/>
    <col min="12552" max="12552" width="16.125" style="2" customWidth="1"/>
    <col min="12553" max="12553" width="4.5" style="2" customWidth="1"/>
    <col min="12554" max="12554" width="16.125" style="2" customWidth="1"/>
    <col min="12555" max="12555" width="9" style="2" customWidth="1"/>
    <col min="12556" max="12564" width="0" style="2" hidden="1" customWidth="1"/>
    <col min="12565" max="12800" width="9" style="2"/>
    <col min="12801" max="12801" width="5.75" style="2" customWidth="1"/>
    <col min="12802" max="12802" width="16.125" style="2" customWidth="1"/>
    <col min="12803" max="12803" width="5.75" style="2" customWidth="1"/>
    <col min="12804" max="12804" width="16.125" style="2" customWidth="1"/>
    <col min="12805" max="12805" width="5.75" style="2" customWidth="1"/>
    <col min="12806" max="12806" width="16.125" style="2" customWidth="1"/>
    <col min="12807" max="12807" width="5.75" style="2" customWidth="1"/>
    <col min="12808" max="12808" width="16.125" style="2" customWidth="1"/>
    <col min="12809" max="12809" width="4.5" style="2" customWidth="1"/>
    <col min="12810" max="12810" width="16.125" style="2" customWidth="1"/>
    <col min="12811" max="12811" width="9" style="2" customWidth="1"/>
    <col min="12812" max="12820" width="0" style="2" hidden="1" customWidth="1"/>
    <col min="12821" max="13056" width="9" style="2"/>
    <col min="13057" max="13057" width="5.75" style="2" customWidth="1"/>
    <col min="13058" max="13058" width="16.125" style="2" customWidth="1"/>
    <col min="13059" max="13059" width="5.75" style="2" customWidth="1"/>
    <col min="13060" max="13060" width="16.125" style="2" customWidth="1"/>
    <col min="13061" max="13061" width="5.75" style="2" customWidth="1"/>
    <col min="13062" max="13062" width="16.125" style="2" customWidth="1"/>
    <col min="13063" max="13063" width="5.75" style="2" customWidth="1"/>
    <col min="13064" max="13064" width="16.125" style="2" customWidth="1"/>
    <col min="13065" max="13065" width="4.5" style="2" customWidth="1"/>
    <col min="13066" max="13066" width="16.125" style="2" customWidth="1"/>
    <col min="13067" max="13067" width="9" style="2" customWidth="1"/>
    <col min="13068" max="13076" width="0" style="2" hidden="1" customWidth="1"/>
    <col min="13077" max="13312" width="9" style="2"/>
    <col min="13313" max="13313" width="5.75" style="2" customWidth="1"/>
    <col min="13314" max="13314" width="16.125" style="2" customWidth="1"/>
    <col min="13315" max="13315" width="5.75" style="2" customWidth="1"/>
    <col min="13316" max="13316" width="16.125" style="2" customWidth="1"/>
    <col min="13317" max="13317" width="5.75" style="2" customWidth="1"/>
    <col min="13318" max="13318" width="16.125" style="2" customWidth="1"/>
    <col min="13319" max="13319" width="5.75" style="2" customWidth="1"/>
    <col min="13320" max="13320" width="16.125" style="2" customWidth="1"/>
    <col min="13321" max="13321" width="4.5" style="2" customWidth="1"/>
    <col min="13322" max="13322" width="16.125" style="2" customWidth="1"/>
    <col min="13323" max="13323" width="9" style="2" customWidth="1"/>
    <col min="13324" max="13332" width="0" style="2" hidden="1" customWidth="1"/>
    <col min="13333" max="13568" width="9" style="2"/>
    <col min="13569" max="13569" width="5.75" style="2" customWidth="1"/>
    <col min="13570" max="13570" width="16.125" style="2" customWidth="1"/>
    <col min="13571" max="13571" width="5.75" style="2" customWidth="1"/>
    <col min="13572" max="13572" width="16.125" style="2" customWidth="1"/>
    <col min="13573" max="13573" width="5.75" style="2" customWidth="1"/>
    <col min="13574" max="13574" width="16.125" style="2" customWidth="1"/>
    <col min="13575" max="13575" width="5.75" style="2" customWidth="1"/>
    <col min="13576" max="13576" width="16.125" style="2" customWidth="1"/>
    <col min="13577" max="13577" width="4.5" style="2" customWidth="1"/>
    <col min="13578" max="13578" width="16.125" style="2" customWidth="1"/>
    <col min="13579" max="13579" width="9" style="2" customWidth="1"/>
    <col min="13580" max="13588" width="0" style="2" hidden="1" customWidth="1"/>
    <col min="13589" max="13824" width="9" style="2"/>
    <col min="13825" max="13825" width="5.75" style="2" customWidth="1"/>
    <col min="13826" max="13826" width="16.125" style="2" customWidth="1"/>
    <col min="13827" max="13827" width="5.75" style="2" customWidth="1"/>
    <col min="13828" max="13828" width="16.125" style="2" customWidth="1"/>
    <col min="13829" max="13829" width="5.75" style="2" customWidth="1"/>
    <col min="13830" max="13830" width="16.125" style="2" customWidth="1"/>
    <col min="13831" max="13831" width="5.75" style="2" customWidth="1"/>
    <col min="13832" max="13832" width="16.125" style="2" customWidth="1"/>
    <col min="13833" max="13833" width="4.5" style="2" customWidth="1"/>
    <col min="13834" max="13834" width="16.125" style="2" customWidth="1"/>
    <col min="13835" max="13835" width="9" style="2" customWidth="1"/>
    <col min="13836" max="13844" width="0" style="2" hidden="1" customWidth="1"/>
    <col min="13845" max="14080" width="9" style="2"/>
    <col min="14081" max="14081" width="5.75" style="2" customWidth="1"/>
    <col min="14082" max="14082" width="16.125" style="2" customWidth="1"/>
    <col min="14083" max="14083" width="5.75" style="2" customWidth="1"/>
    <col min="14084" max="14084" width="16.125" style="2" customWidth="1"/>
    <col min="14085" max="14085" width="5.75" style="2" customWidth="1"/>
    <col min="14086" max="14086" width="16.125" style="2" customWidth="1"/>
    <col min="14087" max="14087" width="5.75" style="2" customWidth="1"/>
    <col min="14088" max="14088" width="16.125" style="2" customWidth="1"/>
    <col min="14089" max="14089" width="4.5" style="2" customWidth="1"/>
    <col min="14090" max="14090" width="16.125" style="2" customWidth="1"/>
    <col min="14091" max="14091" width="9" style="2" customWidth="1"/>
    <col min="14092" max="14100" width="0" style="2" hidden="1" customWidth="1"/>
    <col min="14101" max="14336" width="9" style="2"/>
    <col min="14337" max="14337" width="5.75" style="2" customWidth="1"/>
    <col min="14338" max="14338" width="16.125" style="2" customWidth="1"/>
    <col min="14339" max="14339" width="5.75" style="2" customWidth="1"/>
    <col min="14340" max="14340" width="16.125" style="2" customWidth="1"/>
    <col min="14341" max="14341" width="5.75" style="2" customWidth="1"/>
    <col min="14342" max="14342" width="16.125" style="2" customWidth="1"/>
    <col min="14343" max="14343" width="5.75" style="2" customWidth="1"/>
    <col min="14344" max="14344" width="16.125" style="2" customWidth="1"/>
    <col min="14345" max="14345" width="4.5" style="2" customWidth="1"/>
    <col min="14346" max="14346" width="16.125" style="2" customWidth="1"/>
    <col min="14347" max="14347" width="9" style="2" customWidth="1"/>
    <col min="14348" max="14356" width="0" style="2" hidden="1" customWidth="1"/>
    <col min="14357" max="14592" width="9" style="2"/>
    <col min="14593" max="14593" width="5.75" style="2" customWidth="1"/>
    <col min="14594" max="14594" width="16.125" style="2" customWidth="1"/>
    <col min="14595" max="14595" width="5.75" style="2" customWidth="1"/>
    <col min="14596" max="14596" width="16.125" style="2" customWidth="1"/>
    <col min="14597" max="14597" width="5.75" style="2" customWidth="1"/>
    <col min="14598" max="14598" width="16.125" style="2" customWidth="1"/>
    <col min="14599" max="14599" width="5.75" style="2" customWidth="1"/>
    <col min="14600" max="14600" width="16.125" style="2" customWidth="1"/>
    <col min="14601" max="14601" width="4.5" style="2" customWidth="1"/>
    <col min="14602" max="14602" width="16.125" style="2" customWidth="1"/>
    <col min="14603" max="14603" width="9" style="2" customWidth="1"/>
    <col min="14604" max="14612" width="0" style="2" hidden="1" customWidth="1"/>
    <col min="14613" max="14848" width="9" style="2"/>
    <col min="14849" max="14849" width="5.75" style="2" customWidth="1"/>
    <col min="14850" max="14850" width="16.125" style="2" customWidth="1"/>
    <col min="14851" max="14851" width="5.75" style="2" customWidth="1"/>
    <col min="14852" max="14852" width="16.125" style="2" customWidth="1"/>
    <col min="14853" max="14853" width="5.75" style="2" customWidth="1"/>
    <col min="14854" max="14854" width="16.125" style="2" customWidth="1"/>
    <col min="14855" max="14855" width="5.75" style="2" customWidth="1"/>
    <col min="14856" max="14856" width="16.125" style="2" customWidth="1"/>
    <col min="14857" max="14857" width="4.5" style="2" customWidth="1"/>
    <col min="14858" max="14858" width="16.125" style="2" customWidth="1"/>
    <col min="14859" max="14859" width="9" style="2" customWidth="1"/>
    <col min="14860" max="14868" width="0" style="2" hidden="1" customWidth="1"/>
    <col min="14869" max="15104" width="9" style="2"/>
    <col min="15105" max="15105" width="5.75" style="2" customWidth="1"/>
    <col min="15106" max="15106" width="16.125" style="2" customWidth="1"/>
    <col min="15107" max="15107" width="5.75" style="2" customWidth="1"/>
    <col min="15108" max="15108" width="16.125" style="2" customWidth="1"/>
    <col min="15109" max="15109" width="5.75" style="2" customWidth="1"/>
    <col min="15110" max="15110" width="16.125" style="2" customWidth="1"/>
    <col min="15111" max="15111" width="5.75" style="2" customWidth="1"/>
    <col min="15112" max="15112" width="16.125" style="2" customWidth="1"/>
    <col min="15113" max="15113" width="4.5" style="2" customWidth="1"/>
    <col min="15114" max="15114" width="16.125" style="2" customWidth="1"/>
    <col min="15115" max="15115" width="9" style="2" customWidth="1"/>
    <col min="15116" max="15124" width="0" style="2" hidden="1" customWidth="1"/>
    <col min="15125" max="15360" width="9" style="2"/>
    <col min="15361" max="15361" width="5.75" style="2" customWidth="1"/>
    <col min="15362" max="15362" width="16.125" style="2" customWidth="1"/>
    <col min="15363" max="15363" width="5.75" style="2" customWidth="1"/>
    <col min="15364" max="15364" width="16.125" style="2" customWidth="1"/>
    <col min="15365" max="15365" width="5.75" style="2" customWidth="1"/>
    <col min="15366" max="15366" width="16.125" style="2" customWidth="1"/>
    <col min="15367" max="15367" width="5.75" style="2" customWidth="1"/>
    <col min="15368" max="15368" width="16.125" style="2" customWidth="1"/>
    <col min="15369" max="15369" width="4.5" style="2" customWidth="1"/>
    <col min="15370" max="15370" width="16.125" style="2" customWidth="1"/>
    <col min="15371" max="15371" width="9" style="2" customWidth="1"/>
    <col min="15372" max="15380" width="0" style="2" hidden="1" customWidth="1"/>
    <col min="15381" max="15616" width="9" style="2"/>
    <col min="15617" max="15617" width="5.75" style="2" customWidth="1"/>
    <col min="15618" max="15618" width="16.125" style="2" customWidth="1"/>
    <col min="15619" max="15619" width="5.75" style="2" customWidth="1"/>
    <col min="15620" max="15620" width="16.125" style="2" customWidth="1"/>
    <col min="15621" max="15621" width="5.75" style="2" customWidth="1"/>
    <col min="15622" max="15622" width="16.125" style="2" customWidth="1"/>
    <col min="15623" max="15623" width="5.75" style="2" customWidth="1"/>
    <col min="15624" max="15624" width="16.125" style="2" customWidth="1"/>
    <col min="15625" max="15625" width="4.5" style="2" customWidth="1"/>
    <col min="15626" max="15626" width="16.125" style="2" customWidth="1"/>
    <col min="15627" max="15627" width="9" style="2" customWidth="1"/>
    <col min="15628" max="15636" width="0" style="2" hidden="1" customWidth="1"/>
    <col min="15637" max="15872" width="9" style="2"/>
    <col min="15873" max="15873" width="5.75" style="2" customWidth="1"/>
    <col min="15874" max="15874" width="16.125" style="2" customWidth="1"/>
    <col min="15875" max="15875" width="5.75" style="2" customWidth="1"/>
    <col min="15876" max="15876" width="16.125" style="2" customWidth="1"/>
    <col min="15877" max="15877" width="5.75" style="2" customWidth="1"/>
    <col min="15878" max="15878" width="16.125" style="2" customWidth="1"/>
    <col min="15879" max="15879" width="5.75" style="2" customWidth="1"/>
    <col min="15880" max="15880" width="16.125" style="2" customWidth="1"/>
    <col min="15881" max="15881" width="4.5" style="2" customWidth="1"/>
    <col min="15882" max="15882" width="16.125" style="2" customWidth="1"/>
    <col min="15883" max="15883" width="9" style="2" customWidth="1"/>
    <col min="15884" max="15892" width="0" style="2" hidden="1" customWidth="1"/>
    <col min="15893" max="16128" width="9" style="2"/>
    <col min="16129" max="16129" width="5.75" style="2" customWidth="1"/>
    <col min="16130" max="16130" width="16.125" style="2" customWidth="1"/>
    <col min="16131" max="16131" width="5.75" style="2" customWidth="1"/>
    <col min="16132" max="16132" width="16.125" style="2" customWidth="1"/>
    <col min="16133" max="16133" width="5.75" style="2" customWidth="1"/>
    <col min="16134" max="16134" width="16.125" style="2" customWidth="1"/>
    <col min="16135" max="16135" width="5.75" style="2" customWidth="1"/>
    <col min="16136" max="16136" width="16.125" style="2" customWidth="1"/>
    <col min="16137" max="16137" width="4.5" style="2" customWidth="1"/>
    <col min="16138" max="16138" width="16.125" style="2" customWidth="1"/>
    <col min="16139" max="16139" width="9" style="2" customWidth="1"/>
    <col min="16140" max="16148" width="0" style="2" hidden="1" customWidth="1"/>
    <col min="16149" max="16384" width="9" style="2"/>
  </cols>
  <sheetData>
    <row r="1" spans="1:26" ht="22.15" customHeight="1" thickBot="1">
      <c r="A1" s="8" t="s">
        <v>222</v>
      </c>
      <c r="D1" s="8" t="str">
        <f>注意事項!J3</f>
        <v>高校用</v>
      </c>
      <c r="E1" s="368" t="s">
        <v>500</v>
      </c>
      <c r="F1" s="368"/>
      <c r="G1" s="368"/>
      <c r="H1" s="368"/>
      <c r="I1" s="368"/>
      <c r="J1" s="368"/>
      <c r="K1" s="368"/>
      <c r="L1" s="368"/>
      <c r="M1" s="368"/>
      <c r="N1" s="368"/>
      <c r="O1" s="368"/>
      <c r="P1" s="368"/>
      <c r="Q1" s="368"/>
      <c r="R1" s="368"/>
      <c r="S1" s="368"/>
      <c r="T1" s="368"/>
      <c r="U1" s="368"/>
    </row>
    <row r="2" spans="1:26" ht="24" customHeight="1" thickBot="1">
      <c r="B2" s="369" t="s">
        <v>493</v>
      </c>
      <c r="C2" s="370"/>
      <c r="D2" s="371"/>
      <c r="E2" s="372"/>
      <c r="F2" s="373"/>
      <c r="G2" s="376" t="s">
        <v>495</v>
      </c>
      <c r="H2" s="377"/>
      <c r="I2" s="377"/>
      <c r="J2" s="377"/>
      <c r="K2" s="377"/>
      <c r="L2" s="377"/>
      <c r="M2" s="377"/>
      <c r="N2" s="377"/>
      <c r="O2" s="377"/>
      <c r="P2" s="377"/>
      <c r="Q2" s="377"/>
      <c r="R2" s="377"/>
      <c r="S2" s="377"/>
      <c r="T2" s="377"/>
      <c r="U2" s="377"/>
      <c r="Y2" s="2">
        <f>D2</f>
        <v>0</v>
      </c>
    </row>
    <row r="3" spans="1:26" ht="24.6" customHeight="1" thickBot="1">
      <c r="A3" s="2">
        <v>1</v>
      </c>
      <c r="B3" s="381" t="s">
        <v>498</v>
      </c>
      <c r="C3" s="382"/>
      <c r="D3" s="378"/>
      <c r="E3" s="379"/>
      <c r="F3" s="380"/>
      <c r="G3" s="374" t="s">
        <v>499</v>
      </c>
      <c r="H3" s="375"/>
      <c r="I3" s="375"/>
      <c r="J3" s="375"/>
      <c r="K3" s="375"/>
      <c r="L3" s="375"/>
      <c r="M3" s="375"/>
      <c r="N3" s="375"/>
      <c r="O3" s="375"/>
      <c r="P3" s="375"/>
      <c r="Q3" s="375"/>
      <c r="R3" s="375"/>
      <c r="S3" s="375"/>
      <c r="T3" s="375"/>
      <c r="U3" s="375"/>
      <c r="X3" s="2">
        <v>1</v>
      </c>
      <c r="Y3" s="2" t="e">
        <f>VLOOKUP("*"&amp;$Y$2&amp;"*",高校所属一覧!D2:H113,1,FALSE)</f>
        <v>#N/A</v>
      </c>
      <c r="Z3" s="2" t="e">
        <f>VLOOKUP("*"&amp;Y2&amp;"*",高校所属一覧!B2:F113,5,FALSE)</f>
        <v>#N/A</v>
      </c>
    </row>
    <row r="4" spans="1:26" ht="27" customHeight="1">
      <c r="A4" s="2">
        <v>2</v>
      </c>
      <c r="B4" s="363" t="s">
        <v>223</v>
      </c>
      <c r="C4" s="364"/>
      <c r="D4" s="388"/>
      <c r="E4" s="389"/>
      <c r="F4" s="390"/>
      <c r="G4" s="383" t="s">
        <v>496</v>
      </c>
      <c r="H4" s="384"/>
      <c r="I4" s="384"/>
      <c r="J4" s="384"/>
      <c r="K4" s="384"/>
      <c r="X4" s="2">
        <v>2</v>
      </c>
      <c r="Y4" s="2" t="e">
        <f ca="1">VLOOKUP("*"&amp;$Y$2&amp;"*",OFFSET(高校所属一覧!$B$2:$F$113,Z3,0),1,FALSE)</f>
        <v>#N/A</v>
      </c>
      <c r="Z4" s="2" t="e">
        <f ca="1">VLOOKUP("*"&amp;$Y$2&amp;"*",OFFSET(高校所属一覧!$B$2:$F$113,Z3,0),5,FALSE)</f>
        <v>#N/A</v>
      </c>
    </row>
    <row r="5" spans="1:26" ht="27" customHeight="1">
      <c r="A5" s="2">
        <v>3</v>
      </c>
      <c r="B5" s="363" t="s">
        <v>224</v>
      </c>
      <c r="C5" s="364"/>
      <c r="D5" s="365"/>
      <c r="E5" s="366"/>
      <c r="F5" s="367"/>
      <c r="G5" s="383"/>
      <c r="H5" s="384"/>
      <c r="I5" s="384"/>
      <c r="J5" s="384"/>
      <c r="K5" s="384"/>
      <c r="X5" s="2">
        <v>3</v>
      </c>
      <c r="Y5" s="2" t="e">
        <f ca="1">VLOOKUP("*"&amp;$Y$2&amp;"*",OFFSET(高校所属一覧!$B$2:$F$113,Z4,0),1,FALSE)</f>
        <v>#N/A</v>
      </c>
      <c r="Z5" s="2" t="e">
        <f ca="1">VLOOKUP("*"&amp;$Y$2&amp;"*",OFFSET(高校所属一覧!$B$2:$F$113,Z4,0),5,FALSE)</f>
        <v>#N/A</v>
      </c>
    </row>
    <row r="6" spans="1:26" ht="27" customHeight="1">
      <c r="A6" s="2">
        <v>4</v>
      </c>
      <c r="B6" s="363" t="s">
        <v>225</v>
      </c>
      <c r="C6" s="364"/>
      <c r="D6" s="398"/>
      <c r="E6" s="399"/>
      <c r="F6" s="400"/>
      <c r="G6" s="383"/>
      <c r="H6" s="384"/>
      <c r="I6" s="384"/>
      <c r="J6" s="384"/>
      <c r="K6" s="384"/>
      <c r="X6" s="2">
        <v>4</v>
      </c>
      <c r="Y6" s="2" t="e">
        <f ca="1">VLOOKUP("*"&amp;$Y$2&amp;"*",OFFSET(高校所属一覧!$B$2:$F$113,Z5,0),1,FALSE)</f>
        <v>#N/A</v>
      </c>
      <c r="Z6" s="2" t="e">
        <f ca="1">VLOOKUP("*"&amp;$Y$2&amp;"*",OFFSET(高校所属一覧!$B$2:$F$113,Z5,0),5,FALSE)</f>
        <v>#N/A</v>
      </c>
    </row>
    <row r="7" spans="1:26" ht="27" customHeight="1">
      <c r="B7" s="363" t="s">
        <v>226</v>
      </c>
      <c r="C7" s="364"/>
      <c r="D7" s="401"/>
      <c r="E7" s="402"/>
      <c r="F7" s="403"/>
      <c r="G7" s="4" t="s">
        <v>93</v>
      </c>
      <c r="X7" s="2">
        <v>5</v>
      </c>
      <c r="Y7" s="2" t="e">
        <f ca="1">VLOOKUP("*"&amp;$Y$2&amp;"*",OFFSET(高校所属一覧!$B$2:$F$113,Z6,0),1,FALSE)</f>
        <v>#N/A</v>
      </c>
      <c r="Z7" s="2" t="e">
        <f ca="1">VLOOKUP("*"&amp;$Y$2&amp;"*",OFFSET(高校所属一覧!$B$2:$F$113,Z6,0),5,FALSE)</f>
        <v>#N/A</v>
      </c>
    </row>
    <row r="8" spans="1:26" ht="27" customHeight="1" thickBot="1">
      <c r="B8" s="363" t="s">
        <v>37</v>
      </c>
      <c r="C8" s="364"/>
      <c r="D8" s="385"/>
      <c r="E8" s="386"/>
      <c r="F8" s="387"/>
      <c r="G8" s="4" t="s">
        <v>131</v>
      </c>
      <c r="I8" s="3"/>
      <c r="X8" s="2">
        <v>6</v>
      </c>
      <c r="Y8" s="2" t="e">
        <f ca="1">VLOOKUP("*"&amp;$Y$2&amp;"*",OFFSET(高校所属一覧!$B$2:$F$113,Z7,0),1,FALSE)</f>
        <v>#N/A</v>
      </c>
      <c r="Z8" s="2" t="e">
        <f ca="1">VLOOKUP("*"&amp;$Y$2&amp;"*",OFFSET(高校所属一覧!$B$2:$F$113,Z7,0),5,FALSE)</f>
        <v>#N/A</v>
      </c>
    </row>
    <row r="9" spans="1:26" s="265" customFormat="1" ht="27" customHeight="1" thickBot="1">
      <c r="B9" s="391" t="s">
        <v>527</v>
      </c>
      <c r="C9" s="392"/>
      <c r="D9" s="385"/>
      <c r="E9" s="386"/>
      <c r="F9" s="387"/>
      <c r="G9" s="263" t="s">
        <v>528</v>
      </c>
      <c r="I9" s="3"/>
      <c r="X9" s="2">
        <v>7</v>
      </c>
      <c r="Y9" s="2" t="e">
        <f ca="1">VLOOKUP("*"&amp;$Y$2&amp;"*",OFFSET(高校所属一覧!$B$2:$F$113,Z8,0),1,FALSE)</f>
        <v>#N/A</v>
      </c>
      <c r="Z9" s="2" t="e">
        <f ca="1">VLOOKUP("*"&amp;$Y$2&amp;"*",OFFSET(高校所属一覧!$B$2:$F$113,Z8,0),5,FALSE)</f>
        <v>#N/A</v>
      </c>
    </row>
    <row r="10" spans="1:26" ht="30" customHeight="1" thickBot="1">
      <c r="A10" s="196"/>
      <c r="B10" s="393" t="s">
        <v>273</v>
      </c>
      <c r="C10" s="394"/>
      <c r="D10" s="239"/>
      <c r="E10" s="240" t="s">
        <v>274</v>
      </c>
      <c r="F10" s="63"/>
      <c r="G10" s="196"/>
      <c r="H10" s="63"/>
      <c r="M10"/>
      <c r="X10" s="2">
        <v>8</v>
      </c>
      <c r="Y10" s="2" t="e">
        <f ca="1">VLOOKUP("*"&amp;$Y$2&amp;"*",OFFSET(高校所属一覧!$B$2:$F$113,Z9,0),1,FALSE)</f>
        <v>#N/A</v>
      </c>
      <c r="Z10" s="2" t="e">
        <f ca="1">VLOOKUP("*"&amp;$Y$2&amp;"*",OFFSET(高校所属一覧!$B$2:$F$113,Z9,0),5,FALSE)</f>
        <v>#N/A</v>
      </c>
    </row>
    <row r="11" spans="1:26" ht="28.5" customHeight="1" thickBot="1">
      <c r="A11" s="196"/>
      <c r="B11" s="395" t="s">
        <v>227</v>
      </c>
      <c r="C11" s="396"/>
      <c r="D11" s="396"/>
      <c r="E11" s="396"/>
      <c r="F11" s="396"/>
      <c r="G11" s="396"/>
      <c r="H11" s="396"/>
      <c r="I11" s="397"/>
      <c r="M11"/>
      <c r="X11" s="2">
        <v>9</v>
      </c>
      <c r="Y11" s="2" t="e">
        <f ca="1">VLOOKUP("*"&amp;$Y$2&amp;"*",OFFSET(高校所属一覧!$B$2:$F$113,Z10,0),1,FALSE)</f>
        <v>#N/A</v>
      </c>
      <c r="Z11" s="2" t="e">
        <f ca="1">VLOOKUP("*"&amp;$Y$2&amp;"*",OFFSET(高校所属一覧!$B$2:$F$113,Z10,0),5,FALSE)</f>
        <v>#N/A</v>
      </c>
    </row>
    <row r="12" spans="1:26" ht="28.5" customHeight="1" thickBot="1">
      <c r="A12" s="196"/>
      <c r="B12" s="371"/>
      <c r="C12" s="372"/>
      <c r="D12" s="372"/>
      <c r="E12" s="373"/>
      <c r="F12" s="372"/>
      <c r="G12" s="372"/>
      <c r="H12" s="372"/>
      <c r="I12" s="373"/>
      <c r="M12"/>
      <c r="X12" s="2">
        <v>10</v>
      </c>
      <c r="Y12" s="2" t="e">
        <f ca="1">VLOOKUP("*"&amp;$Y$2&amp;"*",OFFSET(高校所属一覧!$B$2:$F$113,Z11,0),1,FALSE)</f>
        <v>#N/A</v>
      </c>
      <c r="Z12" s="2" t="e">
        <f ca="1">VLOOKUP("*"&amp;$Y$2&amp;"*",OFFSET(高校所属一覧!$B$2:$F$113,Z11,0),5,FALSE)</f>
        <v>#N/A</v>
      </c>
    </row>
    <row r="13" spans="1:26" ht="28.5" customHeight="1" thickBot="1">
      <c r="A13" s="196"/>
      <c r="B13" s="371"/>
      <c r="C13" s="372"/>
      <c r="D13" s="372"/>
      <c r="E13" s="373"/>
      <c r="F13" s="372"/>
      <c r="G13" s="372"/>
      <c r="H13" s="372"/>
      <c r="I13" s="373"/>
      <c r="M13"/>
      <c r="X13" s="2">
        <v>11</v>
      </c>
      <c r="Y13" s="2" t="e">
        <f ca="1">VLOOKUP("*"&amp;$Y$2&amp;"*",OFFSET(高校所属一覧!$B$2:$F$113,Z12,0),1,FALSE)</f>
        <v>#N/A</v>
      </c>
      <c r="Z13" s="2" t="e">
        <f ca="1">VLOOKUP("*"&amp;$Y$2&amp;"*",OFFSET(高校所属一覧!$B$2:$F$113,Z12,0),5,FALSE)</f>
        <v>#N/A</v>
      </c>
    </row>
    <row r="14" spans="1:26">
      <c r="A14" s="196"/>
      <c r="B14" s="63"/>
      <c r="C14" s="196"/>
      <c r="D14" s="63"/>
      <c r="E14" s="196"/>
      <c r="F14" s="63"/>
      <c r="G14" s="196"/>
      <c r="H14" s="63"/>
      <c r="M14"/>
      <c r="X14" s="2">
        <v>12</v>
      </c>
      <c r="Y14" s="2" t="e">
        <f ca="1">VLOOKUP("*"&amp;$Y$2&amp;"*",OFFSET(高校所属一覧!$B$2:$F$113,Z13,0),1,FALSE)</f>
        <v>#N/A</v>
      </c>
      <c r="Z14" s="2" t="e">
        <f ca="1">VLOOKUP("*"&amp;$Y$2&amp;"*",OFFSET(高校所属一覧!$B$2:$F$113,Z13,0),5,FALSE)</f>
        <v>#N/A</v>
      </c>
    </row>
    <row r="15" spans="1:26">
      <c r="A15" s="196"/>
      <c r="B15" s="63"/>
      <c r="C15" s="196"/>
      <c r="D15" s="63"/>
      <c r="E15" s="196"/>
      <c r="F15" s="63"/>
      <c r="G15" s="196"/>
      <c r="H15" s="63"/>
      <c r="M15"/>
      <c r="X15" s="2">
        <v>13</v>
      </c>
      <c r="Y15" s="2" t="e">
        <f ca="1">VLOOKUP("*"&amp;$Y$2&amp;"*",OFFSET(高校所属一覧!$B$2:$F$113,Z14,0),1,FALSE)</f>
        <v>#N/A</v>
      </c>
      <c r="Z15" s="2" t="e">
        <f ca="1">VLOOKUP("*"&amp;$Y$2&amp;"*",OFFSET(高校所属一覧!$B$2:$F$113,Z14,0),5,FALSE)</f>
        <v>#N/A</v>
      </c>
    </row>
    <row r="16" spans="1:26">
      <c r="A16" s="196"/>
      <c r="B16" s="63"/>
      <c r="C16" s="196"/>
      <c r="D16" s="63"/>
      <c r="E16" s="196"/>
      <c r="F16" s="63"/>
      <c r="G16" s="196"/>
      <c r="H16" s="63"/>
      <c r="M16"/>
      <c r="X16" s="2">
        <v>14</v>
      </c>
      <c r="Y16" s="2" t="e">
        <f ca="1">VLOOKUP("*"&amp;$Y$2&amp;"*",OFFSET(高校所属一覧!$B$2:$F$113,Z15,0),1,FALSE)</f>
        <v>#N/A</v>
      </c>
      <c r="Z16" s="2" t="e">
        <f ca="1">VLOOKUP("*"&amp;$Y$2&amp;"*",OFFSET(高校所属一覧!$B$2:$F$113,Z15,0),5,FALSE)</f>
        <v>#N/A</v>
      </c>
    </row>
    <row r="17" spans="1:26">
      <c r="A17" s="196"/>
      <c r="B17" s="63"/>
      <c r="C17" s="196"/>
      <c r="D17" s="63"/>
      <c r="E17" s="196"/>
      <c r="F17" s="63"/>
      <c r="G17" s="196"/>
      <c r="H17" s="63"/>
      <c r="M17"/>
      <c r="X17" s="2">
        <v>15</v>
      </c>
      <c r="Y17" s="2" t="e">
        <f ca="1">VLOOKUP("*"&amp;$Y$2&amp;"*",OFFSET(高校所属一覧!$B$2:$F$113,Z16,0),1,FALSE)</f>
        <v>#N/A</v>
      </c>
      <c r="Z17" s="2" t="e">
        <f ca="1">VLOOKUP("*"&amp;$Y$2&amp;"*",OFFSET(高校所属一覧!$B$2:$F$113,Z16,0),5,FALSE)</f>
        <v>#N/A</v>
      </c>
    </row>
    <row r="18" spans="1:26">
      <c r="A18" s="196"/>
      <c r="B18" s="63"/>
      <c r="C18" s="196"/>
      <c r="D18" s="63"/>
      <c r="E18" s="196"/>
      <c r="F18" s="63"/>
      <c r="G18" s="196"/>
      <c r="H18" s="63"/>
      <c r="M18"/>
      <c r="X18" s="2">
        <v>16</v>
      </c>
      <c r="Y18" s="2" t="e">
        <f ca="1">VLOOKUP("*"&amp;$Y$2&amp;"*",OFFSET(高校所属一覧!$B$2:$F$113,Z17,0),1,FALSE)</f>
        <v>#N/A</v>
      </c>
      <c r="Z18" s="2" t="e">
        <f ca="1">VLOOKUP("*"&amp;$Y$2&amp;"*",OFFSET(高校所属一覧!$B$2:$F$113,Z17,0),5,FALSE)</f>
        <v>#N/A</v>
      </c>
    </row>
    <row r="19" spans="1:26">
      <c r="A19" s="196"/>
      <c r="B19" s="63"/>
      <c r="C19" s="196"/>
      <c r="D19" s="63"/>
      <c r="E19" s="196"/>
      <c r="F19" s="63"/>
      <c r="G19" s="196"/>
      <c r="H19" s="63"/>
      <c r="M19"/>
      <c r="X19" s="2">
        <v>17</v>
      </c>
      <c r="Y19" s="2" t="e">
        <f ca="1">VLOOKUP("*"&amp;$Y$2&amp;"*",OFFSET(高校所属一覧!$B$2:$F$113,Z18,0),1,FALSE)</f>
        <v>#N/A</v>
      </c>
      <c r="Z19" s="2" t="e">
        <f ca="1">VLOOKUP("*"&amp;$Y$2&amp;"*",OFFSET(高校所属一覧!$B$2:$F$113,Z18,0),5,FALSE)</f>
        <v>#N/A</v>
      </c>
    </row>
    <row r="20" spans="1:26">
      <c r="A20" s="196"/>
      <c r="B20" s="63"/>
      <c r="C20" s="196"/>
      <c r="D20" s="63"/>
      <c r="E20" s="196"/>
      <c r="F20" s="63"/>
      <c r="G20" s="196"/>
      <c r="H20" s="63"/>
      <c r="M20"/>
    </row>
    <row r="21" spans="1:26">
      <c r="A21" s="196"/>
      <c r="B21" s="63"/>
      <c r="C21" s="196"/>
      <c r="D21" s="63"/>
      <c r="E21" s="196"/>
      <c r="F21" s="63"/>
      <c r="G21" s="196"/>
      <c r="H21" s="63"/>
      <c r="M21"/>
    </row>
    <row r="22" spans="1:26">
      <c r="A22" s="196"/>
      <c r="B22" s="63"/>
      <c r="C22" s="196"/>
      <c r="D22" s="63"/>
      <c r="E22" s="196"/>
      <c r="F22" s="63"/>
      <c r="G22" s="196"/>
      <c r="H22" s="63"/>
      <c r="M22"/>
    </row>
    <row r="23" spans="1:26">
      <c r="A23" s="196"/>
      <c r="B23" s="63"/>
      <c r="C23" s="196"/>
      <c r="D23" s="63"/>
      <c r="E23" s="196"/>
      <c r="F23" s="63"/>
      <c r="G23" s="196"/>
      <c r="H23" s="63"/>
      <c r="M23"/>
    </row>
    <row r="24" spans="1:26">
      <c r="A24" s="196"/>
      <c r="B24" s="63"/>
      <c r="C24" s="196"/>
      <c r="D24" s="63"/>
      <c r="E24" s="196"/>
      <c r="F24" s="63"/>
      <c r="G24" s="196"/>
      <c r="H24" s="63"/>
      <c r="M24"/>
    </row>
    <row r="25" spans="1:26">
      <c r="A25" s="196"/>
      <c r="B25" s="63"/>
      <c r="C25" s="196"/>
      <c r="D25" s="63"/>
      <c r="E25" s="196"/>
      <c r="F25" s="63"/>
      <c r="G25" s="196"/>
      <c r="H25" s="63"/>
      <c r="M25"/>
    </row>
    <row r="26" spans="1:26">
      <c r="A26" s="196"/>
      <c r="B26" s="63"/>
      <c r="C26" s="196"/>
      <c r="D26" s="63"/>
      <c r="E26" s="196"/>
      <c r="F26" s="63"/>
      <c r="G26" s="196"/>
      <c r="H26" s="63"/>
      <c r="M26"/>
    </row>
    <row r="27" spans="1:26">
      <c r="A27" s="196"/>
      <c r="B27" s="63"/>
      <c r="C27" s="196"/>
      <c r="D27" s="63"/>
      <c r="E27" s="196"/>
      <c r="F27" s="63"/>
      <c r="G27" s="196"/>
      <c r="H27" s="63"/>
      <c r="M27"/>
    </row>
    <row r="28" spans="1:26">
      <c r="A28" s="196"/>
      <c r="B28" s="63"/>
      <c r="C28" s="196"/>
      <c r="D28" s="63"/>
      <c r="E28" s="196"/>
      <c r="F28" s="63"/>
      <c r="G28" s="196"/>
      <c r="H28" s="63"/>
      <c r="M28"/>
    </row>
    <row r="29" spans="1:26">
      <c r="A29" s="196"/>
      <c r="B29" s="63"/>
      <c r="C29" s="196"/>
      <c r="D29" s="63"/>
      <c r="E29" s="196"/>
      <c r="F29" s="63"/>
      <c r="G29" s="196"/>
      <c r="H29" s="63"/>
      <c r="M29"/>
    </row>
    <row r="30" spans="1:26">
      <c r="A30" s="196"/>
      <c r="B30" s="63"/>
      <c r="C30" s="196"/>
      <c r="D30" s="63"/>
      <c r="E30" s="196"/>
      <c r="F30" s="63"/>
      <c r="G30" s="196"/>
      <c r="H30" s="63"/>
      <c r="M30"/>
    </row>
    <row r="31" spans="1:26">
      <c r="A31" s="196"/>
      <c r="B31" s="63"/>
      <c r="C31" s="196"/>
      <c r="D31" s="63"/>
      <c r="E31" s="196"/>
      <c r="F31" s="63"/>
      <c r="G31" s="196"/>
      <c r="H31" s="63"/>
      <c r="M31"/>
    </row>
    <row r="32" spans="1:26">
      <c r="A32" s="196"/>
      <c r="B32" s="63"/>
      <c r="C32" s="196"/>
      <c r="D32" s="63"/>
      <c r="E32" s="196"/>
      <c r="F32" s="63"/>
      <c r="G32" s="196"/>
      <c r="H32" s="63"/>
      <c r="M32"/>
    </row>
    <row r="33" spans="1:13">
      <c r="A33" s="196"/>
      <c r="B33" s="63"/>
      <c r="C33" s="196"/>
      <c r="D33" s="63"/>
      <c r="E33" s="196"/>
      <c r="F33" s="63"/>
      <c r="G33" s="196"/>
      <c r="H33" s="63"/>
      <c r="M33"/>
    </row>
    <row r="34" spans="1:13">
      <c r="A34" s="196"/>
      <c r="B34" s="63"/>
      <c r="C34" s="196"/>
      <c r="D34" s="63"/>
      <c r="E34" s="196"/>
      <c r="F34" s="63"/>
      <c r="G34" s="63"/>
      <c r="H34" s="63"/>
      <c r="M34"/>
    </row>
    <row r="35" spans="1:13">
      <c r="A35" s="196"/>
      <c r="B35" s="63"/>
      <c r="C35" s="196"/>
      <c r="D35" s="63"/>
      <c r="E35" s="196"/>
      <c r="F35" s="63"/>
      <c r="G35" s="63"/>
      <c r="H35" s="63"/>
      <c r="M35"/>
    </row>
    <row r="36" spans="1:13">
      <c r="A36" s="196"/>
      <c r="B36" s="63"/>
      <c r="C36" s="196"/>
      <c r="D36" s="63"/>
      <c r="E36" s="196"/>
      <c r="F36" s="63"/>
      <c r="G36" s="63"/>
      <c r="H36" s="63"/>
      <c r="M36"/>
    </row>
    <row r="37" spans="1:13">
      <c r="A37" s="196"/>
      <c r="B37" s="63"/>
      <c r="C37" s="196"/>
      <c r="D37" s="63"/>
      <c r="E37" s="196"/>
      <c r="F37" s="63"/>
      <c r="G37" s="63"/>
      <c r="H37" s="63"/>
      <c r="M37"/>
    </row>
    <row r="38" spans="1:13">
      <c r="A38" s="196"/>
      <c r="B38" s="63"/>
      <c r="C38" s="196"/>
      <c r="D38" s="63"/>
      <c r="E38" s="196"/>
      <c r="F38" s="63"/>
      <c r="G38" s="63"/>
      <c r="H38" s="63"/>
      <c r="M38"/>
    </row>
    <row r="39" spans="1:13">
      <c r="A39" s="196"/>
      <c r="B39" s="63"/>
      <c r="C39" s="196"/>
      <c r="D39" s="63"/>
      <c r="E39" s="196"/>
      <c r="F39" s="63"/>
      <c r="G39" s="63"/>
      <c r="H39" s="63"/>
      <c r="M39"/>
    </row>
    <row r="40" spans="1:13">
      <c r="A40" s="196"/>
      <c r="B40" s="63"/>
      <c r="C40" s="196"/>
      <c r="D40" s="63"/>
      <c r="E40" s="196"/>
      <c r="F40" s="63"/>
      <c r="G40" s="63"/>
      <c r="H40" s="63"/>
      <c r="M40"/>
    </row>
    <row r="41" spans="1:13">
      <c r="A41" s="196"/>
      <c r="B41" s="63"/>
      <c r="C41" s="196"/>
      <c r="D41" s="63"/>
      <c r="E41" s="196"/>
      <c r="F41" s="63"/>
      <c r="G41" s="63"/>
      <c r="H41" s="63"/>
      <c r="M41"/>
    </row>
    <row r="42" spans="1:13">
      <c r="A42" s="196"/>
      <c r="B42" s="63"/>
      <c r="C42" s="196"/>
      <c r="D42" s="63"/>
      <c r="E42" s="196"/>
      <c r="F42" s="63"/>
      <c r="G42" s="63"/>
      <c r="H42" s="63"/>
      <c r="M42"/>
    </row>
    <row r="43" spans="1:13">
      <c r="A43" s="196"/>
      <c r="B43" s="63"/>
      <c r="C43" s="196"/>
      <c r="D43" s="63"/>
      <c r="E43" s="196"/>
      <c r="F43" s="63"/>
      <c r="G43" s="63"/>
      <c r="H43" s="63"/>
      <c r="M43"/>
    </row>
    <row r="44" spans="1:13">
      <c r="A44" s="196"/>
      <c r="B44" s="63"/>
      <c r="C44" s="196"/>
      <c r="D44" s="63"/>
      <c r="E44" s="196"/>
      <c r="F44" s="63"/>
      <c r="M44"/>
    </row>
    <row r="45" spans="1:13">
      <c r="M45"/>
    </row>
    <row r="46" spans="1:13">
      <c r="M46"/>
    </row>
    <row r="47" spans="1:13">
      <c r="M47"/>
    </row>
    <row r="48" spans="1:13">
      <c r="M48"/>
    </row>
    <row r="49" spans="13:13">
      <c r="M49"/>
    </row>
    <row r="50" spans="13:13">
      <c r="M50"/>
    </row>
    <row r="51" spans="13:13">
      <c r="M51"/>
    </row>
    <row r="52" spans="13:13">
      <c r="M52"/>
    </row>
    <row r="53" spans="13:13">
      <c r="M53"/>
    </row>
    <row r="54" spans="13:13">
      <c r="M54"/>
    </row>
    <row r="55" spans="13:13">
      <c r="M55"/>
    </row>
    <row r="56" spans="13:13">
      <c r="M56"/>
    </row>
    <row r="57" spans="13:13">
      <c r="M57"/>
    </row>
    <row r="58" spans="13:13">
      <c r="M58"/>
    </row>
    <row r="59" spans="13:13">
      <c r="M59"/>
    </row>
  </sheetData>
  <sheetProtection sheet="1" selectLockedCells="1"/>
  <mergeCells count="26">
    <mergeCell ref="B13:E13"/>
    <mergeCell ref="F13:I13"/>
    <mergeCell ref="G4:K6"/>
    <mergeCell ref="D8:F8"/>
    <mergeCell ref="D4:F4"/>
    <mergeCell ref="B5:C5"/>
    <mergeCell ref="B8:C8"/>
    <mergeCell ref="B9:C9"/>
    <mergeCell ref="D9:F9"/>
    <mergeCell ref="B10:C10"/>
    <mergeCell ref="B11:I11"/>
    <mergeCell ref="B12:E12"/>
    <mergeCell ref="F12:I12"/>
    <mergeCell ref="D6:F6"/>
    <mergeCell ref="D7:F7"/>
    <mergeCell ref="B6:C6"/>
    <mergeCell ref="B7:C7"/>
    <mergeCell ref="B4:C4"/>
    <mergeCell ref="D5:F5"/>
    <mergeCell ref="E1:U1"/>
    <mergeCell ref="B2:C2"/>
    <mergeCell ref="D2:F2"/>
    <mergeCell ref="G3:U3"/>
    <mergeCell ref="G2:U2"/>
    <mergeCell ref="D3:F3"/>
    <mergeCell ref="B3:C3"/>
  </mergeCells>
  <phoneticPr fontId="3"/>
  <dataValidations count="5">
    <dataValidation imeMode="on" allowBlank="1" showInputMessage="1" showErrorMessage="1" sqref="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C4 IY6:IY9 SU6:SU9 ACQ6:ACQ9 AMM6:AMM9 AWI6:AWI9 BGE6:BGE9 BQA6:BQA9 BZW6:BZW9 CJS6:CJS9 CTO6:CTO9 DDK6:DDK9 DNG6:DNG9 DXC6:DXC9 EGY6:EGY9 EQU6:EQU9 FAQ6:FAQ9 FKM6:FKM9 FUI6:FUI9 GEE6:GEE9 GOA6:GOA9 GXW6:GXW9 HHS6:HHS9 HRO6:HRO9 IBK6:IBK9 ILG6:ILG9 IVC6:IVC9 JEY6:JEY9 JOU6:JOU9 JYQ6:JYQ9 KIM6:KIM9 KSI6:KSI9 LCE6:LCE9 LMA6:LMA9 LVW6:LVW9 MFS6:MFS9 MPO6:MPO9 MZK6:MZK9 NJG6:NJG9 NTC6:NTC9 OCY6:OCY9 OMU6:OMU9 OWQ6:OWQ9 PGM6:PGM9 PQI6:PQI9 QAE6:QAE9 QKA6:QKA9 QTW6:QTW9 RDS6:RDS9 RNO6:RNO9 RXK6:RXK9 SHG6:SHG9 SRC6:SRC9 TAY6:TAY9 TKU6:TKU9 TUQ6:TUQ9 UEM6:UEM9 UOI6:UOI9 UYE6:UYE9 VIA6:VIA9 VRW6:VRW9 WBS6:WBS9 WLO6:WLO9 WVK6:WVK9 C65543:C65545 IY65543:IY65545 SU65543:SU65545 ACQ65543:ACQ65545 AMM65543:AMM65545 AWI65543:AWI65545 BGE65543:BGE65545 BQA65543:BQA65545 BZW65543:BZW65545 CJS65543:CJS65545 CTO65543:CTO65545 DDK65543:DDK65545 DNG65543:DNG65545 DXC65543:DXC65545 EGY65543:EGY65545 EQU65543:EQU65545 FAQ65543:FAQ65545 FKM65543:FKM65545 FUI65543:FUI65545 GEE65543:GEE65545 GOA65543:GOA65545 GXW65543:GXW65545 HHS65543:HHS65545 HRO65543:HRO65545 IBK65543:IBK65545 ILG65543:ILG65545 IVC65543:IVC65545 JEY65543:JEY65545 JOU65543:JOU65545 JYQ65543:JYQ65545 KIM65543:KIM65545 KSI65543:KSI65545 LCE65543:LCE65545 LMA65543:LMA65545 LVW65543:LVW65545 MFS65543:MFS65545 MPO65543:MPO65545 MZK65543:MZK65545 NJG65543:NJG65545 NTC65543:NTC65545 OCY65543:OCY65545 OMU65543:OMU65545 OWQ65543:OWQ65545 PGM65543:PGM65545 PQI65543:PQI65545 QAE65543:QAE65545 QKA65543:QKA65545 QTW65543:QTW65545 RDS65543:RDS65545 RNO65543:RNO65545 RXK65543:RXK65545 SHG65543:SHG65545 SRC65543:SRC65545 TAY65543:TAY65545 TKU65543:TKU65545 TUQ65543:TUQ65545 UEM65543:UEM65545 UOI65543:UOI65545 UYE65543:UYE65545 VIA65543:VIA65545 VRW65543:VRW65545 WBS65543:WBS65545 WLO65543:WLO65545 WVK65543:WVK65545 C131079:C131081 IY131079:IY131081 SU131079:SU131081 ACQ131079:ACQ131081 AMM131079:AMM131081 AWI131079:AWI131081 BGE131079:BGE131081 BQA131079:BQA131081 BZW131079:BZW131081 CJS131079:CJS131081 CTO131079:CTO131081 DDK131079:DDK131081 DNG131079:DNG131081 DXC131079:DXC131081 EGY131079:EGY131081 EQU131079:EQU131081 FAQ131079:FAQ131081 FKM131079:FKM131081 FUI131079:FUI131081 GEE131079:GEE131081 GOA131079:GOA131081 GXW131079:GXW131081 HHS131079:HHS131081 HRO131079:HRO131081 IBK131079:IBK131081 ILG131079:ILG131081 IVC131079:IVC131081 JEY131079:JEY131081 JOU131079:JOU131081 JYQ131079:JYQ131081 KIM131079:KIM131081 KSI131079:KSI131081 LCE131079:LCE131081 LMA131079:LMA131081 LVW131079:LVW131081 MFS131079:MFS131081 MPO131079:MPO131081 MZK131079:MZK131081 NJG131079:NJG131081 NTC131079:NTC131081 OCY131079:OCY131081 OMU131079:OMU131081 OWQ131079:OWQ131081 PGM131079:PGM131081 PQI131079:PQI131081 QAE131079:QAE131081 QKA131079:QKA131081 QTW131079:QTW131081 RDS131079:RDS131081 RNO131079:RNO131081 RXK131079:RXK131081 SHG131079:SHG131081 SRC131079:SRC131081 TAY131079:TAY131081 TKU131079:TKU131081 TUQ131079:TUQ131081 UEM131079:UEM131081 UOI131079:UOI131081 UYE131079:UYE131081 VIA131079:VIA131081 VRW131079:VRW131081 WBS131079:WBS131081 WLO131079:WLO131081 WVK131079:WVK131081 C196615:C196617 IY196615:IY196617 SU196615:SU196617 ACQ196615:ACQ196617 AMM196615:AMM196617 AWI196615:AWI196617 BGE196615:BGE196617 BQA196615:BQA196617 BZW196615:BZW196617 CJS196615:CJS196617 CTO196615:CTO196617 DDK196615:DDK196617 DNG196615:DNG196617 DXC196615:DXC196617 EGY196615:EGY196617 EQU196615:EQU196617 FAQ196615:FAQ196617 FKM196615:FKM196617 FUI196615:FUI196617 GEE196615:GEE196617 GOA196615:GOA196617 GXW196615:GXW196617 HHS196615:HHS196617 HRO196615:HRO196617 IBK196615:IBK196617 ILG196615:ILG196617 IVC196615:IVC196617 JEY196615:JEY196617 JOU196615:JOU196617 JYQ196615:JYQ196617 KIM196615:KIM196617 KSI196615:KSI196617 LCE196615:LCE196617 LMA196615:LMA196617 LVW196615:LVW196617 MFS196615:MFS196617 MPO196615:MPO196617 MZK196615:MZK196617 NJG196615:NJG196617 NTC196615:NTC196617 OCY196615:OCY196617 OMU196615:OMU196617 OWQ196615:OWQ196617 PGM196615:PGM196617 PQI196615:PQI196617 QAE196615:QAE196617 QKA196615:QKA196617 QTW196615:QTW196617 RDS196615:RDS196617 RNO196615:RNO196617 RXK196615:RXK196617 SHG196615:SHG196617 SRC196615:SRC196617 TAY196615:TAY196617 TKU196615:TKU196617 TUQ196615:TUQ196617 UEM196615:UEM196617 UOI196615:UOI196617 UYE196615:UYE196617 VIA196615:VIA196617 VRW196615:VRW196617 WBS196615:WBS196617 WLO196615:WLO196617 WVK196615:WVK196617 C262151:C262153 IY262151:IY262153 SU262151:SU262153 ACQ262151:ACQ262153 AMM262151:AMM262153 AWI262151:AWI262153 BGE262151:BGE262153 BQA262151:BQA262153 BZW262151:BZW262153 CJS262151:CJS262153 CTO262151:CTO262153 DDK262151:DDK262153 DNG262151:DNG262153 DXC262151:DXC262153 EGY262151:EGY262153 EQU262151:EQU262153 FAQ262151:FAQ262153 FKM262151:FKM262153 FUI262151:FUI262153 GEE262151:GEE262153 GOA262151:GOA262153 GXW262151:GXW262153 HHS262151:HHS262153 HRO262151:HRO262153 IBK262151:IBK262153 ILG262151:ILG262153 IVC262151:IVC262153 JEY262151:JEY262153 JOU262151:JOU262153 JYQ262151:JYQ262153 KIM262151:KIM262153 KSI262151:KSI262153 LCE262151:LCE262153 LMA262151:LMA262153 LVW262151:LVW262153 MFS262151:MFS262153 MPO262151:MPO262153 MZK262151:MZK262153 NJG262151:NJG262153 NTC262151:NTC262153 OCY262151:OCY262153 OMU262151:OMU262153 OWQ262151:OWQ262153 PGM262151:PGM262153 PQI262151:PQI262153 QAE262151:QAE262153 QKA262151:QKA262153 QTW262151:QTW262153 RDS262151:RDS262153 RNO262151:RNO262153 RXK262151:RXK262153 SHG262151:SHG262153 SRC262151:SRC262153 TAY262151:TAY262153 TKU262151:TKU262153 TUQ262151:TUQ262153 UEM262151:UEM262153 UOI262151:UOI262153 UYE262151:UYE262153 VIA262151:VIA262153 VRW262151:VRW262153 WBS262151:WBS262153 WLO262151:WLO262153 WVK262151:WVK262153 C327687:C327689 IY327687:IY327689 SU327687:SU327689 ACQ327687:ACQ327689 AMM327687:AMM327689 AWI327687:AWI327689 BGE327687:BGE327689 BQA327687:BQA327689 BZW327687:BZW327689 CJS327687:CJS327689 CTO327687:CTO327689 DDK327687:DDK327689 DNG327687:DNG327689 DXC327687:DXC327689 EGY327687:EGY327689 EQU327687:EQU327689 FAQ327687:FAQ327689 FKM327687:FKM327689 FUI327687:FUI327689 GEE327687:GEE327689 GOA327687:GOA327689 GXW327687:GXW327689 HHS327687:HHS327689 HRO327687:HRO327689 IBK327687:IBK327689 ILG327687:ILG327689 IVC327687:IVC327689 JEY327687:JEY327689 JOU327687:JOU327689 JYQ327687:JYQ327689 KIM327687:KIM327689 KSI327687:KSI327689 LCE327687:LCE327689 LMA327687:LMA327689 LVW327687:LVW327689 MFS327687:MFS327689 MPO327687:MPO327689 MZK327687:MZK327689 NJG327687:NJG327689 NTC327687:NTC327689 OCY327687:OCY327689 OMU327687:OMU327689 OWQ327687:OWQ327689 PGM327687:PGM327689 PQI327687:PQI327689 QAE327687:QAE327689 QKA327687:QKA327689 QTW327687:QTW327689 RDS327687:RDS327689 RNO327687:RNO327689 RXK327687:RXK327689 SHG327687:SHG327689 SRC327687:SRC327689 TAY327687:TAY327689 TKU327687:TKU327689 TUQ327687:TUQ327689 UEM327687:UEM327689 UOI327687:UOI327689 UYE327687:UYE327689 VIA327687:VIA327689 VRW327687:VRW327689 WBS327687:WBS327689 WLO327687:WLO327689 WVK327687:WVK327689 C393223:C393225 IY393223:IY393225 SU393223:SU393225 ACQ393223:ACQ393225 AMM393223:AMM393225 AWI393223:AWI393225 BGE393223:BGE393225 BQA393223:BQA393225 BZW393223:BZW393225 CJS393223:CJS393225 CTO393223:CTO393225 DDK393223:DDK393225 DNG393223:DNG393225 DXC393223:DXC393225 EGY393223:EGY393225 EQU393223:EQU393225 FAQ393223:FAQ393225 FKM393223:FKM393225 FUI393223:FUI393225 GEE393223:GEE393225 GOA393223:GOA393225 GXW393223:GXW393225 HHS393223:HHS393225 HRO393223:HRO393225 IBK393223:IBK393225 ILG393223:ILG393225 IVC393223:IVC393225 JEY393223:JEY393225 JOU393223:JOU393225 JYQ393223:JYQ393225 KIM393223:KIM393225 KSI393223:KSI393225 LCE393223:LCE393225 LMA393223:LMA393225 LVW393223:LVW393225 MFS393223:MFS393225 MPO393223:MPO393225 MZK393223:MZK393225 NJG393223:NJG393225 NTC393223:NTC393225 OCY393223:OCY393225 OMU393223:OMU393225 OWQ393223:OWQ393225 PGM393223:PGM393225 PQI393223:PQI393225 QAE393223:QAE393225 QKA393223:QKA393225 QTW393223:QTW393225 RDS393223:RDS393225 RNO393223:RNO393225 RXK393223:RXK393225 SHG393223:SHG393225 SRC393223:SRC393225 TAY393223:TAY393225 TKU393223:TKU393225 TUQ393223:TUQ393225 UEM393223:UEM393225 UOI393223:UOI393225 UYE393223:UYE393225 VIA393223:VIA393225 VRW393223:VRW393225 WBS393223:WBS393225 WLO393223:WLO393225 WVK393223:WVK393225 C458759:C458761 IY458759:IY458761 SU458759:SU458761 ACQ458759:ACQ458761 AMM458759:AMM458761 AWI458759:AWI458761 BGE458759:BGE458761 BQA458759:BQA458761 BZW458759:BZW458761 CJS458759:CJS458761 CTO458759:CTO458761 DDK458759:DDK458761 DNG458759:DNG458761 DXC458759:DXC458761 EGY458759:EGY458761 EQU458759:EQU458761 FAQ458759:FAQ458761 FKM458759:FKM458761 FUI458759:FUI458761 GEE458759:GEE458761 GOA458759:GOA458761 GXW458759:GXW458761 HHS458759:HHS458761 HRO458759:HRO458761 IBK458759:IBK458761 ILG458759:ILG458761 IVC458759:IVC458761 JEY458759:JEY458761 JOU458759:JOU458761 JYQ458759:JYQ458761 KIM458759:KIM458761 KSI458759:KSI458761 LCE458759:LCE458761 LMA458759:LMA458761 LVW458759:LVW458761 MFS458759:MFS458761 MPO458759:MPO458761 MZK458759:MZK458761 NJG458759:NJG458761 NTC458759:NTC458761 OCY458759:OCY458761 OMU458759:OMU458761 OWQ458759:OWQ458761 PGM458759:PGM458761 PQI458759:PQI458761 QAE458759:QAE458761 QKA458759:QKA458761 QTW458759:QTW458761 RDS458759:RDS458761 RNO458759:RNO458761 RXK458759:RXK458761 SHG458759:SHG458761 SRC458759:SRC458761 TAY458759:TAY458761 TKU458759:TKU458761 TUQ458759:TUQ458761 UEM458759:UEM458761 UOI458759:UOI458761 UYE458759:UYE458761 VIA458759:VIA458761 VRW458759:VRW458761 WBS458759:WBS458761 WLO458759:WLO458761 WVK458759:WVK458761 C524295:C524297 IY524295:IY524297 SU524295:SU524297 ACQ524295:ACQ524297 AMM524295:AMM524297 AWI524295:AWI524297 BGE524295:BGE524297 BQA524295:BQA524297 BZW524295:BZW524297 CJS524295:CJS524297 CTO524295:CTO524297 DDK524295:DDK524297 DNG524295:DNG524297 DXC524295:DXC524297 EGY524295:EGY524297 EQU524295:EQU524297 FAQ524295:FAQ524297 FKM524295:FKM524297 FUI524295:FUI524297 GEE524295:GEE524297 GOA524295:GOA524297 GXW524295:GXW524297 HHS524295:HHS524297 HRO524295:HRO524297 IBK524295:IBK524297 ILG524295:ILG524297 IVC524295:IVC524297 JEY524295:JEY524297 JOU524295:JOU524297 JYQ524295:JYQ524297 KIM524295:KIM524297 KSI524295:KSI524297 LCE524295:LCE524297 LMA524295:LMA524297 LVW524295:LVW524297 MFS524295:MFS524297 MPO524295:MPO524297 MZK524295:MZK524297 NJG524295:NJG524297 NTC524295:NTC524297 OCY524295:OCY524297 OMU524295:OMU524297 OWQ524295:OWQ524297 PGM524295:PGM524297 PQI524295:PQI524297 QAE524295:QAE524297 QKA524295:QKA524297 QTW524295:QTW524297 RDS524295:RDS524297 RNO524295:RNO524297 RXK524295:RXK524297 SHG524295:SHG524297 SRC524295:SRC524297 TAY524295:TAY524297 TKU524295:TKU524297 TUQ524295:TUQ524297 UEM524295:UEM524297 UOI524295:UOI524297 UYE524295:UYE524297 VIA524295:VIA524297 VRW524295:VRW524297 WBS524295:WBS524297 WLO524295:WLO524297 WVK524295:WVK524297 C589831:C589833 IY589831:IY589833 SU589831:SU589833 ACQ589831:ACQ589833 AMM589831:AMM589833 AWI589831:AWI589833 BGE589831:BGE589833 BQA589831:BQA589833 BZW589831:BZW589833 CJS589831:CJS589833 CTO589831:CTO589833 DDK589831:DDK589833 DNG589831:DNG589833 DXC589831:DXC589833 EGY589831:EGY589833 EQU589831:EQU589833 FAQ589831:FAQ589833 FKM589831:FKM589833 FUI589831:FUI589833 GEE589831:GEE589833 GOA589831:GOA589833 GXW589831:GXW589833 HHS589831:HHS589833 HRO589831:HRO589833 IBK589831:IBK589833 ILG589831:ILG589833 IVC589831:IVC589833 JEY589831:JEY589833 JOU589831:JOU589833 JYQ589831:JYQ589833 KIM589831:KIM589833 KSI589831:KSI589833 LCE589831:LCE589833 LMA589831:LMA589833 LVW589831:LVW589833 MFS589831:MFS589833 MPO589831:MPO589833 MZK589831:MZK589833 NJG589831:NJG589833 NTC589831:NTC589833 OCY589831:OCY589833 OMU589831:OMU589833 OWQ589831:OWQ589833 PGM589831:PGM589833 PQI589831:PQI589833 QAE589831:QAE589833 QKA589831:QKA589833 QTW589831:QTW589833 RDS589831:RDS589833 RNO589831:RNO589833 RXK589831:RXK589833 SHG589831:SHG589833 SRC589831:SRC589833 TAY589831:TAY589833 TKU589831:TKU589833 TUQ589831:TUQ589833 UEM589831:UEM589833 UOI589831:UOI589833 UYE589831:UYE589833 VIA589831:VIA589833 VRW589831:VRW589833 WBS589831:WBS589833 WLO589831:WLO589833 WVK589831:WVK589833 C655367:C655369 IY655367:IY655369 SU655367:SU655369 ACQ655367:ACQ655369 AMM655367:AMM655369 AWI655367:AWI655369 BGE655367:BGE655369 BQA655367:BQA655369 BZW655367:BZW655369 CJS655367:CJS655369 CTO655367:CTO655369 DDK655367:DDK655369 DNG655367:DNG655369 DXC655367:DXC655369 EGY655367:EGY655369 EQU655367:EQU655369 FAQ655367:FAQ655369 FKM655367:FKM655369 FUI655367:FUI655369 GEE655367:GEE655369 GOA655367:GOA655369 GXW655367:GXW655369 HHS655367:HHS655369 HRO655367:HRO655369 IBK655367:IBK655369 ILG655367:ILG655369 IVC655367:IVC655369 JEY655367:JEY655369 JOU655367:JOU655369 JYQ655367:JYQ655369 KIM655367:KIM655369 KSI655367:KSI655369 LCE655367:LCE655369 LMA655367:LMA655369 LVW655367:LVW655369 MFS655367:MFS655369 MPO655367:MPO655369 MZK655367:MZK655369 NJG655367:NJG655369 NTC655367:NTC655369 OCY655367:OCY655369 OMU655367:OMU655369 OWQ655367:OWQ655369 PGM655367:PGM655369 PQI655367:PQI655369 QAE655367:QAE655369 QKA655367:QKA655369 QTW655367:QTW655369 RDS655367:RDS655369 RNO655367:RNO655369 RXK655367:RXK655369 SHG655367:SHG655369 SRC655367:SRC655369 TAY655367:TAY655369 TKU655367:TKU655369 TUQ655367:TUQ655369 UEM655367:UEM655369 UOI655367:UOI655369 UYE655367:UYE655369 VIA655367:VIA655369 VRW655367:VRW655369 WBS655367:WBS655369 WLO655367:WLO655369 WVK655367:WVK655369 C720903:C720905 IY720903:IY720905 SU720903:SU720905 ACQ720903:ACQ720905 AMM720903:AMM720905 AWI720903:AWI720905 BGE720903:BGE720905 BQA720903:BQA720905 BZW720903:BZW720905 CJS720903:CJS720905 CTO720903:CTO720905 DDK720903:DDK720905 DNG720903:DNG720905 DXC720903:DXC720905 EGY720903:EGY720905 EQU720903:EQU720905 FAQ720903:FAQ720905 FKM720903:FKM720905 FUI720903:FUI720905 GEE720903:GEE720905 GOA720903:GOA720905 GXW720903:GXW720905 HHS720903:HHS720905 HRO720903:HRO720905 IBK720903:IBK720905 ILG720903:ILG720905 IVC720903:IVC720905 JEY720903:JEY720905 JOU720903:JOU720905 JYQ720903:JYQ720905 KIM720903:KIM720905 KSI720903:KSI720905 LCE720903:LCE720905 LMA720903:LMA720905 LVW720903:LVW720905 MFS720903:MFS720905 MPO720903:MPO720905 MZK720903:MZK720905 NJG720903:NJG720905 NTC720903:NTC720905 OCY720903:OCY720905 OMU720903:OMU720905 OWQ720903:OWQ720905 PGM720903:PGM720905 PQI720903:PQI720905 QAE720903:QAE720905 QKA720903:QKA720905 QTW720903:QTW720905 RDS720903:RDS720905 RNO720903:RNO720905 RXK720903:RXK720905 SHG720903:SHG720905 SRC720903:SRC720905 TAY720903:TAY720905 TKU720903:TKU720905 TUQ720903:TUQ720905 UEM720903:UEM720905 UOI720903:UOI720905 UYE720903:UYE720905 VIA720903:VIA720905 VRW720903:VRW720905 WBS720903:WBS720905 WLO720903:WLO720905 WVK720903:WVK720905 C786439:C786441 IY786439:IY786441 SU786439:SU786441 ACQ786439:ACQ786441 AMM786439:AMM786441 AWI786439:AWI786441 BGE786439:BGE786441 BQA786439:BQA786441 BZW786439:BZW786441 CJS786439:CJS786441 CTO786439:CTO786441 DDK786439:DDK786441 DNG786439:DNG786441 DXC786439:DXC786441 EGY786439:EGY786441 EQU786439:EQU786441 FAQ786439:FAQ786441 FKM786439:FKM786441 FUI786439:FUI786441 GEE786439:GEE786441 GOA786439:GOA786441 GXW786439:GXW786441 HHS786439:HHS786441 HRO786439:HRO786441 IBK786439:IBK786441 ILG786439:ILG786441 IVC786439:IVC786441 JEY786439:JEY786441 JOU786439:JOU786441 JYQ786439:JYQ786441 KIM786439:KIM786441 KSI786439:KSI786441 LCE786439:LCE786441 LMA786439:LMA786441 LVW786439:LVW786441 MFS786439:MFS786441 MPO786439:MPO786441 MZK786439:MZK786441 NJG786439:NJG786441 NTC786439:NTC786441 OCY786439:OCY786441 OMU786439:OMU786441 OWQ786439:OWQ786441 PGM786439:PGM786441 PQI786439:PQI786441 QAE786439:QAE786441 QKA786439:QKA786441 QTW786439:QTW786441 RDS786439:RDS786441 RNO786439:RNO786441 RXK786439:RXK786441 SHG786439:SHG786441 SRC786439:SRC786441 TAY786439:TAY786441 TKU786439:TKU786441 TUQ786439:TUQ786441 UEM786439:UEM786441 UOI786439:UOI786441 UYE786439:UYE786441 VIA786439:VIA786441 VRW786439:VRW786441 WBS786439:WBS786441 WLO786439:WLO786441 WVK786439:WVK786441 C851975:C851977 IY851975:IY851977 SU851975:SU851977 ACQ851975:ACQ851977 AMM851975:AMM851977 AWI851975:AWI851977 BGE851975:BGE851977 BQA851975:BQA851977 BZW851975:BZW851977 CJS851975:CJS851977 CTO851975:CTO851977 DDK851975:DDK851977 DNG851975:DNG851977 DXC851975:DXC851977 EGY851975:EGY851977 EQU851975:EQU851977 FAQ851975:FAQ851977 FKM851975:FKM851977 FUI851975:FUI851977 GEE851975:GEE851977 GOA851975:GOA851977 GXW851975:GXW851977 HHS851975:HHS851977 HRO851975:HRO851977 IBK851975:IBK851977 ILG851975:ILG851977 IVC851975:IVC851977 JEY851975:JEY851977 JOU851975:JOU851977 JYQ851975:JYQ851977 KIM851975:KIM851977 KSI851975:KSI851977 LCE851975:LCE851977 LMA851975:LMA851977 LVW851975:LVW851977 MFS851975:MFS851977 MPO851975:MPO851977 MZK851975:MZK851977 NJG851975:NJG851977 NTC851975:NTC851977 OCY851975:OCY851977 OMU851975:OMU851977 OWQ851975:OWQ851977 PGM851975:PGM851977 PQI851975:PQI851977 QAE851975:QAE851977 QKA851975:QKA851977 QTW851975:QTW851977 RDS851975:RDS851977 RNO851975:RNO851977 RXK851975:RXK851977 SHG851975:SHG851977 SRC851975:SRC851977 TAY851975:TAY851977 TKU851975:TKU851977 TUQ851975:TUQ851977 UEM851975:UEM851977 UOI851975:UOI851977 UYE851975:UYE851977 VIA851975:VIA851977 VRW851975:VRW851977 WBS851975:WBS851977 WLO851975:WLO851977 WVK851975:WVK851977 C917511:C917513 IY917511:IY917513 SU917511:SU917513 ACQ917511:ACQ917513 AMM917511:AMM917513 AWI917511:AWI917513 BGE917511:BGE917513 BQA917511:BQA917513 BZW917511:BZW917513 CJS917511:CJS917513 CTO917511:CTO917513 DDK917511:DDK917513 DNG917511:DNG917513 DXC917511:DXC917513 EGY917511:EGY917513 EQU917511:EQU917513 FAQ917511:FAQ917513 FKM917511:FKM917513 FUI917511:FUI917513 GEE917511:GEE917513 GOA917511:GOA917513 GXW917511:GXW917513 HHS917511:HHS917513 HRO917511:HRO917513 IBK917511:IBK917513 ILG917511:ILG917513 IVC917511:IVC917513 JEY917511:JEY917513 JOU917511:JOU917513 JYQ917511:JYQ917513 KIM917511:KIM917513 KSI917511:KSI917513 LCE917511:LCE917513 LMA917511:LMA917513 LVW917511:LVW917513 MFS917511:MFS917513 MPO917511:MPO917513 MZK917511:MZK917513 NJG917511:NJG917513 NTC917511:NTC917513 OCY917511:OCY917513 OMU917511:OMU917513 OWQ917511:OWQ917513 PGM917511:PGM917513 PQI917511:PQI917513 QAE917511:QAE917513 QKA917511:QKA917513 QTW917511:QTW917513 RDS917511:RDS917513 RNO917511:RNO917513 RXK917511:RXK917513 SHG917511:SHG917513 SRC917511:SRC917513 TAY917511:TAY917513 TKU917511:TKU917513 TUQ917511:TUQ917513 UEM917511:UEM917513 UOI917511:UOI917513 UYE917511:UYE917513 VIA917511:VIA917513 VRW917511:VRW917513 WBS917511:WBS917513 WLO917511:WLO917513 WVK917511:WVK917513 C983047:C983049 IY983047:IY983049 SU983047:SU983049 ACQ983047:ACQ983049 AMM983047:AMM983049 AWI983047:AWI983049 BGE983047:BGE983049 BQA983047:BQA983049 BZW983047:BZW983049 CJS983047:CJS983049 CTO983047:CTO983049 DDK983047:DDK983049 DNG983047:DNG983049 DXC983047:DXC983049 EGY983047:EGY983049 EQU983047:EQU983049 FAQ983047:FAQ983049 FKM983047:FKM983049 FUI983047:FUI983049 GEE983047:GEE983049 GOA983047:GOA983049 GXW983047:GXW983049 HHS983047:HHS983049 HRO983047:HRO983049 IBK983047:IBK983049 ILG983047:ILG983049 IVC983047:IVC983049 JEY983047:JEY983049 JOU983047:JOU983049 JYQ983047:JYQ983049 KIM983047:KIM983049 KSI983047:KSI983049 LCE983047:LCE983049 LMA983047:LMA983049 LVW983047:LVW983049 MFS983047:MFS983049 MPO983047:MPO983049 MZK983047:MZK983049 NJG983047:NJG983049 NTC983047:NTC983049 OCY983047:OCY983049 OMU983047:OMU983049 OWQ983047:OWQ983049 PGM983047:PGM983049 PQI983047:PQI983049 QAE983047:QAE983049 QKA983047:QKA983049 QTW983047:QTW983049 RDS983047:RDS983049 RNO983047:RNO983049 RXK983047:RXK983049 SHG983047:SHG983049 SRC983047:SRC983049 TAY983047:TAY983049 TKU983047:TKU983049 TUQ983047:TUQ983049 UEM983047:UEM983049 UOI983047:UOI983049 UYE983047:UYE983049 VIA983047:VIA983049 VRW983047:VRW983049 WBS983047:WBS983049 WLO983047:WLO983049 WVK983047:WVK983049 C6:C9" xr:uid="{00000000-0002-0000-0100-000000000000}"/>
    <dataValidation imeMode="off" allowBlank="1" showInputMessage="1" showErrorMessage="1" sqref="WVL983049:WVN983049 IZ8:JB9 SV8:SX9 ACR8:ACT9 AMN8:AMP9 AWJ8:AWL9 BGF8:BGH9 BQB8:BQD9 BZX8:BZZ9 CJT8:CJV9 CTP8:CTR9 DDL8:DDN9 DNH8:DNJ9 DXD8:DXF9 EGZ8:EHB9 EQV8:EQX9 FAR8:FAT9 FKN8:FKP9 FUJ8:FUL9 GEF8:GEH9 GOB8:GOD9 GXX8:GXZ9 HHT8:HHV9 HRP8:HRR9 IBL8:IBN9 ILH8:ILJ9 IVD8:IVF9 JEZ8:JFB9 JOV8:JOX9 JYR8:JYT9 KIN8:KIP9 KSJ8:KSL9 LCF8:LCH9 LMB8:LMD9 LVX8:LVZ9 MFT8:MFV9 MPP8:MPR9 MZL8:MZN9 NJH8:NJJ9 NTD8:NTF9 OCZ8:ODB9 OMV8:OMX9 OWR8:OWT9 PGN8:PGP9 PQJ8:PQL9 QAF8:QAH9 QKB8:QKD9 QTX8:QTZ9 RDT8:RDV9 RNP8:RNR9 RXL8:RXN9 SHH8:SHJ9 SRD8:SRF9 TAZ8:TBB9 TKV8:TKX9 TUR8:TUT9 UEN8:UEP9 UOJ8:UOL9 UYF8:UYH9 VIB8:VID9 VRX8:VRZ9 WBT8:WBV9 WLP8:WLR9 WVL8:WVN9 D65545:F65545 IZ65545:JB65545 SV65545:SX65545 ACR65545:ACT65545 AMN65545:AMP65545 AWJ65545:AWL65545 BGF65545:BGH65545 BQB65545:BQD65545 BZX65545:BZZ65545 CJT65545:CJV65545 CTP65545:CTR65545 DDL65545:DDN65545 DNH65545:DNJ65545 DXD65545:DXF65545 EGZ65545:EHB65545 EQV65545:EQX65545 FAR65545:FAT65545 FKN65545:FKP65545 FUJ65545:FUL65545 GEF65545:GEH65545 GOB65545:GOD65545 GXX65545:GXZ65545 HHT65545:HHV65545 HRP65545:HRR65545 IBL65545:IBN65545 ILH65545:ILJ65545 IVD65545:IVF65545 JEZ65545:JFB65545 JOV65545:JOX65545 JYR65545:JYT65545 KIN65545:KIP65545 KSJ65545:KSL65545 LCF65545:LCH65545 LMB65545:LMD65545 LVX65545:LVZ65545 MFT65545:MFV65545 MPP65545:MPR65545 MZL65545:MZN65545 NJH65545:NJJ65545 NTD65545:NTF65545 OCZ65545:ODB65545 OMV65545:OMX65545 OWR65545:OWT65545 PGN65545:PGP65545 PQJ65545:PQL65545 QAF65545:QAH65545 QKB65545:QKD65545 QTX65545:QTZ65545 RDT65545:RDV65545 RNP65545:RNR65545 RXL65545:RXN65545 SHH65545:SHJ65545 SRD65545:SRF65545 TAZ65545:TBB65545 TKV65545:TKX65545 TUR65545:TUT65545 UEN65545:UEP65545 UOJ65545:UOL65545 UYF65545:UYH65545 VIB65545:VID65545 VRX65545:VRZ65545 WBT65545:WBV65545 WLP65545:WLR65545 WVL65545:WVN65545 D131081:F131081 IZ131081:JB131081 SV131081:SX131081 ACR131081:ACT131081 AMN131081:AMP131081 AWJ131081:AWL131081 BGF131081:BGH131081 BQB131081:BQD131081 BZX131081:BZZ131081 CJT131081:CJV131081 CTP131081:CTR131081 DDL131081:DDN131081 DNH131081:DNJ131081 DXD131081:DXF131081 EGZ131081:EHB131081 EQV131081:EQX131081 FAR131081:FAT131081 FKN131081:FKP131081 FUJ131081:FUL131081 GEF131081:GEH131081 GOB131081:GOD131081 GXX131081:GXZ131081 HHT131081:HHV131081 HRP131081:HRR131081 IBL131081:IBN131081 ILH131081:ILJ131081 IVD131081:IVF131081 JEZ131081:JFB131081 JOV131081:JOX131081 JYR131081:JYT131081 KIN131081:KIP131081 KSJ131081:KSL131081 LCF131081:LCH131081 LMB131081:LMD131081 LVX131081:LVZ131081 MFT131081:MFV131081 MPP131081:MPR131081 MZL131081:MZN131081 NJH131081:NJJ131081 NTD131081:NTF131081 OCZ131081:ODB131081 OMV131081:OMX131081 OWR131081:OWT131081 PGN131081:PGP131081 PQJ131081:PQL131081 QAF131081:QAH131081 QKB131081:QKD131081 QTX131081:QTZ131081 RDT131081:RDV131081 RNP131081:RNR131081 RXL131081:RXN131081 SHH131081:SHJ131081 SRD131081:SRF131081 TAZ131081:TBB131081 TKV131081:TKX131081 TUR131081:TUT131081 UEN131081:UEP131081 UOJ131081:UOL131081 UYF131081:UYH131081 VIB131081:VID131081 VRX131081:VRZ131081 WBT131081:WBV131081 WLP131081:WLR131081 WVL131081:WVN131081 D196617:F196617 IZ196617:JB196617 SV196617:SX196617 ACR196617:ACT196617 AMN196617:AMP196617 AWJ196617:AWL196617 BGF196617:BGH196617 BQB196617:BQD196617 BZX196617:BZZ196617 CJT196617:CJV196617 CTP196617:CTR196617 DDL196617:DDN196617 DNH196617:DNJ196617 DXD196617:DXF196617 EGZ196617:EHB196617 EQV196617:EQX196617 FAR196617:FAT196617 FKN196617:FKP196617 FUJ196617:FUL196617 GEF196617:GEH196617 GOB196617:GOD196617 GXX196617:GXZ196617 HHT196617:HHV196617 HRP196617:HRR196617 IBL196617:IBN196617 ILH196617:ILJ196617 IVD196617:IVF196617 JEZ196617:JFB196617 JOV196617:JOX196617 JYR196617:JYT196617 KIN196617:KIP196617 KSJ196617:KSL196617 LCF196617:LCH196617 LMB196617:LMD196617 LVX196617:LVZ196617 MFT196617:MFV196617 MPP196617:MPR196617 MZL196617:MZN196617 NJH196617:NJJ196617 NTD196617:NTF196617 OCZ196617:ODB196617 OMV196617:OMX196617 OWR196617:OWT196617 PGN196617:PGP196617 PQJ196617:PQL196617 QAF196617:QAH196617 QKB196617:QKD196617 QTX196617:QTZ196617 RDT196617:RDV196617 RNP196617:RNR196617 RXL196617:RXN196617 SHH196617:SHJ196617 SRD196617:SRF196617 TAZ196617:TBB196617 TKV196617:TKX196617 TUR196617:TUT196617 UEN196617:UEP196617 UOJ196617:UOL196617 UYF196617:UYH196617 VIB196617:VID196617 VRX196617:VRZ196617 WBT196617:WBV196617 WLP196617:WLR196617 WVL196617:WVN196617 D262153:F262153 IZ262153:JB262153 SV262153:SX262153 ACR262153:ACT262153 AMN262153:AMP262153 AWJ262153:AWL262153 BGF262153:BGH262153 BQB262153:BQD262153 BZX262153:BZZ262153 CJT262153:CJV262153 CTP262153:CTR262153 DDL262153:DDN262153 DNH262153:DNJ262153 DXD262153:DXF262153 EGZ262153:EHB262153 EQV262153:EQX262153 FAR262153:FAT262153 FKN262153:FKP262153 FUJ262153:FUL262153 GEF262153:GEH262153 GOB262153:GOD262153 GXX262153:GXZ262153 HHT262153:HHV262153 HRP262153:HRR262153 IBL262153:IBN262153 ILH262153:ILJ262153 IVD262153:IVF262153 JEZ262153:JFB262153 JOV262153:JOX262153 JYR262153:JYT262153 KIN262153:KIP262153 KSJ262153:KSL262153 LCF262153:LCH262153 LMB262153:LMD262153 LVX262153:LVZ262153 MFT262153:MFV262153 MPP262153:MPR262153 MZL262153:MZN262153 NJH262153:NJJ262153 NTD262153:NTF262153 OCZ262153:ODB262153 OMV262153:OMX262153 OWR262153:OWT262153 PGN262153:PGP262153 PQJ262153:PQL262153 QAF262153:QAH262153 QKB262153:QKD262153 QTX262153:QTZ262153 RDT262153:RDV262153 RNP262153:RNR262153 RXL262153:RXN262153 SHH262153:SHJ262153 SRD262153:SRF262153 TAZ262153:TBB262153 TKV262153:TKX262153 TUR262153:TUT262153 UEN262153:UEP262153 UOJ262153:UOL262153 UYF262153:UYH262153 VIB262153:VID262153 VRX262153:VRZ262153 WBT262153:WBV262153 WLP262153:WLR262153 WVL262153:WVN262153 D327689:F327689 IZ327689:JB327689 SV327689:SX327689 ACR327689:ACT327689 AMN327689:AMP327689 AWJ327689:AWL327689 BGF327689:BGH327689 BQB327689:BQD327689 BZX327689:BZZ327689 CJT327689:CJV327689 CTP327689:CTR327689 DDL327689:DDN327689 DNH327689:DNJ327689 DXD327689:DXF327689 EGZ327689:EHB327689 EQV327689:EQX327689 FAR327689:FAT327689 FKN327689:FKP327689 FUJ327689:FUL327689 GEF327689:GEH327689 GOB327689:GOD327689 GXX327689:GXZ327689 HHT327689:HHV327689 HRP327689:HRR327689 IBL327689:IBN327689 ILH327689:ILJ327689 IVD327689:IVF327689 JEZ327689:JFB327689 JOV327689:JOX327689 JYR327689:JYT327689 KIN327689:KIP327689 KSJ327689:KSL327689 LCF327689:LCH327689 LMB327689:LMD327689 LVX327689:LVZ327689 MFT327689:MFV327689 MPP327689:MPR327689 MZL327689:MZN327689 NJH327689:NJJ327689 NTD327689:NTF327689 OCZ327689:ODB327689 OMV327689:OMX327689 OWR327689:OWT327689 PGN327689:PGP327689 PQJ327689:PQL327689 QAF327689:QAH327689 QKB327689:QKD327689 QTX327689:QTZ327689 RDT327689:RDV327689 RNP327689:RNR327689 RXL327689:RXN327689 SHH327689:SHJ327689 SRD327689:SRF327689 TAZ327689:TBB327689 TKV327689:TKX327689 TUR327689:TUT327689 UEN327689:UEP327689 UOJ327689:UOL327689 UYF327689:UYH327689 VIB327689:VID327689 VRX327689:VRZ327689 WBT327689:WBV327689 WLP327689:WLR327689 WVL327689:WVN327689 D393225:F393225 IZ393225:JB393225 SV393225:SX393225 ACR393225:ACT393225 AMN393225:AMP393225 AWJ393225:AWL393225 BGF393225:BGH393225 BQB393225:BQD393225 BZX393225:BZZ393225 CJT393225:CJV393225 CTP393225:CTR393225 DDL393225:DDN393225 DNH393225:DNJ393225 DXD393225:DXF393225 EGZ393225:EHB393225 EQV393225:EQX393225 FAR393225:FAT393225 FKN393225:FKP393225 FUJ393225:FUL393225 GEF393225:GEH393225 GOB393225:GOD393225 GXX393225:GXZ393225 HHT393225:HHV393225 HRP393225:HRR393225 IBL393225:IBN393225 ILH393225:ILJ393225 IVD393225:IVF393225 JEZ393225:JFB393225 JOV393225:JOX393225 JYR393225:JYT393225 KIN393225:KIP393225 KSJ393225:KSL393225 LCF393225:LCH393225 LMB393225:LMD393225 LVX393225:LVZ393225 MFT393225:MFV393225 MPP393225:MPR393225 MZL393225:MZN393225 NJH393225:NJJ393225 NTD393225:NTF393225 OCZ393225:ODB393225 OMV393225:OMX393225 OWR393225:OWT393225 PGN393225:PGP393225 PQJ393225:PQL393225 QAF393225:QAH393225 QKB393225:QKD393225 QTX393225:QTZ393225 RDT393225:RDV393225 RNP393225:RNR393225 RXL393225:RXN393225 SHH393225:SHJ393225 SRD393225:SRF393225 TAZ393225:TBB393225 TKV393225:TKX393225 TUR393225:TUT393225 UEN393225:UEP393225 UOJ393225:UOL393225 UYF393225:UYH393225 VIB393225:VID393225 VRX393225:VRZ393225 WBT393225:WBV393225 WLP393225:WLR393225 WVL393225:WVN393225 D458761:F458761 IZ458761:JB458761 SV458761:SX458761 ACR458761:ACT458761 AMN458761:AMP458761 AWJ458761:AWL458761 BGF458761:BGH458761 BQB458761:BQD458761 BZX458761:BZZ458761 CJT458761:CJV458761 CTP458761:CTR458761 DDL458761:DDN458761 DNH458761:DNJ458761 DXD458761:DXF458761 EGZ458761:EHB458761 EQV458761:EQX458761 FAR458761:FAT458761 FKN458761:FKP458761 FUJ458761:FUL458761 GEF458761:GEH458761 GOB458761:GOD458761 GXX458761:GXZ458761 HHT458761:HHV458761 HRP458761:HRR458761 IBL458761:IBN458761 ILH458761:ILJ458761 IVD458761:IVF458761 JEZ458761:JFB458761 JOV458761:JOX458761 JYR458761:JYT458761 KIN458761:KIP458761 KSJ458761:KSL458761 LCF458761:LCH458761 LMB458761:LMD458761 LVX458761:LVZ458761 MFT458761:MFV458761 MPP458761:MPR458761 MZL458761:MZN458761 NJH458761:NJJ458761 NTD458761:NTF458761 OCZ458761:ODB458761 OMV458761:OMX458761 OWR458761:OWT458761 PGN458761:PGP458761 PQJ458761:PQL458761 QAF458761:QAH458761 QKB458761:QKD458761 QTX458761:QTZ458761 RDT458761:RDV458761 RNP458761:RNR458761 RXL458761:RXN458761 SHH458761:SHJ458761 SRD458761:SRF458761 TAZ458761:TBB458761 TKV458761:TKX458761 TUR458761:TUT458761 UEN458761:UEP458761 UOJ458761:UOL458761 UYF458761:UYH458761 VIB458761:VID458761 VRX458761:VRZ458761 WBT458761:WBV458761 WLP458761:WLR458761 WVL458761:WVN458761 D524297:F524297 IZ524297:JB524297 SV524297:SX524297 ACR524297:ACT524297 AMN524297:AMP524297 AWJ524297:AWL524297 BGF524297:BGH524297 BQB524297:BQD524297 BZX524297:BZZ524297 CJT524297:CJV524297 CTP524297:CTR524297 DDL524297:DDN524297 DNH524297:DNJ524297 DXD524297:DXF524297 EGZ524297:EHB524297 EQV524297:EQX524297 FAR524297:FAT524297 FKN524297:FKP524297 FUJ524297:FUL524297 GEF524297:GEH524297 GOB524297:GOD524297 GXX524297:GXZ524297 HHT524297:HHV524297 HRP524297:HRR524297 IBL524297:IBN524297 ILH524297:ILJ524297 IVD524297:IVF524297 JEZ524297:JFB524297 JOV524297:JOX524297 JYR524297:JYT524297 KIN524297:KIP524297 KSJ524297:KSL524297 LCF524297:LCH524297 LMB524297:LMD524297 LVX524297:LVZ524297 MFT524297:MFV524297 MPP524297:MPR524297 MZL524297:MZN524297 NJH524297:NJJ524297 NTD524297:NTF524297 OCZ524297:ODB524297 OMV524297:OMX524297 OWR524297:OWT524297 PGN524297:PGP524297 PQJ524297:PQL524297 QAF524297:QAH524297 QKB524297:QKD524297 QTX524297:QTZ524297 RDT524297:RDV524297 RNP524297:RNR524297 RXL524297:RXN524297 SHH524297:SHJ524297 SRD524297:SRF524297 TAZ524297:TBB524297 TKV524297:TKX524297 TUR524297:TUT524297 UEN524297:UEP524297 UOJ524297:UOL524297 UYF524297:UYH524297 VIB524297:VID524297 VRX524297:VRZ524297 WBT524297:WBV524297 WLP524297:WLR524297 WVL524297:WVN524297 D589833:F589833 IZ589833:JB589833 SV589833:SX589833 ACR589833:ACT589833 AMN589833:AMP589833 AWJ589833:AWL589833 BGF589833:BGH589833 BQB589833:BQD589833 BZX589833:BZZ589833 CJT589833:CJV589833 CTP589833:CTR589833 DDL589833:DDN589833 DNH589833:DNJ589833 DXD589833:DXF589833 EGZ589833:EHB589833 EQV589833:EQX589833 FAR589833:FAT589833 FKN589833:FKP589833 FUJ589833:FUL589833 GEF589833:GEH589833 GOB589833:GOD589833 GXX589833:GXZ589833 HHT589833:HHV589833 HRP589833:HRR589833 IBL589833:IBN589833 ILH589833:ILJ589833 IVD589833:IVF589833 JEZ589833:JFB589833 JOV589833:JOX589833 JYR589833:JYT589833 KIN589833:KIP589833 KSJ589833:KSL589833 LCF589833:LCH589833 LMB589833:LMD589833 LVX589833:LVZ589833 MFT589833:MFV589833 MPP589833:MPR589833 MZL589833:MZN589833 NJH589833:NJJ589833 NTD589833:NTF589833 OCZ589833:ODB589833 OMV589833:OMX589833 OWR589833:OWT589833 PGN589833:PGP589833 PQJ589833:PQL589833 QAF589833:QAH589833 QKB589833:QKD589833 QTX589833:QTZ589833 RDT589833:RDV589833 RNP589833:RNR589833 RXL589833:RXN589833 SHH589833:SHJ589833 SRD589833:SRF589833 TAZ589833:TBB589833 TKV589833:TKX589833 TUR589833:TUT589833 UEN589833:UEP589833 UOJ589833:UOL589833 UYF589833:UYH589833 VIB589833:VID589833 VRX589833:VRZ589833 WBT589833:WBV589833 WLP589833:WLR589833 WVL589833:WVN589833 D655369:F655369 IZ655369:JB655369 SV655369:SX655369 ACR655369:ACT655369 AMN655369:AMP655369 AWJ655369:AWL655369 BGF655369:BGH655369 BQB655369:BQD655369 BZX655369:BZZ655369 CJT655369:CJV655369 CTP655369:CTR655369 DDL655369:DDN655369 DNH655369:DNJ655369 DXD655369:DXF655369 EGZ655369:EHB655369 EQV655369:EQX655369 FAR655369:FAT655369 FKN655369:FKP655369 FUJ655369:FUL655369 GEF655369:GEH655369 GOB655369:GOD655369 GXX655369:GXZ655369 HHT655369:HHV655369 HRP655369:HRR655369 IBL655369:IBN655369 ILH655369:ILJ655369 IVD655369:IVF655369 JEZ655369:JFB655369 JOV655369:JOX655369 JYR655369:JYT655369 KIN655369:KIP655369 KSJ655369:KSL655369 LCF655369:LCH655369 LMB655369:LMD655369 LVX655369:LVZ655369 MFT655369:MFV655369 MPP655369:MPR655369 MZL655369:MZN655369 NJH655369:NJJ655369 NTD655369:NTF655369 OCZ655369:ODB655369 OMV655369:OMX655369 OWR655369:OWT655369 PGN655369:PGP655369 PQJ655369:PQL655369 QAF655369:QAH655369 QKB655369:QKD655369 QTX655369:QTZ655369 RDT655369:RDV655369 RNP655369:RNR655369 RXL655369:RXN655369 SHH655369:SHJ655369 SRD655369:SRF655369 TAZ655369:TBB655369 TKV655369:TKX655369 TUR655369:TUT655369 UEN655369:UEP655369 UOJ655369:UOL655369 UYF655369:UYH655369 VIB655369:VID655369 VRX655369:VRZ655369 WBT655369:WBV655369 WLP655369:WLR655369 WVL655369:WVN655369 D720905:F720905 IZ720905:JB720905 SV720905:SX720905 ACR720905:ACT720905 AMN720905:AMP720905 AWJ720905:AWL720905 BGF720905:BGH720905 BQB720905:BQD720905 BZX720905:BZZ720905 CJT720905:CJV720905 CTP720905:CTR720905 DDL720905:DDN720905 DNH720905:DNJ720905 DXD720905:DXF720905 EGZ720905:EHB720905 EQV720905:EQX720905 FAR720905:FAT720905 FKN720905:FKP720905 FUJ720905:FUL720905 GEF720905:GEH720905 GOB720905:GOD720905 GXX720905:GXZ720905 HHT720905:HHV720905 HRP720905:HRR720905 IBL720905:IBN720905 ILH720905:ILJ720905 IVD720905:IVF720905 JEZ720905:JFB720905 JOV720905:JOX720905 JYR720905:JYT720905 KIN720905:KIP720905 KSJ720905:KSL720905 LCF720905:LCH720905 LMB720905:LMD720905 LVX720905:LVZ720905 MFT720905:MFV720905 MPP720905:MPR720905 MZL720905:MZN720905 NJH720905:NJJ720905 NTD720905:NTF720905 OCZ720905:ODB720905 OMV720905:OMX720905 OWR720905:OWT720905 PGN720905:PGP720905 PQJ720905:PQL720905 QAF720905:QAH720905 QKB720905:QKD720905 QTX720905:QTZ720905 RDT720905:RDV720905 RNP720905:RNR720905 RXL720905:RXN720905 SHH720905:SHJ720905 SRD720905:SRF720905 TAZ720905:TBB720905 TKV720905:TKX720905 TUR720905:TUT720905 UEN720905:UEP720905 UOJ720905:UOL720905 UYF720905:UYH720905 VIB720905:VID720905 VRX720905:VRZ720905 WBT720905:WBV720905 WLP720905:WLR720905 WVL720905:WVN720905 D786441:F786441 IZ786441:JB786441 SV786441:SX786441 ACR786441:ACT786441 AMN786441:AMP786441 AWJ786441:AWL786441 BGF786441:BGH786441 BQB786441:BQD786441 BZX786441:BZZ786441 CJT786441:CJV786441 CTP786441:CTR786441 DDL786441:DDN786441 DNH786441:DNJ786441 DXD786441:DXF786441 EGZ786441:EHB786441 EQV786441:EQX786441 FAR786441:FAT786441 FKN786441:FKP786441 FUJ786441:FUL786441 GEF786441:GEH786441 GOB786441:GOD786441 GXX786441:GXZ786441 HHT786441:HHV786441 HRP786441:HRR786441 IBL786441:IBN786441 ILH786441:ILJ786441 IVD786441:IVF786441 JEZ786441:JFB786441 JOV786441:JOX786441 JYR786441:JYT786441 KIN786441:KIP786441 KSJ786441:KSL786441 LCF786441:LCH786441 LMB786441:LMD786441 LVX786441:LVZ786441 MFT786441:MFV786441 MPP786441:MPR786441 MZL786441:MZN786441 NJH786441:NJJ786441 NTD786441:NTF786441 OCZ786441:ODB786441 OMV786441:OMX786441 OWR786441:OWT786441 PGN786441:PGP786441 PQJ786441:PQL786441 QAF786441:QAH786441 QKB786441:QKD786441 QTX786441:QTZ786441 RDT786441:RDV786441 RNP786441:RNR786441 RXL786441:RXN786441 SHH786441:SHJ786441 SRD786441:SRF786441 TAZ786441:TBB786441 TKV786441:TKX786441 TUR786441:TUT786441 UEN786441:UEP786441 UOJ786441:UOL786441 UYF786441:UYH786441 VIB786441:VID786441 VRX786441:VRZ786441 WBT786441:WBV786441 WLP786441:WLR786441 WVL786441:WVN786441 D851977:F851977 IZ851977:JB851977 SV851977:SX851977 ACR851977:ACT851977 AMN851977:AMP851977 AWJ851977:AWL851977 BGF851977:BGH851977 BQB851977:BQD851977 BZX851977:BZZ851977 CJT851977:CJV851977 CTP851977:CTR851977 DDL851977:DDN851977 DNH851977:DNJ851977 DXD851977:DXF851977 EGZ851977:EHB851977 EQV851977:EQX851977 FAR851977:FAT851977 FKN851977:FKP851977 FUJ851977:FUL851977 GEF851977:GEH851977 GOB851977:GOD851977 GXX851977:GXZ851977 HHT851977:HHV851977 HRP851977:HRR851977 IBL851977:IBN851977 ILH851977:ILJ851977 IVD851977:IVF851977 JEZ851977:JFB851977 JOV851977:JOX851977 JYR851977:JYT851977 KIN851977:KIP851977 KSJ851977:KSL851977 LCF851977:LCH851977 LMB851977:LMD851977 LVX851977:LVZ851977 MFT851977:MFV851977 MPP851977:MPR851977 MZL851977:MZN851977 NJH851977:NJJ851977 NTD851977:NTF851977 OCZ851977:ODB851977 OMV851977:OMX851977 OWR851977:OWT851977 PGN851977:PGP851977 PQJ851977:PQL851977 QAF851977:QAH851977 QKB851977:QKD851977 QTX851977:QTZ851977 RDT851977:RDV851977 RNP851977:RNR851977 RXL851977:RXN851977 SHH851977:SHJ851977 SRD851977:SRF851977 TAZ851977:TBB851977 TKV851977:TKX851977 TUR851977:TUT851977 UEN851977:UEP851977 UOJ851977:UOL851977 UYF851977:UYH851977 VIB851977:VID851977 VRX851977:VRZ851977 WBT851977:WBV851977 WLP851977:WLR851977 WVL851977:WVN851977 D917513:F917513 IZ917513:JB917513 SV917513:SX917513 ACR917513:ACT917513 AMN917513:AMP917513 AWJ917513:AWL917513 BGF917513:BGH917513 BQB917513:BQD917513 BZX917513:BZZ917513 CJT917513:CJV917513 CTP917513:CTR917513 DDL917513:DDN917513 DNH917513:DNJ917513 DXD917513:DXF917513 EGZ917513:EHB917513 EQV917513:EQX917513 FAR917513:FAT917513 FKN917513:FKP917513 FUJ917513:FUL917513 GEF917513:GEH917513 GOB917513:GOD917513 GXX917513:GXZ917513 HHT917513:HHV917513 HRP917513:HRR917513 IBL917513:IBN917513 ILH917513:ILJ917513 IVD917513:IVF917513 JEZ917513:JFB917513 JOV917513:JOX917513 JYR917513:JYT917513 KIN917513:KIP917513 KSJ917513:KSL917513 LCF917513:LCH917513 LMB917513:LMD917513 LVX917513:LVZ917513 MFT917513:MFV917513 MPP917513:MPR917513 MZL917513:MZN917513 NJH917513:NJJ917513 NTD917513:NTF917513 OCZ917513:ODB917513 OMV917513:OMX917513 OWR917513:OWT917513 PGN917513:PGP917513 PQJ917513:PQL917513 QAF917513:QAH917513 QKB917513:QKD917513 QTX917513:QTZ917513 RDT917513:RDV917513 RNP917513:RNR917513 RXL917513:RXN917513 SHH917513:SHJ917513 SRD917513:SRF917513 TAZ917513:TBB917513 TKV917513:TKX917513 TUR917513:TUT917513 UEN917513:UEP917513 UOJ917513:UOL917513 UYF917513:UYH917513 VIB917513:VID917513 VRX917513:VRZ917513 WBT917513:WBV917513 WLP917513:WLR917513 WVL917513:WVN917513 D983049:F983049 IZ983049:JB983049 SV983049:SX983049 ACR983049:ACT983049 AMN983049:AMP983049 AWJ983049:AWL983049 BGF983049:BGH983049 BQB983049:BQD983049 BZX983049:BZZ983049 CJT983049:CJV983049 CTP983049:CTR983049 DDL983049:DDN983049 DNH983049:DNJ983049 DXD983049:DXF983049 EGZ983049:EHB983049 EQV983049:EQX983049 FAR983049:FAT983049 FKN983049:FKP983049 FUJ983049:FUL983049 GEF983049:GEH983049 GOB983049:GOD983049 GXX983049:GXZ983049 HHT983049:HHV983049 HRP983049:HRR983049 IBL983049:IBN983049 ILH983049:ILJ983049 IVD983049:IVF983049 JEZ983049:JFB983049 JOV983049:JOX983049 JYR983049:JYT983049 KIN983049:KIP983049 KSJ983049:KSL983049 LCF983049:LCH983049 LMB983049:LMD983049 LVX983049:LVZ983049 MFT983049:MFV983049 MPP983049:MPR983049 MZL983049:MZN983049 NJH983049:NJJ983049 NTD983049:NTF983049 OCZ983049:ODB983049 OMV983049:OMX983049 OWR983049:OWT983049 PGN983049:PGP983049 PQJ983049:PQL983049 QAF983049:QAH983049 QKB983049:QKD983049 QTX983049:QTZ983049 RDT983049:RDV983049 RNP983049:RNR983049 RXL983049:RXN983049 SHH983049:SHJ983049 SRD983049:SRF983049 TAZ983049:TBB983049 TKV983049:TKX983049 TUR983049:TUT983049 UEN983049:UEP983049 UOJ983049:UOL983049 UYF983049:UYH983049 VIB983049:VID983049 VRX983049:VRZ983049 WBT983049:WBV983049 WLP983049:WLR983049 D8:F9" xr:uid="{00000000-0002-0000-0100-000001000000}"/>
    <dataValidation imeMode="hiragana" allowBlank="1" showInputMessage="1" showErrorMessage="1"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4:F65544 IZ65544:JB65544 SV65544:SX65544 ACR65544:ACT65544 AMN65544:AMP65544 AWJ65544:AWL65544 BGF65544:BGH65544 BQB65544:BQD65544 BZX65544:BZZ65544 CJT65544:CJV65544 CTP65544:CTR65544 DDL65544:DDN65544 DNH65544:DNJ65544 DXD65544:DXF65544 EGZ65544:EHB65544 EQV65544:EQX65544 FAR65544:FAT65544 FKN65544:FKP65544 FUJ65544:FUL65544 GEF65544:GEH65544 GOB65544:GOD65544 GXX65544:GXZ65544 HHT65544:HHV65544 HRP65544:HRR65544 IBL65544:IBN65544 ILH65544:ILJ65544 IVD65544:IVF65544 JEZ65544:JFB65544 JOV65544:JOX65544 JYR65544:JYT65544 KIN65544:KIP65544 KSJ65544:KSL65544 LCF65544:LCH65544 LMB65544:LMD65544 LVX65544:LVZ65544 MFT65544:MFV65544 MPP65544:MPR65544 MZL65544:MZN65544 NJH65544:NJJ65544 NTD65544:NTF65544 OCZ65544:ODB65544 OMV65544:OMX65544 OWR65544:OWT65544 PGN65544:PGP65544 PQJ65544:PQL65544 QAF65544:QAH65544 QKB65544:QKD65544 QTX65544:QTZ65544 RDT65544:RDV65544 RNP65544:RNR65544 RXL65544:RXN65544 SHH65544:SHJ65544 SRD65544:SRF65544 TAZ65544:TBB65544 TKV65544:TKX65544 TUR65544:TUT65544 UEN65544:UEP65544 UOJ65544:UOL65544 UYF65544:UYH65544 VIB65544:VID65544 VRX65544:VRZ65544 WBT65544:WBV65544 WLP65544:WLR65544 WVL65544:WVN65544 D131080:F131080 IZ131080:JB131080 SV131080:SX131080 ACR131080:ACT131080 AMN131080:AMP131080 AWJ131080:AWL131080 BGF131080:BGH131080 BQB131080:BQD131080 BZX131080:BZZ131080 CJT131080:CJV131080 CTP131080:CTR131080 DDL131080:DDN131080 DNH131080:DNJ131080 DXD131080:DXF131080 EGZ131080:EHB131080 EQV131080:EQX131080 FAR131080:FAT131080 FKN131080:FKP131080 FUJ131080:FUL131080 GEF131080:GEH131080 GOB131080:GOD131080 GXX131080:GXZ131080 HHT131080:HHV131080 HRP131080:HRR131080 IBL131080:IBN131080 ILH131080:ILJ131080 IVD131080:IVF131080 JEZ131080:JFB131080 JOV131080:JOX131080 JYR131080:JYT131080 KIN131080:KIP131080 KSJ131080:KSL131080 LCF131080:LCH131080 LMB131080:LMD131080 LVX131080:LVZ131080 MFT131080:MFV131080 MPP131080:MPR131080 MZL131080:MZN131080 NJH131080:NJJ131080 NTD131080:NTF131080 OCZ131080:ODB131080 OMV131080:OMX131080 OWR131080:OWT131080 PGN131080:PGP131080 PQJ131080:PQL131080 QAF131080:QAH131080 QKB131080:QKD131080 QTX131080:QTZ131080 RDT131080:RDV131080 RNP131080:RNR131080 RXL131080:RXN131080 SHH131080:SHJ131080 SRD131080:SRF131080 TAZ131080:TBB131080 TKV131080:TKX131080 TUR131080:TUT131080 UEN131080:UEP131080 UOJ131080:UOL131080 UYF131080:UYH131080 VIB131080:VID131080 VRX131080:VRZ131080 WBT131080:WBV131080 WLP131080:WLR131080 WVL131080:WVN131080 D196616:F196616 IZ196616:JB196616 SV196616:SX196616 ACR196616:ACT196616 AMN196616:AMP196616 AWJ196616:AWL196616 BGF196616:BGH196616 BQB196616:BQD196616 BZX196616:BZZ196616 CJT196616:CJV196616 CTP196616:CTR196616 DDL196616:DDN196616 DNH196616:DNJ196616 DXD196616:DXF196616 EGZ196616:EHB196616 EQV196616:EQX196616 FAR196616:FAT196616 FKN196616:FKP196616 FUJ196616:FUL196616 GEF196616:GEH196616 GOB196616:GOD196616 GXX196616:GXZ196616 HHT196616:HHV196616 HRP196616:HRR196616 IBL196616:IBN196616 ILH196616:ILJ196616 IVD196616:IVF196616 JEZ196616:JFB196616 JOV196616:JOX196616 JYR196616:JYT196616 KIN196616:KIP196616 KSJ196616:KSL196616 LCF196616:LCH196616 LMB196616:LMD196616 LVX196616:LVZ196616 MFT196616:MFV196616 MPP196616:MPR196616 MZL196616:MZN196616 NJH196616:NJJ196616 NTD196616:NTF196616 OCZ196616:ODB196616 OMV196616:OMX196616 OWR196616:OWT196616 PGN196616:PGP196616 PQJ196616:PQL196616 QAF196616:QAH196616 QKB196616:QKD196616 QTX196616:QTZ196616 RDT196616:RDV196616 RNP196616:RNR196616 RXL196616:RXN196616 SHH196616:SHJ196616 SRD196616:SRF196616 TAZ196616:TBB196616 TKV196616:TKX196616 TUR196616:TUT196616 UEN196616:UEP196616 UOJ196616:UOL196616 UYF196616:UYH196616 VIB196616:VID196616 VRX196616:VRZ196616 WBT196616:WBV196616 WLP196616:WLR196616 WVL196616:WVN196616 D262152:F262152 IZ262152:JB262152 SV262152:SX262152 ACR262152:ACT262152 AMN262152:AMP262152 AWJ262152:AWL262152 BGF262152:BGH262152 BQB262152:BQD262152 BZX262152:BZZ262152 CJT262152:CJV262152 CTP262152:CTR262152 DDL262152:DDN262152 DNH262152:DNJ262152 DXD262152:DXF262152 EGZ262152:EHB262152 EQV262152:EQX262152 FAR262152:FAT262152 FKN262152:FKP262152 FUJ262152:FUL262152 GEF262152:GEH262152 GOB262152:GOD262152 GXX262152:GXZ262152 HHT262152:HHV262152 HRP262152:HRR262152 IBL262152:IBN262152 ILH262152:ILJ262152 IVD262152:IVF262152 JEZ262152:JFB262152 JOV262152:JOX262152 JYR262152:JYT262152 KIN262152:KIP262152 KSJ262152:KSL262152 LCF262152:LCH262152 LMB262152:LMD262152 LVX262152:LVZ262152 MFT262152:MFV262152 MPP262152:MPR262152 MZL262152:MZN262152 NJH262152:NJJ262152 NTD262152:NTF262152 OCZ262152:ODB262152 OMV262152:OMX262152 OWR262152:OWT262152 PGN262152:PGP262152 PQJ262152:PQL262152 QAF262152:QAH262152 QKB262152:QKD262152 QTX262152:QTZ262152 RDT262152:RDV262152 RNP262152:RNR262152 RXL262152:RXN262152 SHH262152:SHJ262152 SRD262152:SRF262152 TAZ262152:TBB262152 TKV262152:TKX262152 TUR262152:TUT262152 UEN262152:UEP262152 UOJ262152:UOL262152 UYF262152:UYH262152 VIB262152:VID262152 VRX262152:VRZ262152 WBT262152:WBV262152 WLP262152:WLR262152 WVL262152:WVN262152 D327688:F327688 IZ327688:JB327688 SV327688:SX327688 ACR327688:ACT327688 AMN327688:AMP327688 AWJ327688:AWL327688 BGF327688:BGH327688 BQB327688:BQD327688 BZX327688:BZZ327688 CJT327688:CJV327688 CTP327688:CTR327688 DDL327688:DDN327688 DNH327688:DNJ327688 DXD327688:DXF327688 EGZ327688:EHB327688 EQV327688:EQX327688 FAR327688:FAT327688 FKN327688:FKP327688 FUJ327688:FUL327688 GEF327688:GEH327688 GOB327688:GOD327688 GXX327688:GXZ327688 HHT327688:HHV327688 HRP327688:HRR327688 IBL327688:IBN327688 ILH327688:ILJ327688 IVD327688:IVF327688 JEZ327688:JFB327688 JOV327688:JOX327688 JYR327688:JYT327688 KIN327688:KIP327688 KSJ327688:KSL327688 LCF327688:LCH327688 LMB327688:LMD327688 LVX327688:LVZ327688 MFT327688:MFV327688 MPP327688:MPR327688 MZL327688:MZN327688 NJH327688:NJJ327688 NTD327688:NTF327688 OCZ327688:ODB327688 OMV327688:OMX327688 OWR327688:OWT327688 PGN327688:PGP327688 PQJ327688:PQL327688 QAF327688:QAH327688 QKB327688:QKD327688 QTX327688:QTZ327688 RDT327688:RDV327688 RNP327688:RNR327688 RXL327688:RXN327688 SHH327688:SHJ327688 SRD327688:SRF327688 TAZ327688:TBB327688 TKV327688:TKX327688 TUR327688:TUT327688 UEN327688:UEP327688 UOJ327688:UOL327688 UYF327688:UYH327688 VIB327688:VID327688 VRX327688:VRZ327688 WBT327688:WBV327688 WLP327688:WLR327688 WVL327688:WVN327688 D393224:F393224 IZ393224:JB393224 SV393224:SX393224 ACR393224:ACT393224 AMN393224:AMP393224 AWJ393224:AWL393224 BGF393224:BGH393224 BQB393224:BQD393224 BZX393224:BZZ393224 CJT393224:CJV393224 CTP393224:CTR393224 DDL393224:DDN393224 DNH393224:DNJ393224 DXD393224:DXF393224 EGZ393224:EHB393224 EQV393224:EQX393224 FAR393224:FAT393224 FKN393224:FKP393224 FUJ393224:FUL393224 GEF393224:GEH393224 GOB393224:GOD393224 GXX393224:GXZ393224 HHT393224:HHV393224 HRP393224:HRR393224 IBL393224:IBN393224 ILH393224:ILJ393224 IVD393224:IVF393224 JEZ393224:JFB393224 JOV393224:JOX393224 JYR393224:JYT393224 KIN393224:KIP393224 KSJ393224:KSL393224 LCF393224:LCH393224 LMB393224:LMD393224 LVX393224:LVZ393224 MFT393224:MFV393224 MPP393224:MPR393224 MZL393224:MZN393224 NJH393224:NJJ393224 NTD393224:NTF393224 OCZ393224:ODB393224 OMV393224:OMX393224 OWR393224:OWT393224 PGN393224:PGP393224 PQJ393224:PQL393224 QAF393224:QAH393224 QKB393224:QKD393224 QTX393224:QTZ393224 RDT393224:RDV393224 RNP393224:RNR393224 RXL393224:RXN393224 SHH393224:SHJ393224 SRD393224:SRF393224 TAZ393224:TBB393224 TKV393224:TKX393224 TUR393224:TUT393224 UEN393224:UEP393224 UOJ393224:UOL393224 UYF393224:UYH393224 VIB393224:VID393224 VRX393224:VRZ393224 WBT393224:WBV393224 WLP393224:WLR393224 WVL393224:WVN393224 D458760:F458760 IZ458760:JB458760 SV458760:SX458760 ACR458760:ACT458760 AMN458760:AMP458760 AWJ458760:AWL458760 BGF458760:BGH458760 BQB458760:BQD458760 BZX458760:BZZ458760 CJT458760:CJV458760 CTP458760:CTR458760 DDL458760:DDN458760 DNH458760:DNJ458760 DXD458760:DXF458760 EGZ458760:EHB458760 EQV458760:EQX458760 FAR458760:FAT458760 FKN458760:FKP458760 FUJ458760:FUL458760 GEF458760:GEH458760 GOB458760:GOD458760 GXX458760:GXZ458760 HHT458760:HHV458760 HRP458760:HRR458760 IBL458760:IBN458760 ILH458760:ILJ458760 IVD458760:IVF458760 JEZ458760:JFB458760 JOV458760:JOX458760 JYR458760:JYT458760 KIN458760:KIP458760 KSJ458760:KSL458760 LCF458760:LCH458760 LMB458760:LMD458760 LVX458760:LVZ458760 MFT458760:MFV458760 MPP458760:MPR458760 MZL458760:MZN458760 NJH458760:NJJ458760 NTD458760:NTF458760 OCZ458760:ODB458760 OMV458760:OMX458760 OWR458760:OWT458760 PGN458760:PGP458760 PQJ458760:PQL458760 QAF458760:QAH458760 QKB458760:QKD458760 QTX458760:QTZ458760 RDT458760:RDV458760 RNP458760:RNR458760 RXL458760:RXN458760 SHH458760:SHJ458760 SRD458760:SRF458760 TAZ458760:TBB458760 TKV458760:TKX458760 TUR458760:TUT458760 UEN458760:UEP458760 UOJ458760:UOL458760 UYF458760:UYH458760 VIB458760:VID458760 VRX458760:VRZ458760 WBT458760:WBV458760 WLP458760:WLR458760 WVL458760:WVN458760 D524296:F524296 IZ524296:JB524296 SV524296:SX524296 ACR524296:ACT524296 AMN524296:AMP524296 AWJ524296:AWL524296 BGF524296:BGH524296 BQB524296:BQD524296 BZX524296:BZZ524296 CJT524296:CJV524296 CTP524296:CTR524296 DDL524296:DDN524296 DNH524296:DNJ524296 DXD524296:DXF524296 EGZ524296:EHB524296 EQV524296:EQX524296 FAR524296:FAT524296 FKN524296:FKP524296 FUJ524296:FUL524296 GEF524296:GEH524296 GOB524296:GOD524296 GXX524296:GXZ524296 HHT524296:HHV524296 HRP524296:HRR524296 IBL524296:IBN524296 ILH524296:ILJ524296 IVD524296:IVF524296 JEZ524296:JFB524296 JOV524296:JOX524296 JYR524296:JYT524296 KIN524296:KIP524296 KSJ524296:KSL524296 LCF524296:LCH524296 LMB524296:LMD524296 LVX524296:LVZ524296 MFT524296:MFV524296 MPP524296:MPR524296 MZL524296:MZN524296 NJH524296:NJJ524296 NTD524296:NTF524296 OCZ524296:ODB524296 OMV524296:OMX524296 OWR524296:OWT524296 PGN524296:PGP524296 PQJ524296:PQL524296 QAF524296:QAH524296 QKB524296:QKD524296 QTX524296:QTZ524296 RDT524296:RDV524296 RNP524296:RNR524296 RXL524296:RXN524296 SHH524296:SHJ524296 SRD524296:SRF524296 TAZ524296:TBB524296 TKV524296:TKX524296 TUR524296:TUT524296 UEN524296:UEP524296 UOJ524296:UOL524296 UYF524296:UYH524296 VIB524296:VID524296 VRX524296:VRZ524296 WBT524296:WBV524296 WLP524296:WLR524296 WVL524296:WVN524296 D589832:F589832 IZ589832:JB589832 SV589832:SX589832 ACR589832:ACT589832 AMN589832:AMP589832 AWJ589832:AWL589832 BGF589832:BGH589832 BQB589832:BQD589832 BZX589832:BZZ589832 CJT589832:CJV589832 CTP589832:CTR589832 DDL589832:DDN589832 DNH589832:DNJ589832 DXD589832:DXF589832 EGZ589832:EHB589832 EQV589832:EQX589832 FAR589832:FAT589832 FKN589832:FKP589832 FUJ589832:FUL589832 GEF589832:GEH589832 GOB589832:GOD589832 GXX589832:GXZ589832 HHT589832:HHV589832 HRP589832:HRR589832 IBL589832:IBN589832 ILH589832:ILJ589832 IVD589832:IVF589832 JEZ589832:JFB589832 JOV589832:JOX589832 JYR589832:JYT589832 KIN589832:KIP589832 KSJ589832:KSL589832 LCF589832:LCH589832 LMB589832:LMD589832 LVX589832:LVZ589832 MFT589832:MFV589832 MPP589832:MPR589832 MZL589832:MZN589832 NJH589832:NJJ589832 NTD589832:NTF589832 OCZ589832:ODB589832 OMV589832:OMX589832 OWR589832:OWT589832 PGN589832:PGP589832 PQJ589832:PQL589832 QAF589832:QAH589832 QKB589832:QKD589832 QTX589832:QTZ589832 RDT589832:RDV589832 RNP589832:RNR589832 RXL589832:RXN589832 SHH589832:SHJ589832 SRD589832:SRF589832 TAZ589832:TBB589832 TKV589832:TKX589832 TUR589832:TUT589832 UEN589832:UEP589832 UOJ589832:UOL589832 UYF589832:UYH589832 VIB589832:VID589832 VRX589832:VRZ589832 WBT589832:WBV589832 WLP589832:WLR589832 WVL589832:WVN589832 D655368:F655368 IZ655368:JB655368 SV655368:SX655368 ACR655368:ACT655368 AMN655368:AMP655368 AWJ655368:AWL655368 BGF655368:BGH655368 BQB655368:BQD655368 BZX655368:BZZ655368 CJT655368:CJV655368 CTP655368:CTR655368 DDL655368:DDN655368 DNH655368:DNJ655368 DXD655368:DXF655368 EGZ655368:EHB655368 EQV655368:EQX655368 FAR655368:FAT655368 FKN655368:FKP655368 FUJ655368:FUL655368 GEF655368:GEH655368 GOB655368:GOD655368 GXX655368:GXZ655368 HHT655368:HHV655368 HRP655368:HRR655368 IBL655368:IBN655368 ILH655368:ILJ655368 IVD655368:IVF655368 JEZ655368:JFB655368 JOV655368:JOX655368 JYR655368:JYT655368 KIN655368:KIP655368 KSJ655368:KSL655368 LCF655368:LCH655368 LMB655368:LMD655368 LVX655368:LVZ655368 MFT655368:MFV655368 MPP655368:MPR655368 MZL655368:MZN655368 NJH655368:NJJ655368 NTD655368:NTF655368 OCZ655368:ODB655368 OMV655368:OMX655368 OWR655368:OWT655368 PGN655368:PGP655368 PQJ655368:PQL655368 QAF655368:QAH655368 QKB655368:QKD655368 QTX655368:QTZ655368 RDT655368:RDV655368 RNP655368:RNR655368 RXL655368:RXN655368 SHH655368:SHJ655368 SRD655368:SRF655368 TAZ655368:TBB655368 TKV655368:TKX655368 TUR655368:TUT655368 UEN655368:UEP655368 UOJ655368:UOL655368 UYF655368:UYH655368 VIB655368:VID655368 VRX655368:VRZ655368 WBT655368:WBV655368 WLP655368:WLR655368 WVL655368:WVN655368 D720904:F720904 IZ720904:JB720904 SV720904:SX720904 ACR720904:ACT720904 AMN720904:AMP720904 AWJ720904:AWL720904 BGF720904:BGH720904 BQB720904:BQD720904 BZX720904:BZZ720904 CJT720904:CJV720904 CTP720904:CTR720904 DDL720904:DDN720904 DNH720904:DNJ720904 DXD720904:DXF720904 EGZ720904:EHB720904 EQV720904:EQX720904 FAR720904:FAT720904 FKN720904:FKP720904 FUJ720904:FUL720904 GEF720904:GEH720904 GOB720904:GOD720904 GXX720904:GXZ720904 HHT720904:HHV720904 HRP720904:HRR720904 IBL720904:IBN720904 ILH720904:ILJ720904 IVD720904:IVF720904 JEZ720904:JFB720904 JOV720904:JOX720904 JYR720904:JYT720904 KIN720904:KIP720904 KSJ720904:KSL720904 LCF720904:LCH720904 LMB720904:LMD720904 LVX720904:LVZ720904 MFT720904:MFV720904 MPP720904:MPR720904 MZL720904:MZN720904 NJH720904:NJJ720904 NTD720904:NTF720904 OCZ720904:ODB720904 OMV720904:OMX720904 OWR720904:OWT720904 PGN720904:PGP720904 PQJ720904:PQL720904 QAF720904:QAH720904 QKB720904:QKD720904 QTX720904:QTZ720904 RDT720904:RDV720904 RNP720904:RNR720904 RXL720904:RXN720904 SHH720904:SHJ720904 SRD720904:SRF720904 TAZ720904:TBB720904 TKV720904:TKX720904 TUR720904:TUT720904 UEN720904:UEP720904 UOJ720904:UOL720904 UYF720904:UYH720904 VIB720904:VID720904 VRX720904:VRZ720904 WBT720904:WBV720904 WLP720904:WLR720904 WVL720904:WVN720904 D786440:F786440 IZ786440:JB786440 SV786440:SX786440 ACR786440:ACT786440 AMN786440:AMP786440 AWJ786440:AWL786440 BGF786440:BGH786440 BQB786440:BQD786440 BZX786440:BZZ786440 CJT786440:CJV786440 CTP786440:CTR786440 DDL786440:DDN786440 DNH786440:DNJ786440 DXD786440:DXF786440 EGZ786440:EHB786440 EQV786440:EQX786440 FAR786440:FAT786440 FKN786440:FKP786440 FUJ786440:FUL786440 GEF786440:GEH786440 GOB786440:GOD786440 GXX786440:GXZ786440 HHT786440:HHV786440 HRP786440:HRR786440 IBL786440:IBN786440 ILH786440:ILJ786440 IVD786440:IVF786440 JEZ786440:JFB786440 JOV786440:JOX786440 JYR786440:JYT786440 KIN786440:KIP786440 KSJ786440:KSL786440 LCF786440:LCH786440 LMB786440:LMD786440 LVX786440:LVZ786440 MFT786440:MFV786440 MPP786440:MPR786440 MZL786440:MZN786440 NJH786440:NJJ786440 NTD786440:NTF786440 OCZ786440:ODB786440 OMV786440:OMX786440 OWR786440:OWT786440 PGN786440:PGP786440 PQJ786440:PQL786440 QAF786440:QAH786440 QKB786440:QKD786440 QTX786440:QTZ786440 RDT786440:RDV786440 RNP786440:RNR786440 RXL786440:RXN786440 SHH786440:SHJ786440 SRD786440:SRF786440 TAZ786440:TBB786440 TKV786440:TKX786440 TUR786440:TUT786440 UEN786440:UEP786440 UOJ786440:UOL786440 UYF786440:UYH786440 VIB786440:VID786440 VRX786440:VRZ786440 WBT786440:WBV786440 WLP786440:WLR786440 WVL786440:WVN786440 D851976:F851976 IZ851976:JB851976 SV851976:SX851976 ACR851976:ACT851976 AMN851976:AMP851976 AWJ851976:AWL851976 BGF851976:BGH851976 BQB851976:BQD851976 BZX851976:BZZ851976 CJT851976:CJV851976 CTP851976:CTR851976 DDL851976:DDN851976 DNH851976:DNJ851976 DXD851976:DXF851976 EGZ851976:EHB851976 EQV851976:EQX851976 FAR851976:FAT851976 FKN851976:FKP851976 FUJ851976:FUL851976 GEF851976:GEH851976 GOB851976:GOD851976 GXX851976:GXZ851976 HHT851976:HHV851976 HRP851976:HRR851976 IBL851976:IBN851976 ILH851976:ILJ851976 IVD851976:IVF851976 JEZ851976:JFB851976 JOV851976:JOX851976 JYR851976:JYT851976 KIN851976:KIP851976 KSJ851976:KSL851976 LCF851976:LCH851976 LMB851976:LMD851976 LVX851976:LVZ851976 MFT851976:MFV851976 MPP851976:MPR851976 MZL851976:MZN851976 NJH851976:NJJ851976 NTD851976:NTF851976 OCZ851976:ODB851976 OMV851976:OMX851976 OWR851976:OWT851976 PGN851976:PGP851976 PQJ851976:PQL851976 QAF851976:QAH851976 QKB851976:QKD851976 QTX851976:QTZ851976 RDT851976:RDV851976 RNP851976:RNR851976 RXL851976:RXN851976 SHH851976:SHJ851976 SRD851976:SRF851976 TAZ851976:TBB851976 TKV851976:TKX851976 TUR851976:TUT851976 UEN851976:UEP851976 UOJ851976:UOL851976 UYF851976:UYH851976 VIB851976:VID851976 VRX851976:VRZ851976 WBT851976:WBV851976 WLP851976:WLR851976 WVL851976:WVN851976 D917512:F917512 IZ917512:JB917512 SV917512:SX917512 ACR917512:ACT917512 AMN917512:AMP917512 AWJ917512:AWL917512 BGF917512:BGH917512 BQB917512:BQD917512 BZX917512:BZZ917512 CJT917512:CJV917512 CTP917512:CTR917512 DDL917512:DDN917512 DNH917512:DNJ917512 DXD917512:DXF917512 EGZ917512:EHB917512 EQV917512:EQX917512 FAR917512:FAT917512 FKN917512:FKP917512 FUJ917512:FUL917512 GEF917512:GEH917512 GOB917512:GOD917512 GXX917512:GXZ917512 HHT917512:HHV917512 HRP917512:HRR917512 IBL917512:IBN917512 ILH917512:ILJ917512 IVD917512:IVF917512 JEZ917512:JFB917512 JOV917512:JOX917512 JYR917512:JYT917512 KIN917512:KIP917512 KSJ917512:KSL917512 LCF917512:LCH917512 LMB917512:LMD917512 LVX917512:LVZ917512 MFT917512:MFV917512 MPP917512:MPR917512 MZL917512:MZN917512 NJH917512:NJJ917512 NTD917512:NTF917512 OCZ917512:ODB917512 OMV917512:OMX917512 OWR917512:OWT917512 PGN917512:PGP917512 PQJ917512:PQL917512 QAF917512:QAH917512 QKB917512:QKD917512 QTX917512:QTZ917512 RDT917512:RDV917512 RNP917512:RNR917512 RXL917512:RXN917512 SHH917512:SHJ917512 SRD917512:SRF917512 TAZ917512:TBB917512 TKV917512:TKX917512 TUR917512:TUT917512 UEN917512:UEP917512 UOJ917512:UOL917512 UYF917512:UYH917512 VIB917512:VID917512 VRX917512:VRZ917512 WBT917512:WBV917512 WLP917512:WLR917512 WVL917512:WVN917512 D983048:F983048 IZ983048:JB983048 SV983048:SX983048 ACR983048:ACT983048 AMN983048:AMP983048 AWJ983048:AWL983048 BGF983048:BGH983048 BQB983048:BQD983048 BZX983048:BZZ983048 CJT983048:CJV983048 CTP983048:CTR983048 DDL983048:DDN983048 DNH983048:DNJ983048 DXD983048:DXF983048 EGZ983048:EHB983048 EQV983048:EQX983048 FAR983048:FAT983048 FKN983048:FKP983048 FUJ983048:FUL983048 GEF983048:GEH983048 GOB983048:GOD983048 GXX983048:GXZ983048 HHT983048:HHV983048 HRP983048:HRR983048 IBL983048:IBN983048 ILH983048:ILJ983048 IVD983048:IVF983048 JEZ983048:JFB983048 JOV983048:JOX983048 JYR983048:JYT983048 KIN983048:KIP983048 KSJ983048:KSL983048 LCF983048:LCH983048 LMB983048:LMD983048 LVX983048:LVZ983048 MFT983048:MFV983048 MPP983048:MPR983048 MZL983048:MZN983048 NJH983048:NJJ983048 NTD983048:NTF983048 OCZ983048:ODB983048 OMV983048:OMX983048 OWR983048:OWT983048 PGN983048:PGP983048 PQJ983048:PQL983048 QAF983048:QAH983048 QKB983048:QKD983048 QTX983048:QTZ983048 RDT983048:RDV983048 RNP983048:RNR983048 RXL983048:RXN983048 SHH983048:SHJ983048 SRD983048:SRF983048 TAZ983048:TBB983048 TKV983048:TKX983048 TUR983048:TUT983048 UEN983048:UEP983048 UOJ983048:UOL983048 UYF983048:UYH983048 VIB983048:VID983048 VRX983048:VRZ983048 WBT983048:WBV983048 WLP983048:WLR983048 WVL983048:WVN983048 D2:F2" xr:uid="{00000000-0002-0000-0100-000002000000}"/>
    <dataValidation imeMode="halfKatakana" allowBlank="1" showInputMessage="1" showErrorMessage="1"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xr:uid="{00000000-0002-0000-0100-000003000000}"/>
    <dataValidation type="list" imeMode="hiragana" allowBlank="1" showInputMessage="1" showErrorMessage="1" sqref="D3:F3" xr:uid="{00000000-0002-0000-0100-000004000000}">
      <formula1>$Y$3:$Y$19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O104"/>
  <sheetViews>
    <sheetView zoomScaleNormal="100" workbookViewId="0">
      <pane ySplit="9" topLeftCell="A13" activePane="bottomLeft" state="frozen"/>
      <selection pane="bottomLeft" activeCell="R1" sqref="R1:AO1048576"/>
    </sheetView>
  </sheetViews>
  <sheetFormatPr defaultColWidth="9" defaultRowHeight="13.5"/>
  <cols>
    <col min="1" max="1" width="4.5" style="1" bestFit="1" customWidth="1"/>
    <col min="2" max="2" width="9" style="1"/>
    <col min="3" max="4" width="17.5" style="1" customWidth="1"/>
    <col min="5" max="5" width="12.5" style="1" customWidth="1"/>
    <col min="6" max="7" width="5.5" style="1" bestFit="1" customWidth="1"/>
    <col min="8" max="13" width="12.37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41" width="9" style="1" hidden="1" customWidth="1"/>
    <col min="42" max="58" width="9" style="1" customWidth="1"/>
    <col min="59" max="16384" width="9" style="1"/>
  </cols>
  <sheetData>
    <row r="1" spans="1:41" ht="17.25">
      <c r="A1" s="8" t="s">
        <v>76</v>
      </c>
    </row>
    <row r="2" spans="1:41">
      <c r="A2" s="3"/>
    </row>
    <row r="3" spans="1:41" ht="14.25" thickBot="1">
      <c r="A3" s="3"/>
      <c r="B3" s="133" t="s">
        <v>172</v>
      </c>
      <c r="C3" s="23"/>
      <c r="D3" s="23"/>
      <c r="E3" s="23"/>
      <c r="F3" s="23"/>
      <c r="G3" s="23"/>
      <c r="H3" s="23"/>
      <c r="I3" s="23"/>
      <c r="J3" s="23"/>
      <c r="K3" s="23"/>
      <c r="M3" s="404" t="s">
        <v>164</v>
      </c>
      <c r="N3" s="404"/>
      <c r="O3" s="404"/>
    </row>
    <row r="4" spans="1:41" ht="14.25" thickBot="1">
      <c r="A4" s="3"/>
      <c r="B4" s="133" t="s">
        <v>173</v>
      </c>
      <c r="C4" s="23"/>
      <c r="D4" s="23"/>
      <c r="E4" s="23"/>
      <c r="F4" s="23"/>
      <c r="G4" s="23"/>
      <c r="H4" s="23"/>
      <c r="I4" s="23"/>
      <c r="J4" s="23"/>
      <c r="K4" s="23"/>
      <c r="L4" s="110"/>
      <c r="M4" s="137"/>
      <c r="N4" s="136" t="s">
        <v>165</v>
      </c>
      <c r="O4" s="135" t="s">
        <v>166</v>
      </c>
    </row>
    <row r="5" spans="1:41">
      <c r="A5" s="3"/>
      <c r="B5" s="42" t="s">
        <v>151</v>
      </c>
      <c r="C5" s="23"/>
      <c r="D5" s="23"/>
      <c r="E5" s="23"/>
      <c r="F5" s="23"/>
      <c r="G5" s="23"/>
      <c r="H5" s="23"/>
      <c r="I5" s="23"/>
      <c r="J5" s="23"/>
      <c r="K5" s="23"/>
      <c r="M5" s="138" t="s">
        <v>167</v>
      </c>
      <c r="N5" s="190"/>
      <c r="O5" s="192"/>
    </row>
    <row r="6" spans="1:41" ht="14.25" thickBot="1">
      <c r="A6" s="3"/>
      <c r="B6" s="42" t="s">
        <v>161</v>
      </c>
      <c r="C6" s="23"/>
      <c r="D6" s="23"/>
      <c r="E6" s="23"/>
      <c r="F6" s="23"/>
      <c r="G6" s="23"/>
      <c r="H6" s="23"/>
      <c r="I6" s="23"/>
      <c r="J6" s="23"/>
      <c r="K6" s="23"/>
      <c r="M6" s="139" t="s">
        <v>168</v>
      </c>
      <c r="N6" s="191"/>
      <c r="O6" s="193"/>
    </row>
    <row r="7" spans="1:41" ht="14.25" thickBot="1"/>
    <row r="8" spans="1:41" ht="36.75" customHeight="1">
      <c r="A8" s="24"/>
      <c r="B8" s="32" t="s">
        <v>115</v>
      </c>
      <c r="C8" s="32" t="s">
        <v>129</v>
      </c>
      <c r="D8" s="32" t="s">
        <v>130</v>
      </c>
      <c r="E8" s="209"/>
      <c r="F8" s="25" t="s">
        <v>38</v>
      </c>
      <c r="G8" s="27" t="s">
        <v>39</v>
      </c>
      <c r="H8" s="24" t="s">
        <v>518</v>
      </c>
      <c r="I8" s="27" t="s">
        <v>519</v>
      </c>
      <c r="J8" s="24" t="s">
        <v>520</v>
      </c>
      <c r="K8" s="27" t="s">
        <v>521</v>
      </c>
      <c r="L8" s="24" t="s">
        <v>522</v>
      </c>
      <c r="M8" s="27" t="s">
        <v>523</v>
      </c>
      <c r="N8" s="30" t="s">
        <v>45</v>
      </c>
      <c r="O8" s="30" t="s">
        <v>46</v>
      </c>
      <c r="AI8" s="1">
        <f>COUNTBLANK(AI10:AI99)</f>
        <v>90</v>
      </c>
      <c r="AK8" s="1">
        <f>COUNTBLANK(AK10:AK99)</f>
        <v>90</v>
      </c>
      <c r="AM8" s="1">
        <f>COUNTBLANK(AM10:AM99)</f>
        <v>90</v>
      </c>
      <c r="AO8" s="1">
        <f>COUNTBLANK(AO10:AO99)</f>
        <v>90</v>
      </c>
    </row>
    <row r="9" spans="1:41" ht="14.25" thickBot="1">
      <c r="A9" s="33" t="s">
        <v>43</v>
      </c>
      <c r="B9" s="19" t="s">
        <v>280</v>
      </c>
      <c r="C9" s="19" t="s">
        <v>44</v>
      </c>
      <c r="D9" s="19" t="s">
        <v>112</v>
      </c>
      <c r="E9" s="210"/>
      <c r="F9" s="19" t="s">
        <v>2</v>
      </c>
      <c r="G9" s="29">
        <v>2</v>
      </c>
      <c r="H9" s="28" t="s">
        <v>96</v>
      </c>
      <c r="I9" s="29">
        <v>12.53</v>
      </c>
      <c r="J9" s="28" t="s">
        <v>524</v>
      </c>
      <c r="K9" s="29" t="s">
        <v>525</v>
      </c>
      <c r="L9" s="28" t="s">
        <v>526</v>
      </c>
      <c r="M9" s="266">
        <v>22.51</v>
      </c>
      <c r="N9" s="31" t="s">
        <v>61</v>
      </c>
      <c r="O9" s="31" t="s">
        <v>95</v>
      </c>
      <c r="V9" s="5" t="s">
        <v>74</v>
      </c>
      <c r="W9" s="5" t="s">
        <v>47</v>
      </c>
      <c r="X9" s="5" t="s">
        <v>113</v>
      </c>
      <c r="Y9" s="5" t="s">
        <v>38</v>
      </c>
      <c r="Z9" s="5" t="s">
        <v>1</v>
      </c>
      <c r="AA9" s="10" t="s">
        <v>162</v>
      </c>
      <c r="AB9" s="5" t="s">
        <v>74</v>
      </c>
      <c r="AC9" s="5" t="s">
        <v>47</v>
      </c>
      <c r="AD9" s="5" t="s">
        <v>113</v>
      </c>
      <c r="AE9" s="5" t="s">
        <v>38</v>
      </c>
      <c r="AF9" s="5" t="s">
        <v>1</v>
      </c>
      <c r="AG9" s="5" t="s">
        <v>162</v>
      </c>
      <c r="AH9" s="1" t="s">
        <v>163</v>
      </c>
      <c r="AI9" s="1">
        <f>90-AI8</f>
        <v>0</v>
      </c>
      <c r="AJ9" s="1" t="s">
        <v>169</v>
      </c>
      <c r="AK9" s="1">
        <f>90-AK8</f>
        <v>0</v>
      </c>
      <c r="AL9" s="1" t="s">
        <v>170</v>
      </c>
      <c r="AM9" s="1">
        <f>90-AM8</f>
        <v>0</v>
      </c>
      <c r="AN9" s="1" t="s">
        <v>171</v>
      </c>
      <c r="AO9" s="1">
        <f>90-AO8</f>
        <v>0</v>
      </c>
    </row>
    <row r="10" spans="1:41">
      <c r="A10" s="34">
        <v>1</v>
      </c>
      <c r="B10" s="316"/>
      <c r="C10" s="59"/>
      <c r="D10" s="59"/>
      <c r="E10" s="320"/>
      <c r="F10" s="59" t="s">
        <v>59</v>
      </c>
      <c r="G10" s="60"/>
      <c r="H10" s="61"/>
      <c r="I10" s="189"/>
      <c r="J10" s="61"/>
      <c r="K10" s="189"/>
      <c r="L10" s="61"/>
      <c r="M10" s="318"/>
      <c r="N10" s="62"/>
      <c r="O10" s="62"/>
      <c r="S10" s="66"/>
      <c r="T10" s="67"/>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10" t="str">
        <f>IF(F10="男",data_kyogisha!A2,"")</f>
        <v/>
      </c>
      <c r="AB10" s="5">
        <f t="shared" ref="AB10:AB41" si="5">IF(F10="女",B10,"")</f>
        <v>0</v>
      </c>
      <c r="AC10" s="5">
        <f t="shared" ref="AC10:AC41" si="6">IF(F10="女",C10,"")</f>
        <v>0</v>
      </c>
      <c r="AD10" s="5">
        <f t="shared" ref="AD10:AD41" si="7">IF(F10="女",D10,"")</f>
        <v>0</v>
      </c>
      <c r="AE10" s="5" t="str">
        <f t="shared" ref="AE10:AE41" si="8">IF(F10="女",F10,"")</f>
        <v>女</v>
      </c>
      <c r="AF10" s="5" t="str">
        <f t="shared" ref="AF10:AF41" si="9">IF(F10="女",IF(G10="","",G10),"")</f>
        <v/>
      </c>
      <c r="AG10" s="1" t="str">
        <f>IF(F10="女",data_kyogisha!A2,"")</f>
        <v/>
      </c>
      <c r="AH10" s="1">
        <f>IF(AND(F10="男",N10="○"),1,0)</f>
        <v>0</v>
      </c>
      <c r="AI10" s="1" t="str">
        <f t="shared" ref="AI10:AI41" si="10">IF(AND(F10="男",N10="○"),AA10,"")</f>
        <v/>
      </c>
      <c r="AJ10" s="1">
        <f>IF(AND(F10="男",O10="○"),1,0)</f>
        <v>0</v>
      </c>
      <c r="AK10" s="1" t="str">
        <f t="shared" ref="AK10:AK41" si="11">IF(AND(F10="男",O10="○"),AA10,"")</f>
        <v/>
      </c>
      <c r="AL10" s="1">
        <f>IF(AND(F10="女",N10="○"),1,0)</f>
        <v>0</v>
      </c>
      <c r="AM10" s="1" t="str">
        <f t="shared" ref="AM10:AM41" si="12">IF(AND(F10="女",N10="○"),AG10,"")</f>
        <v/>
      </c>
      <c r="AN10" s="1">
        <f>IF(AND(F10="女",O10="○"),1,0)</f>
        <v>0</v>
      </c>
      <c r="AO10" s="1" t="str">
        <f t="shared" ref="AO10:AO41" si="13">IF(AND(F10="女",O10="○"),AG10,"")</f>
        <v/>
      </c>
    </row>
    <row r="11" spans="1:41">
      <c r="A11" s="34">
        <v>2</v>
      </c>
      <c r="B11" s="316"/>
      <c r="C11" s="59"/>
      <c r="D11" s="59"/>
      <c r="E11" s="320"/>
      <c r="F11" s="59"/>
      <c r="G11" s="60"/>
      <c r="H11" s="61"/>
      <c r="I11" s="189"/>
      <c r="J11" s="61"/>
      <c r="K11" s="189"/>
      <c r="L11" s="61"/>
      <c r="M11" s="318"/>
      <c r="N11" s="62"/>
      <c r="O11" s="62"/>
      <c r="R11" s="1" t="s">
        <v>60</v>
      </c>
      <c r="S11" s="68" t="str">
        <f>IF(種目情報!A4="","",種目情報!A4)</f>
        <v>男400m</v>
      </c>
      <c r="T11" s="69" t="str">
        <f>IF(種目情報!E4="","",種目情報!E4)</f>
        <v>女400m</v>
      </c>
      <c r="U11" s="1" t="s">
        <v>61</v>
      </c>
      <c r="V11" s="5" t="str">
        <f t="shared" si="0"/>
        <v/>
      </c>
      <c r="W11" s="5" t="str">
        <f t="shared" si="1"/>
        <v/>
      </c>
      <c r="X11" s="5" t="str">
        <f t="shared" si="2"/>
        <v/>
      </c>
      <c r="Y11" s="5" t="str">
        <f t="shared" si="3"/>
        <v/>
      </c>
      <c r="Z11" s="5" t="str">
        <f t="shared" si="4"/>
        <v/>
      </c>
      <c r="AA11" s="10"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si="10"/>
        <v/>
      </c>
      <c r="AJ11" s="1">
        <f>IF(AND(F11="男",O11="○"),AJ10+1,AJ10)</f>
        <v>0</v>
      </c>
      <c r="AK11" s="1" t="str">
        <f t="shared" si="11"/>
        <v/>
      </c>
      <c r="AL11" s="1">
        <f>IF(AND(F11="女",N11="○"),AL10+1,AL10)</f>
        <v>0</v>
      </c>
      <c r="AM11" s="1" t="str">
        <f t="shared" si="12"/>
        <v/>
      </c>
      <c r="AN11" s="1">
        <f>IF(AND(F11="女",O11="○"),AN10+1,AN10)</f>
        <v>0</v>
      </c>
      <c r="AO11" s="1" t="str">
        <f t="shared" si="13"/>
        <v/>
      </c>
    </row>
    <row r="12" spans="1:41">
      <c r="A12" s="34">
        <v>3</v>
      </c>
      <c r="B12" s="316"/>
      <c r="C12" s="59"/>
      <c r="D12" s="59"/>
      <c r="E12" s="320"/>
      <c r="F12" s="59"/>
      <c r="G12" s="60"/>
      <c r="H12" s="61"/>
      <c r="I12" s="189"/>
      <c r="J12" s="61"/>
      <c r="K12" s="189"/>
      <c r="L12" s="61"/>
      <c r="M12" s="318"/>
      <c r="N12" s="62"/>
      <c r="O12" s="62"/>
      <c r="R12" s="1" t="s">
        <v>59</v>
      </c>
      <c r="S12" s="264" t="str">
        <f>IF(種目情報!A5="","",種目情報!A5)</f>
        <v>男5000m</v>
      </c>
      <c r="T12" s="69" t="str">
        <f>IF(種目情報!E5="","",種目情報!E5)</f>
        <v>女5000m</v>
      </c>
      <c r="V12" s="5" t="str">
        <f t="shared" si="0"/>
        <v/>
      </c>
      <c r="W12" s="5" t="str">
        <f t="shared" si="1"/>
        <v/>
      </c>
      <c r="X12" s="5" t="str">
        <f t="shared" si="2"/>
        <v/>
      </c>
      <c r="Y12" s="5" t="str">
        <f t="shared" si="3"/>
        <v/>
      </c>
      <c r="Z12" s="5" t="str">
        <f t="shared" si="4"/>
        <v/>
      </c>
      <c r="AA12" s="10"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4">
        <v>4</v>
      </c>
      <c r="B13" s="316"/>
      <c r="C13" s="59"/>
      <c r="D13" s="59"/>
      <c r="E13" s="320"/>
      <c r="F13" s="59"/>
      <c r="G13" s="60"/>
      <c r="H13" s="61"/>
      <c r="I13" s="189"/>
      <c r="J13" s="61"/>
      <c r="K13" s="189"/>
      <c r="L13" s="61"/>
      <c r="M13" s="318"/>
      <c r="N13" s="62"/>
      <c r="O13" s="62"/>
      <c r="S13" s="264" t="str">
        <f>IF(種目情報!A6="","",種目情報!A6)</f>
        <v>男110mH</v>
      </c>
      <c r="T13" s="69" t="str">
        <f>IF(種目情報!E6="","",種目情報!E6)</f>
        <v>女100mH</v>
      </c>
      <c r="V13" s="5" t="str">
        <f t="shared" si="0"/>
        <v/>
      </c>
      <c r="W13" s="5" t="str">
        <f t="shared" si="1"/>
        <v/>
      </c>
      <c r="X13" s="5" t="str">
        <f t="shared" si="2"/>
        <v/>
      </c>
      <c r="Y13" s="5" t="str">
        <f t="shared" si="3"/>
        <v/>
      </c>
      <c r="Z13" s="5" t="str">
        <f t="shared" si="4"/>
        <v/>
      </c>
      <c r="AA13" s="10"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4">
        <v>5</v>
      </c>
      <c r="B14" s="316"/>
      <c r="C14" s="59"/>
      <c r="D14" s="59"/>
      <c r="E14" s="320"/>
      <c r="F14" s="59"/>
      <c r="G14" s="60"/>
      <c r="H14" s="61"/>
      <c r="I14" s="189"/>
      <c r="J14" s="61"/>
      <c r="K14" s="189"/>
      <c r="L14" s="61"/>
      <c r="M14" s="318"/>
      <c r="N14" s="62"/>
      <c r="O14" s="62"/>
      <c r="S14" s="264" t="str">
        <f>IF(種目情報!A7="","",種目情報!A7)</f>
        <v>男3000mSC</v>
      </c>
      <c r="T14" s="69" t="str">
        <f>IF(種目情報!E7="","",種目情報!E7)</f>
        <v>女棒高跳</v>
      </c>
      <c r="V14" s="5" t="str">
        <f t="shared" si="0"/>
        <v/>
      </c>
      <c r="W14" s="5" t="str">
        <f t="shared" si="1"/>
        <v/>
      </c>
      <c r="X14" s="5" t="str">
        <f t="shared" si="2"/>
        <v/>
      </c>
      <c r="Y14" s="5" t="str">
        <f t="shared" si="3"/>
        <v/>
      </c>
      <c r="Z14" s="5" t="str">
        <f t="shared" si="4"/>
        <v/>
      </c>
      <c r="AA14" s="10"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4">
        <v>6</v>
      </c>
      <c r="B15" s="316"/>
      <c r="C15" s="59"/>
      <c r="D15" s="59"/>
      <c r="E15" s="320"/>
      <c r="F15" s="59"/>
      <c r="G15" s="60"/>
      <c r="H15" s="61"/>
      <c r="I15" s="189"/>
      <c r="J15" s="61"/>
      <c r="K15" s="189"/>
      <c r="L15" s="61"/>
      <c r="M15" s="318"/>
      <c r="N15" s="62"/>
      <c r="O15" s="62"/>
      <c r="S15" s="264" t="str">
        <f>IF(種目情報!A8="","",種目情報!A8)</f>
        <v>男棒高跳</v>
      </c>
      <c r="T15" s="69" t="str">
        <f>IF(種目情報!E8="","",種目情報!E8)</f>
        <v>女三段跳</v>
      </c>
      <c r="V15" s="5" t="str">
        <f t="shared" si="0"/>
        <v/>
      </c>
      <c r="W15" s="5" t="str">
        <f t="shared" si="1"/>
        <v/>
      </c>
      <c r="X15" s="5" t="str">
        <f t="shared" si="2"/>
        <v/>
      </c>
      <c r="Y15" s="5" t="str">
        <f t="shared" si="3"/>
        <v/>
      </c>
      <c r="Z15" s="5" t="str">
        <f t="shared" si="4"/>
        <v/>
      </c>
      <c r="AA15" s="10"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4">
        <v>7</v>
      </c>
      <c r="B16" s="316"/>
      <c r="C16" s="59"/>
      <c r="D16" s="59"/>
      <c r="E16" s="320"/>
      <c r="F16" s="59"/>
      <c r="G16" s="60"/>
      <c r="H16" s="61"/>
      <c r="I16" s="189"/>
      <c r="J16" s="61"/>
      <c r="K16" s="189"/>
      <c r="L16" s="61"/>
      <c r="M16" s="318"/>
      <c r="N16" s="62"/>
      <c r="O16" s="62"/>
      <c r="S16" s="264" t="str">
        <f>IF(種目情報!A9="","",種目情報!A9)</f>
        <v>男三段跳</v>
      </c>
      <c r="T16" s="69" t="str">
        <f>IF(種目情報!E9="","",種目情報!E9)</f>
        <v>女円盤投</v>
      </c>
      <c r="V16" s="5" t="str">
        <f t="shared" si="0"/>
        <v/>
      </c>
      <c r="W16" s="5" t="str">
        <f t="shared" si="1"/>
        <v/>
      </c>
      <c r="X16" s="5" t="str">
        <f t="shared" si="2"/>
        <v/>
      </c>
      <c r="Y16" s="5" t="str">
        <f t="shared" si="3"/>
        <v/>
      </c>
      <c r="Z16" s="5" t="str">
        <f t="shared" si="4"/>
        <v/>
      </c>
      <c r="AA16" s="10"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4">
        <v>8</v>
      </c>
      <c r="B17" s="316"/>
      <c r="C17" s="59"/>
      <c r="D17" s="59"/>
      <c r="E17" s="320"/>
      <c r="F17" s="59"/>
      <c r="G17" s="60"/>
      <c r="H17" s="61"/>
      <c r="I17" s="189"/>
      <c r="J17" s="61"/>
      <c r="K17" s="189"/>
      <c r="L17" s="61"/>
      <c r="M17" s="318"/>
      <c r="N17" s="62"/>
      <c r="O17" s="62"/>
      <c r="S17" s="264" t="str">
        <f>IF(種目情報!A10="","",種目情報!A10)</f>
        <v>男高校円盤投</v>
      </c>
      <c r="T17" s="69"/>
      <c r="V17" s="5" t="str">
        <f t="shared" si="0"/>
        <v/>
      </c>
      <c r="W17" s="5" t="str">
        <f t="shared" si="1"/>
        <v/>
      </c>
      <c r="X17" s="5" t="str">
        <f t="shared" si="2"/>
        <v/>
      </c>
      <c r="Y17" s="5" t="str">
        <f t="shared" si="3"/>
        <v/>
      </c>
      <c r="Z17" s="5" t="str">
        <f t="shared" si="4"/>
        <v/>
      </c>
      <c r="AA17" s="10"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4">
        <v>9</v>
      </c>
      <c r="B18" s="316"/>
      <c r="C18" s="59"/>
      <c r="D18" s="59"/>
      <c r="E18" s="320"/>
      <c r="F18" s="59"/>
      <c r="G18" s="60"/>
      <c r="H18" s="61"/>
      <c r="I18" s="189"/>
      <c r="J18" s="61"/>
      <c r="K18" s="189"/>
      <c r="L18" s="61"/>
      <c r="M18" s="318"/>
      <c r="N18" s="62"/>
      <c r="O18" s="62"/>
      <c r="S18" s="264" t="str">
        <f>IF(種目情報!A11="","",種目情報!A11)</f>
        <v>男円盤投</v>
      </c>
      <c r="T18" s="69" t="str">
        <f>IF(種目情報!E10="","",種目情報!E10)</f>
        <v>女100m</v>
      </c>
      <c r="V18" s="5" t="str">
        <f t="shared" si="0"/>
        <v/>
      </c>
      <c r="W18" s="5" t="str">
        <f t="shared" si="1"/>
        <v/>
      </c>
      <c r="X18" s="5" t="str">
        <f t="shared" si="2"/>
        <v/>
      </c>
      <c r="Y18" s="5" t="str">
        <f t="shared" si="3"/>
        <v/>
      </c>
      <c r="Z18" s="5" t="str">
        <f t="shared" si="4"/>
        <v/>
      </c>
      <c r="AA18" s="10"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4">
        <v>10</v>
      </c>
      <c r="B19" s="316"/>
      <c r="C19" s="59"/>
      <c r="D19" s="59"/>
      <c r="E19" s="320"/>
      <c r="F19" s="59"/>
      <c r="G19" s="60"/>
      <c r="H19" s="61"/>
      <c r="I19" s="189"/>
      <c r="J19" s="61"/>
      <c r="K19" s="189"/>
      <c r="L19" s="61"/>
      <c r="M19" s="318"/>
      <c r="N19" s="62"/>
      <c r="O19" s="62"/>
      <c r="S19" s="264"/>
      <c r="T19" s="69" t="str">
        <f>IF(種目情報!E11="","",種目情報!E11)</f>
        <v>女800m</v>
      </c>
      <c r="V19" s="5" t="str">
        <f t="shared" si="0"/>
        <v/>
      </c>
      <c r="W19" s="5" t="str">
        <f t="shared" si="1"/>
        <v/>
      </c>
      <c r="X19" s="5" t="str">
        <f t="shared" si="2"/>
        <v/>
      </c>
      <c r="Y19" s="5" t="str">
        <f t="shared" si="3"/>
        <v/>
      </c>
      <c r="Z19" s="5" t="str">
        <f t="shared" si="4"/>
        <v/>
      </c>
      <c r="AA19" s="10"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4">
        <v>11</v>
      </c>
      <c r="B20" s="316"/>
      <c r="C20" s="59"/>
      <c r="D20" s="59"/>
      <c r="E20" s="320"/>
      <c r="F20" s="59"/>
      <c r="G20" s="60"/>
      <c r="H20" s="61"/>
      <c r="I20" s="189"/>
      <c r="J20" s="61"/>
      <c r="K20" s="189"/>
      <c r="L20" s="61"/>
      <c r="M20" s="318"/>
      <c r="N20" s="62"/>
      <c r="O20" s="62"/>
      <c r="S20" s="264" t="str">
        <f>IF(種目情報!A12="","",種目情報!A12)</f>
        <v>男100m</v>
      </c>
      <c r="T20" s="69" t="str">
        <f>IF(種目情報!E12="","",種目情報!E12)</f>
        <v>女400mH</v>
      </c>
      <c r="V20" s="5" t="str">
        <f t="shared" si="0"/>
        <v/>
      </c>
      <c r="W20" s="5" t="str">
        <f t="shared" si="1"/>
        <v/>
      </c>
      <c r="X20" s="5" t="str">
        <f t="shared" si="2"/>
        <v/>
      </c>
      <c r="Y20" s="5" t="str">
        <f t="shared" si="3"/>
        <v/>
      </c>
      <c r="Z20" s="5" t="str">
        <f t="shared" si="4"/>
        <v/>
      </c>
      <c r="AA20" s="10"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4">
        <v>12</v>
      </c>
      <c r="B21" s="316"/>
      <c r="C21" s="59"/>
      <c r="D21" s="59"/>
      <c r="E21" s="320"/>
      <c r="F21" s="59"/>
      <c r="G21" s="60"/>
      <c r="H21" s="61"/>
      <c r="I21" s="189"/>
      <c r="J21" s="61"/>
      <c r="K21" s="189"/>
      <c r="L21" s="61"/>
      <c r="M21" s="318"/>
      <c r="N21" s="62"/>
      <c r="O21" s="62"/>
      <c r="S21" s="264" t="str">
        <f>IF(種目情報!A13="","",種目情報!A13)</f>
        <v>男800m</v>
      </c>
      <c r="T21" s="69" t="str">
        <f>IF(種目情報!E13="","",種目情報!E13)</f>
        <v>女5000mW</v>
      </c>
      <c r="V21" s="5" t="str">
        <f t="shared" si="0"/>
        <v/>
      </c>
      <c r="W21" s="5" t="str">
        <f t="shared" si="1"/>
        <v/>
      </c>
      <c r="X21" s="5" t="str">
        <f t="shared" si="2"/>
        <v/>
      </c>
      <c r="Y21" s="5" t="str">
        <f t="shared" si="3"/>
        <v/>
      </c>
      <c r="Z21" s="5" t="str">
        <f t="shared" si="4"/>
        <v/>
      </c>
      <c r="AA21" s="10"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4">
        <v>13</v>
      </c>
      <c r="B22" s="316"/>
      <c r="C22" s="59"/>
      <c r="D22" s="59"/>
      <c r="E22" s="320"/>
      <c r="F22" s="59"/>
      <c r="G22" s="60"/>
      <c r="H22" s="61"/>
      <c r="I22" s="189"/>
      <c r="J22" s="61"/>
      <c r="K22" s="189"/>
      <c r="L22" s="61"/>
      <c r="M22" s="318"/>
      <c r="N22" s="62"/>
      <c r="O22" s="62"/>
      <c r="S22" s="264" t="str">
        <f>IF(種目情報!A14="","",種目情報!A14)</f>
        <v>男10000m</v>
      </c>
      <c r="T22" s="69" t="str">
        <f>IF(種目情報!E14="","",種目情報!E14)</f>
        <v>女走高跳</v>
      </c>
      <c r="V22" s="5" t="str">
        <f t="shared" si="0"/>
        <v/>
      </c>
      <c r="W22" s="5" t="str">
        <f t="shared" si="1"/>
        <v/>
      </c>
      <c r="X22" s="5" t="str">
        <f t="shared" si="2"/>
        <v/>
      </c>
      <c r="Y22" s="5" t="str">
        <f t="shared" si="3"/>
        <v/>
      </c>
      <c r="Z22" s="5" t="str">
        <f t="shared" si="4"/>
        <v/>
      </c>
      <c r="AA22" s="10"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4">
        <v>14</v>
      </c>
      <c r="B23" s="316"/>
      <c r="C23" s="59"/>
      <c r="D23" s="59"/>
      <c r="E23" s="320"/>
      <c r="F23" s="59"/>
      <c r="G23" s="60"/>
      <c r="H23" s="61"/>
      <c r="I23" s="189"/>
      <c r="J23" s="61"/>
      <c r="K23" s="189"/>
      <c r="L23" s="61"/>
      <c r="M23" s="318"/>
      <c r="N23" s="62"/>
      <c r="O23" s="62"/>
      <c r="S23" s="264" t="str">
        <f>IF(種目情報!A15="","",種目情報!A15)</f>
        <v>男400mH</v>
      </c>
      <c r="T23" s="69" t="str">
        <f>IF(種目情報!E15="","",種目情報!E15)</f>
        <v>女走幅跳</v>
      </c>
      <c r="V23" s="5" t="str">
        <f t="shared" si="0"/>
        <v/>
      </c>
      <c r="W23" s="5" t="str">
        <f t="shared" si="1"/>
        <v/>
      </c>
      <c r="X23" s="5" t="str">
        <f t="shared" si="2"/>
        <v/>
      </c>
      <c r="Y23" s="5" t="str">
        <f t="shared" si="3"/>
        <v/>
      </c>
      <c r="Z23" s="5" t="str">
        <f t="shared" si="4"/>
        <v/>
      </c>
      <c r="AA23" s="10"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4">
        <v>15</v>
      </c>
      <c r="B24" s="316"/>
      <c r="C24" s="59"/>
      <c r="D24" s="59"/>
      <c r="E24" s="320"/>
      <c r="F24" s="59"/>
      <c r="G24" s="60"/>
      <c r="H24" s="61"/>
      <c r="I24" s="189"/>
      <c r="J24" s="61"/>
      <c r="K24" s="189"/>
      <c r="L24" s="61"/>
      <c r="M24" s="318"/>
      <c r="N24" s="62"/>
      <c r="O24" s="62"/>
      <c r="S24" s="264" t="str">
        <f>IF(種目情報!A16="","",種目情報!A16)</f>
        <v>男5000mW</v>
      </c>
      <c r="T24" s="69" t="str">
        <f>IF(種目情報!E16="","",種目情報!E16)</f>
        <v>女砲丸投</v>
      </c>
      <c r="V24" s="5" t="str">
        <f t="shared" si="0"/>
        <v/>
      </c>
      <c r="W24" s="5" t="str">
        <f t="shared" si="1"/>
        <v/>
      </c>
      <c r="X24" s="5" t="str">
        <f t="shared" si="2"/>
        <v/>
      </c>
      <c r="Y24" s="5" t="str">
        <f t="shared" si="3"/>
        <v/>
      </c>
      <c r="Z24" s="5" t="str">
        <f t="shared" si="4"/>
        <v/>
      </c>
      <c r="AA24" s="10"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4">
        <v>16</v>
      </c>
      <c r="B25" s="316"/>
      <c r="C25" s="59"/>
      <c r="D25" s="59"/>
      <c r="E25" s="320"/>
      <c r="F25" s="59"/>
      <c r="G25" s="60"/>
      <c r="H25" s="61"/>
      <c r="I25" s="189"/>
      <c r="J25" s="61"/>
      <c r="K25" s="189"/>
      <c r="L25" s="61"/>
      <c r="M25" s="318"/>
      <c r="N25" s="62"/>
      <c r="O25" s="62"/>
      <c r="S25" s="264" t="str">
        <f>IF(種目情報!A17="","",種目情報!A17)</f>
        <v>男走高跳</v>
      </c>
      <c r="T25" s="69" t="str">
        <f>IF(種目情報!E17="","",種目情報!E17)</f>
        <v>女やり投</v>
      </c>
      <c r="V25" s="5" t="str">
        <f t="shared" si="0"/>
        <v/>
      </c>
      <c r="W25" s="5" t="str">
        <f t="shared" si="1"/>
        <v/>
      </c>
      <c r="X25" s="5" t="str">
        <f t="shared" si="2"/>
        <v/>
      </c>
      <c r="Y25" s="5" t="str">
        <f t="shared" si="3"/>
        <v/>
      </c>
      <c r="Z25" s="5" t="str">
        <f t="shared" si="4"/>
        <v/>
      </c>
      <c r="AA25" s="10"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4">
        <v>17</v>
      </c>
      <c r="B26" s="316"/>
      <c r="C26" s="59"/>
      <c r="D26" s="59"/>
      <c r="E26" s="320"/>
      <c r="F26" s="59"/>
      <c r="G26" s="60"/>
      <c r="H26" s="61"/>
      <c r="I26" s="189"/>
      <c r="J26" s="61"/>
      <c r="K26" s="189"/>
      <c r="L26" s="61"/>
      <c r="M26" s="318"/>
      <c r="N26" s="62"/>
      <c r="O26" s="62"/>
      <c r="S26" s="264" t="str">
        <f>IF(種目情報!A18="","",種目情報!A18)</f>
        <v>男走幅跳</v>
      </c>
      <c r="T26" s="69"/>
      <c r="V26" s="5" t="str">
        <f t="shared" si="0"/>
        <v/>
      </c>
      <c r="W26" s="5" t="str">
        <f t="shared" si="1"/>
        <v/>
      </c>
      <c r="X26" s="5" t="str">
        <f t="shared" si="2"/>
        <v/>
      </c>
      <c r="Y26" s="5" t="str">
        <f t="shared" si="3"/>
        <v/>
      </c>
      <c r="Z26" s="5" t="str">
        <f t="shared" si="4"/>
        <v/>
      </c>
      <c r="AA26" s="10"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4">
        <v>18</v>
      </c>
      <c r="B27" s="316"/>
      <c r="C27" s="59"/>
      <c r="D27" s="59"/>
      <c r="E27" s="320"/>
      <c r="F27" s="59"/>
      <c r="G27" s="60"/>
      <c r="H27" s="61"/>
      <c r="I27" s="189"/>
      <c r="J27" s="61"/>
      <c r="K27" s="189"/>
      <c r="L27" s="61"/>
      <c r="M27" s="318"/>
      <c r="N27" s="62"/>
      <c r="O27" s="62"/>
      <c r="S27" s="264" t="str">
        <f>IF(種目情報!A19="","",種目情報!A19)</f>
        <v>男高校砲丸投</v>
      </c>
      <c r="T27" s="69" t="str">
        <f>IF(種目情報!E18="","",種目情報!E18)</f>
        <v>女200m</v>
      </c>
      <c r="V27" s="5" t="str">
        <f t="shared" si="0"/>
        <v/>
      </c>
      <c r="W27" s="5" t="str">
        <f t="shared" si="1"/>
        <v/>
      </c>
      <c r="X27" s="5" t="str">
        <f t="shared" si="2"/>
        <v/>
      </c>
      <c r="Y27" s="5" t="str">
        <f t="shared" si="3"/>
        <v/>
      </c>
      <c r="Z27" s="5" t="str">
        <f t="shared" si="4"/>
        <v/>
      </c>
      <c r="AA27" s="10"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4">
        <v>19</v>
      </c>
      <c r="B28" s="316"/>
      <c r="C28" s="59"/>
      <c r="D28" s="59"/>
      <c r="E28" s="320"/>
      <c r="F28" s="59"/>
      <c r="G28" s="60"/>
      <c r="H28" s="61"/>
      <c r="I28" s="189"/>
      <c r="J28" s="61"/>
      <c r="K28" s="189"/>
      <c r="L28" s="61"/>
      <c r="M28" s="318"/>
      <c r="N28" s="62"/>
      <c r="O28" s="62"/>
      <c r="S28" s="264" t="str">
        <f>IF(種目情報!A20="","",種目情報!A20)</f>
        <v>男砲丸投</v>
      </c>
      <c r="T28" s="69" t="str">
        <f>IF(種目情報!E19="","",種目情報!E19)</f>
        <v>女1500m</v>
      </c>
      <c r="V28" s="5" t="str">
        <f t="shared" si="0"/>
        <v/>
      </c>
      <c r="W28" s="5" t="str">
        <f t="shared" si="1"/>
        <v/>
      </c>
      <c r="X28" s="5" t="str">
        <f t="shared" si="2"/>
        <v/>
      </c>
      <c r="Y28" s="5" t="str">
        <f t="shared" si="3"/>
        <v/>
      </c>
      <c r="Z28" s="5" t="str">
        <f t="shared" si="4"/>
        <v/>
      </c>
      <c r="AA28" s="10"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4">
        <v>20</v>
      </c>
      <c r="B29" s="316"/>
      <c r="C29" s="59"/>
      <c r="D29" s="59"/>
      <c r="E29" s="320"/>
      <c r="F29" s="59"/>
      <c r="G29" s="60"/>
      <c r="H29" s="61"/>
      <c r="I29" s="189"/>
      <c r="J29" s="61"/>
      <c r="K29" s="189"/>
      <c r="L29" s="61"/>
      <c r="M29" s="318"/>
      <c r="N29" s="62"/>
      <c r="O29" s="62"/>
      <c r="S29" s="264" t="str">
        <f>IF(種目情報!A21="","",種目情報!A21)</f>
        <v>男やり投</v>
      </c>
      <c r="T29" s="69"/>
      <c r="V29" s="5" t="str">
        <f t="shared" si="0"/>
        <v/>
      </c>
      <c r="W29" s="5" t="str">
        <f t="shared" si="1"/>
        <v/>
      </c>
      <c r="X29" s="5" t="str">
        <f t="shared" si="2"/>
        <v/>
      </c>
      <c r="Y29" s="5" t="str">
        <f t="shared" si="3"/>
        <v/>
      </c>
      <c r="Z29" s="5" t="str">
        <f t="shared" si="4"/>
        <v/>
      </c>
      <c r="AA29" s="10"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4">
        <v>21</v>
      </c>
      <c r="B30" s="316"/>
      <c r="C30" s="59"/>
      <c r="D30" s="59"/>
      <c r="E30" s="320"/>
      <c r="F30" s="59"/>
      <c r="G30" s="60"/>
      <c r="H30" s="61"/>
      <c r="I30" s="189"/>
      <c r="J30" s="61"/>
      <c r="K30" s="189"/>
      <c r="L30" s="61"/>
      <c r="M30" s="318"/>
      <c r="N30" s="62"/>
      <c r="O30" s="62"/>
      <c r="S30" s="264"/>
      <c r="T30" s="69"/>
      <c r="V30" s="5" t="str">
        <f t="shared" si="0"/>
        <v/>
      </c>
      <c r="W30" s="5" t="str">
        <f t="shared" si="1"/>
        <v/>
      </c>
      <c r="X30" s="5" t="str">
        <f t="shared" si="2"/>
        <v/>
      </c>
      <c r="Y30" s="5" t="str">
        <f t="shared" si="3"/>
        <v/>
      </c>
      <c r="Z30" s="5" t="str">
        <f t="shared" si="4"/>
        <v/>
      </c>
      <c r="AA30" s="10"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4">
        <v>22</v>
      </c>
      <c r="B31" s="316"/>
      <c r="C31" s="59"/>
      <c r="D31" s="59"/>
      <c r="E31" s="320"/>
      <c r="F31" s="59"/>
      <c r="G31" s="60"/>
      <c r="H31" s="61"/>
      <c r="I31" s="189"/>
      <c r="J31" s="61"/>
      <c r="K31" s="189"/>
      <c r="L31" s="61"/>
      <c r="M31" s="318"/>
      <c r="N31" s="62"/>
      <c r="O31" s="62"/>
      <c r="S31" s="264" t="str">
        <f>IF(種目情報!A22="","",種目情報!A22)</f>
        <v>男200m</v>
      </c>
      <c r="T31" s="69" t="str">
        <f>IF(種目情報!E22="","",種目情報!E22)</f>
        <v/>
      </c>
      <c r="V31" s="5" t="str">
        <f t="shared" si="0"/>
        <v/>
      </c>
      <c r="W31" s="5" t="str">
        <f t="shared" si="1"/>
        <v/>
      </c>
      <c r="X31" s="5" t="str">
        <f t="shared" si="2"/>
        <v/>
      </c>
      <c r="Y31" s="5" t="str">
        <f t="shared" si="3"/>
        <v/>
      </c>
      <c r="Z31" s="5" t="str">
        <f t="shared" si="4"/>
        <v/>
      </c>
      <c r="AA31" s="10"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4">
        <v>23</v>
      </c>
      <c r="B32" s="316"/>
      <c r="C32" s="59"/>
      <c r="D32" s="59"/>
      <c r="E32" s="320"/>
      <c r="F32" s="59"/>
      <c r="G32" s="60"/>
      <c r="H32" s="61"/>
      <c r="I32" s="189"/>
      <c r="J32" s="61"/>
      <c r="K32" s="189"/>
      <c r="L32" s="61"/>
      <c r="M32" s="318"/>
      <c r="N32" s="62"/>
      <c r="O32" s="62"/>
      <c r="S32" s="264" t="str">
        <f>IF(種目情報!A23="","",種目情報!A23)</f>
        <v>男1500m</v>
      </c>
      <c r="T32" s="69" t="str">
        <f>IF(種目情報!E23="","",種目情報!E23)</f>
        <v/>
      </c>
      <c r="V32" s="5" t="str">
        <f t="shared" si="0"/>
        <v/>
      </c>
      <c r="W32" s="5" t="str">
        <f t="shared" si="1"/>
        <v/>
      </c>
      <c r="X32" s="5" t="str">
        <f t="shared" si="2"/>
        <v/>
      </c>
      <c r="Y32" s="5" t="str">
        <f t="shared" si="3"/>
        <v/>
      </c>
      <c r="Z32" s="5" t="str">
        <f t="shared" si="4"/>
        <v/>
      </c>
      <c r="AA32" s="10"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4">
        <v>24</v>
      </c>
      <c r="B33" s="316"/>
      <c r="C33" s="59"/>
      <c r="D33" s="59"/>
      <c r="E33" s="320"/>
      <c r="F33" s="59"/>
      <c r="G33" s="60"/>
      <c r="H33" s="61"/>
      <c r="I33" s="189"/>
      <c r="J33" s="61"/>
      <c r="K33" s="189"/>
      <c r="L33" s="61"/>
      <c r="M33" s="318"/>
      <c r="N33" s="62"/>
      <c r="O33" s="62"/>
      <c r="S33" s="68"/>
      <c r="T33" s="69" t="str">
        <f>IF(種目情報!E24="","",種目情報!E24)</f>
        <v/>
      </c>
      <c r="V33" s="5" t="str">
        <f t="shared" si="0"/>
        <v/>
      </c>
      <c r="W33" s="5" t="str">
        <f t="shared" si="1"/>
        <v/>
      </c>
      <c r="X33" s="5" t="str">
        <f t="shared" si="2"/>
        <v/>
      </c>
      <c r="Y33" s="5" t="str">
        <f t="shared" si="3"/>
        <v/>
      </c>
      <c r="Z33" s="5" t="str">
        <f t="shared" si="4"/>
        <v/>
      </c>
      <c r="AA33" s="10"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4">
        <v>25</v>
      </c>
      <c r="B34" s="316"/>
      <c r="C34" s="59"/>
      <c r="D34" s="59"/>
      <c r="E34" s="320"/>
      <c r="F34" s="59"/>
      <c r="G34" s="60"/>
      <c r="H34" s="61"/>
      <c r="I34" s="189"/>
      <c r="J34" s="61"/>
      <c r="K34" s="189"/>
      <c r="L34" s="61"/>
      <c r="M34" s="318"/>
      <c r="N34" s="62"/>
      <c r="O34" s="62"/>
      <c r="S34" s="68" t="str">
        <f>IF(種目情報!A26="","",種目情報!A26)</f>
        <v/>
      </c>
      <c r="T34" s="69" t="str">
        <f>IF(種目情報!E25="","",種目情報!E25)</f>
        <v/>
      </c>
      <c r="V34" s="5" t="str">
        <f t="shared" si="0"/>
        <v/>
      </c>
      <c r="W34" s="5" t="str">
        <f t="shared" si="1"/>
        <v/>
      </c>
      <c r="X34" s="5" t="str">
        <f t="shared" si="2"/>
        <v/>
      </c>
      <c r="Y34" s="5" t="str">
        <f t="shared" si="3"/>
        <v/>
      </c>
      <c r="Z34" s="5" t="str">
        <f t="shared" si="4"/>
        <v/>
      </c>
      <c r="AA34" s="10"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4">
        <v>26</v>
      </c>
      <c r="B35" s="316"/>
      <c r="C35" s="59"/>
      <c r="D35" s="59"/>
      <c r="E35" s="320"/>
      <c r="F35" s="59"/>
      <c r="G35" s="60"/>
      <c r="H35" s="61"/>
      <c r="I35" s="189"/>
      <c r="J35" s="61"/>
      <c r="K35" s="189"/>
      <c r="L35" s="61"/>
      <c r="M35" s="318"/>
      <c r="N35" s="62"/>
      <c r="O35" s="62"/>
      <c r="S35" s="68" t="str">
        <f>IF(種目情報!A28="","",種目情報!A28)</f>
        <v/>
      </c>
      <c r="T35" s="69" t="str">
        <f>IF(種目情報!E26="","",種目情報!E26)</f>
        <v/>
      </c>
      <c r="V35" s="5" t="str">
        <f t="shared" si="0"/>
        <v/>
      </c>
      <c r="W35" s="5" t="str">
        <f t="shared" si="1"/>
        <v/>
      </c>
      <c r="X35" s="5" t="str">
        <f t="shared" si="2"/>
        <v/>
      </c>
      <c r="Y35" s="5" t="str">
        <f t="shared" si="3"/>
        <v/>
      </c>
      <c r="Z35" s="5" t="str">
        <f t="shared" si="4"/>
        <v/>
      </c>
      <c r="AA35" s="10"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4">
        <v>27</v>
      </c>
      <c r="B36" s="316"/>
      <c r="C36" s="59"/>
      <c r="D36" s="59"/>
      <c r="E36" s="320"/>
      <c r="F36" s="59"/>
      <c r="G36" s="60"/>
      <c r="H36" s="61"/>
      <c r="I36" s="189"/>
      <c r="J36" s="61"/>
      <c r="K36" s="189"/>
      <c r="L36" s="61"/>
      <c r="M36" s="318"/>
      <c r="N36" s="62"/>
      <c r="O36" s="62"/>
      <c r="S36" s="68" t="str">
        <f>IF(種目情報!A29="","",種目情報!A29)</f>
        <v/>
      </c>
      <c r="T36" s="69" t="str">
        <f>IF(種目情報!E27="","",種目情報!E27)</f>
        <v/>
      </c>
      <c r="V36" s="5" t="str">
        <f t="shared" si="0"/>
        <v/>
      </c>
      <c r="W36" s="5" t="str">
        <f t="shared" si="1"/>
        <v/>
      </c>
      <c r="X36" s="5" t="str">
        <f t="shared" si="2"/>
        <v/>
      </c>
      <c r="Y36" s="5" t="str">
        <f t="shared" si="3"/>
        <v/>
      </c>
      <c r="Z36" s="5" t="str">
        <f t="shared" si="4"/>
        <v/>
      </c>
      <c r="AA36" s="10"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4">
        <v>28</v>
      </c>
      <c r="B37" s="316"/>
      <c r="C37" s="59"/>
      <c r="D37" s="59"/>
      <c r="E37" s="320"/>
      <c r="F37" s="59"/>
      <c r="G37" s="60"/>
      <c r="H37" s="61"/>
      <c r="I37" s="189"/>
      <c r="J37" s="61"/>
      <c r="K37" s="189"/>
      <c r="L37" s="61"/>
      <c r="M37" s="318"/>
      <c r="N37" s="62"/>
      <c r="O37" s="62"/>
      <c r="S37" s="68" t="str">
        <f>IF(種目情報!A30="","",種目情報!A30)</f>
        <v/>
      </c>
      <c r="T37" s="69" t="str">
        <f>IF(種目情報!E28="","",種目情報!E28)</f>
        <v/>
      </c>
      <c r="V37" s="5" t="str">
        <f t="shared" si="0"/>
        <v/>
      </c>
      <c r="W37" s="5" t="str">
        <f t="shared" si="1"/>
        <v/>
      </c>
      <c r="X37" s="5" t="str">
        <f t="shared" si="2"/>
        <v/>
      </c>
      <c r="Y37" s="5" t="str">
        <f t="shared" si="3"/>
        <v/>
      </c>
      <c r="Z37" s="5" t="str">
        <f t="shared" si="4"/>
        <v/>
      </c>
      <c r="AA37" s="10"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4">
        <v>29</v>
      </c>
      <c r="B38" s="316"/>
      <c r="C38" s="59"/>
      <c r="D38" s="59"/>
      <c r="E38" s="320"/>
      <c r="F38" s="59"/>
      <c r="G38" s="60"/>
      <c r="H38" s="61"/>
      <c r="I38" s="189"/>
      <c r="J38" s="61"/>
      <c r="K38" s="189"/>
      <c r="L38" s="61"/>
      <c r="M38" s="318"/>
      <c r="N38" s="62"/>
      <c r="O38" s="62"/>
      <c r="S38" s="68" t="str">
        <f>IF(種目情報!A31="","",種目情報!A31)</f>
        <v/>
      </c>
      <c r="T38" s="69" t="str">
        <f>IF(種目情報!E29="","",種目情報!E29)</f>
        <v/>
      </c>
      <c r="V38" s="5" t="str">
        <f t="shared" si="0"/>
        <v/>
      </c>
      <c r="W38" s="5" t="str">
        <f t="shared" si="1"/>
        <v/>
      </c>
      <c r="X38" s="5" t="str">
        <f t="shared" si="2"/>
        <v/>
      </c>
      <c r="Y38" s="5" t="str">
        <f t="shared" si="3"/>
        <v/>
      </c>
      <c r="Z38" s="5" t="str">
        <f t="shared" si="4"/>
        <v/>
      </c>
      <c r="AA38" s="10"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4">
        <v>30</v>
      </c>
      <c r="B39" s="316"/>
      <c r="C39" s="59"/>
      <c r="D39" s="59"/>
      <c r="E39" s="320"/>
      <c r="F39" s="59"/>
      <c r="G39" s="60"/>
      <c r="H39" s="61"/>
      <c r="I39" s="189"/>
      <c r="J39" s="61"/>
      <c r="K39" s="189"/>
      <c r="L39" s="61"/>
      <c r="M39" s="318"/>
      <c r="N39" s="62"/>
      <c r="O39" s="62"/>
      <c r="S39" s="68" t="str">
        <f>IF(種目情報!A32="","",種目情報!A32)</f>
        <v/>
      </c>
      <c r="T39" s="69" t="str">
        <f>IF(種目情報!E30="","",種目情報!E30)</f>
        <v/>
      </c>
      <c r="V39" s="5" t="str">
        <f t="shared" si="0"/>
        <v/>
      </c>
      <c r="W39" s="5" t="str">
        <f t="shared" si="1"/>
        <v/>
      </c>
      <c r="X39" s="5" t="str">
        <f t="shared" si="2"/>
        <v/>
      </c>
      <c r="Y39" s="5" t="str">
        <f t="shared" si="3"/>
        <v/>
      </c>
      <c r="Z39" s="5" t="str">
        <f t="shared" si="4"/>
        <v/>
      </c>
      <c r="AA39" s="10"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4">
        <v>31</v>
      </c>
      <c r="B40" s="316"/>
      <c r="C40" s="59"/>
      <c r="D40" s="59"/>
      <c r="E40" s="320"/>
      <c r="F40" s="59"/>
      <c r="G40" s="60"/>
      <c r="H40" s="61"/>
      <c r="I40" s="189"/>
      <c r="J40" s="61"/>
      <c r="K40" s="189"/>
      <c r="L40" s="61"/>
      <c r="M40" s="318"/>
      <c r="N40" s="62"/>
      <c r="O40" s="62"/>
      <c r="S40" s="68" t="str">
        <f>IF(種目情報!A33="","",種目情報!A33)</f>
        <v/>
      </c>
      <c r="T40" s="69" t="str">
        <f>IF(種目情報!E31="","",種目情報!E31)</f>
        <v/>
      </c>
      <c r="V40" s="5" t="str">
        <f t="shared" si="0"/>
        <v/>
      </c>
      <c r="W40" s="5" t="str">
        <f t="shared" si="1"/>
        <v/>
      </c>
      <c r="X40" s="5" t="str">
        <f t="shared" si="2"/>
        <v/>
      </c>
      <c r="Y40" s="5" t="str">
        <f t="shared" si="3"/>
        <v/>
      </c>
      <c r="Z40" s="5" t="str">
        <f t="shared" si="4"/>
        <v/>
      </c>
      <c r="AA40" s="10"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4">
        <v>32</v>
      </c>
      <c r="B41" s="316"/>
      <c r="C41" s="59"/>
      <c r="D41" s="59"/>
      <c r="E41" s="320"/>
      <c r="F41" s="59"/>
      <c r="G41" s="60"/>
      <c r="H41" s="61"/>
      <c r="I41" s="189"/>
      <c r="J41" s="61"/>
      <c r="K41" s="189"/>
      <c r="L41" s="61"/>
      <c r="M41" s="318"/>
      <c r="N41" s="62"/>
      <c r="O41" s="62"/>
      <c r="S41" s="68" t="str">
        <f>IF(種目情報!A34="","",種目情報!A34)</f>
        <v/>
      </c>
      <c r="T41" s="69" t="str">
        <f>IF(種目情報!E32="","",種目情報!E32)</f>
        <v/>
      </c>
      <c r="V41" s="5" t="str">
        <f t="shared" si="0"/>
        <v/>
      </c>
      <c r="W41" s="5" t="str">
        <f t="shared" si="1"/>
        <v/>
      </c>
      <c r="X41" s="5" t="str">
        <f t="shared" si="2"/>
        <v/>
      </c>
      <c r="Y41" s="5" t="str">
        <f t="shared" si="3"/>
        <v/>
      </c>
      <c r="Z41" s="5" t="str">
        <f t="shared" si="4"/>
        <v/>
      </c>
      <c r="AA41" s="10"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4">
        <v>33</v>
      </c>
      <c r="B42" s="316"/>
      <c r="C42" s="59"/>
      <c r="D42" s="59"/>
      <c r="E42" s="320"/>
      <c r="F42" s="59"/>
      <c r="G42" s="60"/>
      <c r="H42" s="61"/>
      <c r="I42" s="189"/>
      <c r="J42" s="61"/>
      <c r="K42" s="189"/>
      <c r="L42" s="61"/>
      <c r="M42" s="318"/>
      <c r="N42" s="62"/>
      <c r="O42" s="62"/>
      <c r="S42" s="68" t="str">
        <f>IF(種目情報!A35="","",種目情報!A35)</f>
        <v/>
      </c>
      <c r="T42" s="69" t="str">
        <f>IF(種目情報!E33="","",種目情報!E33)</f>
        <v/>
      </c>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10"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ref="AI42:AI73" si="29">IF(AND(F42="男",N42="○"),AA42,"")</f>
        <v/>
      </c>
      <c r="AJ42" s="1">
        <f t="shared" si="15"/>
        <v>0</v>
      </c>
      <c r="AK42" s="1" t="str">
        <f t="shared" ref="AK42:AK73" si="30">IF(AND(F42="男",O42="○"),AA42,"")</f>
        <v/>
      </c>
      <c r="AL42" s="1">
        <f t="shared" si="18"/>
        <v>0</v>
      </c>
      <c r="AM42" s="1" t="str">
        <f t="shared" ref="AM42:AM73" si="31">IF(AND(F42="女",N42="○"),AG42,"")</f>
        <v/>
      </c>
      <c r="AN42" s="1">
        <f t="shared" si="17"/>
        <v>0</v>
      </c>
      <c r="AO42" s="1" t="str">
        <f t="shared" ref="AO42:AO73" si="32">IF(AND(F42="女",O42="○"),AG42,"")</f>
        <v/>
      </c>
    </row>
    <row r="43" spans="1:41">
      <c r="A43" s="34">
        <v>34</v>
      </c>
      <c r="B43" s="316"/>
      <c r="C43" s="59"/>
      <c r="D43" s="59"/>
      <c r="E43" s="320"/>
      <c r="F43" s="59"/>
      <c r="G43" s="60"/>
      <c r="H43" s="61"/>
      <c r="I43" s="189"/>
      <c r="J43" s="61"/>
      <c r="K43" s="189"/>
      <c r="L43" s="61"/>
      <c r="M43" s="318"/>
      <c r="N43" s="62"/>
      <c r="O43" s="62"/>
      <c r="S43" s="68" t="str">
        <f>IF(種目情報!A36="","",種目情報!A36)</f>
        <v/>
      </c>
      <c r="T43" s="69" t="str">
        <f>IF(種目情報!E34="","",種目情報!E34)</f>
        <v/>
      </c>
      <c r="V43" s="5" t="str">
        <f t="shared" si="19"/>
        <v/>
      </c>
      <c r="W43" s="5" t="str">
        <f t="shared" si="20"/>
        <v/>
      </c>
      <c r="X43" s="5" t="str">
        <f t="shared" si="21"/>
        <v/>
      </c>
      <c r="Y43" s="5" t="str">
        <f t="shared" si="22"/>
        <v/>
      </c>
      <c r="Z43" s="5" t="str">
        <f t="shared" si="23"/>
        <v/>
      </c>
      <c r="AA43" s="10"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29"/>
        <v/>
      </c>
      <c r="AJ43" s="1">
        <f t="shared" si="15"/>
        <v>0</v>
      </c>
      <c r="AK43" s="1" t="str">
        <f t="shared" si="30"/>
        <v/>
      </c>
      <c r="AL43" s="1">
        <f t="shared" si="18"/>
        <v>0</v>
      </c>
      <c r="AM43" s="1" t="str">
        <f t="shared" si="31"/>
        <v/>
      </c>
      <c r="AN43" s="1">
        <f t="shared" si="17"/>
        <v>0</v>
      </c>
      <c r="AO43" s="1" t="str">
        <f t="shared" si="32"/>
        <v/>
      </c>
    </row>
    <row r="44" spans="1:41">
      <c r="A44" s="34">
        <v>35</v>
      </c>
      <c r="B44" s="316"/>
      <c r="C44" s="59"/>
      <c r="D44" s="59"/>
      <c r="E44" s="320"/>
      <c r="F44" s="59"/>
      <c r="G44" s="60"/>
      <c r="H44" s="61"/>
      <c r="I44" s="189"/>
      <c r="J44" s="61"/>
      <c r="K44" s="189"/>
      <c r="L44" s="61"/>
      <c r="M44" s="318"/>
      <c r="N44" s="62"/>
      <c r="O44" s="62"/>
      <c r="S44" s="68" t="str">
        <f>IF(種目情報!A37="","",種目情報!A37)</f>
        <v/>
      </c>
      <c r="T44" s="69" t="str">
        <f>IF(種目情報!E35="","",種目情報!E35)</f>
        <v/>
      </c>
      <c r="V44" s="5" t="str">
        <f t="shared" si="19"/>
        <v/>
      </c>
      <c r="W44" s="5" t="str">
        <f t="shared" si="20"/>
        <v/>
      </c>
      <c r="X44" s="5" t="str">
        <f t="shared" si="21"/>
        <v/>
      </c>
      <c r="Y44" s="5" t="str">
        <f t="shared" si="22"/>
        <v/>
      </c>
      <c r="Z44" s="5" t="str">
        <f t="shared" si="23"/>
        <v/>
      </c>
      <c r="AA44" s="10"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29"/>
        <v/>
      </c>
      <c r="AJ44" s="1">
        <f t="shared" si="15"/>
        <v>0</v>
      </c>
      <c r="AK44" s="1" t="str">
        <f t="shared" si="30"/>
        <v/>
      </c>
      <c r="AL44" s="1">
        <f t="shared" si="18"/>
        <v>0</v>
      </c>
      <c r="AM44" s="1" t="str">
        <f t="shared" si="31"/>
        <v/>
      </c>
      <c r="AN44" s="1">
        <f t="shared" si="17"/>
        <v>0</v>
      </c>
      <c r="AO44" s="1" t="str">
        <f t="shared" si="32"/>
        <v/>
      </c>
    </row>
    <row r="45" spans="1:41">
      <c r="A45" s="34">
        <v>36</v>
      </c>
      <c r="B45" s="316"/>
      <c r="C45" s="59"/>
      <c r="D45" s="59"/>
      <c r="E45" s="320"/>
      <c r="F45" s="59"/>
      <c r="G45" s="60"/>
      <c r="H45" s="61"/>
      <c r="I45" s="189"/>
      <c r="J45" s="61"/>
      <c r="K45" s="189"/>
      <c r="L45" s="61"/>
      <c r="M45" s="318"/>
      <c r="N45" s="62"/>
      <c r="O45" s="62"/>
      <c r="S45" s="68" t="str">
        <f>IF(種目情報!A38="","",種目情報!A38)</f>
        <v/>
      </c>
      <c r="T45" s="69" t="str">
        <f>IF(種目情報!E36="","",種目情報!E36)</f>
        <v/>
      </c>
      <c r="V45" s="5" t="str">
        <f t="shared" si="19"/>
        <v/>
      </c>
      <c r="W45" s="5" t="str">
        <f t="shared" si="20"/>
        <v/>
      </c>
      <c r="X45" s="5" t="str">
        <f t="shared" si="21"/>
        <v/>
      </c>
      <c r="Y45" s="5" t="str">
        <f t="shared" si="22"/>
        <v/>
      </c>
      <c r="Z45" s="5" t="str">
        <f t="shared" si="23"/>
        <v/>
      </c>
      <c r="AA45" s="10"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29"/>
        <v/>
      </c>
      <c r="AJ45" s="1">
        <f t="shared" si="15"/>
        <v>0</v>
      </c>
      <c r="AK45" s="1" t="str">
        <f t="shared" si="30"/>
        <v/>
      </c>
      <c r="AL45" s="1">
        <f t="shared" si="18"/>
        <v>0</v>
      </c>
      <c r="AM45" s="1" t="str">
        <f t="shared" si="31"/>
        <v/>
      </c>
      <c r="AN45" s="1">
        <f t="shared" si="17"/>
        <v>0</v>
      </c>
      <c r="AO45" s="1" t="str">
        <f t="shared" si="32"/>
        <v/>
      </c>
    </row>
    <row r="46" spans="1:41">
      <c r="A46" s="34">
        <v>37</v>
      </c>
      <c r="B46" s="316"/>
      <c r="C46" s="59"/>
      <c r="D46" s="59"/>
      <c r="E46" s="320"/>
      <c r="F46" s="59"/>
      <c r="G46" s="60"/>
      <c r="H46" s="61"/>
      <c r="I46" s="189"/>
      <c r="J46" s="61"/>
      <c r="K46" s="189"/>
      <c r="L46" s="61"/>
      <c r="M46" s="318"/>
      <c r="N46" s="62"/>
      <c r="O46" s="62"/>
      <c r="S46" s="68" t="str">
        <f>IF(種目情報!A39="","",種目情報!A39)</f>
        <v/>
      </c>
      <c r="T46" s="69" t="str">
        <f>IF(種目情報!E37="","",種目情報!E37)</f>
        <v/>
      </c>
      <c r="V46" s="5" t="str">
        <f t="shared" si="19"/>
        <v/>
      </c>
      <c r="W46" s="5" t="str">
        <f t="shared" si="20"/>
        <v/>
      </c>
      <c r="X46" s="5" t="str">
        <f t="shared" si="21"/>
        <v/>
      </c>
      <c r="Y46" s="5" t="str">
        <f t="shared" si="22"/>
        <v/>
      </c>
      <c r="Z46" s="5" t="str">
        <f t="shared" si="23"/>
        <v/>
      </c>
      <c r="AA46" s="10"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29"/>
        <v/>
      </c>
      <c r="AJ46" s="1">
        <f t="shared" si="15"/>
        <v>0</v>
      </c>
      <c r="AK46" s="1" t="str">
        <f t="shared" si="30"/>
        <v/>
      </c>
      <c r="AL46" s="1">
        <f t="shared" si="18"/>
        <v>0</v>
      </c>
      <c r="AM46" s="1" t="str">
        <f t="shared" si="31"/>
        <v/>
      </c>
      <c r="AN46" s="1">
        <f t="shared" si="17"/>
        <v>0</v>
      </c>
      <c r="AO46" s="1" t="str">
        <f t="shared" si="32"/>
        <v/>
      </c>
    </row>
    <row r="47" spans="1:41">
      <c r="A47" s="34">
        <v>38</v>
      </c>
      <c r="B47" s="316"/>
      <c r="C47" s="59"/>
      <c r="D47" s="59"/>
      <c r="E47" s="320"/>
      <c r="F47" s="59"/>
      <c r="G47" s="60"/>
      <c r="H47" s="61"/>
      <c r="I47" s="189"/>
      <c r="J47" s="61"/>
      <c r="K47" s="189"/>
      <c r="L47" s="61"/>
      <c r="M47" s="318"/>
      <c r="N47" s="62"/>
      <c r="O47" s="62"/>
      <c r="S47" s="68" t="str">
        <f>IF(種目情報!A40="","",種目情報!A40)</f>
        <v/>
      </c>
      <c r="T47" s="69" t="str">
        <f>IF(種目情報!E38="","",種目情報!E38)</f>
        <v/>
      </c>
      <c r="V47" s="5" t="str">
        <f t="shared" si="19"/>
        <v/>
      </c>
      <c r="W47" s="5" t="str">
        <f t="shared" si="20"/>
        <v/>
      </c>
      <c r="X47" s="5" t="str">
        <f t="shared" si="21"/>
        <v/>
      </c>
      <c r="Y47" s="5" t="str">
        <f t="shared" si="22"/>
        <v/>
      </c>
      <c r="Z47" s="5" t="str">
        <f t="shared" si="23"/>
        <v/>
      </c>
      <c r="AA47" s="10"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29"/>
        <v/>
      </c>
      <c r="AJ47" s="1">
        <f t="shared" si="15"/>
        <v>0</v>
      </c>
      <c r="AK47" s="1" t="str">
        <f t="shared" si="30"/>
        <v/>
      </c>
      <c r="AL47" s="1">
        <f t="shared" si="18"/>
        <v>0</v>
      </c>
      <c r="AM47" s="1" t="str">
        <f t="shared" si="31"/>
        <v/>
      </c>
      <c r="AN47" s="1">
        <f t="shared" si="17"/>
        <v>0</v>
      </c>
      <c r="AO47" s="1" t="str">
        <f t="shared" si="32"/>
        <v/>
      </c>
    </row>
    <row r="48" spans="1:41">
      <c r="A48" s="34">
        <v>39</v>
      </c>
      <c r="B48" s="316"/>
      <c r="C48" s="59"/>
      <c r="D48" s="59"/>
      <c r="E48" s="320"/>
      <c r="F48" s="59"/>
      <c r="G48" s="60"/>
      <c r="H48" s="61"/>
      <c r="I48" s="189"/>
      <c r="J48" s="61"/>
      <c r="K48" s="189"/>
      <c r="L48" s="61"/>
      <c r="M48" s="318"/>
      <c r="N48" s="62"/>
      <c r="O48" s="62"/>
      <c r="S48" s="68" t="str">
        <f>IF(種目情報!A41="","",種目情報!A41)</f>
        <v/>
      </c>
      <c r="T48" s="69" t="str">
        <f>IF(種目情報!E39="","",種目情報!E39)</f>
        <v/>
      </c>
      <c r="V48" s="5" t="str">
        <f t="shared" si="19"/>
        <v/>
      </c>
      <c r="W48" s="5" t="str">
        <f t="shared" si="20"/>
        <v/>
      </c>
      <c r="X48" s="5" t="str">
        <f t="shared" si="21"/>
        <v/>
      </c>
      <c r="Y48" s="5" t="str">
        <f t="shared" si="22"/>
        <v/>
      </c>
      <c r="Z48" s="5" t="str">
        <f t="shared" si="23"/>
        <v/>
      </c>
      <c r="AA48" s="10"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29"/>
        <v/>
      </c>
      <c r="AJ48" s="1">
        <f t="shared" si="15"/>
        <v>0</v>
      </c>
      <c r="AK48" s="1" t="str">
        <f t="shared" si="30"/>
        <v/>
      </c>
      <c r="AL48" s="1">
        <f t="shared" si="18"/>
        <v>0</v>
      </c>
      <c r="AM48" s="1" t="str">
        <f t="shared" si="31"/>
        <v/>
      </c>
      <c r="AN48" s="1">
        <f t="shared" si="17"/>
        <v>0</v>
      </c>
      <c r="AO48" s="1" t="str">
        <f t="shared" si="32"/>
        <v/>
      </c>
    </row>
    <row r="49" spans="1:41">
      <c r="A49" s="34">
        <v>40</v>
      </c>
      <c r="B49" s="316"/>
      <c r="C49" s="59"/>
      <c r="D49" s="59"/>
      <c r="E49" s="320"/>
      <c r="F49" s="59"/>
      <c r="G49" s="60"/>
      <c r="H49" s="61"/>
      <c r="I49" s="189"/>
      <c r="J49" s="61"/>
      <c r="K49" s="189"/>
      <c r="L49" s="61"/>
      <c r="M49" s="318"/>
      <c r="N49" s="62"/>
      <c r="O49" s="62"/>
      <c r="S49" s="68" t="str">
        <f>IF(種目情報!A42="","",種目情報!A42)</f>
        <v/>
      </c>
      <c r="T49" s="69" t="str">
        <f>IF(種目情報!E40="","",種目情報!E40)</f>
        <v/>
      </c>
      <c r="V49" s="5" t="str">
        <f t="shared" si="19"/>
        <v/>
      </c>
      <c r="W49" s="5" t="str">
        <f t="shared" si="20"/>
        <v/>
      </c>
      <c r="X49" s="5" t="str">
        <f t="shared" si="21"/>
        <v/>
      </c>
      <c r="Y49" s="5" t="str">
        <f t="shared" si="22"/>
        <v/>
      </c>
      <c r="Z49" s="5" t="str">
        <f t="shared" si="23"/>
        <v/>
      </c>
      <c r="AA49" s="10"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29"/>
        <v/>
      </c>
      <c r="AJ49" s="1">
        <f t="shared" si="15"/>
        <v>0</v>
      </c>
      <c r="AK49" s="1" t="str">
        <f t="shared" si="30"/>
        <v/>
      </c>
      <c r="AL49" s="1">
        <f t="shared" si="18"/>
        <v>0</v>
      </c>
      <c r="AM49" s="1" t="str">
        <f t="shared" si="31"/>
        <v/>
      </c>
      <c r="AN49" s="1">
        <f t="shared" si="17"/>
        <v>0</v>
      </c>
      <c r="AO49" s="1" t="str">
        <f t="shared" si="32"/>
        <v/>
      </c>
    </row>
    <row r="50" spans="1:41">
      <c r="A50" s="34">
        <v>41</v>
      </c>
      <c r="B50" s="316"/>
      <c r="C50" s="59"/>
      <c r="D50" s="59"/>
      <c r="E50" s="320"/>
      <c r="F50" s="59"/>
      <c r="G50" s="60"/>
      <c r="H50" s="61"/>
      <c r="I50" s="189"/>
      <c r="J50" s="61"/>
      <c r="K50" s="189"/>
      <c r="L50" s="61"/>
      <c r="M50" s="318"/>
      <c r="N50" s="62"/>
      <c r="O50" s="62"/>
      <c r="S50" s="68" t="str">
        <f>IF(種目情報!A43="","",種目情報!A43)</f>
        <v/>
      </c>
      <c r="T50" s="69" t="str">
        <f>IF(種目情報!E41="","",種目情報!E41)</f>
        <v/>
      </c>
      <c r="V50" s="5" t="str">
        <f t="shared" si="19"/>
        <v/>
      </c>
      <c r="W50" s="5" t="str">
        <f t="shared" si="20"/>
        <v/>
      </c>
      <c r="X50" s="5" t="str">
        <f t="shared" si="21"/>
        <v/>
      </c>
      <c r="Y50" s="5" t="str">
        <f t="shared" si="22"/>
        <v/>
      </c>
      <c r="Z50" s="5" t="str">
        <f t="shared" si="23"/>
        <v/>
      </c>
      <c r="AA50" s="10"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29"/>
        <v/>
      </c>
      <c r="AJ50" s="1">
        <f t="shared" si="15"/>
        <v>0</v>
      </c>
      <c r="AK50" s="1" t="str">
        <f t="shared" si="30"/>
        <v/>
      </c>
      <c r="AL50" s="1">
        <f t="shared" si="18"/>
        <v>0</v>
      </c>
      <c r="AM50" s="1" t="str">
        <f t="shared" si="31"/>
        <v/>
      </c>
      <c r="AN50" s="1">
        <f t="shared" si="17"/>
        <v>0</v>
      </c>
      <c r="AO50" s="1" t="str">
        <f t="shared" si="32"/>
        <v/>
      </c>
    </row>
    <row r="51" spans="1:41">
      <c r="A51" s="34">
        <v>42</v>
      </c>
      <c r="B51" s="316"/>
      <c r="C51" s="59"/>
      <c r="D51" s="59"/>
      <c r="E51" s="320"/>
      <c r="F51" s="59"/>
      <c r="G51" s="60"/>
      <c r="H51" s="61"/>
      <c r="I51" s="189"/>
      <c r="J51" s="61"/>
      <c r="K51" s="189"/>
      <c r="L51" s="61"/>
      <c r="M51" s="318"/>
      <c r="N51" s="62"/>
      <c r="O51" s="62"/>
      <c r="S51" s="68" t="str">
        <f>IF(種目情報!A44="","",種目情報!A44)</f>
        <v/>
      </c>
      <c r="T51" s="69" t="str">
        <f>IF(種目情報!E42="","",種目情報!E42)</f>
        <v/>
      </c>
      <c r="V51" s="5" t="str">
        <f t="shared" si="19"/>
        <v/>
      </c>
      <c r="W51" s="5" t="str">
        <f t="shared" si="20"/>
        <v/>
      </c>
      <c r="X51" s="5" t="str">
        <f t="shared" si="21"/>
        <v/>
      </c>
      <c r="Y51" s="5" t="str">
        <f t="shared" si="22"/>
        <v/>
      </c>
      <c r="Z51" s="5" t="str">
        <f t="shared" si="23"/>
        <v/>
      </c>
      <c r="AA51" s="10"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29"/>
        <v/>
      </c>
      <c r="AJ51" s="1">
        <f t="shared" si="15"/>
        <v>0</v>
      </c>
      <c r="AK51" s="1" t="str">
        <f t="shared" si="30"/>
        <v/>
      </c>
      <c r="AL51" s="1">
        <f t="shared" si="18"/>
        <v>0</v>
      </c>
      <c r="AM51" s="1" t="str">
        <f t="shared" si="31"/>
        <v/>
      </c>
      <c r="AN51" s="1">
        <f t="shared" si="17"/>
        <v>0</v>
      </c>
      <c r="AO51" s="1" t="str">
        <f t="shared" si="32"/>
        <v/>
      </c>
    </row>
    <row r="52" spans="1:41">
      <c r="A52" s="34">
        <v>43</v>
      </c>
      <c r="B52" s="316"/>
      <c r="C52" s="59"/>
      <c r="D52" s="59"/>
      <c r="E52" s="320"/>
      <c r="F52" s="59"/>
      <c r="G52" s="60"/>
      <c r="H52" s="61"/>
      <c r="I52" s="189"/>
      <c r="J52" s="61"/>
      <c r="K52" s="189"/>
      <c r="L52" s="61"/>
      <c r="M52" s="318"/>
      <c r="N52" s="62"/>
      <c r="O52" s="62"/>
      <c r="S52" s="68" t="str">
        <f>IF(種目情報!A45="","",種目情報!A45)</f>
        <v/>
      </c>
      <c r="T52" s="69" t="str">
        <f>IF(種目情報!E43="","",種目情報!E43)</f>
        <v/>
      </c>
      <c r="V52" s="5" t="str">
        <f t="shared" si="19"/>
        <v/>
      </c>
      <c r="W52" s="5" t="str">
        <f t="shared" si="20"/>
        <v/>
      </c>
      <c r="X52" s="5" t="str">
        <f t="shared" si="21"/>
        <v/>
      </c>
      <c r="Y52" s="5" t="str">
        <f t="shared" si="22"/>
        <v/>
      </c>
      <c r="Z52" s="5" t="str">
        <f t="shared" si="23"/>
        <v/>
      </c>
      <c r="AA52" s="10"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29"/>
        <v/>
      </c>
      <c r="AJ52" s="1">
        <f t="shared" si="15"/>
        <v>0</v>
      </c>
      <c r="AK52" s="1" t="str">
        <f t="shared" si="30"/>
        <v/>
      </c>
      <c r="AL52" s="1">
        <f t="shared" si="18"/>
        <v>0</v>
      </c>
      <c r="AM52" s="1" t="str">
        <f t="shared" si="31"/>
        <v/>
      </c>
      <c r="AN52" s="1">
        <f t="shared" si="17"/>
        <v>0</v>
      </c>
      <c r="AO52" s="1" t="str">
        <f t="shared" si="32"/>
        <v/>
      </c>
    </row>
    <row r="53" spans="1:41">
      <c r="A53" s="34">
        <v>44</v>
      </c>
      <c r="B53" s="316"/>
      <c r="C53" s="59"/>
      <c r="D53" s="59"/>
      <c r="E53" s="320"/>
      <c r="F53" s="59"/>
      <c r="G53" s="60"/>
      <c r="H53" s="61"/>
      <c r="I53" s="189"/>
      <c r="J53" s="61"/>
      <c r="K53" s="189"/>
      <c r="L53" s="61"/>
      <c r="M53" s="318"/>
      <c r="N53" s="62"/>
      <c r="O53" s="62"/>
      <c r="S53" s="68" t="str">
        <f>IF(種目情報!A46="","",種目情報!A46)</f>
        <v/>
      </c>
      <c r="T53" s="69" t="str">
        <f>IF(種目情報!E44="","",種目情報!E44)</f>
        <v/>
      </c>
      <c r="V53" s="5" t="str">
        <f t="shared" si="19"/>
        <v/>
      </c>
      <c r="W53" s="5" t="str">
        <f t="shared" si="20"/>
        <v/>
      </c>
      <c r="X53" s="5" t="str">
        <f t="shared" si="21"/>
        <v/>
      </c>
      <c r="Y53" s="5" t="str">
        <f t="shared" si="22"/>
        <v/>
      </c>
      <c r="Z53" s="5" t="str">
        <f t="shared" si="23"/>
        <v/>
      </c>
      <c r="AA53" s="10"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29"/>
        <v/>
      </c>
      <c r="AJ53" s="1">
        <f t="shared" si="15"/>
        <v>0</v>
      </c>
      <c r="AK53" s="1" t="str">
        <f t="shared" si="30"/>
        <v/>
      </c>
      <c r="AL53" s="1">
        <f t="shared" si="18"/>
        <v>0</v>
      </c>
      <c r="AM53" s="1" t="str">
        <f t="shared" si="31"/>
        <v/>
      </c>
      <c r="AN53" s="1">
        <f t="shared" si="17"/>
        <v>0</v>
      </c>
      <c r="AO53" s="1" t="str">
        <f t="shared" si="32"/>
        <v/>
      </c>
    </row>
    <row r="54" spans="1:41">
      <c r="A54" s="34">
        <v>45</v>
      </c>
      <c r="B54" s="316"/>
      <c r="C54" s="59"/>
      <c r="D54" s="59"/>
      <c r="E54" s="320"/>
      <c r="F54" s="59"/>
      <c r="G54" s="60"/>
      <c r="H54" s="61"/>
      <c r="I54" s="189"/>
      <c r="J54" s="61"/>
      <c r="K54" s="189"/>
      <c r="L54" s="61"/>
      <c r="M54" s="318"/>
      <c r="N54" s="62"/>
      <c r="O54" s="62"/>
      <c r="S54" s="68" t="str">
        <f>IF(種目情報!A47="","",種目情報!A47)</f>
        <v/>
      </c>
      <c r="T54" s="69" t="str">
        <f>IF(種目情報!E45="","",種目情報!E45)</f>
        <v/>
      </c>
      <c r="V54" s="5" t="str">
        <f t="shared" si="19"/>
        <v/>
      </c>
      <c r="W54" s="5" t="str">
        <f t="shared" si="20"/>
        <v/>
      </c>
      <c r="X54" s="5" t="str">
        <f t="shared" si="21"/>
        <v/>
      </c>
      <c r="Y54" s="5" t="str">
        <f t="shared" si="22"/>
        <v/>
      </c>
      <c r="Z54" s="5" t="str">
        <f t="shared" si="23"/>
        <v/>
      </c>
      <c r="AA54" s="10"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29"/>
        <v/>
      </c>
      <c r="AJ54" s="1">
        <f t="shared" si="15"/>
        <v>0</v>
      </c>
      <c r="AK54" s="1" t="str">
        <f t="shared" si="30"/>
        <v/>
      </c>
      <c r="AL54" s="1">
        <f t="shared" si="18"/>
        <v>0</v>
      </c>
      <c r="AM54" s="1" t="str">
        <f t="shared" si="31"/>
        <v/>
      </c>
      <c r="AN54" s="1">
        <f t="shared" si="17"/>
        <v>0</v>
      </c>
      <c r="AO54" s="1" t="str">
        <f t="shared" si="32"/>
        <v/>
      </c>
    </row>
    <row r="55" spans="1:41">
      <c r="A55" s="34">
        <v>46</v>
      </c>
      <c r="B55" s="316"/>
      <c r="C55" s="59"/>
      <c r="D55" s="59"/>
      <c r="E55" s="320"/>
      <c r="F55" s="59"/>
      <c r="G55" s="60"/>
      <c r="H55" s="61"/>
      <c r="I55" s="189"/>
      <c r="J55" s="61"/>
      <c r="K55" s="189"/>
      <c r="L55" s="61"/>
      <c r="M55" s="318"/>
      <c r="N55" s="62"/>
      <c r="O55" s="62"/>
      <c r="S55" s="68" t="str">
        <f>IF(種目情報!A48="","",種目情報!A48)</f>
        <v/>
      </c>
      <c r="T55" s="69" t="str">
        <f>IF(種目情報!E46="","",種目情報!E46)</f>
        <v/>
      </c>
      <c r="V55" s="5" t="str">
        <f t="shared" si="19"/>
        <v/>
      </c>
      <c r="W55" s="5" t="str">
        <f t="shared" si="20"/>
        <v/>
      </c>
      <c r="X55" s="5" t="str">
        <f t="shared" si="21"/>
        <v/>
      </c>
      <c r="Y55" s="5" t="str">
        <f t="shared" si="22"/>
        <v/>
      </c>
      <c r="Z55" s="5" t="str">
        <f t="shared" si="23"/>
        <v/>
      </c>
      <c r="AA55" s="10"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29"/>
        <v/>
      </c>
      <c r="AJ55" s="1">
        <f t="shared" si="15"/>
        <v>0</v>
      </c>
      <c r="AK55" s="1" t="str">
        <f t="shared" si="30"/>
        <v/>
      </c>
      <c r="AL55" s="1">
        <f t="shared" si="18"/>
        <v>0</v>
      </c>
      <c r="AM55" s="1" t="str">
        <f t="shared" si="31"/>
        <v/>
      </c>
      <c r="AN55" s="1">
        <f t="shared" si="17"/>
        <v>0</v>
      </c>
      <c r="AO55" s="1" t="str">
        <f t="shared" si="32"/>
        <v/>
      </c>
    </row>
    <row r="56" spans="1:41">
      <c r="A56" s="34">
        <v>47</v>
      </c>
      <c r="B56" s="316"/>
      <c r="C56" s="59"/>
      <c r="D56" s="59"/>
      <c r="E56" s="320"/>
      <c r="F56" s="59"/>
      <c r="G56" s="60"/>
      <c r="H56" s="61"/>
      <c r="I56" s="189"/>
      <c r="J56" s="61"/>
      <c r="K56" s="189"/>
      <c r="L56" s="61"/>
      <c r="M56" s="318"/>
      <c r="N56" s="62"/>
      <c r="O56" s="62"/>
      <c r="S56" s="68" t="str">
        <f>IF(種目情報!A49="","",種目情報!A49)</f>
        <v/>
      </c>
      <c r="T56" s="69" t="str">
        <f>IF(種目情報!E47="","",種目情報!E47)</f>
        <v/>
      </c>
      <c r="V56" s="5" t="str">
        <f t="shared" si="19"/>
        <v/>
      </c>
      <c r="W56" s="5" t="str">
        <f t="shared" si="20"/>
        <v/>
      </c>
      <c r="X56" s="5" t="str">
        <f t="shared" si="21"/>
        <v/>
      </c>
      <c r="Y56" s="5" t="str">
        <f t="shared" si="22"/>
        <v/>
      </c>
      <c r="Z56" s="5" t="str">
        <f t="shared" si="23"/>
        <v/>
      </c>
      <c r="AA56" s="10"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29"/>
        <v/>
      </c>
      <c r="AJ56" s="1">
        <f t="shared" si="15"/>
        <v>0</v>
      </c>
      <c r="AK56" s="1" t="str">
        <f t="shared" si="30"/>
        <v/>
      </c>
      <c r="AL56" s="1">
        <f t="shared" si="18"/>
        <v>0</v>
      </c>
      <c r="AM56" s="1" t="str">
        <f t="shared" si="31"/>
        <v/>
      </c>
      <c r="AN56" s="1">
        <f t="shared" si="17"/>
        <v>0</v>
      </c>
      <c r="AO56" s="1" t="str">
        <f t="shared" si="32"/>
        <v/>
      </c>
    </row>
    <row r="57" spans="1:41">
      <c r="A57" s="34">
        <v>48</v>
      </c>
      <c r="B57" s="316"/>
      <c r="C57" s="59"/>
      <c r="D57" s="59"/>
      <c r="E57" s="320"/>
      <c r="F57" s="59"/>
      <c r="G57" s="60"/>
      <c r="H57" s="61"/>
      <c r="I57" s="189"/>
      <c r="J57" s="61"/>
      <c r="K57" s="189"/>
      <c r="L57" s="61"/>
      <c r="M57" s="318"/>
      <c r="N57" s="62"/>
      <c r="O57" s="62"/>
      <c r="S57" s="68" t="str">
        <f>IF(種目情報!A50="","",種目情報!A50)</f>
        <v/>
      </c>
      <c r="T57" s="69" t="str">
        <f>IF(種目情報!E48="","",種目情報!E48)</f>
        <v/>
      </c>
      <c r="V57" s="5" t="str">
        <f t="shared" si="19"/>
        <v/>
      </c>
      <c r="W57" s="5" t="str">
        <f t="shared" si="20"/>
        <v/>
      </c>
      <c r="X57" s="5" t="str">
        <f t="shared" si="21"/>
        <v/>
      </c>
      <c r="Y57" s="5" t="str">
        <f t="shared" si="22"/>
        <v/>
      </c>
      <c r="Z57" s="5" t="str">
        <f t="shared" si="23"/>
        <v/>
      </c>
      <c r="AA57" s="10"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29"/>
        <v/>
      </c>
      <c r="AJ57" s="1">
        <f t="shared" si="15"/>
        <v>0</v>
      </c>
      <c r="AK57" s="1" t="str">
        <f t="shared" si="30"/>
        <v/>
      </c>
      <c r="AL57" s="1">
        <f t="shared" si="18"/>
        <v>0</v>
      </c>
      <c r="AM57" s="1" t="str">
        <f t="shared" si="31"/>
        <v/>
      </c>
      <c r="AN57" s="1">
        <f t="shared" si="17"/>
        <v>0</v>
      </c>
      <c r="AO57" s="1" t="str">
        <f t="shared" si="32"/>
        <v/>
      </c>
    </row>
    <row r="58" spans="1:41">
      <c r="A58" s="34">
        <v>49</v>
      </c>
      <c r="B58" s="316"/>
      <c r="C58" s="59"/>
      <c r="D58" s="59"/>
      <c r="E58" s="320"/>
      <c r="F58" s="59"/>
      <c r="G58" s="60"/>
      <c r="H58" s="61"/>
      <c r="I58" s="189"/>
      <c r="J58" s="61"/>
      <c r="K58" s="189"/>
      <c r="L58" s="61"/>
      <c r="M58" s="318"/>
      <c r="N58" s="62"/>
      <c r="O58" s="62"/>
      <c r="S58" s="68" t="str">
        <f>IF(種目情報!A51="","",種目情報!A51)</f>
        <v/>
      </c>
      <c r="T58" s="69" t="str">
        <f>IF(種目情報!E49="","",種目情報!E49)</f>
        <v/>
      </c>
      <c r="V58" s="5" t="str">
        <f t="shared" si="19"/>
        <v/>
      </c>
      <c r="W58" s="5" t="str">
        <f t="shared" si="20"/>
        <v/>
      </c>
      <c r="X58" s="5" t="str">
        <f t="shared" si="21"/>
        <v/>
      </c>
      <c r="Y58" s="5" t="str">
        <f t="shared" si="22"/>
        <v/>
      </c>
      <c r="Z58" s="5" t="str">
        <f t="shared" si="23"/>
        <v/>
      </c>
      <c r="AA58" s="10"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29"/>
        <v/>
      </c>
      <c r="AJ58" s="1">
        <f t="shared" si="15"/>
        <v>0</v>
      </c>
      <c r="AK58" s="1" t="str">
        <f t="shared" si="30"/>
        <v/>
      </c>
      <c r="AL58" s="1">
        <f t="shared" si="18"/>
        <v>0</v>
      </c>
      <c r="AM58" s="1" t="str">
        <f t="shared" si="31"/>
        <v/>
      </c>
      <c r="AN58" s="1">
        <f t="shared" si="17"/>
        <v>0</v>
      </c>
      <c r="AO58" s="1" t="str">
        <f t="shared" si="32"/>
        <v/>
      </c>
    </row>
    <row r="59" spans="1:41">
      <c r="A59" s="34">
        <v>50</v>
      </c>
      <c r="B59" s="316"/>
      <c r="C59" s="59"/>
      <c r="D59" s="59"/>
      <c r="E59" s="320"/>
      <c r="F59" s="59"/>
      <c r="G59" s="60"/>
      <c r="H59" s="61"/>
      <c r="I59" s="189"/>
      <c r="J59" s="61"/>
      <c r="K59" s="189"/>
      <c r="L59" s="61"/>
      <c r="M59" s="318"/>
      <c r="N59" s="62"/>
      <c r="O59" s="62"/>
      <c r="S59" s="68" t="str">
        <f>IF(種目情報!A52="","",種目情報!A52)</f>
        <v/>
      </c>
      <c r="T59" s="69" t="str">
        <f>IF(種目情報!E50="","",種目情報!E50)</f>
        <v/>
      </c>
      <c r="V59" s="5" t="str">
        <f t="shared" si="19"/>
        <v/>
      </c>
      <c r="W59" s="5" t="str">
        <f t="shared" si="20"/>
        <v/>
      </c>
      <c r="X59" s="5" t="str">
        <f t="shared" si="21"/>
        <v/>
      </c>
      <c r="Y59" s="5" t="str">
        <f t="shared" si="22"/>
        <v/>
      </c>
      <c r="Z59" s="5" t="str">
        <f t="shared" si="23"/>
        <v/>
      </c>
      <c r="AA59" s="10"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29"/>
        <v/>
      </c>
      <c r="AJ59" s="1">
        <f t="shared" si="15"/>
        <v>0</v>
      </c>
      <c r="AK59" s="1" t="str">
        <f t="shared" si="30"/>
        <v/>
      </c>
      <c r="AL59" s="1">
        <f t="shared" si="18"/>
        <v>0</v>
      </c>
      <c r="AM59" s="1" t="str">
        <f t="shared" si="31"/>
        <v/>
      </c>
      <c r="AN59" s="1">
        <f t="shared" si="17"/>
        <v>0</v>
      </c>
      <c r="AO59" s="1" t="str">
        <f t="shared" si="32"/>
        <v/>
      </c>
    </row>
    <row r="60" spans="1:41">
      <c r="A60" s="34">
        <v>51</v>
      </c>
      <c r="B60" s="316"/>
      <c r="C60" s="59"/>
      <c r="D60" s="59"/>
      <c r="E60" s="320"/>
      <c r="F60" s="59"/>
      <c r="G60" s="60"/>
      <c r="H60" s="61"/>
      <c r="I60" s="189"/>
      <c r="J60" s="61"/>
      <c r="K60" s="189"/>
      <c r="L60" s="61"/>
      <c r="M60" s="318"/>
      <c r="N60" s="62"/>
      <c r="O60" s="62"/>
      <c r="S60" s="68" t="str">
        <f>IF(種目情報!A53="","",種目情報!A53)</f>
        <v/>
      </c>
      <c r="T60" s="69" t="str">
        <f>IF(種目情報!E51="","",種目情報!E51)</f>
        <v/>
      </c>
      <c r="V60" s="5" t="str">
        <f t="shared" si="19"/>
        <v/>
      </c>
      <c r="W60" s="5" t="str">
        <f t="shared" si="20"/>
        <v/>
      </c>
      <c r="X60" s="5" t="str">
        <f t="shared" si="21"/>
        <v/>
      </c>
      <c r="Y60" s="5" t="str">
        <f t="shared" si="22"/>
        <v/>
      </c>
      <c r="Z60" s="5" t="str">
        <f t="shared" si="23"/>
        <v/>
      </c>
      <c r="AA60" s="10"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29"/>
        <v/>
      </c>
      <c r="AJ60" s="1">
        <f t="shared" si="15"/>
        <v>0</v>
      </c>
      <c r="AK60" s="1" t="str">
        <f t="shared" si="30"/>
        <v/>
      </c>
      <c r="AL60" s="1">
        <f t="shared" si="18"/>
        <v>0</v>
      </c>
      <c r="AM60" s="1" t="str">
        <f t="shared" si="31"/>
        <v/>
      </c>
      <c r="AN60" s="1">
        <f t="shared" si="17"/>
        <v>0</v>
      </c>
      <c r="AO60" s="1" t="str">
        <f t="shared" si="32"/>
        <v/>
      </c>
    </row>
    <row r="61" spans="1:41">
      <c r="A61" s="34">
        <v>52</v>
      </c>
      <c r="B61" s="316"/>
      <c r="C61" s="59"/>
      <c r="D61" s="59"/>
      <c r="E61" s="320"/>
      <c r="F61" s="59"/>
      <c r="G61" s="60"/>
      <c r="H61" s="61"/>
      <c r="I61" s="189"/>
      <c r="J61" s="61"/>
      <c r="K61" s="189"/>
      <c r="L61" s="61"/>
      <c r="M61" s="318"/>
      <c r="N61" s="62"/>
      <c r="O61" s="62"/>
      <c r="S61" s="68" t="str">
        <f>IF(種目情報!A54="","",種目情報!A54)</f>
        <v/>
      </c>
      <c r="T61" s="69" t="str">
        <f>IF(種目情報!E52="","",種目情報!E52)</f>
        <v/>
      </c>
      <c r="V61" s="5" t="str">
        <f t="shared" si="19"/>
        <v/>
      </c>
      <c r="W61" s="5" t="str">
        <f t="shared" si="20"/>
        <v/>
      </c>
      <c r="X61" s="5" t="str">
        <f t="shared" si="21"/>
        <v/>
      </c>
      <c r="Y61" s="5" t="str">
        <f t="shared" si="22"/>
        <v/>
      </c>
      <c r="Z61" s="5" t="str">
        <f t="shared" si="23"/>
        <v/>
      </c>
      <c r="AA61" s="10"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29"/>
        <v/>
      </c>
      <c r="AJ61" s="1">
        <f t="shared" si="15"/>
        <v>0</v>
      </c>
      <c r="AK61" s="1" t="str">
        <f t="shared" si="30"/>
        <v/>
      </c>
      <c r="AL61" s="1">
        <f t="shared" si="18"/>
        <v>0</v>
      </c>
      <c r="AM61" s="1" t="str">
        <f t="shared" si="31"/>
        <v/>
      </c>
      <c r="AN61" s="1">
        <f t="shared" si="17"/>
        <v>0</v>
      </c>
      <c r="AO61" s="1" t="str">
        <f t="shared" si="32"/>
        <v/>
      </c>
    </row>
    <row r="62" spans="1:41">
      <c r="A62" s="34">
        <v>53</v>
      </c>
      <c r="B62" s="316"/>
      <c r="C62" s="59"/>
      <c r="D62" s="59"/>
      <c r="E62" s="320"/>
      <c r="F62" s="59"/>
      <c r="G62" s="60"/>
      <c r="H62" s="61"/>
      <c r="I62" s="189"/>
      <c r="J62" s="61"/>
      <c r="K62" s="189"/>
      <c r="L62" s="61"/>
      <c r="M62" s="318"/>
      <c r="N62" s="62"/>
      <c r="O62" s="62"/>
      <c r="S62" s="68" t="str">
        <f>IF(種目情報!A55="","",種目情報!A55)</f>
        <v/>
      </c>
      <c r="T62" s="69" t="str">
        <f>IF(種目情報!E53="","",種目情報!E53)</f>
        <v/>
      </c>
      <c r="V62" s="5" t="str">
        <f t="shared" si="19"/>
        <v/>
      </c>
      <c r="W62" s="5" t="str">
        <f t="shared" si="20"/>
        <v/>
      </c>
      <c r="X62" s="5" t="str">
        <f t="shared" si="21"/>
        <v/>
      </c>
      <c r="Y62" s="5" t="str">
        <f t="shared" si="22"/>
        <v/>
      </c>
      <c r="Z62" s="5" t="str">
        <f t="shared" si="23"/>
        <v/>
      </c>
      <c r="AA62" s="10"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29"/>
        <v/>
      </c>
      <c r="AJ62" s="1">
        <f t="shared" si="15"/>
        <v>0</v>
      </c>
      <c r="AK62" s="1" t="str">
        <f t="shared" si="30"/>
        <v/>
      </c>
      <c r="AL62" s="1">
        <f t="shared" si="18"/>
        <v>0</v>
      </c>
      <c r="AM62" s="1" t="str">
        <f t="shared" si="31"/>
        <v/>
      </c>
      <c r="AN62" s="1">
        <f t="shared" si="17"/>
        <v>0</v>
      </c>
      <c r="AO62" s="1" t="str">
        <f t="shared" si="32"/>
        <v/>
      </c>
    </row>
    <row r="63" spans="1:41">
      <c r="A63" s="34">
        <v>54</v>
      </c>
      <c r="B63" s="316"/>
      <c r="C63" s="59"/>
      <c r="D63" s="59"/>
      <c r="E63" s="320"/>
      <c r="F63" s="59"/>
      <c r="G63" s="60"/>
      <c r="H63" s="61"/>
      <c r="I63" s="189"/>
      <c r="J63" s="61"/>
      <c r="K63" s="189"/>
      <c r="L63" s="61"/>
      <c r="M63" s="318"/>
      <c r="N63" s="62"/>
      <c r="O63" s="62"/>
      <c r="S63" s="68" t="str">
        <f>IF(種目情報!A56="","",種目情報!A56)</f>
        <v/>
      </c>
      <c r="T63" s="69" t="str">
        <f>IF(種目情報!E54="","",種目情報!E54)</f>
        <v/>
      </c>
      <c r="V63" s="5" t="str">
        <f t="shared" si="19"/>
        <v/>
      </c>
      <c r="W63" s="5" t="str">
        <f t="shared" si="20"/>
        <v/>
      </c>
      <c r="X63" s="5" t="str">
        <f t="shared" si="21"/>
        <v/>
      </c>
      <c r="Y63" s="5" t="str">
        <f t="shared" si="22"/>
        <v/>
      </c>
      <c r="Z63" s="5" t="str">
        <f t="shared" si="23"/>
        <v/>
      </c>
      <c r="AA63" s="10"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29"/>
        <v/>
      </c>
      <c r="AJ63" s="1">
        <f t="shared" si="15"/>
        <v>0</v>
      </c>
      <c r="AK63" s="1" t="str">
        <f t="shared" si="30"/>
        <v/>
      </c>
      <c r="AL63" s="1">
        <f t="shared" si="18"/>
        <v>0</v>
      </c>
      <c r="AM63" s="1" t="str">
        <f t="shared" si="31"/>
        <v/>
      </c>
      <c r="AN63" s="1">
        <f t="shared" si="17"/>
        <v>0</v>
      </c>
      <c r="AO63" s="1" t="str">
        <f t="shared" si="32"/>
        <v/>
      </c>
    </row>
    <row r="64" spans="1:41">
      <c r="A64" s="34">
        <v>55</v>
      </c>
      <c r="B64" s="316"/>
      <c r="C64" s="59"/>
      <c r="D64" s="59"/>
      <c r="E64" s="320"/>
      <c r="F64" s="59"/>
      <c r="G64" s="60"/>
      <c r="H64" s="61"/>
      <c r="I64" s="189"/>
      <c r="J64" s="61"/>
      <c r="K64" s="189"/>
      <c r="L64" s="61"/>
      <c r="M64" s="318"/>
      <c r="N64" s="62"/>
      <c r="O64" s="62"/>
      <c r="S64" s="68" t="str">
        <f>IF(種目情報!A57="","",種目情報!A57)</f>
        <v/>
      </c>
      <c r="T64" s="69" t="str">
        <f>IF(種目情報!E55="","",種目情報!E55)</f>
        <v/>
      </c>
      <c r="V64" s="5" t="str">
        <f t="shared" si="19"/>
        <v/>
      </c>
      <c r="W64" s="5" t="str">
        <f t="shared" si="20"/>
        <v/>
      </c>
      <c r="X64" s="5" t="str">
        <f t="shared" si="21"/>
        <v/>
      </c>
      <c r="Y64" s="5" t="str">
        <f t="shared" si="22"/>
        <v/>
      </c>
      <c r="Z64" s="5" t="str">
        <f t="shared" si="23"/>
        <v/>
      </c>
      <c r="AA64" s="10"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29"/>
        <v/>
      </c>
      <c r="AJ64" s="1">
        <f t="shared" si="15"/>
        <v>0</v>
      </c>
      <c r="AK64" s="1" t="str">
        <f t="shared" si="30"/>
        <v/>
      </c>
      <c r="AL64" s="1">
        <f t="shared" si="18"/>
        <v>0</v>
      </c>
      <c r="AM64" s="1" t="str">
        <f t="shared" si="31"/>
        <v/>
      </c>
      <c r="AN64" s="1">
        <f t="shared" si="17"/>
        <v>0</v>
      </c>
      <c r="AO64" s="1" t="str">
        <f t="shared" si="32"/>
        <v/>
      </c>
    </row>
    <row r="65" spans="1:41">
      <c r="A65" s="34">
        <v>56</v>
      </c>
      <c r="B65" s="316"/>
      <c r="C65" s="59"/>
      <c r="D65" s="59"/>
      <c r="E65" s="320"/>
      <c r="F65" s="59"/>
      <c r="G65" s="60"/>
      <c r="H65" s="61"/>
      <c r="I65" s="189"/>
      <c r="J65" s="61"/>
      <c r="K65" s="189"/>
      <c r="L65" s="61"/>
      <c r="M65" s="318"/>
      <c r="N65" s="62"/>
      <c r="O65" s="62"/>
      <c r="S65" s="68" t="str">
        <f>IF(種目情報!A58="","",種目情報!A58)</f>
        <v/>
      </c>
      <c r="T65" s="69" t="str">
        <f>IF(種目情報!E56="","",種目情報!E56)</f>
        <v/>
      </c>
      <c r="V65" s="5" t="str">
        <f t="shared" si="19"/>
        <v/>
      </c>
      <c r="W65" s="5" t="str">
        <f t="shared" si="20"/>
        <v/>
      </c>
      <c r="X65" s="5" t="str">
        <f t="shared" si="21"/>
        <v/>
      </c>
      <c r="Y65" s="5" t="str">
        <f t="shared" si="22"/>
        <v/>
      </c>
      <c r="Z65" s="5" t="str">
        <f t="shared" si="23"/>
        <v/>
      </c>
      <c r="AA65" s="10"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29"/>
        <v/>
      </c>
      <c r="AJ65" s="1">
        <f t="shared" si="15"/>
        <v>0</v>
      </c>
      <c r="AK65" s="1" t="str">
        <f t="shared" si="30"/>
        <v/>
      </c>
      <c r="AL65" s="1">
        <f t="shared" si="18"/>
        <v>0</v>
      </c>
      <c r="AM65" s="1" t="str">
        <f t="shared" si="31"/>
        <v/>
      </c>
      <c r="AN65" s="1">
        <f t="shared" si="17"/>
        <v>0</v>
      </c>
      <c r="AO65" s="1" t="str">
        <f t="shared" si="32"/>
        <v/>
      </c>
    </row>
    <row r="66" spans="1:41">
      <c r="A66" s="34">
        <v>57</v>
      </c>
      <c r="B66" s="316"/>
      <c r="C66" s="59"/>
      <c r="D66" s="59"/>
      <c r="E66" s="320"/>
      <c r="F66" s="59"/>
      <c r="G66" s="60"/>
      <c r="H66" s="61"/>
      <c r="I66" s="189"/>
      <c r="J66" s="61"/>
      <c r="K66" s="189"/>
      <c r="L66" s="61"/>
      <c r="M66" s="318"/>
      <c r="N66" s="62"/>
      <c r="O66" s="62"/>
      <c r="S66" s="68" t="str">
        <f>IF(種目情報!A59="","",種目情報!A59)</f>
        <v/>
      </c>
      <c r="T66" s="69" t="str">
        <f>IF(種目情報!E57="","",種目情報!E57)</f>
        <v/>
      </c>
      <c r="V66" s="5" t="str">
        <f t="shared" si="19"/>
        <v/>
      </c>
      <c r="W66" s="5" t="str">
        <f t="shared" si="20"/>
        <v/>
      </c>
      <c r="X66" s="5" t="str">
        <f t="shared" si="21"/>
        <v/>
      </c>
      <c r="Y66" s="5" t="str">
        <f t="shared" si="22"/>
        <v/>
      </c>
      <c r="Z66" s="5" t="str">
        <f t="shared" si="23"/>
        <v/>
      </c>
      <c r="AA66" s="10"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29"/>
        <v/>
      </c>
      <c r="AJ66" s="1">
        <f t="shared" si="15"/>
        <v>0</v>
      </c>
      <c r="AK66" s="1" t="str">
        <f t="shared" si="30"/>
        <v/>
      </c>
      <c r="AL66" s="1">
        <f t="shared" si="18"/>
        <v>0</v>
      </c>
      <c r="AM66" s="1" t="str">
        <f t="shared" si="31"/>
        <v/>
      </c>
      <c r="AN66" s="1">
        <f t="shared" si="17"/>
        <v>0</v>
      </c>
      <c r="AO66" s="1" t="str">
        <f t="shared" si="32"/>
        <v/>
      </c>
    </row>
    <row r="67" spans="1:41">
      <c r="A67" s="34">
        <v>58</v>
      </c>
      <c r="B67" s="316"/>
      <c r="C67" s="59"/>
      <c r="D67" s="59"/>
      <c r="E67" s="320"/>
      <c r="F67" s="59"/>
      <c r="G67" s="60"/>
      <c r="H67" s="61"/>
      <c r="I67" s="189"/>
      <c r="J67" s="61"/>
      <c r="K67" s="189"/>
      <c r="L67" s="61"/>
      <c r="M67" s="318"/>
      <c r="N67" s="62"/>
      <c r="O67" s="62"/>
      <c r="S67" s="68" t="str">
        <f>IF(種目情報!A60="","",種目情報!A60)</f>
        <v/>
      </c>
      <c r="T67" s="69" t="str">
        <f>IF(種目情報!E58="","",種目情報!E58)</f>
        <v/>
      </c>
      <c r="V67" s="5" t="str">
        <f t="shared" si="19"/>
        <v/>
      </c>
      <c r="W67" s="5" t="str">
        <f t="shared" si="20"/>
        <v/>
      </c>
      <c r="X67" s="5" t="str">
        <f t="shared" si="21"/>
        <v/>
      </c>
      <c r="Y67" s="5" t="str">
        <f t="shared" si="22"/>
        <v/>
      </c>
      <c r="Z67" s="5" t="str">
        <f t="shared" si="23"/>
        <v/>
      </c>
      <c r="AA67" s="10"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29"/>
        <v/>
      </c>
      <c r="AJ67" s="1">
        <f t="shared" si="15"/>
        <v>0</v>
      </c>
      <c r="AK67" s="1" t="str">
        <f t="shared" si="30"/>
        <v/>
      </c>
      <c r="AL67" s="1">
        <f t="shared" si="18"/>
        <v>0</v>
      </c>
      <c r="AM67" s="1" t="str">
        <f t="shared" si="31"/>
        <v/>
      </c>
      <c r="AN67" s="1">
        <f t="shared" si="17"/>
        <v>0</v>
      </c>
      <c r="AO67" s="1" t="str">
        <f t="shared" si="32"/>
        <v/>
      </c>
    </row>
    <row r="68" spans="1:41">
      <c r="A68" s="34">
        <v>59</v>
      </c>
      <c r="B68" s="316"/>
      <c r="C68" s="59"/>
      <c r="D68" s="59"/>
      <c r="E68" s="320"/>
      <c r="F68" s="59"/>
      <c r="G68" s="60"/>
      <c r="H68" s="61"/>
      <c r="I68" s="189"/>
      <c r="J68" s="61"/>
      <c r="K68" s="189"/>
      <c r="L68" s="61"/>
      <c r="M68" s="318"/>
      <c r="N68" s="62"/>
      <c r="O68" s="62"/>
      <c r="S68" s="68" t="str">
        <f>IF(種目情報!A61="","",種目情報!A61)</f>
        <v/>
      </c>
      <c r="T68" s="69" t="str">
        <f>IF(種目情報!E59="","",種目情報!E59)</f>
        <v/>
      </c>
      <c r="V68" s="5" t="str">
        <f t="shared" si="19"/>
        <v/>
      </c>
      <c r="W68" s="5" t="str">
        <f t="shared" si="20"/>
        <v/>
      </c>
      <c r="X68" s="5" t="str">
        <f t="shared" si="21"/>
        <v/>
      </c>
      <c r="Y68" s="5" t="str">
        <f t="shared" si="22"/>
        <v/>
      </c>
      <c r="Z68" s="5" t="str">
        <f t="shared" si="23"/>
        <v/>
      </c>
      <c r="AA68" s="10"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29"/>
        <v/>
      </c>
      <c r="AJ68" s="1">
        <f t="shared" si="15"/>
        <v>0</v>
      </c>
      <c r="AK68" s="1" t="str">
        <f t="shared" si="30"/>
        <v/>
      </c>
      <c r="AL68" s="1">
        <f t="shared" si="18"/>
        <v>0</v>
      </c>
      <c r="AM68" s="1" t="str">
        <f t="shared" si="31"/>
        <v/>
      </c>
      <c r="AN68" s="1">
        <f t="shared" si="17"/>
        <v>0</v>
      </c>
      <c r="AO68" s="1" t="str">
        <f t="shared" si="32"/>
        <v/>
      </c>
    </row>
    <row r="69" spans="1:41">
      <c r="A69" s="34">
        <v>60</v>
      </c>
      <c r="B69" s="316"/>
      <c r="C69" s="59"/>
      <c r="D69" s="59"/>
      <c r="E69" s="320"/>
      <c r="F69" s="59"/>
      <c r="G69" s="60"/>
      <c r="H69" s="61"/>
      <c r="I69" s="189"/>
      <c r="J69" s="61"/>
      <c r="K69" s="189"/>
      <c r="L69" s="61"/>
      <c r="M69" s="318"/>
      <c r="N69" s="62"/>
      <c r="O69" s="62"/>
      <c r="S69" s="68" t="str">
        <f>IF(種目情報!A62="","",種目情報!A62)</f>
        <v/>
      </c>
      <c r="T69" s="69" t="str">
        <f>IF(種目情報!E60="","",種目情報!E60)</f>
        <v/>
      </c>
      <c r="V69" s="5" t="str">
        <f t="shared" si="19"/>
        <v/>
      </c>
      <c r="W69" s="5" t="str">
        <f t="shared" si="20"/>
        <v/>
      </c>
      <c r="X69" s="5" t="str">
        <f t="shared" si="21"/>
        <v/>
      </c>
      <c r="Y69" s="5" t="str">
        <f t="shared" si="22"/>
        <v/>
      </c>
      <c r="Z69" s="5" t="str">
        <f t="shared" si="23"/>
        <v/>
      </c>
      <c r="AA69" s="10"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29"/>
        <v/>
      </c>
      <c r="AJ69" s="1">
        <f t="shared" si="15"/>
        <v>0</v>
      </c>
      <c r="AK69" s="1" t="str">
        <f t="shared" si="30"/>
        <v/>
      </c>
      <c r="AL69" s="1">
        <f t="shared" si="18"/>
        <v>0</v>
      </c>
      <c r="AM69" s="1" t="str">
        <f t="shared" si="31"/>
        <v/>
      </c>
      <c r="AN69" s="1">
        <f t="shared" si="17"/>
        <v>0</v>
      </c>
      <c r="AO69" s="1" t="str">
        <f t="shared" si="32"/>
        <v/>
      </c>
    </row>
    <row r="70" spans="1:41">
      <c r="A70" s="34">
        <v>61</v>
      </c>
      <c r="B70" s="316"/>
      <c r="C70" s="59"/>
      <c r="D70" s="59"/>
      <c r="E70" s="320"/>
      <c r="F70" s="59"/>
      <c r="G70" s="60"/>
      <c r="H70" s="61"/>
      <c r="I70" s="189"/>
      <c r="J70" s="61"/>
      <c r="K70" s="189"/>
      <c r="L70" s="61"/>
      <c r="M70" s="318"/>
      <c r="N70" s="62"/>
      <c r="O70" s="62"/>
      <c r="S70" s="68" t="str">
        <f>IF(種目情報!A63="","",種目情報!A63)</f>
        <v/>
      </c>
      <c r="T70" s="69" t="str">
        <f>IF(種目情報!E61="","",種目情報!E61)</f>
        <v/>
      </c>
      <c r="V70" s="5" t="str">
        <f t="shared" si="19"/>
        <v/>
      </c>
      <c r="W70" s="5" t="str">
        <f t="shared" si="20"/>
        <v/>
      </c>
      <c r="X70" s="5" t="str">
        <f t="shared" si="21"/>
        <v/>
      </c>
      <c r="Y70" s="5" t="str">
        <f t="shared" si="22"/>
        <v/>
      </c>
      <c r="Z70" s="5" t="str">
        <f t="shared" si="23"/>
        <v/>
      </c>
      <c r="AA70" s="10"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29"/>
        <v/>
      </c>
      <c r="AJ70" s="1">
        <f t="shared" si="15"/>
        <v>0</v>
      </c>
      <c r="AK70" s="1" t="str">
        <f t="shared" si="30"/>
        <v/>
      </c>
      <c r="AL70" s="1">
        <f t="shared" si="18"/>
        <v>0</v>
      </c>
      <c r="AM70" s="1" t="str">
        <f t="shared" si="31"/>
        <v/>
      </c>
      <c r="AN70" s="1">
        <f t="shared" si="17"/>
        <v>0</v>
      </c>
      <c r="AO70" s="1" t="str">
        <f t="shared" si="32"/>
        <v/>
      </c>
    </row>
    <row r="71" spans="1:41">
      <c r="A71" s="34">
        <v>62</v>
      </c>
      <c r="B71" s="316"/>
      <c r="C71" s="59"/>
      <c r="D71" s="59"/>
      <c r="E71" s="320"/>
      <c r="F71" s="59"/>
      <c r="G71" s="60"/>
      <c r="H71" s="61"/>
      <c r="I71" s="189"/>
      <c r="J71" s="61"/>
      <c r="K71" s="189"/>
      <c r="L71" s="61"/>
      <c r="M71" s="318"/>
      <c r="N71" s="62"/>
      <c r="O71" s="62"/>
      <c r="S71" s="68" t="str">
        <f>IF(種目情報!A64="","",種目情報!A64)</f>
        <v/>
      </c>
      <c r="T71" s="69" t="str">
        <f>IF(種目情報!E62="","",種目情報!E62)</f>
        <v/>
      </c>
      <c r="V71" s="5" t="str">
        <f t="shared" si="19"/>
        <v/>
      </c>
      <c r="W71" s="5" t="str">
        <f t="shared" si="20"/>
        <v/>
      </c>
      <c r="X71" s="5" t="str">
        <f t="shared" si="21"/>
        <v/>
      </c>
      <c r="Y71" s="5" t="str">
        <f t="shared" si="22"/>
        <v/>
      </c>
      <c r="Z71" s="5" t="str">
        <f t="shared" si="23"/>
        <v/>
      </c>
      <c r="AA71" s="10"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29"/>
        <v/>
      </c>
      <c r="AJ71" s="1">
        <f t="shared" si="15"/>
        <v>0</v>
      </c>
      <c r="AK71" s="1" t="str">
        <f t="shared" si="30"/>
        <v/>
      </c>
      <c r="AL71" s="1">
        <f t="shared" si="18"/>
        <v>0</v>
      </c>
      <c r="AM71" s="1" t="str">
        <f t="shared" si="31"/>
        <v/>
      </c>
      <c r="AN71" s="1">
        <f t="shared" si="17"/>
        <v>0</v>
      </c>
      <c r="AO71" s="1" t="str">
        <f t="shared" si="32"/>
        <v/>
      </c>
    </row>
    <row r="72" spans="1:41">
      <c r="A72" s="34">
        <v>63</v>
      </c>
      <c r="B72" s="316"/>
      <c r="C72" s="59"/>
      <c r="D72" s="59"/>
      <c r="E72" s="320"/>
      <c r="F72" s="59"/>
      <c r="G72" s="60"/>
      <c r="H72" s="61"/>
      <c r="I72" s="189"/>
      <c r="J72" s="61"/>
      <c r="K72" s="189"/>
      <c r="L72" s="61"/>
      <c r="M72" s="318"/>
      <c r="N72" s="62"/>
      <c r="O72" s="62"/>
      <c r="S72" s="68" t="str">
        <f>IF(種目情報!A65="","",種目情報!A65)</f>
        <v/>
      </c>
      <c r="T72" s="69" t="str">
        <f>IF(種目情報!E63="","",種目情報!E63)</f>
        <v/>
      </c>
      <c r="V72" s="5" t="str">
        <f t="shared" si="19"/>
        <v/>
      </c>
      <c r="W72" s="5" t="str">
        <f t="shared" si="20"/>
        <v/>
      </c>
      <c r="X72" s="5" t="str">
        <f t="shared" si="21"/>
        <v/>
      </c>
      <c r="Y72" s="5" t="str">
        <f t="shared" si="22"/>
        <v/>
      </c>
      <c r="Z72" s="5" t="str">
        <f t="shared" si="23"/>
        <v/>
      </c>
      <c r="AA72" s="10"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29"/>
        <v/>
      </c>
      <c r="AJ72" s="1">
        <f t="shared" si="15"/>
        <v>0</v>
      </c>
      <c r="AK72" s="1" t="str">
        <f t="shared" si="30"/>
        <v/>
      </c>
      <c r="AL72" s="1">
        <f t="shared" si="18"/>
        <v>0</v>
      </c>
      <c r="AM72" s="1" t="str">
        <f t="shared" si="31"/>
        <v/>
      </c>
      <c r="AN72" s="1">
        <f t="shared" si="17"/>
        <v>0</v>
      </c>
      <c r="AO72" s="1" t="str">
        <f t="shared" si="32"/>
        <v/>
      </c>
    </row>
    <row r="73" spans="1:41">
      <c r="A73" s="34">
        <v>64</v>
      </c>
      <c r="B73" s="316"/>
      <c r="C73" s="59"/>
      <c r="D73" s="59"/>
      <c r="E73" s="320"/>
      <c r="F73" s="59"/>
      <c r="G73" s="60"/>
      <c r="H73" s="61"/>
      <c r="I73" s="189"/>
      <c r="J73" s="61"/>
      <c r="K73" s="189"/>
      <c r="L73" s="61"/>
      <c r="M73" s="318"/>
      <c r="N73" s="62"/>
      <c r="O73" s="62"/>
      <c r="S73" s="68" t="str">
        <f>IF(種目情報!A66="","",種目情報!A66)</f>
        <v/>
      </c>
      <c r="T73" s="69" t="str">
        <f>IF(種目情報!E64="","",種目情報!E64)</f>
        <v/>
      </c>
      <c r="V73" s="5" t="str">
        <f t="shared" si="19"/>
        <v/>
      </c>
      <c r="W73" s="5" t="str">
        <f t="shared" si="20"/>
        <v/>
      </c>
      <c r="X73" s="5" t="str">
        <f t="shared" si="21"/>
        <v/>
      </c>
      <c r="Y73" s="5" t="str">
        <f t="shared" si="22"/>
        <v/>
      </c>
      <c r="Z73" s="5" t="str">
        <f t="shared" si="23"/>
        <v/>
      </c>
      <c r="AA73" s="10"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29"/>
        <v/>
      </c>
      <c r="AJ73" s="1">
        <f t="shared" si="15"/>
        <v>0</v>
      </c>
      <c r="AK73" s="1" t="str">
        <f t="shared" si="30"/>
        <v/>
      </c>
      <c r="AL73" s="1">
        <f t="shared" si="18"/>
        <v>0</v>
      </c>
      <c r="AM73" s="1" t="str">
        <f t="shared" si="31"/>
        <v/>
      </c>
      <c r="AN73" s="1">
        <f t="shared" si="17"/>
        <v>0</v>
      </c>
      <c r="AO73" s="1" t="str">
        <f t="shared" si="32"/>
        <v/>
      </c>
    </row>
    <row r="74" spans="1:41">
      <c r="A74" s="34">
        <v>65</v>
      </c>
      <c r="B74" s="316"/>
      <c r="C74" s="59"/>
      <c r="D74" s="59"/>
      <c r="E74" s="320"/>
      <c r="F74" s="59"/>
      <c r="G74" s="60"/>
      <c r="H74" s="61"/>
      <c r="I74" s="189"/>
      <c r="J74" s="61"/>
      <c r="K74" s="189"/>
      <c r="L74" s="61"/>
      <c r="M74" s="318"/>
      <c r="N74" s="62"/>
      <c r="O74" s="62"/>
      <c r="S74" s="68" t="str">
        <f>IF(種目情報!A67="","",種目情報!A67)</f>
        <v/>
      </c>
      <c r="T74" s="69" t="str">
        <f>IF(種目情報!E65="","",種目情報!E65)</f>
        <v/>
      </c>
      <c r="V74" s="5" t="str">
        <f t="shared" si="19"/>
        <v/>
      </c>
      <c r="W74" s="5" t="str">
        <f t="shared" si="20"/>
        <v/>
      </c>
      <c r="X74" s="5" t="str">
        <f t="shared" si="21"/>
        <v/>
      </c>
      <c r="Y74" s="5" t="str">
        <f t="shared" si="22"/>
        <v/>
      </c>
      <c r="Z74" s="5" t="str">
        <f t="shared" si="23"/>
        <v/>
      </c>
      <c r="AA74" s="10" t="str">
        <f>IF(F74="男",data_kyogisha!A66,"")</f>
        <v/>
      </c>
      <c r="AB74" s="5" t="str">
        <f t="shared" ref="AB74:AB99" si="33">IF(F74="女",B74,"")</f>
        <v/>
      </c>
      <c r="AC74" s="5" t="str">
        <f t="shared" ref="AC74:AC99" si="34">IF(F74="女",C74,"")</f>
        <v/>
      </c>
      <c r="AD74" s="5" t="str">
        <f t="shared" si="26"/>
        <v/>
      </c>
      <c r="AE74" s="5" t="str">
        <f t="shared" ref="AE74:AE99" si="35">IF(F74="女",F74,"")</f>
        <v/>
      </c>
      <c r="AF74" s="5" t="str">
        <f t="shared" si="28"/>
        <v/>
      </c>
      <c r="AG74" s="5" t="str">
        <f>IF(F74="女",data_kyogisha!A66,"")</f>
        <v/>
      </c>
      <c r="AH74" s="1">
        <f t="shared" si="14"/>
        <v>0</v>
      </c>
      <c r="AI74" s="1" t="str">
        <f t="shared" ref="AI74:AI99" si="36">IF(AND(F74="男",N74="○"),AA74,"")</f>
        <v/>
      </c>
      <c r="AJ74" s="1">
        <f t="shared" si="15"/>
        <v>0</v>
      </c>
      <c r="AK74" s="1" t="str">
        <f t="shared" ref="AK74:AK99" si="37">IF(AND(F74="男",O74="○"),AA74,"")</f>
        <v/>
      </c>
      <c r="AL74" s="1">
        <f t="shared" si="18"/>
        <v>0</v>
      </c>
      <c r="AM74" s="1" t="str">
        <f t="shared" ref="AM74:AM99" si="38">IF(AND(F74="女",N74="○"),AG74,"")</f>
        <v/>
      </c>
      <c r="AN74" s="1">
        <f t="shared" si="17"/>
        <v>0</v>
      </c>
      <c r="AO74" s="1" t="str">
        <f t="shared" ref="AO74:AO99" si="39">IF(AND(F74="女",O74="○"),AG74,"")</f>
        <v/>
      </c>
    </row>
    <row r="75" spans="1:41">
      <c r="A75" s="34">
        <v>66</v>
      </c>
      <c r="B75" s="316"/>
      <c r="C75" s="59"/>
      <c r="D75" s="59"/>
      <c r="E75" s="320"/>
      <c r="F75" s="59"/>
      <c r="G75" s="60"/>
      <c r="H75" s="61"/>
      <c r="I75" s="189"/>
      <c r="J75" s="61"/>
      <c r="K75" s="189"/>
      <c r="L75" s="61"/>
      <c r="M75" s="318"/>
      <c r="N75" s="62"/>
      <c r="O75" s="62"/>
      <c r="S75" s="68" t="str">
        <f>IF(種目情報!A68="","",種目情報!A68)</f>
        <v/>
      </c>
      <c r="T75" s="69" t="str">
        <f>IF(種目情報!E66="","",種目情報!E66)</f>
        <v/>
      </c>
      <c r="V75" s="5" t="str">
        <f t="shared" ref="V75:V99" si="40">IF(F75="男",B75,"")</f>
        <v/>
      </c>
      <c r="W75" s="5" t="str">
        <f t="shared" ref="W75:W99" si="41">IF(F75="男",C75,"")</f>
        <v/>
      </c>
      <c r="X75" s="5" t="str">
        <f t="shared" ref="X75:X99" si="42">IF(F75="男",D75,"")</f>
        <v/>
      </c>
      <c r="Y75" s="5" t="str">
        <f t="shared" ref="Y75:Y99" si="43">IF(F75="男",F75,"")</f>
        <v/>
      </c>
      <c r="Z75" s="5" t="str">
        <f t="shared" ref="Z75:Z99" si="44">IF(F75="男",IF(G75="","",G75),"")</f>
        <v/>
      </c>
      <c r="AA75" s="10" t="str">
        <f>IF(F75="男",data_kyogisha!A67,"")</f>
        <v/>
      </c>
      <c r="AB75" s="5" t="str">
        <f t="shared" si="33"/>
        <v/>
      </c>
      <c r="AC75" s="5" t="str">
        <f t="shared" si="34"/>
        <v/>
      </c>
      <c r="AD75" s="5" t="str">
        <f t="shared" ref="AD75:AD99" si="45">IF(F75="女",D75,"")</f>
        <v/>
      </c>
      <c r="AE75" s="5" t="str">
        <f t="shared" si="35"/>
        <v/>
      </c>
      <c r="AF75" s="5" t="str">
        <f t="shared" ref="AF75:AF99" si="46">IF(F75="女",IF(G75="","",G75),"")</f>
        <v/>
      </c>
      <c r="AG75" s="5" t="str">
        <f>IF(F75="女",data_kyogisha!A67,"")</f>
        <v/>
      </c>
      <c r="AH75" s="1">
        <f t="shared" ref="AH75:AH99" si="47">IF(AND(F75="男",N75="○"),AH74+1,AH74)</f>
        <v>0</v>
      </c>
      <c r="AI75" s="1" t="str">
        <f t="shared" si="36"/>
        <v/>
      </c>
      <c r="AJ75" s="1">
        <f t="shared" si="15"/>
        <v>0</v>
      </c>
      <c r="AK75" s="1" t="str">
        <f t="shared" si="37"/>
        <v/>
      </c>
      <c r="AL75" s="1">
        <f t="shared" si="18"/>
        <v>0</v>
      </c>
      <c r="AM75" s="1" t="str">
        <f t="shared" si="38"/>
        <v/>
      </c>
      <c r="AN75" s="1">
        <f t="shared" si="17"/>
        <v>0</v>
      </c>
      <c r="AO75" s="1" t="str">
        <f t="shared" si="39"/>
        <v/>
      </c>
    </row>
    <row r="76" spans="1:41">
      <c r="A76" s="34">
        <v>67</v>
      </c>
      <c r="B76" s="316"/>
      <c r="C76" s="59"/>
      <c r="D76" s="59"/>
      <c r="E76" s="320"/>
      <c r="F76" s="59"/>
      <c r="G76" s="60"/>
      <c r="H76" s="61"/>
      <c r="I76" s="189"/>
      <c r="J76" s="61"/>
      <c r="K76" s="189"/>
      <c r="L76" s="61"/>
      <c r="M76" s="318"/>
      <c r="N76" s="62"/>
      <c r="O76" s="62"/>
      <c r="S76" s="68" t="str">
        <f>IF(種目情報!A69="","",種目情報!A69)</f>
        <v/>
      </c>
      <c r="T76" s="69" t="str">
        <f>IF(種目情報!E67="","",種目情報!E67)</f>
        <v/>
      </c>
      <c r="V76" s="5" t="str">
        <f t="shared" si="40"/>
        <v/>
      </c>
      <c r="W76" s="5" t="str">
        <f t="shared" si="41"/>
        <v/>
      </c>
      <c r="X76" s="5" t="str">
        <f t="shared" si="42"/>
        <v/>
      </c>
      <c r="Y76" s="5" t="str">
        <f t="shared" si="43"/>
        <v/>
      </c>
      <c r="Z76" s="5" t="str">
        <f t="shared" si="44"/>
        <v/>
      </c>
      <c r="AA76" s="10" t="str">
        <f>IF(F76="男",data_kyogisha!A68,"")</f>
        <v/>
      </c>
      <c r="AB76" s="5" t="str">
        <f t="shared" si="33"/>
        <v/>
      </c>
      <c r="AC76" s="5" t="str">
        <f t="shared" si="34"/>
        <v/>
      </c>
      <c r="AD76" s="5" t="str">
        <f t="shared" si="45"/>
        <v/>
      </c>
      <c r="AE76" s="5" t="str">
        <f t="shared" si="35"/>
        <v/>
      </c>
      <c r="AF76" s="5" t="str">
        <f t="shared" si="46"/>
        <v/>
      </c>
      <c r="AG76" s="5" t="str">
        <f>IF(F76="女",data_kyogisha!A68,"")</f>
        <v/>
      </c>
      <c r="AH76" s="1">
        <f t="shared" si="47"/>
        <v>0</v>
      </c>
      <c r="AI76" s="1" t="str">
        <f t="shared" si="36"/>
        <v/>
      </c>
      <c r="AJ76" s="1">
        <f t="shared" ref="AJ76:AJ99" si="48">IF(AND(F76="男",O76="○"),AJ75+1,AJ75)</f>
        <v>0</v>
      </c>
      <c r="AK76" s="1" t="str">
        <f t="shared" si="37"/>
        <v/>
      </c>
      <c r="AL76" s="1">
        <f t="shared" si="18"/>
        <v>0</v>
      </c>
      <c r="AM76" s="1" t="str">
        <f t="shared" si="38"/>
        <v/>
      </c>
      <c r="AN76" s="1">
        <f t="shared" ref="AN76:AN99" si="49">IF(AND(F76="女",O76="○"),AN75+1,AN75)</f>
        <v>0</v>
      </c>
      <c r="AO76" s="1" t="str">
        <f t="shared" si="39"/>
        <v/>
      </c>
    </row>
    <row r="77" spans="1:41">
      <c r="A77" s="34">
        <v>68</v>
      </c>
      <c r="B77" s="316"/>
      <c r="C77" s="59"/>
      <c r="D77" s="59"/>
      <c r="E77" s="320"/>
      <c r="F77" s="59"/>
      <c r="G77" s="60"/>
      <c r="H77" s="61"/>
      <c r="I77" s="189"/>
      <c r="J77" s="61"/>
      <c r="K77" s="189"/>
      <c r="L77" s="61"/>
      <c r="M77" s="318"/>
      <c r="N77" s="62"/>
      <c r="O77" s="62"/>
      <c r="S77" s="68" t="str">
        <f>IF(種目情報!A70="","",種目情報!A70)</f>
        <v/>
      </c>
      <c r="T77" s="69" t="str">
        <f>IF(種目情報!E68="","",種目情報!E68)</f>
        <v/>
      </c>
      <c r="V77" s="5" t="str">
        <f t="shared" si="40"/>
        <v/>
      </c>
      <c r="W77" s="5" t="str">
        <f t="shared" si="41"/>
        <v/>
      </c>
      <c r="X77" s="5" t="str">
        <f t="shared" si="42"/>
        <v/>
      </c>
      <c r="Y77" s="5" t="str">
        <f t="shared" si="43"/>
        <v/>
      </c>
      <c r="Z77" s="5" t="str">
        <f t="shared" si="44"/>
        <v/>
      </c>
      <c r="AA77" s="10" t="str">
        <f>IF(F77="男",data_kyogisha!A69,"")</f>
        <v/>
      </c>
      <c r="AB77" s="5" t="str">
        <f t="shared" si="33"/>
        <v/>
      </c>
      <c r="AC77" s="5" t="str">
        <f t="shared" si="34"/>
        <v/>
      </c>
      <c r="AD77" s="5" t="str">
        <f t="shared" si="45"/>
        <v/>
      </c>
      <c r="AE77" s="5" t="str">
        <f t="shared" si="35"/>
        <v/>
      </c>
      <c r="AF77" s="5" t="str">
        <f t="shared" si="46"/>
        <v/>
      </c>
      <c r="AG77" s="5" t="str">
        <f>IF(F77="女",data_kyogisha!A69,"")</f>
        <v/>
      </c>
      <c r="AH77" s="1">
        <f t="shared" si="47"/>
        <v>0</v>
      </c>
      <c r="AI77" s="1" t="str">
        <f t="shared" si="36"/>
        <v/>
      </c>
      <c r="AJ77" s="1">
        <f t="shared" si="48"/>
        <v>0</v>
      </c>
      <c r="AK77" s="1" t="str">
        <f t="shared" si="37"/>
        <v/>
      </c>
      <c r="AL77" s="1">
        <f t="shared" si="18"/>
        <v>0</v>
      </c>
      <c r="AM77" s="1" t="str">
        <f t="shared" si="38"/>
        <v/>
      </c>
      <c r="AN77" s="1">
        <f t="shared" si="49"/>
        <v>0</v>
      </c>
      <c r="AO77" s="1" t="str">
        <f t="shared" si="39"/>
        <v/>
      </c>
    </row>
    <row r="78" spans="1:41">
      <c r="A78" s="34">
        <v>69</v>
      </c>
      <c r="B78" s="316"/>
      <c r="C78" s="59"/>
      <c r="D78" s="59"/>
      <c r="E78" s="320"/>
      <c r="F78" s="59"/>
      <c r="G78" s="60"/>
      <c r="H78" s="61"/>
      <c r="I78" s="189"/>
      <c r="J78" s="61"/>
      <c r="K78" s="189"/>
      <c r="L78" s="61"/>
      <c r="M78" s="318"/>
      <c r="N78" s="62"/>
      <c r="O78" s="62"/>
      <c r="S78" s="68" t="str">
        <f>IF(種目情報!A71="","",種目情報!A71)</f>
        <v/>
      </c>
      <c r="T78" s="69" t="str">
        <f>IF(種目情報!E69="","",種目情報!E69)</f>
        <v/>
      </c>
      <c r="V78" s="5" t="str">
        <f t="shared" si="40"/>
        <v/>
      </c>
      <c r="W78" s="5" t="str">
        <f t="shared" si="41"/>
        <v/>
      </c>
      <c r="X78" s="5" t="str">
        <f t="shared" si="42"/>
        <v/>
      </c>
      <c r="Y78" s="5" t="str">
        <f t="shared" si="43"/>
        <v/>
      </c>
      <c r="Z78" s="5" t="str">
        <f t="shared" si="44"/>
        <v/>
      </c>
      <c r="AA78" s="10" t="str">
        <f>IF(F78="男",data_kyogisha!A70,"")</f>
        <v/>
      </c>
      <c r="AB78" s="5" t="str">
        <f t="shared" si="33"/>
        <v/>
      </c>
      <c r="AC78" s="5" t="str">
        <f t="shared" si="34"/>
        <v/>
      </c>
      <c r="AD78" s="5" t="str">
        <f t="shared" si="45"/>
        <v/>
      </c>
      <c r="AE78" s="5" t="str">
        <f t="shared" si="35"/>
        <v/>
      </c>
      <c r="AF78" s="5" t="str">
        <f t="shared" si="46"/>
        <v/>
      </c>
      <c r="AG78" s="5" t="str">
        <f>IF(F78="女",data_kyogisha!A70,"")</f>
        <v/>
      </c>
      <c r="AH78" s="1">
        <f t="shared" si="47"/>
        <v>0</v>
      </c>
      <c r="AI78" s="1" t="str">
        <f t="shared" si="36"/>
        <v/>
      </c>
      <c r="AJ78" s="1">
        <f t="shared" si="48"/>
        <v>0</v>
      </c>
      <c r="AK78" s="1" t="str">
        <f t="shared" si="37"/>
        <v/>
      </c>
      <c r="AL78" s="1">
        <f t="shared" si="18"/>
        <v>0</v>
      </c>
      <c r="AM78" s="1" t="str">
        <f t="shared" si="38"/>
        <v/>
      </c>
      <c r="AN78" s="1">
        <f t="shared" si="49"/>
        <v>0</v>
      </c>
      <c r="AO78" s="1" t="str">
        <f t="shared" si="39"/>
        <v/>
      </c>
    </row>
    <row r="79" spans="1:41">
      <c r="A79" s="34">
        <v>70</v>
      </c>
      <c r="B79" s="316"/>
      <c r="C79" s="59"/>
      <c r="D79" s="59"/>
      <c r="E79" s="320"/>
      <c r="F79" s="59"/>
      <c r="G79" s="60"/>
      <c r="H79" s="61"/>
      <c r="I79" s="189"/>
      <c r="J79" s="61"/>
      <c r="K79" s="189"/>
      <c r="L79" s="61"/>
      <c r="M79" s="318"/>
      <c r="N79" s="62"/>
      <c r="O79" s="62"/>
      <c r="S79" s="68" t="str">
        <f>IF(種目情報!A72="","",種目情報!A72)</f>
        <v/>
      </c>
      <c r="T79" s="69" t="str">
        <f>IF(種目情報!E70="","",種目情報!E70)</f>
        <v/>
      </c>
      <c r="V79" s="5" t="str">
        <f t="shared" si="40"/>
        <v/>
      </c>
      <c r="W79" s="5" t="str">
        <f t="shared" si="41"/>
        <v/>
      </c>
      <c r="X79" s="5" t="str">
        <f t="shared" si="42"/>
        <v/>
      </c>
      <c r="Y79" s="5" t="str">
        <f t="shared" si="43"/>
        <v/>
      </c>
      <c r="Z79" s="5" t="str">
        <f t="shared" si="44"/>
        <v/>
      </c>
      <c r="AA79" s="10" t="str">
        <f>IF(F79="男",data_kyogisha!A71,"")</f>
        <v/>
      </c>
      <c r="AB79" s="5" t="str">
        <f t="shared" si="33"/>
        <v/>
      </c>
      <c r="AC79" s="5" t="str">
        <f t="shared" si="34"/>
        <v/>
      </c>
      <c r="AD79" s="5" t="str">
        <f t="shared" si="45"/>
        <v/>
      </c>
      <c r="AE79" s="5" t="str">
        <f t="shared" si="35"/>
        <v/>
      </c>
      <c r="AF79" s="5" t="str">
        <f t="shared" si="46"/>
        <v/>
      </c>
      <c r="AG79" s="5" t="str">
        <f>IF(F79="女",data_kyogisha!A71,"")</f>
        <v/>
      </c>
      <c r="AH79" s="1">
        <f t="shared" si="47"/>
        <v>0</v>
      </c>
      <c r="AI79" s="1" t="str">
        <f t="shared" si="36"/>
        <v/>
      </c>
      <c r="AJ79" s="1">
        <f t="shared" si="48"/>
        <v>0</v>
      </c>
      <c r="AK79" s="1" t="str">
        <f t="shared" si="37"/>
        <v/>
      </c>
      <c r="AL79" s="1">
        <f t="shared" si="18"/>
        <v>0</v>
      </c>
      <c r="AM79" s="1" t="str">
        <f t="shared" si="38"/>
        <v/>
      </c>
      <c r="AN79" s="1">
        <f t="shared" si="49"/>
        <v>0</v>
      </c>
      <c r="AO79" s="1" t="str">
        <f t="shared" si="39"/>
        <v/>
      </c>
    </row>
    <row r="80" spans="1:41">
      <c r="A80" s="34">
        <v>71</v>
      </c>
      <c r="B80" s="316"/>
      <c r="C80" s="59"/>
      <c r="D80" s="59"/>
      <c r="E80" s="320"/>
      <c r="F80" s="59"/>
      <c r="G80" s="60"/>
      <c r="H80" s="61"/>
      <c r="I80" s="189"/>
      <c r="J80" s="61"/>
      <c r="K80" s="189"/>
      <c r="L80" s="61"/>
      <c r="M80" s="318"/>
      <c r="N80" s="62"/>
      <c r="O80" s="62"/>
      <c r="S80" s="68" t="str">
        <f>IF(種目情報!A73="","",種目情報!A73)</f>
        <v/>
      </c>
      <c r="T80" s="69" t="str">
        <f>IF(種目情報!E71="","",種目情報!E71)</f>
        <v/>
      </c>
      <c r="V80" s="5" t="str">
        <f t="shared" si="40"/>
        <v/>
      </c>
      <c r="W80" s="5" t="str">
        <f t="shared" si="41"/>
        <v/>
      </c>
      <c r="X80" s="5" t="str">
        <f t="shared" si="42"/>
        <v/>
      </c>
      <c r="Y80" s="5" t="str">
        <f t="shared" si="43"/>
        <v/>
      </c>
      <c r="Z80" s="5" t="str">
        <f t="shared" si="44"/>
        <v/>
      </c>
      <c r="AA80" s="10" t="str">
        <f>IF(F80="男",data_kyogisha!A72,"")</f>
        <v/>
      </c>
      <c r="AB80" s="5" t="str">
        <f t="shared" si="33"/>
        <v/>
      </c>
      <c r="AC80" s="5" t="str">
        <f t="shared" si="34"/>
        <v/>
      </c>
      <c r="AD80" s="5" t="str">
        <f t="shared" si="45"/>
        <v/>
      </c>
      <c r="AE80" s="5" t="str">
        <f t="shared" si="35"/>
        <v/>
      </c>
      <c r="AF80" s="5" t="str">
        <f t="shared" si="46"/>
        <v/>
      </c>
      <c r="AG80" s="5" t="str">
        <f>IF(F80="女",data_kyogisha!A72,"")</f>
        <v/>
      </c>
      <c r="AH80" s="1">
        <f t="shared" si="47"/>
        <v>0</v>
      </c>
      <c r="AI80" s="1" t="str">
        <f t="shared" si="36"/>
        <v/>
      </c>
      <c r="AJ80" s="1">
        <f t="shared" si="48"/>
        <v>0</v>
      </c>
      <c r="AK80" s="1" t="str">
        <f t="shared" si="37"/>
        <v/>
      </c>
      <c r="AL80" s="1">
        <f t="shared" si="18"/>
        <v>0</v>
      </c>
      <c r="AM80" s="1" t="str">
        <f t="shared" si="38"/>
        <v/>
      </c>
      <c r="AN80" s="1">
        <f t="shared" si="49"/>
        <v>0</v>
      </c>
      <c r="AO80" s="1" t="str">
        <f t="shared" si="39"/>
        <v/>
      </c>
    </row>
    <row r="81" spans="1:41">
      <c r="A81" s="34">
        <v>72</v>
      </c>
      <c r="B81" s="316"/>
      <c r="C81" s="59"/>
      <c r="D81" s="59"/>
      <c r="E81" s="320"/>
      <c r="F81" s="59"/>
      <c r="G81" s="60"/>
      <c r="H81" s="61"/>
      <c r="I81" s="189"/>
      <c r="J81" s="61"/>
      <c r="K81" s="189"/>
      <c r="L81" s="61"/>
      <c r="M81" s="318"/>
      <c r="N81" s="62"/>
      <c r="O81" s="62"/>
      <c r="S81" s="68" t="str">
        <f>IF(種目情報!A74="","",種目情報!A74)</f>
        <v/>
      </c>
      <c r="T81" s="69" t="str">
        <f>IF(種目情報!E72="","",種目情報!E72)</f>
        <v/>
      </c>
      <c r="V81" s="5" t="str">
        <f t="shared" si="40"/>
        <v/>
      </c>
      <c r="W81" s="5" t="str">
        <f t="shared" si="41"/>
        <v/>
      </c>
      <c r="X81" s="5" t="str">
        <f t="shared" si="42"/>
        <v/>
      </c>
      <c r="Y81" s="5" t="str">
        <f t="shared" si="43"/>
        <v/>
      </c>
      <c r="Z81" s="5" t="str">
        <f t="shared" si="44"/>
        <v/>
      </c>
      <c r="AA81" s="10" t="str">
        <f>IF(F81="男",data_kyogisha!A73,"")</f>
        <v/>
      </c>
      <c r="AB81" s="5" t="str">
        <f t="shared" si="33"/>
        <v/>
      </c>
      <c r="AC81" s="5" t="str">
        <f t="shared" si="34"/>
        <v/>
      </c>
      <c r="AD81" s="5" t="str">
        <f t="shared" si="45"/>
        <v/>
      </c>
      <c r="AE81" s="5" t="str">
        <f t="shared" si="35"/>
        <v/>
      </c>
      <c r="AF81" s="5" t="str">
        <f t="shared" si="46"/>
        <v/>
      </c>
      <c r="AG81" s="5" t="str">
        <f>IF(F81="女",data_kyogisha!A73,"")</f>
        <v/>
      </c>
      <c r="AH81" s="1">
        <f t="shared" si="47"/>
        <v>0</v>
      </c>
      <c r="AI81" s="1" t="str">
        <f t="shared" si="36"/>
        <v/>
      </c>
      <c r="AJ81" s="1">
        <f t="shared" si="48"/>
        <v>0</v>
      </c>
      <c r="AK81" s="1" t="str">
        <f t="shared" si="37"/>
        <v/>
      </c>
      <c r="AL81" s="1">
        <f t="shared" si="18"/>
        <v>0</v>
      </c>
      <c r="AM81" s="1" t="str">
        <f t="shared" si="38"/>
        <v/>
      </c>
      <c r="AN81" s="1">
        <f t="shared" si="49"/>
        <v>0</v>
      </c>
      <c r="AO81" s="1" t="str">
        <f t="shared" si="39"/>
        <v/>
      </c>
    </row>
    <row r="82" spans="1:41">
      <c r="A82" s="34">
        <v>73</v>
      </c>
      <c r="B82" s="316"/>
      <c r="C82" s="59"/>
      <c r="D82" s="59"/>
      <c r="E82" s="320"/>
      <c r="F82" s="59"/>
      <c r="G82" s="60"/>
      <c r="H82" s="61"/>
      <c r="I82" s="189"/>
      <c r="J82" s="61"/>
      <c r="K82" s="189"/>
      <c r="L82" s="61"/>
      <c r="M82" s="318"/>
      <c r="N82" s="62"/>
      <c r="O82" s="62"/>
      <c r="S82" s="68" t="str">
        <f>IF(種目情報!A75="","",種目情報!A75)</f>
        <v/>
      </c>
      <c r="T82" s="69" t="str">
        <f>IF(種目情報!E73="","",種目情報!E73)</f>
        <v/>
      </c>
      <c r="V82" s="5" t="str">
        <f t="shared" si="40"/>
        <v/>
      </c>
      <c r="W82" s="5" t="str">
        <f t="shared" si="41"/>
        <v/>
      </c>
      <c r="X82" s="5" t="str">
        <f t="shared" si="42"/>
        <v/>
      </c>
      <c r="Y82" s="5" t="str">
        <f t="shared" si="43"/>
        <v/>
      </c>
      <c r="Z82" s="5" t="str">
        <f t="shared" si="44"/>
        <v/>
      </c>
      <c r="AA82" s="10" t="str">
        <f>IF(F82="男",data_kyogisha!A74,"")</f>
        <v/>
      </c>
      <c r="AB82" s="5" t="str">
        <f t="shared" si="33"/>
        <v/>
      </c>
      <c r="AC82" s="5" t="str">
        <f t="shared" si="34"/>
        <v/>
      </c>
      <c r="AD82" s="5" t="str">
        <f t="shared" si="45"/>
        <v/>
      </c>
      <c r="AE82" s="5" t="str">
        <f t="shared" si="35"/>
        <v/>
      </c>
      <c r="AF82" s="5" t="str">
        <f t="shared" si="46"/>
        <v/>
      </c>
      <c r="AG82" s="5" t="str">
        <f>IF(F82="女",data_kyogisha!A74,"")</f>
        <v/>
      </c>
      <c r="AH82" s="1">
        <f t="shared" si="47"/>
        <v>0</v>
      </c>
      <c r="AI82" s="1" t="str">
        <f t="shared" si="36"/>
        <v/>
      </c>
      <c r="AJ82" s="1">
        <f t="shared" si="48"/>
        <v>0</v>
      </c>
      <c r="AK82" s="1" t="str">
        <f t="shared" si="37"/>
        <v/>
      </c>
      <c r="AL82" s="1">
        <f t="shared" si="18"/>
        <v>0</v>
      </c>
      <c r="AM82" s="1" t="str">
        <f t="shared" si="38"/>
        <v/>
      </c>
      <c r="AN82" s="1">
        <f t="shared" si="49"/>
        <v>0</v>
      </c>
      <c r="AO82" s="1" t="str">
        <f t="shared" si="39"/>
        <v/>
      </c>
    </row>
    <row r="83" spans="1:41">
      <c r="A83" s="34">
        <v>74</v>
      </c>
      <c r="B83" s="316"/>
      <c r="C83" s="59"/>
      <c r="D83" s="59"/>
      <c r="E83" s="320"/>
      <c r="F83" s="59"/>
      <c r="G83" s="60"/>
      <c r="H83" s="61"/>
      <c r="I83" s="189"/>
      <c r="J83" s="61"/>
      <c r="K83" s="189"/>
      <c r="L83" s="61"/>
      <c r="M83" s="318"/>
      <c r="N83" s="62"/>
      <c r="O83" s="62"/>
      <c r="S83" s="68" t="str">
        <f>IF(種目情報!A76="","",種目情報!A76)</f>
        <v/>
      </c>
      <c r="T83" s="69" t="str">
        <f>IF(種目情報!E74="","",種目情報!E74)</f>
        <v/>
      </c>
      <c r="V83" s="5" t="str">
        <f t="shared" si="40"/>
        <v/>
      </c>
      <c r="W83" s="5" t="str">
        <f t="shared" si="41"/>
        <v/>
      </c>
      <c r="X83" s="5" t="str">
        <f t="shared" si="42"/>
        <v/>
      </c>
      <c r="Y83" s="5" t="str">
        <f t="shared" si="43"/>
        <v/>
      </c>
      <c r="Z83" s="5" t="str">
        <f t="shared" si="44"/>
        <v/>
      </c>
      <c r="AA83" s="10" t="str">
        <f>IF(F83="男",data_kyogisha!A75,"")</f>
        <v/>
      </c>
      <c r="AB83" s="5" t="str">
        <f t="shared" si="33"/>
        <v/>
      </c>
      <c r="AC83" s="5" t="str">
        <f t="shared" si="34"/>
        <v/>
      </c>
      <c r="AD83" s="5" t="str">
        <f t="shared" si="45"/>
        <v/>
      </c>
      <c r="AE83" s="5" t="str">
        <f t="shared" si="35"/>
        <v/>
      </c>
      <c r="AF83" s="5" t="str">
        <f t="shared" si="46"/>
        <v/>
      </c>
      <c r="AG83" s="5" t="str">
        <f>IF(F83="女",data_kyogisha!A75,"")</f>
        <v/>
      </c>
      <c r="AH83" s="1">
        <f t="shared" si="47"/>
        <v>0</v>
      </c>
      <c r="AI83" s="1" t="str">
        <f t="shared" si="36"/>
        <v/>
      </c>
      <c r="AJ83" s="1">
        <f t="shared" si="48"/>
        <v>0</v>
      </c>
      <c r="AK83" s="1" t="str">
        <f t="shared" si="37"/>
        <v/>
      </c>
      <c r="AL83" s="1">
        <f t="shared" si="18"/>
        <v>0</v>
      </c>
      <c r="AM83" s="1" t="str">
        <f t="shared" si="38"/>
        <v/>
      </c>
      <c r="AN83" s="1">
        <f t="shared" si="49"/>
        <v>0</v>
      </c>
      <c r="AO83" s="1" t="str">
        <f t="shared" si="39"/>
        <v/>
      </c>
    </row>
    <row r="84" spans="1:41">
      <c r="A84" s="34">
        <v>75</v>
      </c>
      <c r="B84" s="316"/>
      <c r="C84" s="59"/>
      <c r="D84" s="59"/>
      <c r="E84" s="320"/>
      <c r="F84" s="59"/>
      <c r="G84" s="60"/>
      <c r="H84" s="61"/>
      <c r="I84" s="189"/>
      <c r="J84" s="61"/>
      <c r="K84" s="189"/>
      <c r="L84" s="61"/>
      <c r="M84" s="318"/>
      <c r="N84" s="62"/>
      <c r="O84" s="62"/>
      <c r="S84" s="68" t="str">
        <f>IF(種目情報!A77="","",種目情報!A77)</f>
        <v/>
      </c>
      <c r="T84" s="69" t="str">
        <f>IF(種目情報!E75="","",種目情報!E75)</f>
        <v/>
      </c>
      <c r="V84" s="5" t="str">
        <f t="shared" si="40"/>
        <v/>
      </c>
      <c r="W84" s="5" t="str">
        <f t="shared" si="41"/>
        <v/>
      </c>
      <c r="X84" s="5" t="str">
        <f t="shared" si="42"/>
        <v/>
      </c>
      <c r="Y84" s="5" t="str">
        <f t="shared" si="43"/>
        <v/>
      </c>
      <c r="Z84" s="5" t="str">
        <f t="shared" si="44"/>
        <v/>
      </c>
      <c r="AA84" s="10" t="str">
        <f>IF(F84="男",data_kyogisha!A76,"")</f>
        <v/>
      </c>
      <c r="AB84" s="5" t="str">
        <f t="shared" si="33"/>
        <v/>
      </c>
      <c r="AC84" s="5" t="str">
        <f t="shared" si="34"/>
        <v/>
      </c>
      <c r="AD84" s="5" t="str">
        <f t="shared" si="45"/>
        <v/>
      </c>
      <c r="AE84" s="5" t="str">
        <f t="shared" si="35"/>
        <v/>
      </c>
      <c r="AF84" s="5" t="str">
        <f t="shared" si="46"/>
        <v/>
      </c>
      <c r="AG84" s="5" t="str">
        <f>IF(F84="女",data_kyogisha!A76,"")</f>
        <v/>
      </c>
      <c r="AH84" s="1">
        <f t="shared" si="47"/>
        <v>0</v>
      </c>
      <c r="AI84" s="1" t="str">
        <f t="shared" si="36"/>
        <v/>
      </c>
      <c r="AJ84" s="1">
        <f t="shared" si="48"/>
        <v>0</v>
      </c>
      <c r="AK84" s="1" t="str">
        <f t="shared" si="37"/>
        <v/>
      </c>
      <c r="AL84" s="1">
        <f t="shared" ref="AL84:AL99" si="50">IF(AND(F84="女",N84="○"),AL83+1,AL83)</f>
        <v>0</v>
      </c>
      <c r="AM84" s="1" t="str">
        <f t="shared" si="38"/>
        <v/>
      </c>
      <c r="AN84" s="1">
        <f t="shared" si="49"/>
        <v>0</v>
      </c>
      <c r="AO84" s="1" t="str">
        <f t="shared" si="39"/>
        <v/>
      </c>
    </row>
    <row r="85" spans="1:41">
      <c r="A85" s="34">
        <v>76</v>
      </c>
      <c r="B85" s="316"/>
      <c r="C85" s="59"/>
      <c r="D85" s="59"/>
      <c r="E85" s="320"/>
      <c r="F85" s="59"/>
      <c r="G85" s="60"/>
      <c r="H85" s="61"/>
      <c r="I85" s="189"/>
      <c r="J85" s="61"/>
      <c r="K85" s="189"/>
      <c r="L85" s="61"/>
      <c r="M85" s="318"/>
      <c r="N85" s="62"/>
      <c r="O85" s="62"/>
      <c r="S85" s="68" t="str">
        <f>IF(種目情報!A78="","",種目情報!A78)</f>
        <v/>
      </c>
      <c r="T85" s="69" t="str">
        <f>IF(種目情報!E76="","",種目情報!E76)</f>
        <v/>
      </c>
      <c r="V85" s="5" t="str">
        <f t="shared" si="40"/>
        <v/>
      </c>
      <c r="W85" s="5" t="str">
        <f t="shared" si="41"/>
        <v/>
      </c>
      <c r="X85" s="5" t="str">
        <f t="shared" si="42"/>
        <v/>
      </c>
      <c r="Y85" s="5" t="str">
        <f t="shared" si="43"/>
        <v/>
      </c>
      <c r="Z85" s="5" t="str">
        <f t="shared" si="44"/>
        <v/>
      </c>
      <c r="AA85" s="10" t="str">
        <f>IF(F85="男",data_kyogisha!A77,"")</f>
        <v/>
      </c>
      <c r="AB85" s="5" t="str">
        <f t="shared" si="33"/>
        <v/>
      </c>
      <c r="AC85" s="5" t="str">
        <f t="shared" si="34"/>
        <v/>
      </c>
      <c r="AD85" s="5" t="str">
        <f t="shared" si="45"/>
        <v/>
      </c>
      <c r="AE85" s="5" t="str">
        <f t="shared" si="35"/>
        <v/>
      </c>
      <c r="AF85" s="5" t="str">
        <f t="shared" si="46"/>
        <v/>
      </c>
      <c r="AG85" s="5" t="str">
        <f>IF(F85="女",data_kyogisha!A77,"")</f>
        <v/>
      </c>
      <c r="AH85" s="1">
        <f t="shared" si="47"/>
        <v>0</v>
      </c>
      <c r="AI85" s="1" t="str">
        <f t="shared" si="36"/>
        <v/>
      </c>
      <c r="AJ85" s="1">
        <f t="shared" si="48"/>
        <v>0</v>
      </c>
      <c r="AK85" s="1" t="str">
        <f t="shared" si="37"/>
        <v/>
      </c>
      <c r="AL85" s="1">
        <f t="shared" si="50"/>
        <v>0</v>
      </c>
      <c r="AM85" s="1" t="str">
        <f t="shared" si="38"/>
        <v/>
      </c>
      <c r="AN85" s="1">
        <f t="shared" si="49"/>
        <v>0</v>
      </c>
      <c r="AO85" s="1" t="str">
        <f t="shared" si="39"/>
        <v/>
      </c>
    </row>
    <row r="86" spans="1:41">
      <c r="A86" s="34">
        <v>77</v>
      </c>
      <c r="B86" s="316"/>
      <c r="C86" s="59"/>
      <c r="D86" s="59"/>
      <c r="E86" s="320"/>
      <c r="F86" s="59"/>
      <c r="G86" s="60"/>
      <c r="H86" s="61"/>
      <c r="I86" s="189"/>
      <c r="J86" s="61"/>
      <c r="K86" s="189"/>
      <c r="L86" s="61"/>
      <c r="M86" s="318"/>
      <c r="N86" s="62"/>
      <c r="O86" s="62"/>
      <c r="S86" s="68" t="str">
        <f>IF(種目情報!A79="","",種目情報!A79)</f>
        <v/>
      </c>
      <c r="T86" s="69" t="str">
        <f>IF(種目情報!E77="","",種目情報!E77)</f>
        <v/>
      </c>
      <c r="V86" s="5" t="str">
        <f t="shared" si="40"/>
        <v/>
      </c>
      <c r="W86" s="5" t="str">
        <f t="shared" si="41"/>
        <v/>
      </c>
      <c r="X86" s="5" t="str">
        <f t="shared" si="42"/>
        <v/>
      </c>
      <c r="Y86" s="5" t="str">
        <f t="shared" si="43"/>
        <v/>
      </c>
      <c r="Z86" s="5" t="str">
        <f t="shared" si="44"/>
        <v/>
      </c>
      <c r="AA86" s="10" t="str">
        <f>IF(F86="男",data_kyogisha!A78,"")</f>
        <v/>
      </c>
      <c r="AB86" s="5" t="str">
        <f t="shared" si="33"/>
        <v/>
      </c>
      <c r="AC86" s="5" t="str">
        <f t="shared" si="34"/>
        <v/>
      </c>
      <c r="AD86" s="5" t="str">
        <f t="shared" si="45"/>
        <v/>
      </c>
      <c r="AE86" s="5" t="str">
        <f t="shared" si="35"/>
        <v/>
      </c>
      <c r="AF86" s="5" t="str">
        <f t="shared" si="46"/>
        <v/>
      </c>
      <c r="AG86" s="5" t="str">
        <f>IF(F86="女",data_kyogisha!A78,"")</f>
        <v/>
      </c>
      <c r="AH86" s="1">
        <f t="shared" si="47"/>
        <v>0</v>
      </c>
      <c r="AI86" s="1" t="str">
        <f t="shared" si="36"/>
        <v/>
      </c>
      <c r="AJ86" s="1">
        <f t="shared" si="48"/>
        <v>0</v>
      </c>
      <c r="AK86" s="1" t="str">
        <f t="shared" si="37"/>
        <v/>
      </c>
      <c r="AL86" s="1">
        <f t="shared" si="50"/>
        <v>0</v>
      </c>
      <c r="AM86" s="1" t="str">
        <f t="shared" si="38"/>
        <v/>
      </c>
      <c r="AN86" s="1">
        <f t="shared" si="49"/>
        <v>0</v>
      </c>
      <c r="AO86" s="1" t="str">
        <f t="shared" si="39"/>
        <v/>
      </c>
    </row>
    <row r="87" spans="1:41">
      <c r="A87" s="34">
        <v>78</v>
      </c>
      <c r="B87" s="316"/>
      <c r="C87" s="59"/>
      <c r="D87" s="59"/>
      <c r="E87" s="320"/>
      <c r="F87" s="59"/>
      <c r="G87" s="60"/>
      <c r="H87" s="61"/>
      <c r="I87" s="189"/>
      <c r="J87" s="61"/>
      <c r="K87" s="189"/>
      <c r="L87" s="61"/>
      <c r="M87" s="318"/>
      <c r="N87" s="62"/>
      <c r="O87" s="62"/>
      <c r="S87" s="68" t="str">
        <f>IF(種目情報!A80="","",種目情報!A80)</f>
        <v/>
      </c>
      <c r="T87" s="69" t="str">
        <f>IF(種目情報!E78="","",種目情報!E78)</f>
        <v/>
      </c>
      <c r="V87" s="5" t="str">
        <f t="shared" si="40"/>
        <v/>
      </c>
      <c r="W87" s="5" t="str">
        <f t="shared" si="41"/>
        <v/>
      </c>
      <c r="X87" s="5" t="str">
        <f t="shared" si="42"/>
        <v/>
      </c>
      <c r="Y87" s="5" t="str">
        <f t="shared" si="43"/>
        <v/>
      </c>
      <c r="Z87" s="5" t="str">
        <f t="shared" si="44"/>
        <v/>
      </c>
      <c r="AA87" s="10" t="str">
        <f>IF(F87="男",data_kyogisha!A79,"")</f>
        <v/>
      </c>
      <c r="AB87" s="5" t="str">
        <f t="shared" si="33"/>
        <v/>
      </c>
      <c r="AC87" s="5" t="str">
        <f t="shared" si="34"/>
        <v/>
      </c>
      <c r="AD87" s="5" t="str">
        <f t="shared" si="45"/>
        <v/>
      </c>
      <c r="AE87" s="5" t="str">
        <f t="shared" si="35"/>
        <v/>
      </c>
      <c r="AF87" s="5" t="str">
        <f t="shared" si="46"/>
        <v/>
      </c>
      <c r="AG87" s="5" t="str">
        <f>IF(F87="女",data_kyogisha!A79,"")</f>
        <v/>
      </c>
      <c r="AH87" s="1">
        <f t="shared" si="47"/>
        <v>0</v>
      </c>
      <c r="AI87" s="1" t="str">
        <f t="shared" si="36"/>
        <v/>
      </c>
      <c r="AJ87" s="1">
        <f t="shared" si="48"/>
        <v>0</v>
      </c>
      <c r="AK87" s="1" t="str">
        <f t="shared" si="37"/>
        <v/>
      </c>
      <c r="AL87" s="1">
        <f t="shared" si="50"/>
        <v>0</v>
      </c>
      <c r="AM87" s="1" t="str">
        <f t="shared" si="38"/>
        <v/>
      </c>
      <c r="AN87" s="1">
        <f t="shared" si="49"/>
        <v>0</v>
      </c>
      <c r="AO87" s="1" t="str">
        <f t="shared" si="39"/>
        <v/>
      </c>
    </row>
    <row r="88" spans="1:41">
      <c r="A88" s="34">
        <v>79</v>
      </c>
      <c r="B88" s="316"/>
      <c r="C88" s="59"/>
      <c r="D88" s="59"/>
      <c r="E88" s="320"/>
      <c r="F88" s="59"/>
      <c r="G88" s="60"/>
      <c r="H88" s="61"/>
      <c r="I88" s="189"/>
      <c r="J88" s="61"/>
      <c r="K88" s="189"/>
      <c r="L88" s="61"/>
      <c r="M88" s="318"/>
      <c r="N88" s="62"/>
      <c r="O88" s="62"/>
      <c r="S88" s="68" t="str">
        <f>IF(種目情報!A81="","",種目情報!A81)</f>
        <v/>
      </c>
      <c r="T88" s="69" t="str">
        <f>IF(種目情報!E79="","",種目情報!E79)</f>
        <v/>
      </c>
      <c r="V88" s="5" t="str">
        <f t="shared" si="40"/>
        <v/>
      </c>
      <c r="W88" s="5" t="str">
        <f t="shared" si="41"/>
        <v/>
      </c>
      <c r="X88" s="5" t="str">
        <f t="shared" si="42"/>
        <v/>
      </c>
      <c r="Y88" s="5" t="str">
        <f t="shared" si="43"/>
        <v/>
      </c>
      <c r="Z88" s="5" t="str">
        <f t="shared" si="44"/>
        <v/>
      </c>
      <c r="AA88" s="10" t="str">
        <f>IF(F88="男",data_kyogisha!A80,"")</f>
        <v/>
      </c>
      <c r="AB88" s="5" t="str">
        <f t="shared" si="33"/>
        <v/>
      </c>
      <c r="AC88" s="5" t="str">
        <f t="shared" si="34"/>
        <v/>
      </c>
      <c r="AD88" s="5" t="str">
        <f t="shared" si="45"/>
        <v/>
      </c>
      <c r="AE88" s="5" t="str">
        <f t="shared" si="35"/>
        <v/>
      </c>
      <c r="AF88" s="5" t="str">
        <f t="shared" si="46"/>
        <v/>
      </c>
      <c r="AG88" s="5" t="str">
        <f>IF(F88="女",data_kyogisha!A80,"")</f>
        <v/>
      </c>
      <c r="AH88" s="1">
        <f t="shared" si="47"/>
        <v>0</v>
      </c>
      <c r="AI88" s="1" t="str">
        <f t="shared" si="36"/>
        <v/>
      </c>
      <c r="AJ88" s="1">
        <f t="shared" si="48"/>
        <v>0</v>
      </c>
      <c r="AK88" s="1" t="str">
        <f t="shared" si="37"/>
        <v/>
      </c>
      <c r="AL88" s="1">
        <f t="shared" si="50"/>
        <v>0</v>
      </c>
      <c r="AM88" s="1" t="str">
        <f t="shared" si="38"/>
        <v/>
      </c>
      <c r="AN88" s="1">
        <f t="shared" si="49"/>
        <v>0</v>
      </c>
      <c r="AO88" s="1" t="str">
        <f t="shared" si="39"/>
        <v/>
      </c>
    </row>
    <row r="89" spans="1:41">
      <c r="A89" s="34">
        <v>80</v>
      </c>
      <c r="B89" s="316"/>
      <c r="C89" s="59"/>
      <c r="D89" s="59"/>
      <c r="E89" s="320"/>
      <c r="F89" s="59"/>
      <c r="G89" s="60"/>
      <c r="H89" s="61"/>
      <c r="I89" s="189"/>
      <c r="J89" s="61"/>
      <c r="K89" s="189"/>
      <c r="L89" s="61"/>
      <c r="M89" s="318"/>
      <c r="N89" s="62"/>
      <c r="O89" s="62"/>
      <c r="S89" s="68" t="str">
        <f>IF(種目情報!A82="","",種目情報!A82)</f>
        <v/>
      </c>
      <c r="T89" s="69" t="str">
        <f>IF(種目情報!E80="","",種目情報!E80)</f>
        <v/>
      </c>
      <c r="V89" s="5" t="str">
        <f t="shared" si="40"/>
        <v/>
      </c>
      <c r="W89" s="5" t="str">
        <f t="shared" si="41"/>
        <v/>
      </c>
      <c r="X89" s="5" t="str">
        <f t="shared" si="42"/>
        <v/>
      </c>
      <c r="Y89" s="5" t="str">
        <f t="shared" si="43"/>
        <v/>
      </c>
      <c r="Z89" s="5" t="str">
        <f t="shared" si="44"/>
        <v/>
      </c>
      <c r="AA89" s="10" t="str">
        <f>IF(F89="男",data_kyogisha!A81,"")</f>
        <v/>
      </c>
      <c r="AB89" s="5" t="str">
        <f t="shared" si="33"/>
        <v/>
      </c>
      <c r="AC89" s="5" t="str">
        <f t="shared" si="34"/>
        <v/>
      </c>
      <c r="AD89" s="5" t="str">
        <f t="shared" si="45"/>
        <v/>
      </c>
      <c r="AE89" s="5" t="str">
        <f t="shared" si="35"/>
        <v/>
      </c>
      <c r="AF89" s="5" t="str">
        <f t="shared" si="46"/>
        <v/>
      </c>
      <c r="AG89" s="5" t="str">
        <f>IF(F89="女",data_kyogisha!A81,"")</f>
        <v/>
      </c>
      <c r="AH89" s="1">
        <f t="shared" si="47"/>
        <v>0</v>
      </c>
      <c r="AI89" s="1" t="str">
        <f t="shared" si="36"/>
        <v/>
      </c>
      <c r="AJ89" s="1">
        <f t="shared" si="48"/>
        <v>0</v>
      </c>
      <c r="AK89" s="1" t="str">
        <f t="shared" si="37"/>
        <v/>
      </c>
      <c r="AL89" s="1">
        <f t="shared" si="50"/>
        <v>0</v>
      </c>
      <c r="AM89" s="1" t="str">
        <f t="shared" si="38"/>
        <v/>
      </c>
      <c r="AN89" s="1">
        <f t="shared" si="49"/>
        <v>0</v>
      </c>
      <c r="AO89" s="1" t="str">
        <f t="shared" si="39"/>
        <v/>
      </c>
    </row>
    <row r="90" spans="1:41">
      <c r="A90" s="34">
        <v>81</v>
      </c>
      <c r="B90" s="316"/>
      <c r="C90" s="59"/>
      <c r="D90" s="59"/>
      <c r="E90" s="320"/>
      <c r="F90" s="59"/>
      <c r="G90" s="60"/>
      <c r="H90" s="61"/>
      <c r="I90" s="189"/>
      <c r="J90" s="61"/>
      <c r="K90" s="189"/>
      <c r="L90" s="61"/>
      <c r="M90" s="318"/>
      <c r="N90" s="62"/>
      <c r="O90" s="62"/>
      <c r="S90" s="68" t="str">
        <f>IF(種目情報!A83="","",種目情報!A83)</f>
        <v/>
      </c>
      <c r="T90" s="69" t="str">
        <f>IF(種目情報!E81="","",種目情報!E81)</f>
        <v/>
      </c>
      <c r="V90" s="5" t="str">
        <f t="shared" si="40"/>
        <v/>
      </c>
      <c r="W90" s="5" t="str">
        <f t="shared" si="41"/>
        <v/>
      </c>
      <c r="X90" s="5" t="str">
        <f t="shared" si="42"/>
        <v/>
      </c>
      <c r="Y90" s="5" t="str">
        <f t="shared" si="43"/>
        <v/>
      </c>
      <c r="Z90" s="5" t="str">
        <f t="shared" si="44"/>
        <v/>
      </c>
      <c r="AA90" s="10" t="str">
        <f>IF(F90="男",data_kyogisha!A82,"")</f>
        <v/>
      </c>
      <c r="AB90" s="5" t="str">
        <f t="shared" si="33"/>
        <v/>
      </c>
      <c r="AC90" s="5" t="str">
        <f t="shared" si="34"/>
        <v/>
      </c>
      <c r="AD90" s="5" t="str">
        <f t="shared" si="45"/>
        <v/>
      </c>
      <c r="AE90" s="5" t="str">
        <f t="shared" si="35"/>
        <v/>
      </c>
      <c r="AF90" s="5" t="str">
        <f t="shared" si="46"/>
        <v/>
      </c>
      <c r="AG90" s="5" t="str">
        <f>IF(F90="女",data_kyogisha!A82,"")</f>
        <v/>
      </c>
      <c r="AH90" s="1">
        <f t="shared" si="47"/>
        <v>0</v>
      </c>
      <c r="AI90" s="1" t="str">
        <f t="shared" si="36"/>
        <v/>
      </c>
      <c r="AJ90" s="1">
        <f t="shared" si="48"/>
        <v>0</v>
      </c>
      <c r="AK90" s="1" t="str">
        <f t="shared" si="37"/>
        <v/>
      </c>
      <c r="AL90" s="1">
        <f t="shared" si="50"/>
        <v>0</v>
      </c>
      <c r="AM90" s="1" t="str">
        <f t="shared" si="38"/>
        <v/>
      </c>
      <c r="AN90" s="1">
        <f t="shared" si="49"/>
        <v>0</v>
      </c>
      <c r="AO90" s="1" t="str">
        <f t="shared" si="39"/>
        <v/>
      </c>
    </row>
    <row r="91" spans="1:41">
      <c r="A91" s="34">
        <v>82</v>
      </c>
      <c r="B91" s="316"/>
      <c r="C91" s="59"/>
      <c r="D91" s="59"/>
      <c r="E91" s="320"/>
      <c r="F91" s="59"/>
      <c r="G91" s="60"/>
      <c r="H91" s="61"/>
      <c r="I91" s="189"/>
      <c r="J91" s="61"/>
      <c r="K91" s="189"/>
      <c r="L91" s="61"/>
      <c r="M91" s="318"/>
      <c r="N91" s="62"/>
      <c r="O91" s="62"/>
      <c r="S91" s="68" t="str">
        <f>IF(種目情報!A84="","",種目情報!A84)</f>
        <v/>
      </c>
      <c r="T91" s="69" t="str">
        <f>IF(種目情報!E82="","",種目情報!E82)</f>
        <v/>
      </c>
      <c r="V91" s="5" t="str">
        <f t="shared" si="40"/>
        <v/>
      </c>
      <c r="W91" s="5" t="str">
        <f t="shared" si="41"/>
        <v/>
      </c>
      <c r="X91" s="5" t="str">
        <f t="shared" si="42"/>
        <v/>
      </c>
      <c r="Y91" s="5" t="str">
        <f t="shared" si="43"/>
        <v/>
      </c>
      <c r="Z91" s="5" t="str">
        <f t="shared" si="44"/>
        <v/>
      </c>
      <c r="AA91" s="10" t="str">
        <f>IF(F91="男",data_kyogisha!A83,"")</f>
        <v/>
      </c>
      <c r="AB91" s="5" t="str">
        <f t="shared" si="33"/>
        <v/>
      </c>
      <c r="AC91" s="5" t="str">
        <f t="shared" si="34"/>
        <v/>
      </c>
      <c r="AD91" s="5" t="str">
        <f t="shared" si="45"/>
        <v/>
      </c>
      <c r="AE91" s="5" t="str">
        <f t="shared" si="35"/>
        <v/>
      </c>
      <c r="AF91" s="5" t="str">
        <f t="shared" si="46"/>
        <v/>
      </c>
      <c r="AG91" s="5" t="str">
        <f>IF(F91="女",data_kyogisha!A83,"")</f>
        <v/>
      </c>
      <c r="AH91" s="1">
        <f t="shared" si="47"/>
        <v>0</v>
      </c>
      <c r="AI91" s="1" t="str">
        <f t="shared" si="36"/>
        <v/>
      </c>
      <c r="AJ91" s="1">
        <f t="shared" si="48"/>
        <v>0</v>
      </c>
      <c r="AK91" s="1" t="str">
        <f t="shared" si="37"/>
        <v/>
      </c>
      <c r="AL91" s="1">
        <f t="shared" si="50"/>
        <v>0</v>
      </c>
      <c r="AM91" s="1" t="str">
        <f t="shared" si="38"/>
        <v/>
      </c>
      <c r="AN91" s="1">
        <f t="shared" si="49"/>
        <v>0</v>
      </c>
      <c r="AO91" s="1" t="str">
        <f t="shared" si="39"/>
        <v/>
      </c>
    </row>
    <row r="92" spans="1:41">
      <c r="A92" s="34">
        <v>83</v>
      </c>
      <c r="B92" s="316"/>
      <c r="C92" s="59"/>
      <c r="D92" s="59"/>
      <c r="E92" s="320"/>
      <c r="F92" s="59"/>
      <c r="G92" s="60"/>
      <c r="H92" s="61"/>
      <c r="I92" s="189"/>
      <c r="J92" s="61"/>
      <c r="K92" s="189"/>
      <c r="L92" s="61"/>
      <c r="M92" s="318"/>
      <c r="N92" s="62"/>
      <c r="O92" s="62"/>
      <c r="S92" s="68" t="str">
        <f>IF(種目情報!A85="","",種目情報!A85)</f>
        <v/>
      </c>
      <c r="T92" s="69" t="str">
        <f>IF(種目情報!E83="","",種目情報!E83)</f>
        <v/>
      </c>
      <c r="V92" s="5" t="str">
        <f t="shared" si="40"/>
        <v/>
      </c>
      <c r="W92" s="5" t="str">
        <f t="shared" si="41"/>
        <v/>
      </c>
      <c r="X92" s="5" t="str">
        <f t="shared" si="42"/>
        <v/>
      </c>
      <c r="Y92" s="5" t="str">
        <f t="shared" si="43"/>
        <v/>
      </c>
      <c r="Z92" s="5" t="str">
        <f t="shared" si="44"/>
        <v/>
      </c>
      <c r="AA92" s="10" t="str">
        <f>IF(F92="男",data_kyogisha!A84,"")</f>
        <v/>
      </c>
      <c r="AB92" s="5" t="str">
        <f t="shared" si="33"/>
        <v/>
      </c>
      <c r="AC92" s="5" t="str">
        <f t="shared" si="34"/>
        <v/>
      </c>
      <c r="AD92" s="5" t="str">
        <f t="shared" si="45"/>
        <v/>
      </c>
      <c r="AE92" s="5" t="str">
        <f t="shared" si="35"/>
        <v/>
      </c>
      <c r="AF92" s="5" t="str">
        <f t="shared" si="46"/>
        <v/>
      </c>
      <c r="AG92" s="5" t="str">
        <f>IF(F92="女",data_kyogisha!A84,"")</f>
        <v/>
      </c>
      <c r="AH92" s="1">
        <f t="shared" si="47"/>
        <v>0</v>
      </c>
      <c r="AI92" s="1" t="str">
        <f t="shared" si="36"/>
        <v/>
      </c>
      <c r="AJ92" s="1">
        <f t="shared" si="48"/>
        <v>0</v>
      </c>
      <c r="AK92" s="1" t="str">
        <f t="shared" si="37"/>
        <v/>
      </c>
      <c r="AL92" s="1">
        <f t="shared" si="50"/>
        <v>0</v>
      </c>
      <c r="AM92" s="1" t="str">
        <f t="shared" si="38"/>
        <v/>
      </c>
      <c r="AN92" s="1">
        <f t="shared" si="49"/>
        <v>0</v>
      </c>
      <c r="AO92" s="1" t="str">
        <f t="shared" si="39"/>
        <v/>
      </c>
    </row>
    <row r="93" spans="1:41">
      <c r="A93" s="34">
        <v>84</v>
      </c>
      <c r="B93" s="316"/>
      <c r="C93" s="59"/>
      <c r="D93" s="59"/>
      <c r="E93" s="320"/>
      <c r="F93" s="59"/>
      <c r="G93" s="60"/>
      <c r="H93" s="61"/>
      <c r="I93" s="189"/>
      <c r="J93" s="61"/>
      <c r="K93" s="189"/>
      <c r="L93" s="61"/>
      <c r="M93" s="318"/>
      <c r="N93" s="62"/>
      <c r="O93" s="62"/>
      <c r="S93" s="68" t="str">
        <f>IF(種目情報!A86="","",種目情報!A86)</f>
        <v/>
      </c>
      <c r="T93" s="69" t="str">
        <f>IF(種目情報!E84="","",種目情報!E84)</f>
        <v/>
      </c>
      <c r="V93" s="5" t="str">
        <f t="shared" si="40"/>
        <v/>
      </c>
      <c r="W93" s="5" t="str">
        <f t="shared" si="41"/>
        <v/>
      </c>
      <c r="X93" s="5" t="str">
        <f t="shared" si="42"/>
        <v/>
      </c>
      <c r="Y93" s="5" t="str">
        <f t="shared" si="43"/>
        <v/>
      </c>
      <c r="Z93" s="5" t="str">
        <f t="shared" si="44"/>
        <v/>
      </c>
      <c r="AA93" s="10" t="str">
        <f>IF(F93="男",data_kyogisha!A85,"")</f>
        <v/>
      </c>
      <c r="AB93" s="5" t="str">
        <f t="shared" si="33"/>
        <v/>
      </c>
      <c r="AC93" s="5" t="str">
        <f t="shared" si="34"/>
        <v/>
      </c>
      <c r="AD93" s="5" t="str">
        <f t="shared" si="45"/>
        <v/>
      </c>
      <c r="AE93" s="5" t="str">
        <f t="shared" si="35"/>
        <v/>
      </c>
      <c r="AF93" s="5" t="str">
        <f t="shared" si="46"/>
        <v/>
      </c>
      <c r="AG93" s="5" t="str">
        <f>IF(F93="女",data_kyogisha!A85,"")</f>
        <v/>
      </c>
      <c r="AH93" s="1">
        <f t="shared" si="47"/>
        <v>0</v>
      </c>
      <c r="AI93" s="1" t="str">
        <f t="shared" si="36"/>
        <v/>
      </c>
      <c r="AJ93" s="1">
        <f t="shared" si="48"/>
        <v>0</v>
      </c>
      <c r="AK93" s="1" t="str">
        <f t="shared" si="37"/>
        <v/>
      </c>
      <c r="AL93" s="1">
        <f t="shared" si="50"/>
        <v>0</v>
      </c>
      <c r="AM93" s="1" t="str">
        <f t="shared" si="38"/>
        <v/>
      </c>
      <c r="AN93" s="1">
        <f t="shared" si="49"/>
        <v>0</v>
      </c>
      <c r="AO93" s="1" t="str">
        <f t="shared" si="39"/>
        <v/>
      </c>
    </row>
    <row r="94" spans="1:41">
      <c r="A94" s="34">
        <v>85</v>
      </c>
      <c r="B94" s="316"/>
      <c r="C94" s="59"/>
      <c r="D94" s="59"/>
      <c r="E94" s="320"/>
      <c r="F94" s="59"/>
      <c r="G94" s="60"/>
      <c r="H94" s="61"/>
      <c r="I94" s="189"/>
      <c r="J94" s="61"/>
      <c r="K94" s="189"/>
      <c r="L94" s="61"/>
      <c r="M94" s="318"/>
      <c r="N94" s="62"/>
      <c r="O94" s="62"/>
      <c r="V94" s="5" t="str">
        <f t="shared" si="40"/>
        <v/>
      </c>
      <c r="W94" s="5" t="str">
        <f t="shared" si="41"/>
        <v/>
      </c>
      <c r="X94" s="5" t="str">
        <f t="shared" si="42"/>
        <v/>
      </c>
      <c r="Y94" s="5" t="str">
        <f t="shared" si="43"/>
        <v/>
      </c>
      <c r="Z94" s="5" t="str">
        <f t="shared" si="44"/>
        <v/>
      </c>
      <c r="AA94" s="10" t="str">
        <f>IF(F94="男",data_kyogisha!A86,"")</f>
        <v/>
      </c>
      <c r="AB94" s="5" t="str">
        <f t="shared" si="33"/>
        <v/>
      </c>
      <c r="AC94" s="5" t="str">
        <f t="shared" si="34"/>
        <v/>
      </c>
      <c r="AD94" s="5" t="str">
        <f t="shared" si="45"/>
        <v/>
      </c>
      <c r="AE94" s="5" t="str">
        <f t="shared" si="35"/>
        <v/>
      </c>
      <c r="AF94" s="5" t="str">
        <f t="shared" si="46"/>
        <v/>
      </c>
      <c r="AG94" s="5" t="str">
        <f>IF(F94="女",data_kyogisha!A86,"")</f>
        <v/>
      </c>
      <c r="AH94" s="1">
        <f t="shared" si="47"/>
        <v>0</v>
      </c>
      <c r="AI94" s="1" t="str">
        <f t="shared" si="36"/>
        <v/>
      </c>
      <c r="AJ94" s="1">
        <f t="shared" si="48"/>
        <v>0</v>
      </c>
      <c r="AK94" s="1" t="str">
        <f t="shared" si="37"/>
        <v/>
      </c>
      <c r="AL94" s="1">
        <f t="shared" si="50"/>
        <v>0</v>
      </c>
      <c r="AM94" s="1" t="str">
        <f t="shared" si="38"/>
        <v/>
      </c>
      <c r="AN94" s="1">
        <f t="shared" si="49"/>
        <v>0</v>
      </c>
      <c r="AO94" s="1" t="str">
        <f t="shared" si="39"/>
        <v/>
      </c>
    </row>
    <row r="95" spans="1:41">
      <c r="A95" s="34">
        <v>86</v>
      </c>
      <c r="B95" s="316"/>
      <c r="C95" s="59"/>
      <c r="D95" s="59"/>
      <c r="E95" s="320"/>
      <c r="F95" s="59"/>
      <c r="G95" s="60"/>
      <c r="H95" s="61"/>
      <c r="I95" s="189"/>
      <c r="J95" s="61"/>
      <c r="K95" s="189"/>
      <c r="L95" s="61"/>
      <c r="M95" s="318"/>
      <c r="N95" s="62"/>
      <c r="O95" s="62"/>
      <c r="V95" s="5" t="str">
        <f t="shared" si="40"/>
        <v/>
      </c>
      <c r="W95" s="5" t="str">
        <f t="shared" si="41"/>
        <v/>
      </c>
      <c r="X95" s="5" t="str">
        <f t="shared" si="42"/>
        <v/>
      </c>
      <c r="Y95" s="5" t="str">
        <f t="shared" si="43"/>
        <v/>
      </c>
      <c r="Z95" s="5" t="str">
        <f t="shared" si="44"/>
        <v/>
      </c>
      <c r="AA95" s="10" t="str">
        <f>IF(F95="男",data_kyogisha!A87,"")</f>
        <v/>
      </c>
      <c r="AB95" s="5" t="str">
        <f t="shared" si="33"/>
        <v/>
      </c>
      <c r="AC95" s="5" t="str">
        <f t="shared" si="34"/>
        <v/>
      </c>
      <c r="AD95" s="5" t="str">
        <f t="shared" si="45"/>
        <v/>
      </c>
      <c r="AE95" s="5" t="str">
        <f t="shared" si="35"/>
        <v/>
      </c>
      <c r="AF95" s="5" t="str">
        <f t="shared" si="46"/>
        <v/>
      </c>
      <c r="AG95" s="5" t="str">
        <f>IF(F95="女",data_kyogisha!A87,"")</f>
        <v/>
      </c>
      <c r="AH95" s="1">
        <f t="shared" si="47"/>
        <v>0</v>
      </c>
      <c r="AI95" s="1" t="str">
        <f t="shared" si="36"/>
        <v/>
      </c>
      <c r="AJ95" s="1">
        <f t="shared" si="48"/>
        <v>0</v>
      </c>
      <c r="AK95" s="1" t="str">
        <f t="shared" si="37"/>
        <v/>
      </c>
      <c r="AL95" s="1">
        <f t="shared" si="50"/>
        <v>0</v>
      </c>
      <c r="AM95" s="1" t="str">
        <f t="shared" si="38"/>
        <v/>
      </c>
      <c r="AN95" s="1">
        <f t="shared" si="49"/>
        <v>0</v>
      </c>
      <c r="AO95" s="1" t="str">
        <f t="shared" si="39"/>
        <v/>
      </c>
    </row>
    <row r="96" spans="1:41">
      <c r="A96" s="34">
        <v>87</v>
      </c>
      <c r="B96" s="316"/>
      <c r="C96" s="59"/>
      <c r="D96" s="59"/>
      <c r="E96" s="320"/>
      <c r="F96" s="59"/>
      <c r="G96" s="60"/>
      <c r="H96" s="61"/>
      <c r="I96" s="189"/>
      <c r="J96" s="61"/>
      <c r="K96" s="189"/>
      <c r="L96" s="61"/>
      <c r="M96" s="318"/>
      <c r="N96" s="62"/>
      <c r="O96" s="62"/>
      <c r="V96" s="5" t="str">
        <f t="shared" si="40"/>
        <v/>
      </c>
      <c r="W96" s="5" t="str">
        <f t="shared" si="41"/>
        <v/>
      </c>
      <c r="X96" s="5" t="str">
        <f t="shared" si="42"/>
        <v/>
      </c>
      <c r="Y96" s="5" t="str">
        <f t="shared" si="43"/>
        <v/>
      </c>
      <c r="Z96" s="5" t="str">
        <f t="shared" si="44"/>
        <v/>
      </c>
      <c r="AA96" s="10" t="str">
        <f>IF(F96="男",data_kyogisha!A88,"")</f>
        <v/>
      </c>
      <c r="AB96" s="5" t="str">
        <f t="shared" si="33"/>
        <v/>
      </c>
      <c r="AC96" s="5" t="str">
        <f t="shared" si="34"/>
        <v/>
      </c>
      <c r="AD96" s="5" t="str">
        <f t="shared" si="45"/>
        <v/>
      </c>
      <c r="AE96" s="5" t="str">
        <f t="shared" si="35"/>
        <v/>
      </c>
      <c r="AF96" s="5" t="str">
        <f t="shared" si="46"/>
        <v/>
      </c>
      <c r="AG96" s="5" t="str">
        <f>IF(F96="女",data_kyogisha!A88,"")</f>
        <v/>
      </c>
      <c r="AH96" s="1">
        <f t="shared" si="47"/>
        <v>0</v>
      </c>
      <c r="AI96" s="1" t="str">
        <f t="shared" si="36"/>
        <v/>
      </c>
      <c r="AJ96" s="1">
        <f t="shared" si="48"/>
        <v>0</v>
      </c>
      <c r="AK96" s="1" t="str">
        <f t="shared" si="37"/>
        <v/>
      </c>
      <c r="AL96" s="1">
        <f t="shared" si="50"/>
        <v>0</v>
      </c>
      <c r="AM96" s="1" t="str">
        <f t="shared" si="38"/>
        <v/>
      </c>
      <c r="AN96" s="1">
        <f t="shared" si="49"/>
        <v>0</v>
      </c>
      <c r="AO96" s="1" t="str">
        <f t="shared" si="39"/>
        <v/>
      </c>
    </row>
    <row r="97" spans="1:41">
      <c r="A97" s="34">
        <v>88</v>
      </c>
      <c r="B97" s="316"/>
      <c r="C97" s="59"/>
      <c r="D97" s="59"/>
      <c r="E97" s="320"/>
      <c r="F97" s="59"/>
      <c r="G97" s="60"/>
      <c r="H97" s="61"/>
      <c r="I97" s="189"/>
      <c r="J97" s="61"/>
      <c r="K97" s="189"/>
      <c r="L97" s="61"/>
      <c r="M97" s="318"/>
      <c r="N97" s="62"/>
      <c r="O97" s="62"/>
      <c r="V97" s="5" t="str">
        <f t="shared" si="40"/>
        <v/>
      </c>
      <c r="W97" s="5" t="str">
        <f t="shared" si="41"/>
        <v/>
      </c>
      <c r="X97" s="5" t="str">
        <f t="shared" si="42"/>
        <v/>
      </c>
      <c r="Y97" s="5" t="str">
        <f t="shared" si="43"/>
        <v/>
      </c>
      <c r="Z97" s="5" t="str">
        <f t="shared" si="44"/>
        <v/>
      </c>
      <c r="AA97" s="10" t="str">
        <f>IF(F97="男",data_kyogisha!A89,"")</f>
        <v/>
      </c>
      <c r="AB97" s="5" t="str">
        <f t="shared" si="33"/>
        <v/>
      </c>
      <c r="AC97" s="5" t="str">
        <f t="shared" si="34"/>
        <v/>
      </c>
      <c r="AD97" s="5" t="str">
        <f t="shared" si="45"/>
        <v/>
      </c>
      <c r="AE97" s="5" t="str">
        <f t="shared" si="35"/>
        <v/>
      </c>
      <c r="AF97" s="5" t="str">
        <f t="shared" si="46"/>
        <v/>
      </c>
      <c r="AG97" s="5" t="str">
        <f>IF(F97="女",data_kyogisha!A89,"")</f>
        <v/>
      </c>
      <c r="AH97" s="1">
        <f t="shared" si="47"/>
        <v>0</v>
      </c>
      <c r="AI97" s="1" t="str">
        <f t="shared" si="36"/>
        <v/>
      </c>
      <c r="AJ97" s="1">
        <f t="shared" si="48"/>
        <v>0</v>
      </c>
      <c r="AK97" s="1" t="str">
        <f t="shared" si="37"/>
        <v/>
      </c>
      <c r="AL97" s="1">
        <f t="shared" si="50"/>
        <v>0</v>
      </c>
      <c r="AM97" s="1" t="str">
        <f t="shared" si="38"/>
        <v/>
      </c>
      <c r="AN97" s="1">
        <f t="shared" si="49"/>
        <v>0</v>
      </c>
      <c r="AO97" s="1" t="str">
        <f t="shared" si="39"/>
        <v/>
      </c>
    </row>
    <row r="98" spans="1:41">
      <c r="A98" s="34">
        <v>89</v>
      </c>
      <c r="B98" s="316"/>
      <c r="C98" s="59"/>
      <c r="D98" s="59"/>
      <c r="E98" s="320"/>
      <c r="F98" s="59"/>
      <c r="G98" s="60"/>
      <c r="H98" s="61"/>
      <c r="I98" s="189"/>
      <c r="J98" s="61"/>
      <c r="K98" s="189"/>
      <c r="L98" s="61"/>
      <c r="M98" s="318"/>
      <c r="N98" s="62"/>
      <c r="O98" s="62"/>
      <c r="V98" s="5" t="str">
        <f t="shared" si="40"/>
        <v/>
      </c>
      <c r="W98" s="5" t="str">
        <f t="shared" si="41"/>
        <v/>
      </c>
      <c r="X98" s="5" t="str">
        <f t="shared" si="42"/>
        <v/>
      </c>
      <c r="Y98" s="5" t="str">
        <f t="shared" si="43"/>
        <v/>
      </c>
      <c r="Z98" s="5" t="str">
        <f t="shared" si="44"/>
        <v/>
      </c>
      <c r="AA98" s="10" t="str">
        <f>IF(F98="男",data_kyogisha!A90,"")</f>
        <v/>
      </c>
      <c r="AB98" s="5" t="str">
        <f t="shared" si="33"/>
        <v/>
      </c>
      <c r="AC98" s="5" t="str">
        <f t="shared" si="34"/>
        <v/>
      </c>
      <c r="AD98" s="5" t="str">
        <f t="shared" si="45"/>
        <v/>
      </c>
      <c r="AE98" s="5" t="str">
        <f t="shared" si="35"/>
        <v/>
      </c>
      <c r="AF98" s="5" t="str">
        <f t="shared" si="46"/>
        <v/>
      </c>
      <c r="AG98" s="5" t="str">
        <f>IF(F98="女",data_kyogisha!A90,"")</f>
        <v/>
      </c>
      <c r="AH98" s="1">
        <f t="shared" si="47"/>
        <v>0</v>
      </c>
      <c r="AI98" s="1" t="str">
        <f t="shared" si="36"/>
        <v/>
      </c>
      <c r="AJ98" s="1">
        <f t="shared" si="48"/>
        <v>0</v>
      </c>
      <c r="AK98" s="1" t="str">
        <f t="shared" si="37"/>
        <v/>
      </c>
      <c r="AL98" s="1">
        <f t="shared" si="50"/>
        <v>0</v>
      </c>
      <c r="AM98" s="1" t="str">
        <f t="shared" si="38"/>
        <v/>
      </c>
      <c r="AN98" s="1">
        <f t="shared" si="49"/>
        <v>0</v>
      </c>
      <c r="AO98" s="1" t="str">
        <f t="shared" si="39"/>
        <v/>
      </c>
    </row>
    <row r="99" spans="1:41" ht="14.25" thickBot="1">
      <c r="A99" s="252">
        <v>90</v>
      </c>
      <c r="B99" s="317"/>
      <c r="C99" s="253"/>
      <c r="D99" s="253"/>
      <c r="E99" s="321"/>
      <c r="F99" s="253"/>
      <c r="G99" s="254"/>
      <c r="H99" s="255"/>
      <c r="I99" s="256"/>
      <c r="J99" s="255"/>
      <c r="K99" s="256"/>
      <c r="L99" s="255"/>
      <c r="M99" s="319"/>
      <c r="N99" s="257"/>
      <c r="O99" s="257"/>
      <c r="V99" s="127" t="str">
        <f t="shared" si="40"/>
        <v/>
      </c>
      <c r="W99" s="127" t="str">
        <f t="shared" si="41"/>
        <v/>
      </c>
      <c r="X99" s="127" t="str">
        <f t="shared" si="42"/>
        <v/>
      </c>
      <c r="Y99" s="127" t="str">
        <f t="shared" si="43"/>
        <v/>
      </c>
      <c r="Z99" s="127" t="str">
        <f t="shared" si="44"/>
        <v/>
      </c>
      <c r="AA99" s="128" t="str">
        <f>IF(F99="男",data_kyogisha!A91,"")</f>
        <v/>
      </c>
      <c r="AB99" s="127" t="str">
        <f t="shared" si="33"/>
        <v/>
      </c>
      <c r="AC99" s="127" t="str">
        <f t="shared" si="34"/>
        <v/>
      </c>
      <c r="AD99" s="127" t="str">
        <f t="shared" si="45"/>
        <v/>
      </c>
      <c r="AE99" s="127" t="str">
        <f t="shared" si="35"/>
        <v/>
      </c>
      <c r="AF99" s="127" t="str">
        <f t="shared" si="46"/>
        <v/>
      </c>
      <c r="AG99" s="127" t="str">
        <f>IF(F99="女",data_kyogisha!A91,"")</f>
        <v/>
      </c>
      <c r="AH99" s="127">
        <f t="shared" si="47"/>
        <v>0</v>
      </c>
      <c r="AI99" s="127" t="str">
        <f t="shared" si="36"/>
        <v/>
      </c>
      <c r="AJ99" s="127">
        <f t="shared" si="48"/>
        <v>0</v>
      </c>
      <c r="AK99" s="127" t="str">
        <f t="shared" si="37"/>
        <v/>
      </c>
      <c r="AL99" s="127">
        <f t="shared" si="50"/>
        <v>0</v>
      </c>
      <c r="AM99" s="127" t="str">
        <f t="shared" si="38"/>
        <v/>
      </c>
      <c r="AN99" s="127">
        <f t="shared" si="49"/>
        <v>0</v>
      </c>
      <c r="AO99" s="127" t="str">
        <f t="shared" si="39"/>
        <v/>
      </c>
    </row>
    <row r="100" spans="1:41">
      <c r="A100" s="258"/>
      <c r="B100" s="258"/>
      <c r="C100" s="258"/>
      <c r="D100" s="258"/>
      <c r="E100" s="251" t="s">
        <v>182</v>
      </c>
      <c r="F100" s="258">
        <f>SUM(H100:L100)</f>
        <v>0</v>
      </c>
      <c r="G100" s="258"/>
      <c r="H100" s="258">
        <f>COUNTA(H10:H99)</f>
        <v>0</v>
      </c>
      <c r="I100" s="258"/>
      <c r="J100" s="258">
        <f>COUNTA(J10:J99)</f>
        <v>0</v>
      </c>
      <c r="K100" s="258"/>
      <c r="L100" s="258">
        <f>COUNTA(L10:L99)</f>
        <v>0</v>
      </c>
      <c r="M100" s="258"/>
      <c r="N100" s="258"/>
      <c r="O100" s="258"/>
    </row>
    <row r="101" spans="1:41">
      <c r="E101" s="15" t="s">
        <v>187</v>
      </c>
      <c r="F101" s="1">
        <f>③リレー情報確認!F14+③リレー情報確認!L14+③リレー情報確認!R14+③リレー情報確認!X14</f>
        <v>0</v>
      </c>
    </row>
    <row r="102" spans="1:41">
      <c r="E102" s="15" t="s">
        <v>2</v>
      </c>
      <c r="F102" s="1">
        <f>COUNTIF(F10:F99,"男")</f>
        <v>0</v>
      </c>
    </row>
    <row r="103" spans="1:41">
      <c r="E103" s="1" t="s">
        <v>59</v>
      </c>
      <c r="F103" s="1">
        <f>COUNTIF(F10:F99,"女")</f>
        <v>1</v>
      </c>
    </row>
    <row r="104" spans="1:41">
      <c r="E104" s="1" t="s">
        <v>281</v>
      </c>
      <c r="F104" s="1">
        <f>SUM(F102:F103)</f>
        <v>1</v>
      </c>
    </row>
  </sheetData>
  <sheetProtection selectLockedCells="1"/>
  <mergeCells count="1">
    <mergeCell ref="M3:O3"/>
  </mergeCells>
  <phoneticPr fontId="3"/>
  <dataValidations count="9">
    <dataValidation imeMode="off" allowBlank="1" showInputMessage="1" showErrorMessage="1" sqref="M10:M99 I10:I99 K10:K99 G10:G99 E10:E99 N5:O6" xr:uid="{00000000-0002-0000-0200-000001000000}"/>
    <dataValidation type="list" allowBlank="1" showInputMessage="1" showErrorMessage="1" sqref="N10:O99" xr:uid="{00000000-0002-0000-0200-000002000000}">
      <formula1>$U$11</formula1>
    </dataValidation>
    <dataValidation type="list" imeMode="on" allowBlank="1" showInputMessage="1" showErrorMessage="1" sqref="F10:F99" xr:uid="{00000000-0002-0000-0200-000003000000}">
      <formula1>$R$11:$R$12</formula1>
    </dataValidation>
    <dataValidation imeMode="on" allowBlank="1" showInputMessage="1" showErrorMessage="1" sqref="C10:C99" xr:uid="{00000000-0002-0000-0200-000004000000}"/>
    <dataValidation imeMode="halfKatakana" allowBlank="1" showInputMessage="1" showErrorMessage="1" sqref="E9 D9:D99" xr:uid="{00000000-0002-0000-0200-000005000000}"/>
    <dataValidation type="list" allowBlank="1" showInputMessage="1" showErrorMessage="1" sqref="H10:H99" xr:uid="{00000000-0002-0000-0200-000006000000}">
      <formula1>IF(F10="","",IF(F10="男",$S$10:$S$18,$T$10:$T$17))</formula1>
    </dataValidation>
    <dataValidation type="list" allowBlank="1" showInputMessage="1" showErrorMessage="1" sqref="J10:J99" xr:uid="{00000000-0002-0000-0200-000007000000}">
      <formula1>IF(F10="","",IF(F10="男",$S$19:$S$29,$T$18:$T$25))</formula1>
    </dataValidation>
    <dataValidation type="whole" imeMode="off" allowBlank="1" showInputMessage="1" showErrorMessage="1" error="アルファベットは、入力不可です。_x000a_４桁の整数のみ入力出来ます。" sqref="B10:B99" xr:uid="{8360191C-9870-449F-9B12-9935C1B64B02}">
      <formula1>1</formula1>
      <formula2>9999</formula2>
    </dataValidation>
    <dataValidation type="list" allowBlank="1" showInputMessage="1" showErrorMessage="1" sqref="L10:L99" xr:uid="{7E745410-5868-464F-9BA6-16F168132522}">
      <formula1>IF(F10="","",IF(F10="男",$S$30:$S$32,$T$26:$T$28))</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X14"/>
  <sheetViews>
    <sheetView zoomScaleNormal="100" workbookViewId="0">
      <pane ySplit="16" topLeftCell="A17" activePane="bottomLeft" state="frozen"/>
      <selection pane="bottomLeft" activeCell="C8" sqref="C8"/>
    </sheetView>
  </sheetViews>
  <sheetFormatPr defaultColWidth="9" defaultRowHeight="13.5"/>
  <cols>
    <col min="1" max="1" width="1.875" style="38" customWidth="1"/>
    <col min="2" max="2" width="4.5" style="38" customWidth="1"/>
    <col min="3" max="3" width="6.5" style="38" bestFit="1" customWidth="1"/>
    <col min="4" max="4" width="12.25" style="38" bestFit="1" customWidth="1"/>
    <col min="5" max="5" width="9.5" style="38" customWidth="1"/>
    <col min="6" max="6" width="8.5" style="38" bestFit="1" customWidth="1"/>
    <col min="7" max="7" width="5" style="39" customWidth="1"/>
    <col min="8" max="8" width="4.5" style="38" customWidth="1"/>
    <col min="9" max="9" width="10.125" style="38" customWidth="1"/>
    <col min="10" max="10" width="12.25" style="38" customWidth="1"/>
    <col min="11" max="11" width="9.5" style="38" customWidth="1"/>
    <col min="12" max="12" width="8.5" style="38" bestFit="1" customWidth="1"/>
    <col min="13" max="13" width="5" style="41" customWidth="1"/>
    <col min="14" max="14" width="4.5" style="38" customWidth="1"/>
    <col min="15" max="15" width="6.5" style="38" bestFit="1" customWidth="1"/>
    <col min="16" max="16" width="12.25" style="38" customWidth="1"/>
    <col min="17" max="17" width="9.5" style="38" customWidth="1"/>
    <col min="18" max="18" width="8.5" style="38" bestFit="1" customWidth="1"/>
    <col min="19" max="19" width="5" style="41" customWidth="1"/>
    <col min="20" max="20" width="4.5" style="38" customWidth="1"/>
    <col min="21" max="21" width="6.5" style="38" bestFit="1" customWidth="1"/>
    <col min="22" max="22" width="12.25" style="38" customWidth="1"/>
    <col min="23" max="23" width="9.5" style="38" customWidth="1"/>
    <col min="24" max="24" width="8.5" style="38" bestFit="1" customWidth="1"/>
    <col min="25" max="26" width="9" style="38"/>
    <col min="27" max="27" width="9" style="38" customWidth="1"/>
    <col min="28" max="16384" width="9" style="38"/>
  </cols>
  <sheetData>
    <row r="1" spans="1:24" ht="18" thickBot="1">
      <c r="A1" s="37" t="s">
        <v>175</v>
      </c>
      <c r="H1" s="40"/>
      <c r="I1" s="64" t="s">
        <v>79</v>
      </c>
      <c r="J1" s="405" t="str">
        <f>IF(①学校情報入力!D5="","",①学校情報入力!D5)</f>
        <v/>
      </c>
      <c r="K1" s="406"/>
      <c r="L1" s="407"/>
      <c r="M1" s="36"/>
      <c r="O1" s="64" t="s">
        <v>133</v>
      </c>
      <c r="P1" s="405" t="str">
        <f>IF(①学校情報入力!D6="","",①学校情報入力!D6)</f>
        <v/>
      </c>
      <c r="Q1" s="406"/>
      <c r="R1" s="407"/>
      <c r="T1" s="40"/>
      <c r="W1" s="134"/>
    </row>
    <row r="2" spans="1:24">
      <c r="H2" s="40"/>
      <c r="N2" s="40"/>
      <c r="T2" s="40"/>
    </row>
    <row r="3" spans="1:24" s="143" customFormat="1">
      <c r="A3" s="144"/>
      <c r="B3" s="140"/>
      <c r="C3" s="141" t="s">
        <v>174</v>
      </c>
      <c r="D3" s="142"/>
      <c r="E3" s="142"/>
      <c r="F3" s="142"/>
      <c r="G3" s="142"/>
      <c r="H3" s="142"/>
      <c r="I3" s="142"/>
      <c r="J3" s="142"/>
      <c r="K3" s="142"/>
      <c r="L3" s="142"/>
      <c r="M3" s="142"/>
      <c r="N3" s="142"/>
      <c r="O3" s="142"/>
      <c r="P3" s="158"/>
      <c r="Q3" s="158"/>
      <c r="R3" s="158"/>
      <c r="S3" s="158"/>
      <c r="T3" s="158"/>
      <c r="U3" s="158"/>
      <c r="V3" s="158"/>
      <c r="W3" s="158"/>
    </row>
    <row r="4" spans="1:24" s="143" customFormat="1">
      <c r="A4" s="144"/>
      <c r="B4" s="140"/>
      <c r="C4" s="141" t="s">
        <v>176</v>
      </c>
      <c r="D4" s="142"/>
      <c r="E4" s="142"/>
      <c r="F4" s="142"/>
      <c r="G4" s="142"/>
      <c r="H4" s="142"/>
      <c r="I4" s="142"/>
      <c r="J4" s="142"/>
      <c r="K4" s="142"/>
      <c r="L4" s="142"/>
      <c r="M4" s="142"/>
      <c r="N4" s="142"/>
      <c r="O4" s="142"/>
      <c r="P4" s="158"/>
      <c r="Q4" s="158"/>
      <c r="R4" s="158"/>
      <c r="S4" s="158"/>
      <c r="T4" s="158"/>
      <c r="U4" s="158"/>
      <c r="V4" s="158"/>
      <c r="W4" s="158"/>
    </row>
    <row r="5" spans="1:24">
      <c r="H5" s="144"/>
      <c r="N5" s="144"/>
      <c r="T5" s="144"/>
    </row>
    <row r="6" spans="1:24" s="145" customFormat="1">
      <c r="A6" s="155"/>
      <c r="B6" s="409" t="s">
        <v>118</v>
      </c>
      <c r="C6" s="409"/>
      <c r="D6" s="409"/>
      <c r="E6" s="409"/>
      <c r="F6" s="409"/>
      <c r="G6" s="156"/>
      <c r="H6" s="411" t="s">
        <v>119</v>
      </c>
      <c r="I6" s="412"/>
      <c r="J6" s="412"/>
      <c r="K6" s="412"/>
      <c r="L6" s="413"/>
      <c r="M6" s="157"/>
      <c r="N6" s="410" t="s">
        <v>120</v>
      </c>
      <c r="O6" s="410"/>
      <c r="P6" s="410"/>
      <c r="Q6" s="410"/>
      <c r="R6" s="410"/>
      <c r="S6" s="157"/>
      <c r="T6" s="410" t="s">
        <v>121</v>
      </c>
      <c r="U6" s="410"/>
      <c r="V6" s="410"/>
      <c r="W6" s="410"/>
      <c r="X6" s="410"/>
    </row>
    <row r="7" spans="1:24">
      <c r="B7" s="146" t="s">
        <v>100</v>
      </c>
      <c r="C7" s="146" t="s">
        <v>0</v>
      </c>
      <c r="D7" s="146" t="s">
        <v>104</v>
      </c>
      <c r="E7" s="146" t="s">
        <v>162</v>
      </c>
      <c r="F7" s="146" t="s">
        <v>40</v>
      </c>
      <c r="H7" s="147" t="s">
        <v>100</v>
      </c>
      <c r="I7" s="147" t="s">
        <v>0</v>
      </c>
      <c r="J7" s="146" t="s">
        <v>104</v>
      </c>
      <c r="K7" s="146" t="s">
        <v>162</v>
      </c>
      <c r="L7" s="146" t="s">
        <v>40</v>
      </c>
      <c r="N7" s="147" t="s">
        <v>100</v>
      </c>
      <c r="O7" s="147" t="s">
        <v>0</v>
      </c>
      <c r="P7" s="146" t="s">
        <v>104</v>
      </c>
      <c r="Q7" s="146" t="s">
        <v>162</v>
      </c>
      <c r="R7" s="146" t="s">
        <v>40</v>
      </c>
      <c r="T7" s="147" t="s">
        <v>100</v>
      </c>
      <c r="U7" s="147" t="s">
        <v>0</v>
      </c>
      <c r="V7" s="146" t="s">
        <v>104</v>
      </c>
      <c r="W7" s="146" t="s">
        <v>162</v>
      </c>
      <c r="X7" s="146" t="s">
        <v>40</v>
      </c>
    </row>
    <row r="8" spans="1:24">
      <c r="B8" s="148">
        <v>1</v>
      </c>
      <c r="C8" s="148" t="str">
        <f>IF(②選手情報入力!$AI$9&lt;1,"",VLOOKUP(B8,②選手情報入力!$AH$10:$AI$99,2,FALSE))</f>
        <v/>
      </c>
      <c r="D8" s="119" t="str">
        <f>IF(C8="","",VLOOKUP(C8,data_kyogisha!A:F,6,0))</f>
        <v/>
      </c>
      <c r="E8" s="119" t="str">
        <f>IF(C8="","",C8)</f>
        <v/>
      </c>
      <c r="F8" s="408" t="str">
        <f>IF(②選手情報入力!N5="","",②選手情報入力!N5)</f>
        <v/>
      </c>
      <c r="H8" s="148">
        <v>1</v>
      </c>
      <c r="I8" s="148" t="str">
        <f>IF(②選手情報入力!$AK$9&lt;1,"",VLOOKUP(H8,②選手情報入力!$AJ$10:$AK$99,2,FALSE))</f>
        <v/>
      </c>
      <c r="J8" s="119" t="str">
        <f>IF(I8="","",VLOOKUP(I8,data_kyogisha!A:F,6,0))</f>
        <v/>
      </c>
      <c r="K8" s="119" t="str">
        <f>IF(I8="","",I8)</f>
        <v/>
      </c>
      <c r="L8" s="414" t="str">
        <f>IF(②選手情報入力!O5="","",②選手情報入力!O5)</f>
        <v/>
      </c>
      <c r="N8" s="148">
        <v>1</v>
      </c>
      <c r="O8" s="148" t="str">
        <f>IF(②選手情報入力!$AM$9&lt;1,"",VLOOKUP(N8,②選手情報入力!$AL$10:$AM$99,2,FALSE))</f>
        <v/>
      </c>
      <c r="P8" s="119" t="str">
        <f>IF(O8="","",VLOOKUP(O8,data_kyogisha!A:F,6,0))</f>
        <v/>
      </c>
      <c r="Q8" s="119" t="str">
        <f>IF(O8="","",O8)</f>
        <v/>
      </c>
      <c r="R8" s="408" t="str">
        <f>IF(②選手情報入力!N6="","",②選手情報入力!N6)</f>
        <v/>
      </c>
      <c r="T8" s="148">
        <v>1</v>
      </c>
      <c r="U8" s="148" t="str">
        <f>IF(②選手情報入力!$AO$9&lt;1,"",VLOOKUP(T8,②選手情報入力!$AN$10:$AO$99,2,FALSE))</f>
        <v/>
      </c>
      <c r="V8" s="119" t="str">
        <f>IF(U8="","",VLOOKUP(U8,data_kyogisha!A:F,6,0))</f>
        <v/>
      </c>
      <c r="W8" s="119" t="str">
        <f>IF(U8="","",U8)</f>
        <v/>
      </c>
      <c r="X8" s="408" t="str">
        <f>IF(②選手情報入力!O6="","",②選手情報入力!O6)</f>
        <v/>
      </c>
    </row>
    <row r="9" spans="1:24">
      <c r="B9" s="149">
        <v>2</v>
      </c>
      <c r="C9" s="149" t="str">
        <f>IF(②選手情報入力!$AI$9&lt;2,"",VLOOKUP(B9,②選手情報入力!$AH$10:$AI$99,2,FALSE))</f>
        <v/>
      </c>
      <c r="D9" s="120" t="str">
        <f>IF(C9="","",VLOOKUP(C9,data_kyogisha!A:F,6,0))</f>
        <v/>
      </c>
      <c r="E9" s="120" t="str">
        <f t="shared" ref="E9:E13" si="0">IF(C9="","",C9)</f>
        <v/>
      </c>
      <c r="F9" s="408"/>
      <c r="H9" s="149">
        <v>2</v>
      </c>
      <c r="I9" s="149" t="str">
        <f>IF(②選手情報入力!$AK$9&lt;2,"",VLOOKUP(H9,②選手情報入力!$AJ$10:$AK$99,2,FALSE))</f>
        <v/>
      </c>
      <c r="J9" s="120" t="str">
        <f>IF(I9="","",VLOOKUP(I9,data_kyogisha!A:F,6,0))</f>
        <v/>
      </c>
      <c r="K9" s="120" t="str">
        <f t="shared" ref="K9:K13" si="1">IF(I9="","",I9)</f>
        <v/>
      </c>
      <c r="L9" s="415"/>
      <c r="N9" s="149">
        <v>2</v>
      </c>
      <c r="O9" s="149" t="str">
        <f>IF(②選手情報入力!$AM$9&lt;2,"",VLOOKUP(N9,②選手情報入力!$AL$10:$AM$99,2,FALSE))</f>
        <v/>
      </c>
      <c r="P9" s="120" t="str">
        <f>IF(O9="","",VLOOKUP(O9,data_kyogisha!A:F,6,0))</f>
        <v/>
      </c>
      <c r="Q9" s="120" t="str">
        <f t="shared" ref="Q9:Q13" si="2">IF(O9="","",O9)</f>
        <v/>
      </c>
      <c r="R9" s="408"/>
      <c r="T9" s="149">
        <v>2</v>
      </c>
      <c r="U9" s="149" t="str">
        <f>IF(②選手情報入力!$AO$9&lt;2,"",VLOOKUP(T9,②選手情報入力!$AN$10:$AO$99,2,FALSE))</f>
        <v/>
      </c>
      <c r="V9" s="120" t="str">
        <f>IF(U9="","",VLOOKUP(U9,data_kyogisha!A:F,6,0))</f>
        <v/>
      </c>
      <c r="W9" s="120" t="str">
        <f t="shared" ref="W9:W13" si="3">IF(U9="","",U9)</f>
        <v/>
      </c>
      <c r="X9" s="408"/>
    </row>
    <row r="10" spans="1:24">
      <c r="B10" s="149">
        <v>3</v>
      </c>
      <c r="C10" s="149" t="str">
        <f>IF(②選手情報入力!$AI$9&lt;3,"",VLOOKUP(B10,②選手情報入力!$AH$10:$AI$99,2,FALSE))</f>
        <v/>
      </c>
      <c r="D10" s="120" t="str">
        <f>IF(C10="","",VLOOKUP(C10,data_kyogisha!A:F,6,0))</f>
        <v/>
      </c>
      <c r="E10" s="120" t="str">
        <f t="shared" si="0"/>
        <v/>
      </c>
      <c r="F10" s="408"/>
      <c r="H10" s="149">
        <v>3</v>
      </c>
      <c r="I10" s="149" t="str">
        <f>IF(②選手情報入力!$AK$9&lt;3,"",VLOOKUP(H10,②選手情報入力!$AJ$10:$AK$99,2,FALSE))</f>
        <v/>
      </c>
      <c r="J10" s="120" t="str">
        <f>IF(I10="","",VLOOKUP(I10,data_kyogisha!A:F,6,0))</f>
        <v/>
      </c>
      <c r="K10" s="120" t="str">
        <f t="shared" si="1"/>
        <v/>
      </c>
      <c r="L10" s="415"/>
      <c r="N10" s="149">
        <v>3</v>
      </c>
      <c r="O10" s="149" t="str">
        <f>IF(②選手情報入力!$AM$9&lt;3,"",VLOOKUP(N10,②選手情報入力!$AL$10:$AM$99,2,FALSE))</f>
        <v/>
      </c>
      <c r="P10" s="120" t="str">
        <f>IF(O10="","",VLOOKUP(O10,data_kyogisha!A:F,6,0))</f>
        <v/>
      </c>
      <c r="Q10" s="120" t="str">
        <f t="shared" si="2"/>
        <v/>
      </c>
      <c r="R10" s="408"/>
      <c r="T10" s="149">
        <v>3</v>
      </c>
      <c r="U10" s="149" t="str">
        <f>IF(②選手情報入力!$AO$9&lt;3,"",VLOOKUP(T10,②選手情報入力!$AN$10:$AO$99,2,FALSE))</f>
        <v/>
      </c>
      <c r="V10" s="120" t="str">
        <f>IF(U10="","",VLOOKUP(U10,data_kyogisha!A:F,6,0))</f>
        <v/>
      </c>
      <c r="W10" s="120" t="str">
        <f t="shared" si="3"/>
        <v/>
      </c>
      <c r="X10" s="408"/>
    </row>
    <row r="11" spans="1:24">
      <c r="B11" s="149">
        <v>4</v>
      </c>
      <c r="C11" s="149" t="str">
        <f>IF(②選手情報入力!$AI$9&lt;4,"",VLOOKUP(B11,②選手情報入力!$AH$10:$AI$99,2,FALSE))</f>
        <v/>
      </c>
      <c r="D11" s="120" t="str">
        <f>IF(C11="","",VLOOKUP(C11,data_kyogisha!A:F,6,0))</f>
        <v/>
      </c>
      <c r="E11" s="120" t="str">
        <f t="shared" si="0"/>
        <v/>
      </c>
      <c r="F11" s="408"/>
      <c r="H11" s="149">
        <v>4</v>
      </c>
      <c r="I11" s="149" t="str">
        <f>IF(②選手情報入力!$AK$9&lt;4,"",VLOOKUP(H11,②選手情報入力!$AJ$10:$AK$99,2,FALSE))</f>
        <v/>
      </c>
      <c r="J11" s="120" t="str">
        <f>IF(I11="","",VLOOKUP(I11,data_kyogisha!A:F,6,0))</f>
        <v/>
      </c>
      <c r="K11" s="120" t="str">
        <f t="shared" si="1"/>
        <v/>
      </c>
      <c r="L11" s="415"/>
      <c r="N11" s="149">
        <v>4</v>
      </c>
      <c r="O11" s="149" t="str">
        <f>IF(②選手情報入力!$AM$9&lt;4,"",VLOOKUP(N11,②選手情報入力!$AL$10:$AM$99,2,FALSE))</f>
        <v/>
      </c>
      <c r="P11" s="120" t="str">
        <f>IF(O11="","",VLOOKUP(O11,data_kyogisha!A:F,6,0))</f>
        <v/>
      </c>
      <c r="Q11" s="120" t="str">
        <f t="shared" si="2"/>
        <v/>
      </c>
      <c r="R11" s="408"/>
      <c r="T11" s="149">
        <v>4</v>
      </c>
      <c r="U11" s="149" t="str">
        <f>IF(②選手情報入力!$AO$9&lt;4,"",VLOOKUP(T11,②選手情報入力!$AN$10:$AO$99,2,FALSE))</f>
        <v/>
      </c>
      <c r="V11" s="120" t="str">
        <f>IF(U11="","",VLOOKUP(U11,data_kyogisha!A:F,6,0))</f>
        <v/>
      </c>
      <c r="W11" s="120" t="str">
        <f t="shared" si="3"/>
        <v/>
      </c>
      <c r="X11" s="408"/>
    </row>
    <row r="12" spans="1:24">
      <c r="B12" s="149">
        <v>5</v>
      </c>
      <c r="C12" s="149" t="str">
        <f>IF(②選手情報入力!$AI$9&lt;5,"",VLOOKUP(B12,②選手情報入力!$AH$10:$AI$99,2,FALSE))</f>
        <v/>
      </c>
      <c r="D12" s="120" t="str">
        <f>IF(C12="","",VLOOKUP(C12,data_kyogisha!A:F,6,0))</f>
        <v/>
      </c>
      <c r="E12" s="120" t="str">
        <f t="shared" si="0"/>
        <v/>
      </c>
      <c r="F12" s="408"/>
      <c r="H12" s="149">
        <v>5</v>
      </c>
      <c r="I12" s="149" t="str">
        <f>IF(②選手情報入力!$AK$9&lt;5,"",VLOOKUP(H12,②選手情報入力!$AJ$10:$AK$99,2,FALSE))</f>
        <v/>
      </c>
      <c r="J12" s="120" t="str">
        <f>IF(I12="","",VLOOKUP(I12,data_kyogisha!A:F,6,0))</f>
        <v/>
      </c>
      <c r="K12" s="120" t="str">
        <f t="shared" si="1"/>
        <v/>
      </c>
      <c r="L12" s="415"/>
      <c r="N12" s="149">
        <v>5</v>
      </c>
      <c r="O12" s="149" t="str">
        <f>IF(②選手情報入力!$AM$9&lt;5,"",VLOOKUP(N12,②選手情報入力!$AL$10:$AM$99,2,FALSE))</f>
        <v/>
      </c>
      <c r="P12" s="120" t="str">
        <f>IF(O12="","",VLOOKUP(O12,data_kyogisha!A:F,6,0))</f>
        <v/>
      </c>
      <c r="Q12" s="120" t="str">
        <f t="shared" si="2"/>
        <v/>
      </c>
      <c r="R12" s="408"/>
      <c r="T12" s="149">
        <v>5</v>
      </c>
      <c r="U12" s="149" t="str">
        <f>IF(②選手情報入力!$AO$9&lt;5,"",VLOOKUP(T12,②選手情報入力!$AN$10:$AO$99,2,FALSE))</f>
        <v/>
      </c>
      <c r="V12" s="120" t="str">
        <f>IF(U12="","",VLOOKUP(U12,data_kyogisha!A:F,6,0))</f>
        <v/>
      </c>
      <c r="W12" s="120" t="str">
        <f t="shared" si="3"/>
        <v/>
      </c>
      <c r="X12" s="408"/>
    </row>
    <row r="13" spans="1:24">
      <c r="B13" s="150">
        <v>6</v>
      </c>
      <c r="C13" s="150" t="str">
        <f>IF(②選手情報入力!$AI$9&lt;6,"",VLOOKUP(B13,②選手情報入力!$AH$10:$AI$99,2,FALSE))</f>
        <v/>
      </c>
      <c r="D13" s="121" t="str">
        <f>IF(C13="","",VLOOKUP(C13,data_kyogisha!A:F,6,0))</f>
        <v/>
      </c>
      <c r="E13" s="121" t="str">
        <f t="shared" si="0"/>
        <v/>
      </c>
      <c r="F13" s="408"/>
      <c r="H13" s="150">
        <v>6</v>
      </c>
      <c r="I13" s="150" t="str">
        <f>IF(②選手情報入力!$AK$9&lt;6,"",VLOOKUP(H13,②選手情報入力!$AJ$10:$AK$99,2,FALSE))</f>
        <v/>
      </c>
      <c r="J13" s="121" t="str">
        <f>IF(I13="","",VLOOKUP(I13,data_kyogisha!A:F,6,0))</f>
        <v/>
      </c>
      <c r="K13" s="121" t="str">
        <f t="shared" si="1"/>
        <v/>
      </c>
      <c r="L13" s="416"/>
      <c r="N13" s="150">
        <v>6</v>
      </c>
      <c r="O13" s="150" t="str">
        <f>IF(②選手情報入力!$AM$9&lt;6,"",VLOOKUP(N13,②選手情報入力!$AL$10:$AM$99,2,FALSE))</f>
        <v/>
      </c>
      <c r="P13" s="121" t="str">
        <f>IF(O13="","",VLOOKUP(O13,data_kyogisha!A:F,6,0))</f>
        <v/>
      </c>
      <c r="Q13" s="121" t="str">
        <f t="shared" si="2"/>
        <v/>
      </c>
      <c r="R13" s="408"/>
      <c r="T13" s="150">
        <v>6</v>
      </c>
      <c r="U13" s="150" t="str">
        <f>IF(②選手情報入力!$AO$9&lt;6,"",VLOOKUP(T13,②選手情報入力!$AN$10:$AO$99,2,FALSE))</f>
        <v/>
      </c>
      <c r="V13" s="121" t="str">
        <f>IF(U13="","",VLOOKUP(U13,data_kyogisha!A:F,6,0))</f>
        <v/>
      </c>
      <c r="W13" s="121" t="str">
        <f t="shared" si="3"/>
        <v/>
      </c>
      <c r="X13" s="408"/>
    </row>
    <row r="14" spans="1:24">
      <c r="C14" s="151"/>
      <c r="D14" s="152" t="s">
        <v>75</v>
      </c>
      <c r="E14" s="153"/>
      <c r="F14" s="154">
        <f>IF(②選手情報入力!AI9&gt;=4,1,0)</f>
        <v>0</v>
      </c>
      <c r="H14" s="151"/>
      <c r="I14" s="151"/>
      <c r="J14" s="152" t="s">
        <v>75</v>
      </c>
      <c r="K14" s="153"/>
      <c r="L14" s="154">
        <f>IF(②選手情報入力!AK9&gt;=4,1,0)</f>
        <v>0</v>
      </c>
      <c r="N14" s="151"/>
      <c r="O14" s="151"/>
      <c r="P14" s="152" t="s">
        <v>75</v>
      </c>
      <c r="Q14" s="153"/>
      <c r="R14" s="154">
        <f>IF(②選手情報入力!AM9&gt;=4,1,0)</f>
        <v>0</v>
      </c>
      <c r="T14" s="151"/>
      <c r="U14" s="151"/>
      <c r="V14" s="152" t="s">
        <v>75</v>
      </c>
      <c r="W14" s="153"/>
      <c r="X14" s="154">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3"/>
  <dataValidations count="1">
    <dataValidation imeMode="off" allowBlank="1" showInputMessage="1" showErrorMessage="1" sqref="O8:R13 I8:L13 C8:F13 U8:X13" xr:uid="{00000000-0002-0000-0300-000000000000}"/>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60"/>
  <sheetViews>
    <sheetView zoomScaleNormal="100" zoomScaleSheetLayoutView="96" workbookViewId="0">
      <pane ySplit="2" topLeftCell="A21" activePane="bottomLeft" state="frozen"/>
      <selection pane="bottomLeft" activeCell="C39" sqref="C39"/>
    </sheetView>
  </sheetViews>
  <sheetFormatPr defaultColWidth="9" defaultRowHeight="13.5"/>
  <cols>
    <col min="1" max="1" width="3.75" style="161" customWidth="1"/>
    <col min="2" max="2" width="26.25" style="161" customWidth="1"/>
    <col min="3" max="3" width="10" style="161" customWidth="1"/>
    <col min="4" max="4" width="4.875" style="161" customWidth="1"/>
    <col min="5" max="5" width="10.875" style="161" customWidth="1"/>
    <col min="6" max="6" width="26.25" style="161" customWidth="1"/>
    <col min="7" max="7" width="15.5" style="161" customWidth="1"/>
    <col min="8" max="8" width="3.75" style="161" customWidth="1"/>
    <col min="9" max="9" width="9" style="161"/>
    <col min="10" max="16" width="9" style="161" customWidth="1"/>
    <col min="17" max="16384" width="9" style="161"/>
  </cols>
  <sheetData>
    <row r="1" spans="1:14" ht="17.25">
      <c r="A1" s="37" t="s">
        <v>77</v>
      </c>
      <c r="B1" s="159"/>
      <c r="C1" s="160"/>
      <c r="D1" s="440" t="s">
        <v>192</v>
      </c>
      <c r="E1" s="440"/>
      <c r="F1" s="440"/>
      <c r="G1" s="440"/>
      <c r="H1" s="440"/>
    </row>
    <row r="2" spans="1:14" ht="24.75" customHeight="1">
      <c r="A2" s="441" t="s">
        <v>78</v>
      </c>
      <c r="B2" s="441"/>
      <c r="C2" s="441"/>
      <c r="D2" s="441"/>
      <c r="E2" s="441"/>
      <c r="F2" s="441"/>
      <c r="G2" s="441"/>
      <c r="H2" s="441"/>
    </row>
    <row r="3" spans="1:14" ht="30" customHeight="1">
      <c r="A3" s="446" t="str">
        <f>注意事項!C3</f>
        <v>第45回 名古屋地区選手権兼第6回名古屋地区競技会</v>
      </c>
      <c r="B3" s="447"/>
      <c r="C3" s="447"/>
      <c r="D3" s="447"/>
      <c r="E3" s="448"/>
      <c r="F3" s="161" t="s">
        <v>501</v>
      </c>
      <c r="G3" s="197" t="str">
        <f>IF(①学校情報入力!D4="","",①学校情報入力!D4)</f>
        <v/>
      </c>
      <c r="H3" s="162"/>
    </row>
    <row r="4" spans="1:14" ht="18.75">
      <c r="A4" s="442" t="str">
        <f>注意事項!C3&amp;注意事項!F3</f>
        <v>第45回 名古屋地区選手権兼第6回名古屋地区競技会</v>
      </c>
      <c r="B4" s="442"/>
      <c r="C4" s="442"/>
      <c r="D4" s="442"/>
      <c r="E4" s="442"/>
      <c r="F4" s="442"/>
      <c r="G4" s="442"/>
      <c r="H4" s="442"/>
    </row>
    <row r="5" spans="1:14" ht="19.5" thickBot="1">
      <c r="A5" s="443" t="s">
        <v>58</v>
      </c>
      <c r="B5" s="443"/>
      <c r="C5" s="443"/>
      <c r="D5" s="443"/>
      <c r="E5" s="443"/>
      <c r="F5" s="443"/>
      <c r="G5" s="443"/>
      <c r="H5" s="443"/>
    </row>
    <row r="6" spans="1:14" ht="19.5" customHeight="1" thickBot="1">
      <c r="A6" s="163"/>
      <c r="B6" s="211" t="s">
        <v>189</v>
      </c>
      <c r="C6" s="276" t="s">
        <v>536</v>
      </c>
      <c r="D6" s="452" t="str">
        <f>IF(①学校情報入力!D8="","",①学校情報入力!D8)</f>
        <v/>
      </c>
      <c r="E6" s="452"/>
      <c r="F6" s="452"/>
      <c r="G6" s="164" t="s">
        <v>48</v>
      </c>
      <c r="H6" s="160"/>
    </row>
    <row r="7" spans="1:14" ht="22.5" customHeight="1" thickBot="1">
      <c r="A7" s="160"/>
      <c r="B7" s="212" t="str">
        <f>IF(①学校情報入力!D7="","",①学校情報入力!D7)</f>
        <v/>
      </c>
      <c r="C7" s="213" t="s">
        <v>132</v>
      </c>
      <c r="D7" s="449" t="str">
        <f>IF(①学校情報入力!D3="","",①学校情報入力!D3)</f>
        <v/>
      </c>
      <c r="E7" s="450"/>
      <c r="F7" s="450"/>
      <c r="G7" s="451"/>
      <c r="H7" s="165"/>
    </row>
    <row r="8" spans="1:14" ht="16.5" customHeight="1" thickBot="1">
      <c r="A8" s="160"/>
      <c r="B8" s="444" t="s">
        <v>49</v>
      </c>
      <c r="C8" s="445"/>
      <c r="D8" s="201"/>
      <c r="E8" s="166"/>
      <c r="F8" s="420" t="s">
        <v>50</v>
      </c>
      <c r="G8" s="420"/>
      <c r="H8" s="160"/>
    </row>
    <row r="9" spans="1:14" ht="16.5" customHeight="1">
      <c r="A9" s="160"/>
      <c r="B9" s="207" t="s">
        <v>51</v>
      </c>
      <c r="C9" s="438" t="s">
        <v>52</v>
      </c>
      <c r="D9" s="439"/>
      <c r="E9" s="167"/>
      <c r="F9" s="168" t="s">
        <v>53</v>
      </c>
      <c r="G9" s="169" t="s">
        <v>52</v>
      </c>
      <c r="H9" s="160"/>
      <c r="L9" s="160" t="s">
        <v>54</v>
      </c>
      <c r="N9" s="160" t="s">
        <v>55</v>
      </c>
    </row>
    <row r="10" spans="1:14" ht="21" customHeight="1">
      <c r="A10" s="170"/>
      <c r="B10" s="208" t="s">
        <v>232</v>
      </c>
      <c r="C10" s="431">
        <f>IF(L10=0,0,L10)</f>
        <v>0</v>
      </c>
      <c r="D10" s="432"/>
      <c r="E10" s="172"/>
      <c r="F10" s="208" t="s">
        <v>250</v>
      </c>
      <c r="G10" s="171">
        <f>IF(N10=0,0,N10)</f>
        <v>0</v>
      </c>
      <c r="H10" s="170"/>
      <c r="K10" s="161" t="s">
        <v>232</v>
      </c>
      <c r="L10" s="173">
        <f>COUNTIF(②選手情報入力!$H$10:$M$99,K10)</f>
        <v>0</v>
      </c>
      <c r="M10" s="161" t="s">
        <v>250</v>
      </c>
      <c r="N10" s="173">
        <f>COUNTIF(②選手情報入力!$H$10:$M$99,M10)</f>
        <v>0</v>
      </c>
    </row>
    <row r="11" spans="1:14" ht="21" customHeight="1">
      <c r="A11" s="170"/>
      <c r="B11" s="208" t="s">
        <v>233</v>
      </c>
      <c r="C11" s="431">
        <f t="shared" ref="C11:C16" si="0">IF(L11=0,0,L11)</f>
        <v>0</v>
      </c>
      <c r="D11" s="432"/>
      <c r="E11" s="172"/>
      <c r="F11" s="208" t="s">
        <v>252</v>
      </c>
      <c r="G11" s="171">
        <f t="shared" ref="G11:G27" si="1">IF(N11=0,0,N11)</f>
        <v>0</v>
      </c>
      <c r="H11" s="170"/>
      <c r="K11" s="161" t="s">
        <v>233</v>
      </c>
      <c r="L11" s="173">
        <f>COUNTIF(②選手情報入力!$H$10:$M$99,K11)</f>
        <v>0</v>
      </c>
      <c r="M11" s="161" t="s">
        <v>252</v>
      </c>
      <c r="N11" s="173">
        <f>COUNTIF(②選手情報入力!$H$10:$M$99,M11)</f>
        <v>0</v>
      </c>
    </row>
    <row r="12" spans="1:14" ht="21" customHeight="1">
      <c r="A12" s="170"/>
      <c r="B12" s="208" t="s">
        <v>234</v>
      </c>
      <c r="C12" s="431">
        <f t="shared" si="0"/>
        <v>0</v>
      </c>
      <c r="D12" s="432"/>
      <c r="E12" s="172"/>
      <c r="F12" s="208" t="s">
        <v>254</v>
      </c>
      <c r="G12" s="171">
        <f t="shared" si="1"/>
        <v>0</v>
      </c>
      <c r="H12" s="170"/>
      <c r="K12" s="161" t="s">
        <v>234</v>
      </c>
      <c r="L12" s="173">
        <f>COUNTIF(②選手情報入力!$H$10:$M$99,K12)</f>
        <v>0</v>
      </c>
      <c r="M12" s="161" t="s">
        <v>254</v>
      </c>
      <c r="N12" s="173">
        <f>COUNTIF(②選手情報入力!$H$10:$M$99,M12)</f>
        <v>0</v>
      </c>
    </row>
    <row r="13" spans="1:14" ht="21" customHeight="1">
      <c r="A13" s="170"/>
      <c r="B13" s="208" t="s">
        <v>235</v>
      </c>
      <c r="C13" s="431">
        <f t="shared" si="0"/>
        <v>0</v>
      </c>
      <c r="D13" s="432"/>
      <c r="E13" s="172"/>
      <c r="F13" s="208" t="s">
        <v>256</v>
      </c>
      <c r="G13" s="171">
        <f t="shared" si="1"/>
        <v>0</v>
      </c>
      <c r="H13" s="170"/>
      <c r="K13" s="161" t="s">
        <v>235</v>
      </c>
      <c r="L13" s="173">
        <f>COUNTIF(②選手情報入力!$H$10:$M$99,K13)</f>
        <v>0</v>
      </c>
      <c r="M13" s="161" t="s">
        <v>256</v>
      </c>
      <c r="N13" s="173">
        <f>COUNTIF(②選手情報入力!$H$10:$M$99,M13)</f>
        <v>0</v>
      </c>
    </row>
    <row r="14" spans="1:14" ht="21" customHeight="1">
      <c r="A14" s="170"/>
      <c r="B14" s="208" t="s">
        <v>236</v>
      </c>
      <c r="C14" s="431">
        <f t="shared" si="0"/>
        <v>0</v>
      </c>
      <c r="D14" s="432"/>
      <c r="E14" s="172"/>
      <c r="F14" s="208" t="s">
        <v>258</v>
      </c>
      <c r="G14" s="171">
        <f t="shared" si="1"/>
        <v>0</v>
      </c>
      <c r="H14" s="170"/>
      <c r="K14" s="161" t="s">
        <v>236</v>
      </c>
      <c r="L14" s="173">
        <f>COUNTIF(②選手情報入力!$H$10:$M$99,K14)</f>
        <v>0</v>
      </c>
      <c r="M14" s="161" t="s">
        <v>258</v>
      </c>
      <c r="N14" s="173">
        <f>COUNTIF(②選手情報入力!$H$10:$M$99,M14)</f>
        <v>0</v>
      </c>
    </row>
    <row r="15" spans="1:14" ht="21" customHeight="1">
      <c r="A15" s="170"/>
      <c r="B15" s="208" t="s">
        <v>237</v>
      </c>
      <c r="C15" s="431">
        <f t="shared" si="0"/>
        <v>0</v>
      </c>
      <c r="D15" s="432"/>
      <c r="E15" s="172"/>
      <c r="F15" s="199" t="s">
        <v>259</v>
      </c>
      <c r="G15" s="171">
        <f t="shared" si="1"/>
        <v>0</v>
      </c>
      <c r="H15" s="170"/>
      <c r="K15" s="161" t="s">
        <v>237</v>
      </c>
      <c r="L15" s="173">
        <f>COUNTIF(②選手情報入力!$H$10:$M$99,K15)</f>
        <v>0</v>
      </c>
      <c r="M15" s="161" t="s">
        <v>259</v>
      </c>
      <c r="N15" s="173">
        <f>COUNTIF(②選手情報入力!$H$10:$M$99,M15)</f>
        <v>0</v>
      </c>
    </row>
    <row r="16" spans="1:14" ht="21" customHeight="1">
      <c r="A16" s="170"/>
      <c r="B16" s="208" t="s">
        <v>238</v>
      </c>
      <c r="C16" s="431">
        <f t="shared" si="0"/>
        <v>0</v>
      </c>
      <c r="D16" s="432"/>
      <c r="E16" s="172"/>
      <c r="F16" s="199" t="s">
        <v>260</v>
      </c>
      <c r="G16" s="171">
        <f t="shared" si="1"/>
        <v>0</v>
      </c>
      <c r="H16" s="170"/>
      <c r="K16" s="161" t="s">
        <v>238</v>
      </c>
      <c r="L16" s="173">
        <f>COUNTIF(②選手情報入力!$H$10:$M$99,K16)</f>
        <v>0</v>
      </c>
      <c r="M16" s="161" t="s">
        <v>260</v>
      </c>
      <c r="N16" s="173">
        <f>COUNTIF(②選手情報入力!$H$10:$M$99,M16)</f>
        <v>0</v>
      </c>
    </row>
    <row r="17" spans="1:14" ht="21" customHeight="1">
      <c r="A17" s="170"/>
      <c r="B17" s="208" t="s">
        <v>239</v>
      </c>
      <c r="C17" s="431">
        <f t="shared" ref="C17:C21" si="2">IF(L17=0,0,L17)</f>
        <v>0</v>
      </c>
      <c r="D17" s="432"/>
      <c r="E17" s="172"/>
      <c r="F17" s="270" t="s">
        <v>532</v>
      </c>
      <c r="G17" s="272">
        <f t="shared" si="1"/>
        <v>0</v>
      </c>
      <c r="H17" s="170"/>
      <c r="K17" s="161" t="s">
        <v>239</v>
      </c>
      <c r="L17" s="173">
        <f>COUNTIF(②選手情報入力!$H$10:$M$99,K17)</f>
        <v>0</v>
      </c>
      <c r="M17" s="161" t="s">
        <v>532</v>
      </c>
      <c r="N17" s="173">
        <f>COUNTIF(②選手情報入力!$H$10:$M$99,M17)</f>
        <v>0</v>
      </c>
    </row>
    <row r="18" spans="1:14" ht="21" customHeight="1">
      <c r="A18" s="170"/>
      <c r="B18" s="271" t="s">
        <v>529</v>
      </c>
      <c r="C18" s="417">
        <f t="shared" si="2"/>
        <v>0</v>
      </c>
      <c r="D18" s="418"/>
      <c r="E18" s="172"/>
      <c r="F18" s="206" t="s">
        <v>261</v>
      </c>
      <c r="G18" s="171">
        <f t="shared" si="1"/>
        <v>0</v>
      </c>
      <c r="H18" s="170"/>
      <c r="K18" s="161" t="s">
        <v>529</v>
      </c>
      <c r="L18" s="173">
        <f>COUNTIF(②選手情報入力!$H$10:$M$99,K18)</f>
        <v>0</v>
      </c>
      <c r="M18" s="161" t="s">
        <v>261</v>
      </c>
      <c r="N18" s="173">
        <f>COUNTIF(②選手情報入力!$H$10:$M$99,M18)</f>
        <v>0</v>
      </c>
    </row>
    <row r="19" spans="1:14" ht="21" customHeight="1">
      <c r="A19" s="170"/>
      <c r="B19" s="208" t="s">
        <v>240</v>
      </c>
      <c r="C19" s="431">
        <f t="shared" si="2"/>
        <v>0</v>
      </c>
      <c r="D19" s="432"/>
      <c r="E19" s="172"/>
      <c r="F19" s="206" t="s">
        <v>262</v>
      </c>
      <c r="G19" s="171">
        <f t="shared" si="1"/>
        <v>0</v>
      </c>
      <c r="H19" s="170"/>
      <c r="K19" s="161" t="s">
        <v>240</v>
      </c>
      <c r="L19" s="173">
        <f>COUNTIF(②選手情報入力!$H$10:$M$99,K19)</f>
        <v>0</v>
      </c>
      <c r="M19" s="161" t="s">
        <v>262</v>
      </c>
      <c r="N19" s="173">
        <f>COUNTIF(②選手情報入力!$H$10:$M$99,M19)</f>
        <v>0</v>
      </c>
    </row>
    <row r="20" spans="1:14" ht="21" customHeight="1">
      <c r="A20" s="170"/>
      <c r="B20" s="208" t="s">
        <v>241</v>
      </c>
      <c r="C20" s="431">
        <f t="shared" si="2"/>
        <v>0</v>
      </c>
      <c r="D20" s="432"/>
      <c r="E20" s="172"/>
      <c r="F20" s="206" t="s">
        <v>502</v>
      </c>
      <c r="G20" s="171">
        <f t="shared" si="1"/>
        <v>0</v>
      </c>
      <c r="H20" s="170"/>
      <c r="K20" s="161" t="s">
        <v>241</v>
      </c>
      <c r="L20" s="173">
        <f>COUNTIF(②選手情報入力!$H$10:$M$99,K20)</f>
        <v>0</v>
      </c>
      <c r="M20" s="161" t="s">
        <v>502</v>
      </c>
      <c r="N20" s="173">
        <f>COUNTIF(②選手情報入力!$H$10:$M$99,M20)</f>
        <v>0</v>
      </c>
    </row>
    <row r="21" spans="1:14" ht="21" customHeight="1">
      <c r="A21" s="170"/>
      <c r="B21" s="208" t="s">
        <v>242</v>
      </c>
      <c r="C21" s="431">
        <f t="shared" si="2"/>
        <v>0</v>
      </c>
      <c r="D21" s="432"/>
      <c r="E21" s="172"/>
      <c r="F21" s="206" t="s">
        <v>504</v>
      </c>
      <c r="G21" s="171">
        <f t="shared" si="1"/>
        <v>0</v>
      </c>
      <c r="H21" s="170"/>
      <c r="K21" s="161" t="s">
        <v>242</v>
      </c>
      <c r="L21" s="173">
        <f>COUNTIF(②選手情報入力!$H$10:$M$99,K21)</f>
        <v>0</v>
      </c>
      <c r="M21" s="161" t="s">
        <v>504</v>
      </c>
      <c r="N21" s="173">
        <f>COUNTIF(②選手情報入力!$H$10:$M$99,M21)</f>
        <v>0</v>
      </c>
    </row>
    <row r="22" spans="1:14" ht="21" customHeight="1">
      <c r="A22" s="170"/>
      <c r="B22" s="208" t="s">
        <v>503</v>
      </c>
      <c r="C22" s="431">
        <f t="shared" ref="C22:C24" si="3">IF(L22=0,0,L22)</f>
        <v>0</v>
      </c>
      <c r="D22" s="432"/>
      <c r="E22" s="172"/>
      <c r="F22" s="206" t="s">
        <v>510</v>
      </c>
      <c r="G22" s="171">
        <f t="shared" si="1"/>
        <v>0</v>
      </c>
      <c r="H22" s="170"/>
      <c r="K22" s="161" t="s">
        <v>503</v>
      </c>
      <c r="L22" s="173">
        <f>COUNTIF(②選手情報入力!$H$10:$M$99,K22)</f>
        <v>0</v>
      </c>
      <c r="M22" s="161" t="s">
        <v>510</v>
      </c>
      <c r="N22" s="173">
        <f>COUNTIF(②選手情報入力!$H$10:$M$99,M22)</f>
        <v>0</v>
      </c>
    </row>
    <row r="23" spans="1:14" ht="21" customHeight="1">
      <c r="A23" s="170"/>
      <c r="B23" s="208" t="s">
        <v>505</v>
      </c>
      <c r="C23" s="431">
        <f t="shared" si="3"/>
        <v>0</v>
      </c>
      <c r="D23" s="432"/>
      <c r="E23" s="172"/>
      <c r="F23" s="206" t="s">
        <v>506</v>
      </c>
      <c r="G23" s="171">
        <f t="shared" si="1"/>
        <v>0</v>
      </c>
      <c r="H23" s="170"/>
      <c r="I23" s="200"/>
      <c r="K23" s="161" t="s">
        <v>505</v>
      </c>
      <c r="L23" s="173">
        <f>COUNTIF(②選手情報入力!$H$10:$M$99,K23)</f>
        <v>0</v>
      </c>
      <c r="M23" s="161" t="s">
        <v>506</v>
      </c>
      <c r="N23" s="173">
        <f>COUNTIF(②選手情報入力!$H$10:$M$99,M23)</f>
        <v>0</v>
      </c>
    </row>
    <row r="24" spans="1:14" ht="21" customHeight="1">
      <c r="A24" s="170"/>
      <c r="B24" s="208" t="s">
        <v>512</v>
      </c>
      <c r="C24" s="431">
        <f t="shared" si="3"/>
        <v>0</v>
      </c>
      <c r="D24" s="432"/>
      <c r="E24" s="172"/>
      <c r="F24" s="206" t="s">
        <v>511</v>
      </c>
      <c r="G24" s="171">
        <f t="shared" si="1"/>
        <v>0</v>
      </c>
      <c r="H24" s="170"/>
      <c r="K24" s="161" t="s">
        <v>512</v>
      </c>
      <c r="L24" s="173">
        <f>COUNTIF(②選手情報入力!$H$10:$M$99,K24)</f>
        <v>0</v>
      </c>
      <c r="M24" s="161" t="s">
        <v>511</v>
      </c>
      <c r="N24" s="173">
        <f>COUNTIF(②選手情報入力!$H$10:$M$99,M24)</f>
        <v>0</v>
      </c>
    </row>
    <row r="25" spans="1:14" ht="21" customHeight="1">
      <c r="A25" s="170"/>
      <c r="B25" s="206" t="s">
        <v>507</v>
      </c>
      <c r="C25" s="431">
        <f t="shared" ref="C25:C27" si="4">IF(L25=0,0,L25)</f>
        <v>0</v>
      </c>
      <c r="D25" s="432"/>
      <c r="E25" s="172"/>
      <c r="F25" s="270" t="s">
        <v>533</v>
      </c>
      <c r="G25" s="272">
        <f t="shared" si="1"/>
        <v>0</v>
      </c>
      <c r="H25" s="170"/>
      <c r="K25" s="161" t="s">
        <v>507</v>
      </c>
      <c r="L25" s="173">
        <f>COUNTIF(②選手情報入力!$H$10:$M$99,K25)</f>
        <v>0</v>
      </c>
      <c r="M25" s="161" t="s">
        <v>533</v>
      </c>
      <c r="N25" s="173">
        <f>COUNTIF(②選手情報入力!$H$10:$M$99,M25)</f>
        <v>0</v>
      </c>
    </row>
    <row r="26" spans="1:14" ht="21" customHeight="1">
      <c r="A26" s="170"/>
      <c r="B26" s="206" t="s">
        <v>514</v>
      </c>
      <c r="C26" s="431">
        <f t="shared" si="4"/>
        <v>0</v>
      </c>
      <c r="D26" s="432"/>
      <c r="E26" s="172"/>
      <c r="F26" s="206" t="s">
        <v>508</v>
      </c>
      <c r="G26" s="171">
        <f t="shared" si="1"/>
        <v>0</v>
      </c>
      <c r="H26" s="170"/>
      <c r="K26" s="161" t="s">
        <v>514</v>
      </c>
      <c r="L26" s="173">
        <f>COUNTIF(②選手情報入力!$H$10:$M$99,K26)</f>
        <v>0</v>
      </c>
      <c r="M26" s="161" t="s">
        <v>508</v>
      </c>
      <c r="N26" s="173">
        <f>COUNTIF(②選手情報入力!$H$10:$M$99,M26)</f>
        <v>0</v>
      </c>
    </row>
    <row r="27" spans="1:14" ht="21" customHeight="1">
      <c r="A27" s="170"/>
      <c r="B27" s="271" t="s">
        <v>517</v>
      </c>
      <c r="C27" s="417">
        <f t="shared" si="4"/>
        <v>0</v>
      </c>
      <c r="D27" s="418"/>
      <c r="E27" s="172"/>
      <c r="F27" s="198" t="s">
        <v>513</v>
      </c>
      <c r="G27" s="171">
        <f t="shared" si="1"/>
        <v>0</v>
      </c>
      <c r="H27" s="170"/>
      <c r="K27" s="161" t="s">
        <v>517</v>
      </c>
      <c r="L27" s="173">
        <f>COUNTIF(②選手情報入力!$H$10:$M$99,K27)</f>
        <v>0</v>
      </c>
      <c r="M27" s="161" t="s">
        <v>513</v>
      </c>
      <c r="N27" s="173">
        <f>COUNTIF(②選手情報入力!$H$10:$M$99,M27)</f>
        <v>0</v>
      </c>
    </row>
    <row r="28" spans="1:14" ht="21" customHeight="1">
      <c r="A28" s="170"/>
      <c r="B28" s="271" t="s">
        <v>530</v>
      </c>
      <c r="C28" s="417">
        <f t="shared" ref="C28:C29" si="5">IF(L28=0,0,L28)</f>
        <v>0</v>
      </c>
      <c r="D28" s="418"/>
      <c r="E28" s="172"/>
      <c r="F28" s="250"/>
      <c r="G28" s="174"/>
      <c r="H28" s="170"/>
      <c r="K28" s="161" t="s">
        <v>530</v>
      </c>
      <c r="L28" s="173">
        <f>COUNTIF(②選手情報入力!$H$10:$M$99,K28)</f>
        <v>0</v>
      </c>
      <c r="N28" s="173"/>
    </row>
    <row r="29" spans="1:14" ht="21" customHeight="1">
      <c r="A29" s="170"/>
      <c r="B29" s="206" t="s">
        <v>509</v>
      </c>
      <c r="C29" s="431">
        <f t="shared" si="5"/>
        <v>0</v>
      </c>
      <c r="D29" s="432"/>
      <c r="E29" s="172"/>
      <c r="F29" s="250"/>
      <c r="G29" s="174"/>
      <c r="H29" s="170"/>
      <c r="K29" s="161" t="s">
        <v>509</v>
      </c>
      <c r="L29" s="173">
        <f>COUNTIF(②選手情報入力!$H$10:$M$99,K29)</f>
        <v>0</v>
      </c>
      <c r="N29" s="173"/>
    </row>
    <row r="30" spans="1:14" ht="21" customHeight="1">
      <c r="A30" s="170"/>
      <c r="B30" s="270" t="s">
        <v>516</v>
      </c>
      <c r="C30" s="417">
        <f t="shared" ref="C30:C32" si="6">IF(L30=0,0,L30)</f>
        <v>0</v>
      </c>
      <c r="D30" s="418"/>
      <c r="E30" s="172"/>
      <c r="F30" s="250"/>
      <c r="G30" s="174"/>
      <c r="H30" s="170"/>
      <c r="K30" s="161" t="s">
        <v>516</v>
      </c>
      <c r="L30" s="173">
        <f>COUNTIF(②選手情報入力!$H$10:$M$99,K30)</f>
        <v>0</v>
      </c>
      <c r="N30" s="173"/>
    </row>
    <row r="31" spans="1:14" ht="21" customHeight="1">
      <c r="A31" s="170"/>
      <c r="B31" s="270" t="s">
        <v>531</v>
      </c>
      <c r="C31" s="417">
        <f t="shared" si="6"/>
        <v>0</v>
      </c>
      <c r="D31" s="418"/>
      <c r="E31" s="172"/>
      <c r="F31" s="250"/>
      <c r="G31" s="174"/>
      <c r="H31" s="170"/>
      <c r="K31" s="161" t="s">
        <v>531</v>
      </c>
      <c r="L31" s="173">
        <f>COUNTIF(②選手情報入力!$H$10:$M$99,K31)</f>
        <v>0</v>
      </c>
      <c r="N31" s="173"/>
    </row>
    <row r="32" spans="1:14" ht="21" customHeight="1" thickBot="1">
      <c r="A32" s="170"/>
      <c r="B32" s="267" t="s">
        <v>515</v>
      </c>
      <c r="C32" s="431">
        <f t="shared" si="6"/>
        <v>0</v>
      </c>
      <c r="D32" s="432"/>
      <c r="E32" s="172"/>
      <c r="F32" s="268"/>
      <c r="G32" s="269"/>
      <c r="H32" s="170"/>
      <c r="K32" s="161" t="s">
        <v>515</v>
      </c>
      <c r="L32" s="173">
        <f>COUNTIF(②選手情報入力!$H$10:$M$99,K32)</f>
        <v>0</v>
      </c>
      <c r="N32" s="173"/>
    </row>
    <row r="33" spans="1:14" ht="21" customHeight="1">
      <c r="A33" s="170"/>
      <c r="B33" s="205" t="s">
        <v>56</v>
      </c>
      <c r="C33" s="436" t="str">
        <f>IF(③リレー情報確認!F14=0,"",③リレー情報確認!F14)</f>
        <v/>
      </c>
      <c r="D33" s="437"/>
      <c r="E33" s="172"/>
      <c r="F33" s="175" t="s">
        <v>56</v>
      </c>
      <c r="G33" s="176" t="str">
        <f>IF(③リレー情報確認!R14=0,"",③リレー情報確認!R14)</f>
        <v/>
      </c>
      <c r="H33" s="170"/>
      <c r="L33" s="173"/>
      <c r="N33" s="173"/>
    </row>
    <row r="34" spans="1:14" ht="21" customHeight="1" thickBot="1">
      <c r="A34" s="170"/>
      <c r="B34" s="204" t="s">
        <v>57</v>
      </c>
      <c r="C34" s="434" t="str">
        <f>IF(③リレー情報確認!L14=0,"",③リレー情報確認!L14)</f>
        <v/>
      </c>
      <c r="D34" s="435"/>
      <c r="E34" s="172"/>
      <c r="F34" s="177" t="s">
        <v>57</v>
      </c>
      <c r="G34" s="178" t="str">
        <f>IF(③リレー情報確認!X14=0,"",③リレー情報確認!X14)</f>
        <v/>
      </c>
      <c r="H34" s="170"/>
      <c r="L34" s="173"/>
      <c r="N34" s="173"/>
    </row>
    <row r="35" spans="1:14" ht="21" customHeight="1">
      <c r="A35" s="160"/>
      <c r="B35" s="179"/>
      <c r="C35" s="180"/>
      <c r="D35" s="180"/>
      <c r="E35" s="172"/>
      <c r="H35" s="160"/>
      <c r="L35" s="173"/>
      <c r="N35" s="173"/>
    </row>
    <row r="36" spans="1:14" ht="21" customHeight="1" thickBot="1">
      <c r="B36" s="420" t="s">
        <v>181</v>
      </c>
      <c r="C36" s="433"/>
      <c r="D36" s="202"/>
      <c r="E36" s="172"/>
      <c r="F36" s="420"/>
      <c r="G36" s="420"/>
      <c r="H36" s="237"/>
    </row>
    <row r="37" spans="1:14" ht="21" customHeight="1">
      <c r="A37" s="160"/>
      <c r="B37" s="181" t="s">
        <v>183</v>
      </c>
      <c r="C37" s="423">
        <f>②選手情報入力!F100</f>
        <v>0</v>
      </c>
      <c r="D37" s="424"/>
      <c r="E37" s="172"/>
      <c r="F37" s="214" t="s">
        <v>270</v>
      </c>
      <c r="G37" s="215">
        <f>C37*700</f>
        <v>0</v>
      </c>
      <c r="H37" s="160"/>
    </row>
    <row r="38" spans="1:14" ht="21" customHeight="1" thickBot="1">
      <c r="A38" s="160"/>
      <c r="B38" s="182" t="s">
        <v>184</v>
      </c>
      <c r="C38" s="425">
        <f>②選手情報入力!F101</f>
        <v>0</v>
      </c>
      <c r="D38" s="426"/>
      <c r="E38" s="172"/>
      <c r="F38" s="218" t="s">
        <v>271</v>
      </c>
      <c r="G38" s="219">
        <f>C38*1000</f>
        <v>0</v>
      </c>
      <c r="H38" s="160"/>
    </row>
    <row r="39" spans="1:14" ht="21" customHeight="1" thickTop="1" thickBot="1">
      <c r="A39" s="160"/>
      <c r="B39" s="220" t="s">
        <v>273</v>
      </c>
      <c r="C39" s="224">
        <f>①学校情報入力!D10</f>
        <v>0</v>
      </c>
      <c r="D39" s="203" t="s">
        <v>188</v>
      </c>
      <c r="F39" s="216" t="s">
        <v>534</v>
      </c>
      <c r="G39" s="217">
        <f>C39*800</f>
        <v>0</v>
      </c>
      <c r="H39" s="160"/>
    </row>
    <row r="40" spans="1:14" ht="18.75" customHeight="1" thickBot="1">
      <c r="A40" s="160"/>
      <c r="F40" s="273" t="s">
        <v>272</v>
      </c>
      <c r="G40" s="274">
        <f>SUM(G37:G39)</f>
        <v>0</v>
      </c>
      <c r="H40" s="160"/>
    </row>
    <row r="41" spans="1:14" ht="18.75" customHeight="1" thickBot="1">
      <c r="A41" s="185"/>
      <c r="B41" s="427" t="s">
        <v>193</v>
      </c>
      <c r="C41" s="428"/>
      <c r="D41" s="428"/>
      <c r="E41" s="428"/>
      <c r="F41" s="275" t="s">
        <v>535</v>
      </c>
      <c r="G41" s="277">
        <f>IF(②選手情報入力!F104="","",②選手情報入力!F104)</f>
        <v>1</v>
      </c>
      <c r="H41" s="185"/>
    </row>
    <row r="42" spans="1:14" ht="18.75" customHeight="1">
      <c r="A42" s="160"/>
      <c r="B42" s="221" t="str">
        <f>IF(①学校情報入力!B12="","",①学校情報入力!B12)</f>
        <v/>
      </c>
      <c r="C42" s="429" t="str">
        <f>IF(①学校情報入力!F12="","",①学校情報入力!F12)</f>
        <v/>
      </c>
      <c r="D42" s="429"/>
      <c r="E42" s="430"/>
      <c r="H42" s="160"/>
    </row>
    <row r="43" spans="1:14" ht="18.75" customHeight="1" thickBot="1">
      <c r="A43" s="160"/>
      <c r="B43" s="222" t="str">
        <f>IF(①学校情報入力!B13="","",①学校情報入力!B13)</f>
        <v/>
      </c>
      <c r="C43" s="421" t="str">
        <f>IF(①学校情報入力!F13="","",①学校情報入力!F13)</f>
        <v/>
      </c>
      <c r="D43" s="421"/>
      <c r="E43" s="422"/>
      <c r="F43" s="419">
        <f ca="1">TODAY()</f>
        <v>42983</v>
      </c>
      <c r="G43" s="419"/>
      <c r="H43" s="160"/>
    </row>
    <row r="44" spans="1:14" ht="17.25">
      <c r="A44" s="160"/>
      <c r="B44" s="248" t="s">
        <v>156</v>
      </c>
      <c r="C44" s="237"/>
      <c r="D44" s="237"/>
      <c r="E44" s="237"/>
      <c r="F44" s="237"/>
      <c r="G44" s="237"/>
      <c r="H44" s="160"/>
    </row>
    <row r="45" spans="1:14" ht="15">
      <c r="A45" s="160"/>
      <c r="B45" s="184"/>
      <c r="C45" s="129"/>
      <c r="D45" s="129"/>
      <c r="E45" s="183"/>
      <c r="H45" s="160"/>
    </row>
    <row r="46" spans="1:14" ht="14.25">
      <c r="A46" s="160"/>
      <c r="C46" s="170"/>
      <c r="D46" s="170"/>
      <c r="E46" s="183"/>
      <c r="H46" s="160"/>
    </row>
    <row r="47" spans="1:14" ht="14.25">
      <c r="A47" s="160"/>
      <c r="E47" s="183"/>
      <c r="H47" s="160"/>
    </row>
    <row r="48" spans="1:14" ht="14.25">
      <c r="A48" s="160"/>
      <c r="B48" s="183"/>
      <c r="C48" s="183"/>
      <c r="D48" s="183"/>
      <c r="E48" s="183"/>
      <c r="H48" s="160"/>
    </row>
    <row r="49" spans="1:8" ht="14.25">
      <c r="A49" s="160"/>
      <c r="B49" s="185"/>
      <c r="C49" s="185"/>
      <c r="D49" s="185"/>
      <c r="E49" s="185"/>
      <c r="F49" s="185"/>
      <c r="G49" s="185"/>
      <c r="H49" s="160"/>
    </row>
    <row r="50" spans="1:8" ht="14.25">
      <c r="A50" s="160"/>
      <c r="B50" s="183"/>
      <c r="C50" s="183"/>
      <c r="D50" s="183"/>
      <c r="E50" s="183"/>
      <c r="H50" s="160"/>
    </row>
    <row r="51" spans="1:8" ht="18.75">
      <c r="A51" s="160"/>
      <c r="B51" s="186"/>
      <c r="C51" s="186"/>
      <c r="D51" s="186"/>
      <c r="E51" s="186"/>
      <c r="H51" s="160"/>
    </row>
    <row r="52" spans="1:8" ht="18.75">
      <c r="A52" s="160"/>
      <c r="B52" s="186"/>
      <c r="C52" s="186"/>
      <c r="D52" s="186"/>
      <c r="E52" s="186"/>
      <c r="F52" s="186"/>
      <c r="G52" s="186"/>
      <c r="H52" s="160"/>
    </row>
    <row r="53" spans="1:8" ht="14.25">
      <c r="B53" s="187"/>
      <c r="C53" s="183"/>
      <c r="D53" s="183"/>
      <c r="E53" s="183"/>
      <c r="F53" s="188"/>
      <c r="G53" s="183"/>
    </row>
    <row r="54" spans="1:8" ht="14.25">
      <c r="B54" s="187"/>
      <c r="C54" s="183"/>
      <c r="D54" s="183"/>
      <c r="E54" s="183"/>
      <c r="F54" s="188"/>
      <c r="G54" s="183"/>
    </row>
    <row r="55" spans="1:8" ht="14.25">
      <c r="B55" s="187"/>
      <c r="C55" s="183"/>
      <c r="D55" s="183"/>
      <c r="E55" s="183"/>
      <c r="F55" s="188"/>
      <c r="G55" s="183"/>
    </row>
    <row r="56" spans="1:8" ht="14.25">
      <c r="B56" s="187"/>
      <c r="C56" s="183"/>
      <c r="D56" s="183"/>
      <c r="E56" s="183"/>
      <c r="F56" s="188"/>
      <c r="G56" s="183"/>
    </row>
    <row r="57" spans="1:8" ht="14.25">
      <c r="B57" s="187"/>
      <c r="C57" s="183"/>
      <c r="D57" s="183"/>
      <c r="E57" s="183"/>
      <c r="F57" s="188"/>
      <c r="G57" s="183"/>
    </row>
    <row r="58" spans="1:8" ht="14.25">
      <c r="B58" s="187"/>
      <c r="C58" s="183"/>
      <c r="D58" s="183"/>
      <c r="E58" s="183"/>
      <c r="F58" s="188"/>
      <c r="G58" s="183"/>
    </row>
    <row r="59" spans="1:8" ht="14.25">
      <c r="B59" s="187"/>
      <c r="C59" s="183"/>
      <c r="D59" s="183"/>
      <c r="E59" s="183"/>
      <c r="F59" s="188"/>
      <c r="G59" s="183"/>
    </row>
    <row r="60" spans="1:8" ht="14.25">
      <c r="B60" s="187"/>
      <c r="C60" s="183"/>
      <c r="D60" s="183"/>
      <c r="E60" s="183"/>
      <c r="F60" s="188"/>
      <c r="G60" s="183"/>
    </row>
  </sheetData>
  <sheetProtection sheet="1" selectLockedCells="1"/>
  <mergeCells count="43">
    <mergeCell ref="D1:H1"/>
    <mergeCell ref="A2:H2"/>
    <mergeCell ref="A4:H4"/>
    <mergeCell ref="A5:H5"/>
    <mergeCell ref="B8:C8"/>
    <mergeCell ref="F8:G8"/>
    <mergeCell ref="A3:E3"/>
    <mergeCell ref="D7:G7"/>
    <mergeCell ref="D6:F6"/>
    <mergeCell ref="C14:D14"/>
    <mergeCell ref="C15:D15"/>
    <mergeCell ref="C16:D16"/>
    <mergeCell ref="C25:D25"/>
    <mergeCell ref="C26:D26"/>
    <mergeCell ref="C17:D17"/>
    <mergeCell ref="C18:D18"/>
    <mergeCell ref="C19:D19"/>
    <mergeCell ref="C20:D20"/>
    <mergeCell ref="C21:D21"/>
    <mergeCell ref="C22:D22"/>
    <mergeCell ref="C23:D23"/>
    <mergeCell ref="C24:D24"/>
    <mergeCell ref="C9:D9"/>
    <mergeCell ref="C10:D10"/>
    <mergeCell ref="C11:D11"/>
    <mergeCell ref="C12:D12"/>
    <mergeCell ref="C13:D13"/>
    <mergeCell ref="C27:D27"/>
    <mergeCell ref="F43:G43"/>
    <mergeCell ref="F36:G36"/>
    <mergeCell ref="C43:E43"/>
    <mergeCell ref="C37:D37"/>
    <mergeCell ref="C38:D38"/>
    <mergeCell ref="B41:E41"/>
    <mergeCell ref="C42:E42"/>
    <mergeCell ref="C29:D29"/>
    <mergeCell ref="B36:C36"/>
    <mergeCell ref="C34:D34"/>
    <mergeCell ref="C33:D33"/>
    <mergeCell ref="C28:D28"/>
    <mergeCell ref="C30:D30"/>
    <mergeCell ref="C31:D31"/>
    <mergeCell ref="C32:D32"/>
  </mergeCells>
  <phoneticPr fontId="3"/>
  <printOptions horizontalCentered="1" verticalCentered="1"/>
  <pageMargins left="0.39370078740157483" right="0.39370078740157483" top="0.59055118110236227" bottom="0.59055118110236227" header="0.31496062992125984" footer="0.31496062992125984"/>
  <pageSetup paperSize="9" scale="94"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7"/>
  <sheetViews>
    <sheetView zoomScaleNormal="100" workbookViewId="0">
      <pane ySplit="7" topLeftCell="A8" activePane="bottomLeft" state="frozen"/>
      <selection pane="bottomLeft" activeCell="A2" sqref="A2"/>
    </sheetView>
  </sheetViews>
  <sheetFormatPr defaultColWidth="9" defaultRowHeight="13.5"/>
  <cols>
    <col min="1" max="1" width="3.625" style="13" bestFit="1" customWidth="1"/>
    <col min="2" max="2" width="6" style="1" bestFit="1" customWidth="1"/>
    <col min="3" max="3" width="15" style="1" customWidth="1"/>
    <col min="4" max="5" width="3.75" style="1" customWidth="1"/>
    <col min="6" max="6" width="13.75" style="13" customWidth="1"/>
    <col min="7" max="7" width="9.375" style="1" customWidth="1"/>
    <col min="8" max="8" width="13.75" style="81" customWidth="1"/>
    <col min="9" max="9" width="9.375" style="5" customWidth="1"/>
    <col min="10" max="10" width="13.75" style="13" customWidth="1"/>
    <col min="11" max="11" width="9.375" style="1" customWidth="1"/>
    <col min="12" max="12" width="4.125" style="13" customWidth="1"/>
    <col min="13" max="13" width="4.125" style="13" bestFit="1" customWidth="1"/>
    <col min="14" max="16384" width="9" style="13"/>
  </cols>
  <sheetData>
    <row r="1" spans="1:13" ht="17.25">
      <c r="A1" s="9" t="s">
        <v>285</v>
      </c>
    </row>
    <row r="2" spans="1:13" ht="14.25">
      <c r="B2" s="15" t="s">
        <v>154</v>
      </c>
      <c r="C2" s="453" t="str">
        <f>注意事項!C3&amp;注意事項!F3</f>
        <v>第45回 名古屋地区選手権兼第6回名古屋地区競技会</v>
      </c>
      <c r="D2" s="453"/>
      <c r="E2" s="453"/>
      <c r="F2" s="453"/>
      <c r="G2" s="453"/>
      <c r="H2" s="453"/>
      <c r="I2" s="241" t="s">
        <v>136</v>
      </c>
      <c r="J2" s="113" t="str">
        <f>IF(①学校情報入力!D5="","",①学校情報入力!D5)</f>
        <v/>
      </c>
      <c r="K2" s="113" t="str">
        <f>IF(①学校情報入力!D4="","",①学校情報入力!D4)</f>
        <v/>
      </c>
    </row>
    <row r="3" spans="1:13" ht="18.75" customHeight="1" thickBot="1"/>
    <row r="4" spans="1:13" s="88" customFormat="1" ht="16.5" customHeight="1">
      <c r="B4" s="454" t="s">
        <v>148</v>
      </c>
      <c r="C4" s="108" t="s">
        <v>149</v>
      </c>
      <c r="D4" s="456">
        <f>②選手情報入力!F102</f>
        <v>0</v>
      </c>
      <c r="E4" s="457"/>
      <c r="G4" s="454" t="s">
        <v>139</v>
      </c>
      <c r="H4" s="89" t="s">
        <v>116</v>
      </c>
      <c r="I4" s="90" t="str">
        <f>IF(③リレー情報確認!F8="","",③リレー情報確認!F8)</f>
        <v/>
      </c>
      <c r="J4" s="117" t="s">
        <v>117</v>
      </c>
      <c r="K4" s="90" t="str">
        <f>IF(③リレー情報確認!L8="","",③リレー情報確認!L8)</f>
        <v/>
      </c>
    </row>
    <row r="5" spans="1:13" s="88" customFormat="1" ht="16.5" customHeight="1" thickBot="1">
      <c r="B5" s="455"/>
      <c r="C5" s="109" t="s">
        <v>150</v>
      </c>
      <c r="D5" s="458">
        <f>②選手情報入力!F103</f>
        <v>1</v>
      </c>
      <c r="E5" s="459"/>
      <c r="G5" s="455"/>
      <c r="H5" s="92" t="s">
        <v>137</v>
      </c>
      <c r="I5" s="93" t="str">
        <f>IF(③リレー情報確認!R8="","",③リレー情報確認!R8)</f>
        <v/>
      </c>
      <c r="J5" s="118" t="s">
        <v>138</v>
      </c>
      <c r="K5" s="93" t="str">
        <f>IF(③リレー情報確認!X8="","",③リレー情報確認!X8)</f>
        <v/>
      </c>
    </row>
    <row r="6" spans="1:13" s="88" customFormat="1" ht="18.75" customHeight="1">
      <c r="B6" s="91"/>
      <c r="C6" s="91"/>
      <c r="D6" s="91"/>
      <c r="E6" s="91"/>
      <c r="G6" s="91"/>
      <c r="H6" s="242"/>
      <c r="I6" s="243"/>
      <c r="K6" s="91"/>
    </row>
    <row r="7" spans="1:13" s="88" customFormat="1" ht="16.5" customHeight="1">
      <c r="A7" s="94"/>
      <c r="B7" s="95" t="s">
        <v>140</v>
      </c>
      <c r="C7" s="95" t="s">
        <v>141</v>
      </c>
      <c r="D7" s="95" t="s">
        <v>142</v>
      </c>
      <c r="E7" s="95" t="s">
        <v>143</v>
      </c>
      <c r="F7" s="95" t="s">
        <v>41</v>
      </c>
      <c r="G7" s="95" t="s">
        <v>42</v>
      </c>
      <c r="H7" s="95" t="s">
        <v>230</v>
      </c>
      <c r="I7" s="95" t="s">
        <v>231</v>
      </c>
      <c r="J7" s="225"/>
      <c r="K7" s="225"/>
      <c r="L7" s="95" t="s">
        <v>144</v>
      </c>
      <c r="M7" s="95" t="s">
        <v>145</v>
      </c>
    </row>
    <row r="8" spans="1:13" s="88" customFormat="1" ht="18" customHeight="1">
      <c r="A8" s="96">
        <v>1</v>
      </c>
      <c r="B8" s="97" t="str">
        <f>IF(②選手情報入力!B10="","",②選手情報入力!B10)</f>
        <v/>
      </c>
      <c r="C8" s="122" t="str">
        <f>IF(②選手情報入力!C10="","",②選手情報入力!C10)</f>
        <v/>
      </c>
      <c r="D8" s="97" t="str">
        <f>IF(②選手情報入力!F10="","",②選手情報入力!F10)</f>
        <v>女</v>
      </c>
      <c r="E8" s="97" t="str">
        <f>IF(②選手情報入力!G10="","",②選手情報入力!G10)</f>
        <v/>
      </c>
      <c r="F8" s="96" t="str">
        <f>IF(②選手情報入力!H10="","",②選手情報入力!H10)</f>
        <v/>
      </c>
      <c r="G8" s="97" t="str">
        <f>IF(②選手情報入力!I10="","",②選手情報入力!I10)</f>
        <v/>
      </c>
      <c r="H8" s="96" t="str">
        <f>IF(②選手情報入力!J10="","",②選手情報入力!J10)</f>
        <v/>
      </c>
      <c r="I8" s="97" t="str">
        <f>IF(②選手情報入力!K10="","",②選手情報入力!K10)</f>
        <v/>
      </c>
      <c r="J8" s="226" t="str">
        <f>IF(②選手情報入力!L10="","",②選手情報入力!L10)</f>
        <v/>
      </c>
      <c r="K8" s="227" t="str">
        <f>IF(②選手情報入力!M10="","",②選手情報入力!M10)</f>
        <v/>
      </c>
      <c r="L8" s="97" t="str">
        <f>IF(②選手情報入力!N10="","",②選手情報入力!N10)</f>
        <v/>
      </c>
      <c r="M8" s="97" t="str">
        <f>IF(②選手情報入力!O10="","",②選手情報入力!O10)</f>
        <v/>
      </c>
    </row>
    <row r="9" spans="1:13" s="88" customFormat="1" ht="18" customHeight="1">
      <c r="A9" s="98">
        <v>2</v>
      </c>
      <c r="B9" s="99" t="str">
        <f>IF(②選手情報入力!B11="","",②選手情報入力!B11)</f>
        <v/>
      </c>
      <c r="C9" s="123" t="str">
        <f>IF(②選手情報入力!C11="","",②選手情報入力!C11)</f>
        <v/>
      </c>
      <c r="D9" s="99" t="str">
        <f>IF(②選手情報入力!F11="","",②選手情報入力!F11)</f>
        <v/>
      </c>
      <c r="E9" s="99" t="str">
        <f>IF(②選手情報入力!G11="","",②選手情報入力!G11)</f>
        <v/>
      </c>
      <c r="F9" s="98" t="str">
        <f>IF(②選手情報入力!H11="","",②選手情報入力!H11)</f>
        <v/>
      </c>
      <c r="G9" s="99" t="str">
        <f>IF(②選手情報入力!I11="","",②選手情報入力!I11)</f>
        <v/>
      </c>
      <c r="H9" s="98" t="str">
        <f>IF(②選手情報入力!J11="","",②選手情報入力!J11)</f>
        <v/>
      </c>
      <c r="I9" s="99" t="str">
        <f>IF(②選手情報入力!K11="","",②選手情報入力!K11)</f>
        <v/>
      </c>
      <c r="J9" s="228" t="str">
        <f>IF(②選手情報入力!L11="","",②選手情報入力!L11)</f>
        <v/>
      </c>
      <c r="K9" s="229" t="str">
        <f>IF(②選手情報入力!M11="","",②選手情報入力!M11)</f>
        <v/>
      </c>
      <c r="L9" s="99" t="str">
        <f>IF(②選手情報入力!N11="","",②選手情報入力!N11)</f>
        <v/>
      </c>
      <c r="M9" s="99" t="str">
        <f>IF(②選手情報入力!O11="","",②選手情報入力!O11)</f>
        <v/>
      </c>
    </row>
    <row r="10" spans="1:13" s="88" customFormat="1" ht="18" customHeight="1">
      <c r="A10" s="98">
        <v>3</v>
      </c>
      <c r="B10" s="99" t="str">
        <f>IF(②選手情報入力!B12="","",②選手情報入力!B12)</f>
        <v/>
      </c>
      <c r="C10" s="123" t="str">
        <f>IF(②選手情報入力!C12="","",②選手情報入力!C12)</f>
        <v/>
      </c>
      <c r="D10" s="99" t="str">
        <f>IF(②選手情報入力!F12="","",②選手情報入力!F12)</f>
        <v/>
      </c>
      <c r="E10" s="99" t="str">
        <f>IF(②選手情報入力!G12="","",②選手情報入力!G12)</f>
        <v/>
      </c>
      <c r="F10" s="98" t="str">
        <f>IF(②選手情報入力!H12="","",②選手情報入力!H12)</f>
        <v/>
      </c>
      <c r="G10" s="99" t="str">
        <f>IF(②選手情報入力!I12="","",②選手情報入力!I12)</f>
        <v/>
      </c>
      <c r="H10" s="98" t="str">
        <f>IF(②選手情報入力!J12="","",②選手情報入力!J12)</f>
        <v/>
      </c>
      <c r="I10" s="99" t="str">
        <f>IF(②選手情報入力!K12="","",②選手情報入力!K12)</f>
        <v/>
      </c>
      <c r="J10" s="228" t="str">
        <f>IF(②選手情報入力!L12="","",②選手情報入力!L12)</f>
        <v/>
      </c>
      <c r="K10" s="229" t="str">
        <f>IF(②選手情報入力!M12="","",②選手情報入力!M12)</f>
        <v/>
      </c>
      <c r="L10" s="99" t="str">
        <f>IF(②選手情報入力!N12="","",②選手情報入力!N12)</f>
        <v/>
      </c>
      <c r="M10" s="99" t="str">
        <f>IF(②選手情報入力!O12="","",②選手情報入力!O12)</f>
        <v/>
      </c>
    </row>
    <row r="11" spans="1:13" s="88" customFormat="1" ht="18" customHeight="1">
      <c r="A11" s="98">
        <v>4</v>
      </c>
      <c r="B11" s="99" t="str">
        <f>IF(②選手情報入力!B13="","",②選手情報入力!B13)</f>
        <v/>
      </c>
      <c r="C11" s="123" t="str">
        <f>IF(②選手情報入力!C13="","",②選手情報入力!C13)</f>
        <v/>
      </c>
      <c r="D11" s="99" t="str">
        <f>IF(②選手情報入力!F13="","",②選手情報入力!F13)</f>
        <v/>
      </c>
      <c r="E11" s="99" t="str">
        <f>IF(②選手情報入力!G13="","",②選手情報入力!G13)</f>
        <v/>
      </c>
      <c r="F11" s="98" t="str">
        <f>IF(②選手情報入力!H13="","",②選手情報入力!H13)</f>
        <v/>
      </c>
      <c r="G11" s="99" t="str">
        <f>IF(②選手情報入力!I13="","",②選手情報入力!I13)</f>
        <v/>
      </c>
      <c r="H11" s="98" t="str">
        <f>IF(②選手情報入力!J13="","",②選手情報入力!J13)</f>
        <v/>
      </c>
      <c r="I11" s="99" t="str">
        <f>IF(②選手情報入力!K13="","",②選手情報入力!K13)</f>
        <v/>
      </c>
      <c r="J11" s="228" t="str">
        <f>IF(②選手情報入力!L13="","",②選手情報入力!L13)</f>
        <v/>
      </c>
      <c r="K11" s="229" t="str">
        <f>IF(②選手情報入力!M13="","",②選手情報入力!M13)</f>
        <v/>
      </c>
      <c r="L11" s="99" t="str">
        <f>IF(②選手情報入力!N13="","",②選手情報入力!N13)</f>
        <v/>
      </c>
      <c r="M11" s="99" t="str">
        <f>IF(②選手情報入力!O13="","",②選手情報入力!O13)</f>
        <v/>
      </c>
    </row>
    <row r="12" spans="1:13" s="88" customFormat="1" ht="18" customHeight="1">
      <c r="A12" s="102">
        <v>5</v>
      </c>
      <c r="B12" s="103" t="str">
        <f>IF(②選手情報入力!B14="","",②選手情報入力!B14)</f>
        <v/>
      </c>
      <c r="C12" s="124" t="str">
        <f>IF(②選手情報入力!C14="","",②選手情報入力!C14)</f>
        <v/>
      </c>
      <c r="D12" s="103" t="str">
        <f>IF(②選手情報入力!F14="","",②選手情報入力!F14)</f>
        <v/>
      </c>
      <c r="E12" s="103" t="str">
        <f>IF(②選手情報入力!G14="","",②選手情報入力!G14)</f>
        <v/>
      </c>
      <c r="F12" s="102" t="str">
        <f>IF(②選手情報入力!H14="","",②選手情報入力!H14)</f>
        <v/>
      </c>
      <c r="G12" s="103" t="str">
        <f>IF(②選手情報入力!I14="","",②選手情報入力!I14)</f>
        <v/>
      </c>
      <c r="H12" s="102" t="str">
        <f>IF(②選手情報入力!J14="","",②選手情報入力!J14)</f>
        <v/>
      </c>
      <c r="I12" s="103" t="str">
        <f>IF(②選手情報入力!K14="","",②選手情報入力!K14)</f>
        <v/>
      </c>
      <c r="J12" s="230" t="str">
        <f>IF(②選手情報入力!L14="","",②選手情報入力!L14)</f>
        <v/>
      </c>
      <c r="K12" s="231" t="str">
        <f>IF(②選手情報入力!M14="","",②選手情報入力!M14)</f>
        <v/>
      </c>
      <c r="L12" s="103" t="str">
        <f>IF(②選手情報入力!N14="","",②選手情報入力!N14)</f>
        <v/>
      </c>
      <c r="M12" s="103" t="str">
        <f>IF(②選手情報入力!O14="","",②選手情報入力!O14)</f>
        <v/>
      </c>
    </row>
    <row r="13" spans="1:13" s="88" customFormat="1" ht="18" customHeight="1">
      <c r="A13" s="96">
        <v>6</v>
      </c>
      <c r="B13" s="97" t="str">
        <f>IF(②選手情報入力!B15="","",②選手情報入力!B15)</f>
        <v/>
      </c>
      <c r="C13" s="122" t="str">
        <f>IF(②選手情報入力!C15="","",②選手情報入力!C15)</f>
        <v/>
      </c>
      <c r="D13" s="97" t="str">
        <f>IF(②選手情報入力!F15="","",②選手情報入力!F15)</f>
        <v/>
      </c>
      <c r="E13" s="97" t="str">
        <f>IF(②選手情報入力!G15="","",②選手情報入力!G15)</f>
        <v/>
      </c>
      <c r="F13" s="96" t="str">
        <f>IF(②選手情報入力!H15="","",②選手情報入力!H15)</f>
        <v/>
      </c>
      <c r="G13" s="97" t="str">
        <f>IF(②選手情報入力!I15="","",②選手情報入力!I15)</f>
        <v/>
      </c>
      <c r="H13" s="96" t="str">
        <f>IF(②選手情報入力!J15="","",②選手情報入力!J15)</f>
        <v/>
      </c>
      <c r="I13" s="97" t="str">
        <f>IF(②選手情報入力!K15="","",②選手情報入力!K15)</f>
        <v/>
      </c>
      <c r="J13" s="226" t="str">
        <f>IF(②選手情報入力!L15="","",②選手情報入力!L15)</f>
        <v/>
      </c>
      <c r="K13" s="227" t="str">
        <f>IF(②選手情報入力!M15="","",②選手情報入力!M15)</f>
        <v/>
      </c>
      <c r="L13" s="97" t="str">
        <f>IF(②選手情報入力!N15="","",②選手情報入力!N15)</f>
        <v/>
      </c>
      <c r="M13" s="97" t="str">
        <f>IF(②選手情報入力!O15="","",②選手情報入力!O15)</f>
        <v/>
      </c>
    </row>
    <row r="14" spans="1:13" s="88" customFormat="1" ht="18" customHeight="1">
      <c r="A14" s="98">
        <v>7</v>
      </c>
      <c r="B14" s="99" t="str">
        <f>IF(②選手情報入力!B16="","",②選手情報入力!B16)</f>
        <v/>
      </c>
      <c r="C14" s="123" t="str">
        <f>IF(②選手情報入力!C16="","",②選手情報入力!C16)</f>
        <v/>
      </c>
      <c r="D14" s="99" t="str">
        <f>IF(②選手情報入力!F16="","",②選手情報入力!F16)</f>
        <v/>
      </c>
      <c r="E14" s="99" t="str">
        <f>IF(②選手情報入力!G16="","",②選手情報入力!G16)</f>
        <v/>
      </c>
      <c r="F14" s="98" t="str">
        <f>IF(②選手情報入力!H16="","",②選手情報入力!H16)</f>
        <v/>
      </c>
      <c r="G14" s="99" t="str">
        <f>IF(②選手情報入力!I16="","",②選手情報入力!I16)</f>
        <v/>
      </c>
      <c r="H14" s="98" t="str">
        <f>IF(②選手情報入力!J16="","",②選手情報入力!J16)</f>
        <v/>
      </c>
      <c r="I14" s="99" t="str">
        <f>IF(②選手情報入力!K16="","",②選手情報入力!K16)</f>
        <v/>
      </c>
      <c r="J14" s="228" t="str">
        <f>IF(②選手情報入力!L16="","",②選手情報入力!L16)</f>
        <v/>
      </c>
      <c r="K14" s="229" t="str">
        <f>IF(②選手情報入力!M16="","",②選手情報入力!M16)</f>
        <v/>
      </c>
      <c r="L14" s="99" t="str">
        <f>IF(②選手情報入力!N16="","",②選手情報入力!N16)</f>
        <v/>
      </c>
      <c r="M14" s="99" t="str">
        <f>IF(②選手情報入力!O16="","",②選手情報入力!O16)</f>
        <v/>
      </c>
    </row>
    <row r="15" spans="1:13" s="88" customFormat="1" ht="18" customHeight="1">
      <c r="A15" s="98">
        <v>8</v>
      </c>
      <c r="B15" s="99" t="str">
        <f>IF(②選手情報入力!B17="","",②選手情報入力!B17)</f>
        <v/>
      </c>
      <c r="C15" s="123" t="str">
        <f>IF(②選手情報入力!C17="","",②選手情報入力!C17)</f>
        <v/>
      </c>
      <c r="D15" s="99" t="str">
        <f>IF(②選手情報入力!F17="","",②選手情報入力!F17)</f>
        <v/>
      </c>
      <c r="E15" s="99" t="str">
        <f>IF(②選手情報入力!G17="","",②選手情報入力!G17)</f>
        <v/>
      </c>
      <c r="F15" s="98" t="str">
        <f>IF(②選手情報入力!H17="","",②選手情報入力!H17)</f>
        <v/>
      </c>
      <c r="G15" s="99" t="str">
        <f>IF(②選手情報入力!I17="","",②選手情報入力!I17)</f>
        <v/>
      </c>
      <c r="H15" s="98" t="str">
        <f>IF(②選手情報入力!J17="","",②選手情報入力!J17)</f>
        <v/>
      </c>
      <c r="I15" s="99" t="str">
        <f>IF(②選手情報入力!K17="","",②選手情報入力!K17)</f>
        <v/>
      </c>
      <c r="J15" s="228" t="str">
        <f>IF(②選手情報入力!L17="","",②選手情報入力!L17)</f>
        <v/>
      </c>
      <c r="K15" s="229" t="str">
        <f>IF(②選手情報入力!M17="","",②選手情報入力!M17)</f>
        <v/>
      </c>
      <c r="L15" s="99" t="str">
        <f>IF(②選手情報入力!N17="","",②選手情報入力!N17)</f>
        <v/>
      </c>
      <c r="M15" s="99" t="str">
        <f>IF(②選手情報入力!O17="","",②選手情報入力!O17)</f>
        <v/>
      </c>
    </row>
    <row r="16" spans="1:13" s="88" customFormat="1" ht="18" customHeight="1">
      <c r="A16" s="98">
        <v>9</v>
      </c>
      <c r="B16" s="99" t="str">
        <f>IF(②選手情報入力!B18="","",②選手情報入力!B18)</f>
        <v/>
      </c>
      <c r="C16" s="123" t="str">
        <f>IF(②選手情報入力!C18="","",②選手情報入力!C18)</f>
        <v/>
      </c>
      <c r="D16" s="99" t="str">
        <f>IF(②選手情報入力!F18="","",②選手情報入力!F18)</f>
        <v/>
      </c>
      <c r="E16" s="99" t="str">
        <f>IF(②選手情報入力!G18="","",②選手情報入力!G18)</f>
        <v/>
      </c>
      <c r="F16" s="98" t="str">
        <f>IF(②選手情報入力!H18="","",②選手情報入力!H18)</f>
        <v/>
      </c>
      <c r="G16" s="99" t="str">
        <f>IF(②選手情報入力!I18="","",②選手情報入力!I18)</f>
        <v/>
      </c>
      <c r="H16" s="98" t="str">
        <f>IF(②選手情報入力!J18="","",②選手情報入力!J18)</f>
        <v/>
      </c>
      <c r="I16" s="99" t="str">
        <f>IF(②選手情報入力!K18="","",②選手情報入力!K18)</f>
        <v/>
      </c>
      <c r="J16" s="228" t="str">
        <f>IF(②選手情報入力!L18="","",②選手情報入力!L18)</f>
        <v/>
      </c>
      <c r="K16" s="229" t="str">
        <f>IF(②選手情報入力!M18="","",②選手情報入力!M18)</f>
        <v/>
      </c>
      <c r="L16" s="99" t="str">
        <f>IF(②選手情報入力!N18="","",②選手情報入力!N18)</f>
        <v/>
      </c>
      <c r="M16" s="99" t="str">
        <f>IF(②選手情報入力!O18="","",②選手情報入力!O18)</f>
        <v/>
      </c>
    </row>
    <row r="17" spans="1:13" s="88" customFormat="1" ht="18" customHeight="1">
      <c r="A17" s="100">
        <v>10</v>
      </c>
      <c r="B17" s="101" t="str">
        <f>IF(②選手情報入力!B19="","",②選手情報入力!B19)</f>
        <v/>
      </c>
      <c r="C17" s="125" t="str">
        <f>IF(②選手情報入力!C19="","",②選手情報入力!C19)</f>
        <v/>
      </c>
      <c r="D17" s="101" t="str">
        <f>IF(②選手情報入力!F19="","",②選手情報入力!F19)</f>
        <v/>
      </c>
      <c r="E17" s="101" t="str">
        <f>IF(②選手情報入力!G19="","",②選手情報入力!G19)</f>
        <v/>
      </c>
      <c r="F17" s="100" t="str">
        <f>IF(②選手情報入力!H19="","",②選手情報入力!H19)</f>
        <v/>
      </c>
      <c r="G17" s="101" t="str">
        <f>IF(②選手情報入力!I19="","",②選手情報入力!I19)</f>
        <v/>
      </c>
      <c r="H17" s="100" t="str">
        <f>IF(②選手情報入力!J19="","",②選手情報入力!J19)</f>
        <v/>
      </c>
      <c r="I17" s="101" t="str">
        <f>IF(②選手情報入力!K19="","",②選手情報入力!K19)</f>
        <v/>
      </c>
      <c r="J17" s="232" t="str">
        <f>IF(②選手情報入力!L19="","",②選手情報入力!L19)</f>
        <v/>
      </c>
      <c r="K17" s="233" t="str">
        <f>IF(②選手情報入力!M19="","",②選手情報入力!M19)</f>
        <v/>
      </c>
      <c r="L17" s="101" t="str">
        <f>IF(②選手情報入力!N19="","",②選手情報入力!N19)</f>
        <v/>
      </c>
      <c r="M17" s="101" t="str">
        <f>IF(②選手情報入力!O19="","",②選手情報入力!O19)</f>
        <v/>
      </c>
    </row>
    <row r="18" spans="1:13" s="88" customFormat="1" ht="18" customHeight="1">
      <c r="A18" s="104">
        <v>11</v>
      </c>
      <c r="B18" s="105" t="str">
        <f>IF(②選手情報入力!B20="","",②選手情報入力!B20)</f>
        <v/>
      </c>
      <c r="C18" s="126" t="str">
        <f>IF(②選手情報入力!C20="","",②選手情報入力!C20)</f>
        <v/>
      </c>
      <c r="D18" s="105" t="str">
        <f>IF(②選手情報入力!F20="","",②選手情報入力!F20)</f>
        <v/>
      </c>
      <c r="E18" s="105" t="str">
        <f>IF(②選手情報入力!G20="","",②選手情報入力!G20)</f>
        <v/>
      </c>
      <c r="F18" s="104" t="str">
        <f>IF(②選手情報入力!H20="","",②選手情報入力!H20)</f>
        <v/>
      </c>
      <c r="G18" s="105" t="str">
        <f>IF(②選手情報入力!I20="","",②選手情報入力!I20)</f>
        <v/>
      </c>
      <c r="H18" s="104" t="str">
        <f>IF(②選手情報入力!J20="","",②選手情報入力!J20)</f>
        <v/>
      </c>
      <c r="I18" s="105" t="str">
        <f>IF(②選手情報入力!K20="","",②選手情報入力!K20)</f>
        <v/>
      </c>
      <c r="J18" s="234" t="str">
        <f>IF(②選手情報入力!L20="","",②選手情報入力!L20)</f>
        <v/>
      </c>
      <c r="K18" s="235" t="str">
        <f>IF(②選手情報入力!M20="","",②選手情報入力!M20)</f>
        <v/>
      </c>
      <c r="L18" s="105" t="str">
        <f>IF(②選手情報入力!N20="","",②選手情報入力!N20)</f>
        <v/>
      </c>
      <c r="M18" s="105" t="str">
        <f>IF(②選手情報入力!O20="","",②選手情報入力!O20)</f>
        <v/>
      </c>
    </row>
    <row r="19" spans="1:13" s="88" customFormat="1" ht="18" customHeight="1">
      <c r="A19" s="98">
        <v>12</v>
      </c>
      <c r="B19" s="99" t="str">
        <f>IF(②選手情報入力!B21="","",②選手情報入力!B21)</f>
        <v/>
      </c>
      <c r="C19" s="123" t="str">
        <f>IF(②選手情報入力!C21="","",②選手情報入力!C21)</f>
        <v/>
      </c>
      <c r="D19" s="99" t="str">
        <f>IF(②選手情報入力!F21="","",②選手情報入力!F21)</f>
        <v/>
      </c>
      <c r="E19" s="99" t="str">
        <f>IF(②選手情報入力!G21="","",②選手情報入力!G21)</f>
        <v/>
      </c>
      <c r="F19" s="98" t="str">
        <f>IF(②選手情報入力!H21="","",②選手情報入力!H21)</f>
        <v/>
      </c>
      <c r="G19" s="99" t="str">
        <f>IF(②選手情報入力!I21="","",②選手情報入力!I21)</f>
        <v/>
      </c>
      <c r="H19" s="98" t="str">
        <f>IF(②選手情報入力!J21="","",②選手情報入力!J21)</f>
        <v/>
      </c>
      <c r="I19" s="99" t="str">
        <f>IF(②選手情報入力!K21="","",②選手情報入力!K21)</f>
        <v/>
      </c>
      <c r="J19" s="228" t="str">
        <f>IF(②選手情報入力!L21="","",②選手情報入力!L21)</f>
        <v/>
      </c>
      <c r="K19" s="229" t="str">
        <f>IF(②選手情報入力!M21="","",②選手情報入力!M21)</f>
        <v/>
      </c>
      <c r="L19" s="99" t="str">
        <f>IF(②選手情報入力!N21="","",②選手情報入力!N21)</f>
        <v/>
      </c>
      <c r="M19" s="99" t="str">
        <f>IF(②選手情報入力!O21="","",②選手情報入力!O21)</f>
        <v/>
      </c>
    </row>
    <row r="20" spans="1:13" s="88" customFormat="1" ht="18" customHeight="1">
      <c r="A20" s="98">
        <v>13</v>
      </c>
      <c r="B20" s="99" t="str">
        <f>IF(②選手情報入力!B22="","",②選手情報入力!B22)</f>
        <v/>
      </c>
      <c r="C20" s="123" t="str">
        <f>IF(②選手情報入力!C22="","",②選手情報入力!C22)</f>
        <v/>
      </c>
      <c r="D20" s="99" t="str">
        <f>IF(②選手情報入力!F22="","",②選手情報入力!F22)</f>
        <v/>
      </c>
      <c r="E20" s="99" t="str">
        <f>IF(②選手情報入力!G22="","",②選手情報入力!G22)</f>
        <v/>
      </c>
      <c r="F20" s="98" t="str">
        <f>IF(②選手情報入力!H22="","",②選手情報入力!H22)</f>
        <v/>
      </c>
      <c r="G20" s="99" t="str">
        <f>IF(②選手情報入力!I22="","",②選手情報入力!I22)</f>
        <v/>
      </c>
      <c r="H20" s="98" t="str">
        <f>IF(②選手情報入力!J22="","",②選手情報入力!J22)</f>
        <v/>
      </c>
      <c r="I20" s="99" t="str">
        <f>IF(②選手情報入力!K22="","",②選手情報入力!K22)</f>
        <v/>
      </c>
      <c r="J20" s="228" t="str">
        <f>IF(②選手情報入力!L22="","",②選手情報入力!L22)</f>
        <v/>
      </c>
      <c r="K20" s="229" t="str">
        <f>IF(②選手情報入力!M22="","",②選手情報入力!M22)</f>
        <v/>
      </c>
      <c r="L20" s="99" t="str">
        <f>IF(②選手情報入力!N22="","",②選手情報入力!N22)</f>
        <v/>
      </c>
      <c r="M20" s="99" t="str">
        <f>IF(②選手情報入力!O22="","",②選手情報入力!O22)</f>
        <v/>
      </c>
    </row>
    <row r="21" spans="1:13" s="88" customFormat="1" ht="18" customHeight="1">
      <c r="A21" s="98">
        <v>14</v>
      </c>
      <c r="B21" s="99" t="str">
        <f>IF(②選手情報入力!B23="","",②選手情報入力!B23)</f>
        <v/>
      </c>
      <c r="C21" s="123" t="str">
        <f>IF(②選手情報入力!C23="","",②選手情報入力!C23)</f>
        <v/>
      </c>
      <c r="D21" s="99" t="str">
        <f>IF(②選手情報入力!F23="","",②選手情報入力!F23)</f>
        <v/>
      </c>
      <c r="E21" s="99" t="str">
        <f>IF(②選手情報入力!G23="","",②選手情報入力!G23)</f>
        <v/>
      </c>
      <c r="F21" s="98" t="str">
        <f>IF(②選手情報入力!H23="","",②選手情報入力!H23)</f>
        <v/>
      </c>
      <c r="G21" s="99" t="str">
        <f>IF(②選手情報入力!I23="","",②選手情報入力!I23)</f>
        <v/>
      </c>
      <c r="H21" s="98" t="str">
        <f>IF(②選手情報入力!J23="","",②選手情報入力!J23)</f>
        <v/>
      </c>
      <c r="I21" s="99" t="str">
        <f>IF(②選手情報入力!K23="","",②選手情報入力!K23)</f>
        <v/>
      </c>
      <c r="J21" s="228" t="str">
        <f>IF(②選手情報入力!L23="","",②選手情報入力!L23)</f>
        <v/>
      </c>
      <c r="K21" s="229" t="str">
        <f>IF(②選手情報入力!M23="","",②選手情報入力!M23)</f>
        <v/>
      </c>
      <c r="L21" s="99" t="str">
        <f>IF(②選手情報入力!N23="","",②選手情報入力!N23)</f>
        <v/>
      </c>
      <c r="M21" s="99" t="str">
        <f>IF(②選手情報入力!O23="","",②選手情報入力!O23)</f>
        <v/>
      </c>
    </row>
    <row r="22" spans="1:13" s="88" customFormat="1" ht="18" customHeight="1">
      <c r="A22" s="102">
        <v>15</v>
      </c>
      <c r="B22" s="103" t="str">
        <f>IF(②選手情報入力!B24="","",②選手情報入力!B24)</f>
        <v/>
      </c>
      <c r="C22" s="124" t="str">
        <f>IF(②選手情報入力!C24="","",②選手情報入力!C24)</f>
        <v/>
      </c>
      <c r="D22" s="103" t="str">
        <f>IF(②選手情報入力!F24="","",②選手情報入力!F24)</f>
        <v/>
      </c>
      <c r="E22" s="103" t="str">
        <f>IF(②選手情報入力!G24="","",②選手情報入力!G24)</f>
        <v/>
      </c>
      <c r="F22" s="102" t="str">
        <f>IF(②選手情報入力!H24="","",②選手情報入力!H24)</f>
        <v/>
      </c>
      <c r="G22" s="103" t="str">
        <f>IF(②選手情報入力!I24="","",②選手情報入力!I24)</f>
        <v/>
      </c>
      <c r="H22" s="102" t="str">
        <f>IF(②選手情報入力!J24="","",②選手情報入力!J24)</f>
        <v/>
      </c>
      <c r="I22" s="103" t="str">
        <f>IF(②選手情報入力!K24="","",②選手情報入力!K24)</f>
        <v/>
      </c>
      <c r="J22" s="230" t="str">
        <f>IF(②選手情報入力!L24="","",②選手情報入力!L24)</f>
        <v/>
      </c>
      <c r="K22" s="231" t="str">
        <f>IF(②選手情報入力!M24="","",②選手情報入力!M24)</f>
        <v/>
      </c>
      <c r="L22" s="103" t="str">
        <f>IF(②選手情報入力!N24="","",②選手情報入力!N24)</f>
        <v/>
      </c>
      <c r="M22" s="103" t="str">
        <f>IF(②選手情報入力!O24="","",②選手情報入力!O24)</f>
        <v/>
      </c>
    </row>
    <row r="23" spans="1:13" s="88" customFormat="1" ht="18" customHeight="1">
      <c r="A23" s="96">
        <v>16</v>
      </c>
      <c r="B23" s="97" t="str">
        <f>IF(②選手情報入力!B25="","",②選手情報入力!B25)</f>
        <v/>
      </c>
      <c r="C23" s="122" t="str">
        <f>IF(②選手情報入力!C25="","",②選手情報入力!C25)</f>
        <v/>
      </c>
      <c r="D23" s="97" t="str">
        <f>IF(②選手情報入力!F25="","",②選手情報入力!F25)</f>
        <v/>
      </c>
      <c r="E23" s="97" t="str">
        <f>IF(②選手情報入力!G25="","",②選手情報入力!G25)</f>
        <v/>
      </c>
      <c r="F23" s="96" t="str">
        <f>IF(②選手情報入力!H25="","",②選手情報入力!H25)</f>
        <v/>
      </c>
      <c r="G23" s="97" t="str">
        <f>IF(②選手情報入力!I25="","",②選手情報入力!I25)</f>
        <v/>
      </c>
      <c r="H23" s="96" t="str">
        <f>IF(②選手情報入力!J25="","",②選手情報入力!J25)</f>
        <v/>
      </c>
      <c r="I23" s="97" t="str">
        <f>IF(②選手情報入力!K25="","",②選手情報入力!K25)</f>
        <v/>
      </c>
      <c r="J23" s="226" t="str">
        <f>IF(②選手情報入力!L25="","",②選手情報入力!L25)</f>
        <v/>
      </c>
      <c r="K23" s="227" t="str">
        <f>IF(②選手情報入力!M25="","",②選手情報入力!M25)</f>
        <v/>
      </c>
      <c r="L23" s="97" t="str">
        <f>IF(②選手情報入力!N25="","",②選手情報入力!N25)</f>
        <v/>
      </c>
      <c r="M23" s="97" t="str">
        <f>IF(②選手情報入力!O25="","",②選手情報入力!O25)</f>
        <v/>
      </c>
    </row>
    <row r="24" spans="1:13" s="88" customFormat="1" ht="18" customHeight="1">
      <c r="A24" s="98">
        <v>17</v>
      </c>
      <c r="B24" s="99" t="str">
        <f>IF(②選手情報入力!B26="","",②選手情報入力!B26)</f>
        <v/>
      </c>
      <c r="C24" s="123" t="str">
        <f>IF(②選手情報入力!C26="","",②選手情報入力!C26)</f>
        <v/>
      </c>
      <c r="D24" s="99" t="str">
        <f>IF(②選手情報入力!F26="","",②選手情報入力!F26)</f>
        <v/>
      </c>
      <c r="E24" s="99" t="str">
        <f>IF(②選手情報入力!G26="","",②選手情報入力!G26)</f>
        <v/>
      </c>
      <c r="F24" s="98" t="str">
        <f>IF(②選手情報入力!H26="","",②選手情報入力!H26)</f>
        <v/>
      </c>
      <c r="G24" s="99" t="str">
        <f>IF(②選手情報入力!I26="","",②選手情報入力!I26)</f>
        <v/>
      </c>
      <c r="H24" s="98" t="str">
        <f>IF(②選手情報入力!J26="","",②選手情報入力!J26)</f>
        <v/>
      </c>
      <c r="I24" s="99" t="str">
        <f>IF(②選手情報入力!K26="","",②選手情報入力!K26)</f>
        <v/>
      </c>
      <c r="J24" s="228" t="str">
        <f>IF(②選手情報入力!L26="","",②選手情報入力!L26)</f>
        <v/>
      </c>
      <c r="K24" s="229" t="str">
        <f>IF(②選手情報入力!M26="","",②選手情報入力!M26)</f>
        <v/>
      </c>
      <c r="L24" s="99" t="str">
        <f>IF(②選手情報入力!N26="","",②選手情報入力!N26)</f>
        <v/>
      </c>
      <c r="M24" s="99" t="str">
        <f>IF(②選手情報入力!O26="","",②選手情報入力!O26)</f>
        <v/>
      </c>
    </row>
    <row r="25" spans="1:13" s="88" customFormat="1" ht="18" customHeight="1">
      <c r="A25" s="98">
        <v>18</v>
      </c>
      <c r="B25" s="99" t="str">
        <f>IF(②選手情報入力!B27="","",②選手情報入力!B27)</f>
        <v/>
      </c>
      <c r="C25" s="123" t="str">
        <f>IF(②選手情報入力!C27="","",②選手情報入力!C27)</f>
        <v/>
      </c>
      <c r="D25" s="99" t="str">
        <f>IF(②選手情報入力!F27="","",②選手情報入力!F27)</f>
        <v/>
      </c>
      <c r="E25" s="99" t="str">
        <f>IF(②選手情報入力!G27="","",②選手情報入力!G27)</f>
        <v/>
      </c>
      <c r="F25" s="98" t="str">
        <f>IF(②選手情報入力!H27="","",②選手情報入力!H27)</f>
        <v/>
      </c>
      <c r="G25" s="99" t="str">
        <f>IF(②選手情報入力!I27="","",②選手情報入力!I27)</f>
        <v/>
      </c>
      <c r="H25" s="98" t="str">
        <f>IF(②選手情報入力!J27="","",②選手情報入力!J27)</f>
        <v/>
      </c>
      <c r="I25" s="99" t="str">
        <f>IF(②選手情報入力!K27="","",②選手情報入力!K27)</f>
        <v/>
      </c>
      <c r="J25" s="228" t="str">
        <f>IF(②選手情報入力!L27="","",②選手情報入力!L27)</f>
        <v/>
      </c>
      <c r="K25" s="229" t="str">
        <f>IF(②選手情報入力!M27="","",②選手情報入力!M27)</f>
        <v/>
      </c>
      <c r="L25" s="99" t="str">
        <f>IF(②選手情報入力!N27="","",②選手情報入力!N27)</f>
        <v/>
      </c>
      <c r="M25" s="99" t="str">
        <f>IF(②選手情報入力!O27="","",②選手情報入力!O27)</f>
        <v/>
      </c>
    </row>
    <row r="26" spans="1:13" s="88" customFormat="1" ht="18" customHeight="1">
      <c r="A26" s="98">
        <v>19</v>
      </c>
      <c r="B26" s="99" t="str">
        <f>IF(②選手情報入力!B28="","",②選手情報入力!B28)</f>
        <v/>
      </c>
      <c r="C26" s="123" t="str">
        <f>IF(②選手情報入力!C28="","",②選手情報入力!C28)</f>
        <v/>
      </c>
      <c r="D26" s="99" t="str">
        <f>IF(②選手情報入力!F28="","",②選手情報入力!F28)</f>
        <v/>
      </c>
      <c r="E26" s="99" t="str">
        <f>IF(②選手情報入力!G28="","",②選手情報入力!G28)</f>
        <v/>
      </c>
      <c r="F26" s="98" t="str">
        <f>IF(②選手情報入力!H28="","",②選手情報入力!H28)</f>
        <v/>
      </c>
      <c r="G26" s="99" t="str">
        <f>IF(②選手情報入力!I28="","",②選手情報入力!I28)</f>
        <v/>
      </c>
      <c r="H26" s="98" t="str">
        <f>IF(②選手情報入力!J28="","",②選手情報入力!J28)</f>
        <v/>
      </c>
      <c r="I26" s="99" t="str">
        <f>IF(②選手情報入力!K28="","",②選手情報入力!K28)</f>
        <v/>
      </c>
      <c r="J26" s="228" t="str">
        <f>IF(②選手情報入力!L28="","",②選手情報入力!L28)</f>
        <v/>
      </c>
      <c r="K26" s="229" t="str">
        <f>IF(②選手情報入力!M28="","",②選手情報入力!M28)</f>
        <v/>
      </c>
      <c r="L26" s="99" t="str">
        <f>IF(②選手情報入力!N28="","",②選手情報入力!N28)</f>
        <v/>
      </c>
      <c r="M26" s="99" t="str">
        <f>IF(②選手情報入力!O28="","",②選手情報入力!O28)</f>
        <v/>
      </c>
    </row>
    <row r="27" spans="1:13" s="88" customFormat="1" ht="18" customHeight="1">
      <c r="A27" s="100">
        <v>20</v>
      </c>
      <c r="B27" s="101" t="str">
        <f>IF(②選手情報入力!B29="","",②選手情報入力!B29)</f>
        <v/>
      </c>
      <c r="C27" s="125" t="str">
        <f>IF(②選手情報入力!C29="","",②選手情報入力!C29)</f>
        <v/>
      </c>
      <c r="D27" s="101" t="str">
        <f>IF(②選手情報入力!F29="","",②選手情報入力!F29)</f>
        <v/>
      </c>
      <c r="E27" s="101" t="str">
        <f>IF(②選手情報入力!G29="","",②選手情報入力!G29)</f>
        <v/>
      </c>
      <c r="F27" s="100" t="str">
        <f>IF(②選手情報入力!H29="","",②選手情報入力!H29)</f>
        <v/>
      </c>
      <c r="G27" s="101" t="str">
        <f>IF(②選手情報入力!I29="","",②選手情報入力!I29)</f>
        <v/>
      </c>
      <c r="H27" s="100" t="str">
        <f>IF(②選手情報入力!J29="","",②選手情報入力!J29)</f>
        <v/>
      </c>
      <c r="I27" s="101" t="str">
        <f>IF(②選手情報入力!K29="","",②選手情報入力!K29)</f>
        <v/>
      </c>
      <c r="J27" s="232" t="str">
        <f>IF(②選手情報入力!L29="","",②選手情報入力!L29)</f>
        <v/>
      </c>
      <c r="K27" s="233" t="str">
        <f>IF(②選手情報入力!M29="","",②選手情報入力!M29)</f>
        <v/>
      </c>
      <c r="L27" s="101" t="str">
        <f>IF(②選手情報入力!N29="","",②選手情報入力!N29)</f>
        <v/>
      </c>
      <c r="M27" s="101" t="str">
        <f>IF(②選手情報入力!O29="","",②選手情報入力!O29)</f>
        <v/>
      </c>
    </row>
    <row r="28" spans="1:13" s="88" customFormat="1" ht="18" customHeight="1">
      <c r="A28" s="104">
        <v>21</v>
      </c>
      <c r="B28" s="105" t="str">
        <f>IF(②選手情報入力!B30="","",②選手情報入力!B30)</f>
        <v/>
      </c>
      <c r="C28" s="126" t="str">
        <f>IF(②選手情報入力!C30="","",②選手情報入力!C30)</f>
        <v/>
      </c>
      <c r="D28" s="105" t="str">
        <f>IF(②選手情報入力!F30="","",②選手情報入力!F30)</f>
        <v/>
      </c>
      <c r="E28" s="105" t="str">
        <f>IF(②選手情報入力!G30="","",②選手情報入力!G30)</f>
        <v/>
      </c>
      <c r="F28" s="104" t="str">
        <f>IF(②選手情報入力!H30="","",②選手情報入力!H30)</f>
        <v/>
      </c>
      <c r="G28" s="105" t="str">
        <f>IF(②選手情報入力!I30="","",②選手情報入力!I30)</f>
        <v/>
      </c>
      <c r="H28" s="104" t="str">
        <f>IF(②選手情報入力!J30="","",②選手情報入力!J30)</f>
        <v/>
      </c>
      <c r="I28" s="105" t="str">
        <f>IF(②選手情報入力!K30="","",②選手情報入力!K30)</f>
        <v/>
      </c>
      <c r="J28" s="234" t="str">
        <f>IF(②選手情報入力!L30="","",②選手情報入力!L30)</f>
        <v/>
      </c>
      <c r="K28" s="235" t="str">
        <f>IF(②選手情報入力!M30="","",②選手情報入力!M30)</f>
        <v/>
      </c>
      <c r="L28" s="105" t="str">
        <f>IF(②選手情報入力!N30="","",②選手情報入力!N30)</f>
        <v/>
      </c>
      <c r="M28" s="105" t="str">
        <f>IF(②選手情報入力!O30="","",②選手情報入力!O30)</f>
        <v/>
      </c>
    </row>
    <row r="29" spans="1:13" s="88" customFormat="1" ht="18" customHeight="1">
      <c r="A29" s="98">
        <v>22</v>
      </c>
      <c r="B29" s="99" t="str">
        <f>IF(②選手情報入力!B31="","",②選手情報入力!B31)</f>
        <v/>
      </c>
      <c r="C29" s="123" t="str">
        <f>IF(②選手情報入力!C31="","",②選手情報入力!C31)</f>
        <v/>
      </c>
      <c r="D29" s="99" t="str">
        <f>IF(②選手情報入力!F31="","",②選手情報入力!F31)</f>
        <v/>
      </c>
      <c r="E29" s="99" t="str">
        <f>IF(②選手情報入力!G31="","",②選手情報入力!G31)</f>
        <v/>
      </c>
      <c r="F29" s="98" t="str">
        <f>IF(②選手情報入力!H31="","",②選手情報入力!H31)</f>
        <v/>
      </c>
      <c r="G29" s="99" t="str">
        <f>IF(②選手情報入力!I31="","",②選手情報入力!I31)</f>
        <v/>
      </c>
      <c r="H29" s="98" t="str">
        <f>IF(②選手情報入力!J31="","",②選手情報入力!J31)</f>
        <v/>
      </c>
      <c r="I29" s="99" t="str">
        <f>IF(②選手情報入力!K31="","",②選手情報入力!K31)</f>
        <v/>
      </c>
      <c r="J29" s="228" t="str">
        <f>IF(②選手情報入力!L31="","",②選手情報入力!L31)</f>
        <v/>
      </c>
      <c r="K29" s="229" t="str">
        <f>IF(②選手情報入力!M31="","",②選手情報入力!M31)</f>
        <v/>
      </c>
      <c r="L29" s="99" t="str">
        <f>IF(②選手情報入力!N31="","",②選手情報入力!N31)</f>
        <v/>
      </c>
      <c r="M29" s="99" t="str">
        <f>IF(②選手情報入力!O31="","",②選手情報入力!O31)</f>
        <v/>
      </c>
    </row>
    <row r="30" spans="1:13" s="88" customFormat="1" ht="18" customHeight="1">
      <c r="A30" s="98">
        <v>23</v>
      </c>
      <c r="B30" s="99" t="str">
        <f>IF(②選手情報入力!B32="","",②選手情報入力!B32)</f>
        <v/>
      </c>
      <c r="C30" s="123" t="str">
        <f>IF(②選手情報入力!C32="","",②選手情報入力!C32)</f>
        <v/>
      </c>
      <c r="D30" s="99" t="str">
        <f>IF(②選手情報入力!F32="","",②選手情報入力!F32)</f>
        <v/>
      </c>
      <c r="E30" s="99" t="str">
        <f>IF(②選手情報入力!G32="","",②選手情報入力!G32)</f>
        <v/>
      </c>
      <c r="F30" s="98" t="str">
        <f>IF(②選手情報入力!H32="","",②選手情報入力!H32)</f>
        <v/>
      </c>
      <c r="G30" s="99" t="str">
        <f>IF(②選手情報入力!I32="","",②選手情報入力!I32)</f>
        <v/>
      </c>
      <c r="H30" s="98" t="str">
        <f>IF(②選手情報入力!J32="","",②選手情報入力!J32)</f>
        <v/>
      </c>
      <c r="I30" s="99" t="str">
        <f>IF(②選手情報入力!K32="","",②選手情報入力!K32)</f>
        <v/>
      </c>
      <c r="J30" s="228" t="str">
        <f>IF(②選手情報入力!L32="","",②選手情報入力!L32)</f>
        <v/>
      </c>
      <c r="K30" s="229" t="str">
        <f>IF(②選手情報入力!M32="","",②選手情報入力!M32)</f>
        <v/>
      </c>
      <c r="L30" s="99" t="str">
        <f>IF(②選手情報入力!N32="","",②選手情報入力!N32)</f>
        <v/>
      </c>
      <c r="M30" s="99" t="str">
        <f>IF(②選手情報入力!O32="","",②選手情報入力!O32)</f>
        <v/>
      </c>
    </row>
    <row r="31" spans="1:13" s="88" customFormat="1" ht="18" customHeight="1">
      <c r="A31" s="98">
        <v>24</v>
      </c>
      <c r="B31" s="99" t="str">
        <f>IF(②選手情報入力!B33="","",②選手情報入力!B33)</f>
        <v/>
      </c>
      <c r="C31" s="123" t="str">
        <f>IF(②選手情報入力!C33="","",②選手情報入力!C33)</f>
        <v/>
      </c>
      <c r="D31" s="99" t="str">
        <f>IF(②選手情報入力!F33="","",②選手情報入力!F33)</f>
        <v/>
      </c>
      <c r="E31" s="99" t="str">
        <f>IF(②選手情報入力!G33="","",②選手情報入力!G33)</f>
        <v/>
      </c>
      <c r="F31" s="98" t="str">
        <f>IF(②選手情報入力!H33="","",②選手情報入力!H33)</f>
        <v/>
      </c>
      <c r="G31" s="99" t="str">
        <f>IF(②選手情報入力!I33="","",②選手情報入力!I33)</f>
        <v/>
      </c>
      <c r="H31" s="98" t="str">
        <f>IF(②選手情報入力!J33="","",②選手情報入力!J33)</f>
        <v/>
      </c>
      <c r="I31" s="99" t="str">
        <f>IF(②選手情報入力!K33="","",②選手情報入力!K33)</f>
        <v/>
      </c>
      <c r="J31" s="228" t="str">
        <f>IF(②選手情報入力!L33="","",②選手情報入力!L33)</f>
        <v/>
      </c>
      <c r="K31" s="229" t="str">
        <f>IF(②選手情報入力!M33="","",②選手情報入力!M33)</f>
        <v/>
      </c>
      <c r="L31" s="99" t="str">
        <f>IF(②選手情報入力!N33="","",②選手情報入力!N33)</f>
        <v/>
      </c>
      <c r="M31" s="99" t="str">
        <f>IF(②選手情報入力!O33="","",②選手情報入力!O33)</f>
        <v/>
      </c>
    </row>
    <row r="32" spans="1:13" s="88" customFormat="1" ht="18" customHeight="1">
      <c r="A32" s="102">
        <v>25</v>
      </c>
      <c r="B32" s="103" t="str">
        <f>IF(②選手情報入力!B34="","",②選手情報入力!B34)</f>
        <v/>
      </c>
      <c r="C32" s="124" t="str">
        <f>IF(②選手情報入力!C34="","",②選手情報入力!C34)</f>
        <v/>
      </c>
      <c r="D32" s="103" t="str">
        <f>IF(②選手情報入力!F34="","",②選手情報入力!F34)</f>
        <v/>
      </c>
      <c r="E32" s="103" t="str">
        <f>IF(②選手情報入力!G34="","",②選手情報入力!G34)</f>
        <v/>
      </c>
      <c r="F32" s="102" t="str">
        <f>IF(②選手情報入力!H34="","",②選手情報入力!H34)</f>
        <v/>
      </c>
      <c r="G32" s="103" t="str">
        <f>IF(②選手情報入力!I34="","",②選手情報入力!I34)</f>
        <v/>
      </c>
      <c r="H32" s="102" t="str">
        <f>IF(②選手情報入力!J34="","",②選手情報入力!J34)</f>
        <v/>
      </c>
      <c r="I32" s="103" t="str">
        <f>IF(②選手情報入力!K34="","",②選手情報入力!K34)</f>
        <v/>
      </c>
      <c r="J32" s="230" t="str">
        <f>IF(②選手情報入力!L34="","",②選手情報入力!L34)</f>
        <v/>
      </c>
      <c r="K32" s="231" t="str">
        <f>IF(②選手情報入力!M34="","",②選手情報入力!M34)</f>
        <v/>
      </c>
      <c r="L32" s="103" t="str">
        <f>IF(②選手情報入力!N34="","",②選手情報入力!N34)</f>
        <v/>
      </c>
      <c r="M32" s="103" t="str">
        <f>IF(②選手情報入力!O34="","",②選手情報入力!O34)</f>
        <v/>
      </c>
    </row>
    <row r="33" spans="1:13" s="88" customFormat="1" ht="18" customHeight="1">
      <c r="A33" s="96">
        <v>26</v>
      </c>
      <c r="B33" s="97" t="str">
        <f>IF(②選手情報入力!B35="","",②選手情報入力!B35)</f>
        <v/>
      </c>
      <c r="C33" s="122" t="str">
        <f>IF(②選手情報入力!C35="","",②選手情報入力!C35)</f>
        <v/>
      </c>
      <c r="D33" s="97" t="str">
        <f>IF(②選手情報入力!F35="","",②選手情報入力!F35)</f>
        <v/>
      </c>
      <c r="E33" s="97" t="str">
        <f>IF(②選手情報入力!G35="","",②選手情報入力!G35)</f>
        <v/>
      </c>
      <c r="F33" s="96" t="str">
        <f>IF(②選手情報入力!H35="","",②選手情報入力!H35)</f>
        <v/>
      </c>
      <c r="G33" s="97" t="str">
        <f>IF(②選手情報入力!I35="","",②選手情報入力!I35)</f>
        <v/>
      </c>
      <c r="H33" s="96" t="str">
        <f>IF(②選手情報入力!J35="","",②選手情報入力!J35)</f>
        <v/>
      </c>
      <c r="I33" s="97" t="str">
        <f>IF(②選手情報入力!K35="","",②選手情報入力!K35)</f>
        <v/>
      </c>
      <c r="J33" s="226" t="str">
        <f>IF(②選手情報入力!L35="","",②選手情報入力!L35)</f>
        <v/>
      </c>
      <c r="K33" s="227" t="str">
        <f>IF(②選手情報入力!M35="","",②選手情報入力!M35)</f>
        <v/>
      </c>
      <c r="L33" s="97" t="str">
        <f>IF(②選手情報入力!N35="","",②選手情報入力!N35)</f>
        <v/>
      </c>
      <c r="M33" s="97" t="str">
        <f>IF(②選手情報入力!O35="","",②選手情報入力!O35)</f>
        <v/>
      </c>
    </row>
    <row r="34" spans="1:13" s="88" customFormat="1" ht="18" customHeight="1">
      <c r="A34" s="98">
        <v>27</v>
      </c>
      <c r="B34" s="99" t="str">
        <f>IF(②選手情報入力!B36="","",②選手情報入力!B36)</f>
        <v/>
      </c>
      <c r="C34" s="123" t="str">
        <f>IF(②選手情報入力!C36="","",②選手情報入力!C36)</f>
        <v/>
      </c>
      <c r="D34" s="99" t="str">
        <f>IF(②選手情報入力!F36="","",②選手情報入力!F36)</f>
        <v/>
      </c>
      <c r="E34" s="99" t="str">
        <f>IF(②選手情報入力!G36="","",②選手情報入力!G36)</f>
        <v/>
      </c>
      <c r="F34" s="98" t="str">
        <f>IF(②選手情報入力!H36="","",②選手情報入力!H36)</f>
        <v/>
      </c>
      <c r="G34" s="99" t="str">
        <f>IF(②選手情報入力!I36="","",②選手情報入力!I36)</f>
        <v/>
      </c>
      <c r="H34" s="98" t="str">
        <f>IF(②選手情報入力!J36="","",②選手情報入力!J36)</f>
        <v/>
      </c>
      <c r="I34" s="99" t="str">
        <f>IF(②選手情報入力!K36="","",②選手情報入力!K36)</f>
        <v/>
      </c>
      <c r="J34" s="228" t="str">
        <f>IF(②選手情報入力!L36="","",②選手情報入力!L36)</f>
        <v/>
      </c>
      <c r="K34" s="229" t="str">
        <f>IF(②選手情報入力!M36="","",②選手情報入力!M36)</f>
        <v/>
      </c>
      <c r="L34" s="99" t="str">
        <f>IF(②選手情報入力!N36="","",②選手情報入力!N36)</f>
        <v/>
      </c>
      <c r="M34" s="99" t="str">
        <f>IF(②選手情報入力!O36="","",②選手情報入力!O36)</f>
        <v/>
      </c>
    </row>
    <row r="35" spans="1:13" s="88" customFormat="1" ht="18" customHeight="1">
      <c r="A35" s="98">
        <v>28</v>
      </c>
      <c r="B35" s="99" t="str">
        <f>IF(②選手情報入力!B37="","",②選手情報入力!B37)</f>
        <v/>
      </c>
      <c r="C35" s="123" t="str">
        <f>IF(②選手情報入力!C37="","",②選手情報入力!C37)</f>
        <v/>
      </c>
      <c r="D35" s="99" t="str">
        <f>IF(②選手情報入力!F37="","",②選手情報入力!F37)</f>
        <v/>
      </c>
      <c r="E35" s="99" t="str">
        <f>IF(②選手情報入力!G37="","",②選手情報入力!G37)</f>
        <v/>
      </c>
      <c r="F35" s="98" t="str">
        <f>IF(②選手情報入力!H37="","",②選手情報入力!H37)</f>
        <v/>
      </c>
      <c r="G35" s="99" t="str">
        <f>IF(②選手情報入力!I37="","",②選手情報入力!I37)</f>
        <v/>
      </c>
      <c r="H35" s="98" t="str">
        <f>IF(②選手情報入力!J37="","",②選手情報入力!J37)</f>
        <v/>
      </c>
      <c r="I35" s="99" t="str">
        <f>IF(②選手情報入力!K37="","",②選手情報入力!K37)</f>
        <v/>
      </c>
      <c r="J35" s="228" t="str">
        <f>IF(②選手情報入力!L37="","",②選手情報入力!L37)</f>
        <v/>
      </c>
      <c r="K35" s="229" t="str">
        <f>IF(②選手情報入力!M37="","",②選手情報入力!M37)</f>
        <v/>
      </c>
      <c r="L35" s="99" t="str">
        <f>IF(②選手情報入力!N37="","",②選手情報入力!N37)</f>
        <v/>
      </c>
      <c r="M35" s="99" t="str">
        <f>IF(②選手情報入力!O37="","",②選手情報入力!O37)</f>
        <v/>
      </c>
    </row>
    <row r="36" spans="1:13" s="88" customFormat="1" ht="18" customHeight="1">
      <c r="A36" s="98">
        <v>29</v>
      </c>
      <c r="B36" s="99" t="str">
        <f>IF(②選手情報入力!B38="","",②選手情報入力!B38)</f>
        <v/>
      </c>
      <c r="C36" s="123" t="str">
        <f>IF(②選手情報入力!C38="","",②選手情報入力!C38)</f>
        <v/>
      </c>
      <c r="D36" s="99" t="str">
        <f>IF(②選手情報入力!F38="","",②選手情報入力!F38)</f>
        <v/>
      </c>
      <c r="E36" s="99" t="str">
        <f>IF(②選手情報入力!G38="","",②選手情報入力!G38)</f>
        <v/>
      </c>
      <c r="F36" s="98" t="str">
        <f>IF(②選手情報入力!H38="","",②選手情報入力!H38)</f>
        <v/>
      </c>
      <c r="G36" s="99" t="str">
        <f>IF(②選手情報入力!I38="","",②選手情報入力!I38)</f>
        <v/>
      </c>
      <c r="H36" s="98" t="str">
        <f>IF(②選手情報入力!J38="","",②選手情報入力!J38)</f>
        <v/>
      </c>
      <c r="I36" s="99" t="str">
        <f>IF(②選手情報入力!K38="","",②選手情報入力!K38)</f>
        <v/>
      </c>
      <c r="J36" s="228" t="str">
        <f>IF(②選手情報入力!L38="","",②選手情報入力!L38)</f>
        <v/>
      </c>
      <c r="K36" s="229" t="str">
        <f>IF(②選手情報入力!M38="","",②選手情報入力!M38)</f>
        <v/>
      </c>
      <c r="L36" s="99" t="str">
        <f>IF(②選手情報入力!N38="","",②選手情報入力!N38)</f>
        <v/>
      </c>
      <c r="M36" s="99" t="str">
        <f>IF(②選手情報入力!O38="","",②選手情報入力!O38)</f>
        <v/>
      </c>
    </row>
    <row r="37" spans="1:13" s="88" customFormat="1" ht="18" customHeight="1">
      <c r="A37" s="100">
        <v>30</v>
      </c>
      <c r="B37" s="101" t="str">
        <f>IF(②選手情報入力!B39="","",②選手情報入力!B39)</f>
        <v/>
      </c>
      <c r="C37" s="125" t="str">
        <f>IF(②選手情報入力!C39="","",②選手情報入力!C39)</f>
        <v/>
      </c>
      <c r="D37" s="101" t="str">
        <f>IF(②選手情報入力!F39="","",②選手情報入力!F39)</f>
        <v/>
      </c>
      <c r="E37" s="101" t="str">
        <f>IF(②選手情報入力!G39="","",②選手情報入力!G39)</f>
        <v/>
      </c>
      <c r="F37" s="100" t="str">
        <f>IF(②選手情報入力!H39="","",②選手情報入力!H39)</f>
        <v/>
      </c>
      <c r="G37" s="101" t="str">
        <f>IF(②選手情報入力!I39="","",②選手情報入力!I39)</f>
        <v/>
      </c>
      <c r="H37" s="100" t="str">
        <f>IF(②選手情報入力!J39="","",②選手情報入力!J39)</f>
        <v/>
      </c>
      <c r="I37" s="101" t="str">
        <f>IF(②選手情報入力!K39="","",②選手情報入力!K39)</f>
        <v/>
      </c>
      <c r="J37" s="232" t="str">
        <f>IF(②選手情報入力!L39="","",②選手情報入力!L39)</f>
        <v/>
      </c>
      <c r="K37" s="233" t="str">
        <f>IF(②選手情報入力!M39="","",②選手情報入力!M39)</f>
        <v/>
      </c>
      <c r="L37" s="101" t="str">
        <f>IF(②選手情報入力!N39="","",②選手情報入力!N39)</f>
        <v/>
      </c>
      <c r="M37" s="101" t="str">
        <f>IF(②選手情報入力!O39="","",②選手情報入力!O39)</f>
        <v/>
      </c>
    </row>
    <row r="38" spans="1:13" s="88" customFormat="1" ht="18" customHeight="1">
      <c r="A38" s="104">
        <v>31</v>
      </c>
      <c r="B38" s="105" t="str">
        <f>IF(②選手情報入力!B40="","",②選手情報入力!B40)</f>
        <v/>
      </c>
      <c r="C38" s="126" t="str">
        <f>IF(②選手情報入力!C40="","",②選手情報入力!C40)</f>
        <v/>
      </c>
      <c r="D38" s="105" t="str">
        <f>IF(②選手情報入力!F40="","",②選手情報入力!F40)</f>
        <v/>
      </c>
      <c r="E38" s="105" t="str">
        <f>IF(②選手情報入力!G40="","",②選手情報入力!G40)</f>
        <v/>
      </c>
      <c r="F38" s="104" t="str">
        <f>IF(②選手情報入力!H40="","",②選手情報入力!H40)</f>
        <v/>
      </c>
      <c r="G38" s="105" t="str">
        <f>IF(②選手情報入力!I40="","",②選手情報入力!I40)</f>
        <v/>
      </c>
      <c r="H38" s="104" t="str">
        <f>IF(②選手情報入力!J40="","",②選手情報入力!J40)</f>
        <v/>
      </c>
      <c r="I38" s="105" t="str">
        <f>IF(②選手情報入力!K40="","",②選手情報入力!K40)</f>
        <v/>
      </c>
      <c r="J38" s="234" t="str">
        <f>IF(②選手情報入力!L40="","",②選手情報入力!L40)</f>
        <v/>
      </c>
      <c r="K38" s="235" t="str">
        <f>IF(②選手情報入力!M40="","",②選手情報入力!M40)</f>
        <v/>
      </c>
      <c r="L38" s="105" t="str">
        <f>IF(②選手情報入力!N40="","",②選手情報入力!N40)</f>
        <v/>
      </c>
      <c r="M38" s="105" t="str">
        <f>IF(②選手情報入力!O40="","",②選手情報入力!O40)</f>
        <v/>
      </c>
    </row>
    <row r="39" spans="1:13" s="88" customFormat="1" ht="18" customHeight="1">
      <c r="A39" s="98">
        <v>32</v>
      </c>
      <c r="B39" s="99" t="str">
        <f>IF(②選手情報入力!B41="","",②選手情報入力!B41)</f>
        <v/>
      </c>
      <c r="C39" s="123" t="str">
        <f>IF(②選手情報入力!C41="","",②選手情報入力!C41)</f>
        <v/>
      </c>
      <c r="D39" s="99" t="str">
        <f>IF(②選手情報入力!F41="","",②選手情報入力!F41)</f>
        <v/>
      </c>
      <c r="E39" s="99" t="str">
        <f>IF(②選手情報入力!G41="","",②選手情報入力!G41)</f>
        <v/>
      </c>
      <c r="F39" s="98" t="str">
        <f>IF(②選手情報入力!H41="","",②選手情報入力!H41)</f>
        <v/>
      </c>
      <c r="G39" s="99" t="str">
        <f>IF(②選手情報入力!I41="","",②選手情報入力!I41)</f>
        <v/>
      </c>
      <c r="H39" s="98" t="str">
        <f>IF(②選手情報入力!J41="","",②選手情報入力!J41)</f>
        <v/>
      </c>
      <c r="I39" s="99" t="str">
        <f>IF(②選手情報入力!K41="","",②選手情報入力!K41)</f>
        <v/>
      </c>
      <c r="J39" s="228" t="str">
        <f>IF(②選手情報入力!L41="","",②選手情報入力!L41)</f>
        <v/>
      </c>
      <c r="K39" s="229" t="str">
        <f>IF(②選手情報入力!M41="","",②選手情報入力!M41)</f>
        <v/>
      </c>
      <c r="L39" s="99" t="str">
        <f>IF(②選手情報入力!N41="","",②選手情報入力!N41)</f>
        <v/>
      </c>
      <c r="M39" s="99" t="str">
        <f>IF(②選手情報入力!O41="","",②選手情報入力!O41)</f>
        <v/>
      </c>
    </row>
    <row r="40" spans="1:13" s="88" customFormat="1" ht="18" customHeight="1">
      <c r="A40" s="98">
        <v>33</v>
      </c>
      <c r="B40" s="99" t="str">
        <f>IF(②選手情報入力!B42="","",②選手情報入力!B42)</f>
        <v/>
      </c>
      <c r="C40" s="123" t="str">
        <f>IF(②選手情報入力!C42="","",②選手情報入力!C42)</f>
        <v/>
      </c>
      <c r="D40" s="99" t="str">
        <f>IF(②選手情報入力!F42="","",②選手情報入力!F42)</f>
        <v/>
      </c>
      <c r="E40" s="99" t="str">
        <f>IF(②選手情報入力!G42="","",②選手情報入力!G42)</f>
        <v/>
      </c>
      <c r="F40" s="98" t="str">
        <f>IF(②選手情報入力!H42="","",②選手情報入力!H42)</f>
        <v/>
      </c>
      <c r="G40" s="99" t="str">
        <f>IF(②選手情報入力!I42="","",②選手情報入力!I42)</f>
        <v/>
      </c>
      <c r="H40" s="98" t="str">
        <f>IF(②選手情報入力!J42="","",②選手情報入力!J42)</f>
        <v/>
      </c>
      <c r="I40" s="99" t="str">
        <f>IF(②選手情報入力!K42="","",②選手情報入力!K42)</f>
        <v/>
      </c>
      <c r="J40" s="228" t="str">
        <f>IF(②選手情報入力!L42="","",②選手情報入力!L42)</f>
        <v/>
      </c>
      <c r="K40" s="229" t="str">
        <f>IF(②選手情報入力!M42="","",②選手情報入力!M42)</f>
        <v/>
      </c>
      <c r="L40" s="99" t="str">
        <f>IF(②選手情報入力!N42="","",②選手情報入力!N42)</f>
        <v/>
      </c>
      <c r="M40" s="99" t="str">
        <f>IF(②選手情報入力!O42="","",②選手情報入力!O42)</f>
        <v/>
      </c>
    </row>
    <row r="41" spans="1:13" s="88" customFormat="1" ht="18" customHeight="1">
      <c r="A41" s="98">
        <v>34</v>
      </c>
      <c r="B41" s="99" t="str">
        <f>IF(②選手情報入力!B43="","",②選手情報入力!B43)</f>
        <v/>
      </c>
      <c r="C41" s="123" t="str">
        <f>IF(②選手情報入力!C43="","",②選手情報入力!C43)</f>
        <v/>
      </c>
      <c r="D41" s="99" t="str">
        <f>IF(②選手情報入力!F43="","",②選手情報入力!F43)</f>
        <v/>
      </c>
      <c r="E41" s="99" t="str">
        <f>IF(②選手情報入力!G43="","",②選手情報入力!G43)</f>
        <v/>
      </c>
      <c r="F41" s="98" t="str">
        <f>IF(②選手情報入力!H43="","",②選手情報入力!H43)</f>
        <v/>
      </c>
      <c r="G41" s="99" t="str">
        <f>IF(②選手情報入力!I43="","",②選手情報入力!I43)</f>
        <v/>
      </c>
      <c r="H41" s="98" t="str">
        <f>IF(②選手情報入力!J43="","",②選手情報入力!J43)</f>
        <v/>
      </c>
      <c r="I41" s="99" t="str">
        <f>IF(②選手情報入力!K43="","",②選手情報入力!K43)</f>
        <v/>
      </c>
      <c r="J41" s="228" t="str">
        <f>IF(②選手情報入力!L43="","",②選手情報入力!L43)</f>
        <v/>
      </c>
      <c r="K41" s="229" t="str">
        <f>IF(②選手情報入力!M43="","",②選手情報入力!M43)</f>
        <v/>
      </c>
      <c r="L41" s="99" t="str">
        <f>IF(②選手情報入力!N43="","",②選手情報入力!N43)</f>
        <v/>
      </c>
      <c r="M41" s="99" t="str">
        <f>IF(②選手情報入力!O43="","",②選手情報入力!O43)</f>
        <v/>
      </c>
    </row>
    <row r="42" spans="1:13" s="88" customFormat="1" ht="18" customHeight="1">
      <c r="A42" s="102">
        <v>35</v>
      </c>
      <c r="B42" s="103" t="str">
        <f>IF(②選手情報入力!B44="","",②選手情報入力!B44)</f>
        <v/>
      </c>
      <c r="C42" s="124" t="str">
        <f>IF(②選手情報入力!C44="","",②選手情報入力!C44)</f>
        <v/>
      </c>
      <c r="D42" s="103" t="str">
        <f>IF(②選手情報入力!F44="","",②選手情報入力!F44)</f>
        <v/>
      </c>
      <c r="E42" s="103" t="str">
        <f>IF(②選手情報入力!G44="","",②選手情報入力!G44)</f>
        <v/>
      </c>
      <c r="F42" s="102" t="str">
        <f>IF(②選手情報入力!H44="","",②選手情報入力!H44)</f>
        <v/>
      </c>
      <c r="G42" s="103" t="str">
        <f>IF(②選手情報入力!I44="","",②選手情報入力!I44)</f>
        <v/>
      </c>
      <c r="H42" s="102" t="str">
        <f>IF(②選手情報入力!J44="","",②選手情報入力!J44)</f>
        <v/>
      </c>
      <c r="I42" s="103" t="str">
        <f>IF(②選手情報入力!K44="","",②選手情報入力!K44)</f>
        <v/>
      </c>
      <c r="J42" s="230" t="str">
        <f>IF(②選手情報入力!L44="","",②選手情報入力!L44)</f>
        <v/>
      </c>
      <c r="K42" s="231" t="str">
        <f>IF(②選手情報入力!M44="","",②選手情報入力!M44)</f>
        <v/>
      </c>
      <c r="L42" s="103" t="str">
        <f>IF(②選手情報入力!N44="","",②選手情報入力!N44)</f>
        <v/>
      </c>
      <c r="M42" s="103" t="str">
        <f>IF(②選手情報入力!O44="","",②選手情報入力!O44)</f>
        <v/>
      </c>
    </row>
    <row r="43" spans="1:13" s="88" customFormat="1" ht="18" customHeight="1">
      <c r="A43" s="96">
        <v>36</v>
      </c>
      <c r="B43" s="97" t="str">
        <f>IF(②選手情報入力!B45="","",②選手情報入力!B45)</f>
        <v/>
      </c>
      <c r="C43" s="122" t="str">
        <f>IF(②選手情報入力!C45="","",②選手情報入力!C45)</f>
        <v/>
      </c>
      <c r="D43" s="97" t="str">
        <f>IF(②選手情報入力!F45="","",②選手情報入力!F45)</f>
        <v/>
      </c>
      <c r="E43" s="97" t="str">
        <f>IF(②選手情報入力!G45="","",②選手情報入力!G45)</f>
        <v/>
      </c>
      <c r="F43" s="96" t="str">
        <f>IF(②選手情報入力!H45="","",②選手情報入力!H45)</f>
        <v/>
      </c>
      <c r="G43" s="97" t="str">
        <f>IF(②選手情報入力!I45="","",②選手情報入力!I45)</f>
        <v/>
      </c>
      <c r="H43" s="96" t="str">
        <f>IF(②選手情報入力!J45="","",②選手情報入力!J45)</f>
        <v/>
      </c>
      <c r="I43" s="97" t="str">
        <f>IF(②選手情報入力!K45="","",②選手情報入力!K45)</f>
        <v/>
      </c>
      <c r="J43" s="226" t="str">
        <f>IF(②選手情報入力!L45="","",②選手情報入力!L45)</f>
        <v/>
      </c>
      <c r="K43" s="227" t="str">
        <f>IF(②選手情報入力!M45="","",②選手情報入力!M45)</f>
        <v/>
      </c>
      <c r="L43" s="97" t="str">
        <f>IF(②選手情報入力!N45="","",②選手情報入力!N45)</f>
        <v/>
      </c>
      <c r="M43" s="97" t="str">
        <f>IF(②選手情報入力!O45="","",②選手情報入力!O45)</f>
        <v/>
      </c>
    </row>
    <row r="44" spans="1:13" s="88" customFormat="1" ht="18" customHeight="1">
      <c r="A44" s="98">
        <v>37</v>
      </c>
      <c r="B44" s="99" t="str">
        <f>IF(②選手情報入力!B46="","",②選手情報入力!B46)</f>
        <v/>
      </c>
      <c r="C44" s="123" t="str">
        <f>IF(②選手情報入力!C46="","",②選手情報入力!C46)</f>
        <v/>
      </c>
      <c r="D44" s="99" t="str">
        <f>IF(②選手情報入力!F46="","",②選手情報入力!F46)</f>
        <v/>
      </c>
      <c r="E44" s="99" t="str">
        <f>IF(②選手情報入力!G46="","",②選手情報入力!G46)</f>
        <v/>
      </c>
      <c r="F44" s="98" t="str">
        <f>IF(②選手情報入力!H46="","",②選手情報入力!H46)</f>
        <v/>
      </c>
      <c r="G44" s="99" t="str">
        <f>IF(②選手情報入力!I46="","",②選手情報入力!I46)</f>
        <v/>
      </c>
      <c r="H44" s="98" t="str">
        <f>IF(②選手情報入力!J46="","",②選手情報入力!J46)</f>
        <v/>
      </c>
      <c r="I44" s="99" t="str">
        <f>IF(②選手情報入力!K46="","",②選手情報入力!K46)</f>
        <v/>
      </c>
      <c r="J44" s="228" t="str">
        <f>IF(②選手情報入力!L46="","",②選手情報入力!L46)</f>
        <v/>
      </c>
      <c r="K44" s="229" t="str">
        <f>IF(②選手情報入力!M46="","",②選手情報入力!M46)</f>
        <v/>
      </c>
      <c r="L44" s="99" t="str">
        <f>IF(②選手情報入力!N46="","",②選手情報入力!N46)</f>
        <v/>
      </c>
      <c r="M44" s="99" t="str">
        <f>IF(②選手情報入力!O46="","",②選手情報入力!O46)</f>
        <v/>
      </c>
    </row>
    <row r="45" spans="1:13" s="88" customFormat="1" ht="18" customHeight="1">
      <c r="A45" s="98">
        <v>38</v>
      </c>
      <c r="B45" s="99" t="str">
        <f>IF(②選手情報入力!B47="","",②選手情報入力!B47)</f>
        <v/>
      </c>
      <c r="C45" s="123" t="str">
        <f>IF(②選手情報入力!C47="","",②選手情報入力!C47)</f>
        <v/>
      </c>
      <c r="D45" s="99" t="str">
        <f>IF(②選手情報入力!F47="","",②選手情報入力!F47)</f>
        <v/>
      </c>
      <c r="E45" s="99" t="str">
        <f>IF(②選手情報入力!G47="","",②選手情報入力!G47)</f>
        <v/>
      </c>
      <c r="F45" s="98" t="str">
        <f>IF(②選手情報入力!H47="","",②選手情報入力!H47)</f>
        <v/>
      </c>
      <c r="G45" s="99" t="str">
        <f>IF(②選手情報入力!I47="","",②選手情報入力!I47)</f>
        <v/>
      </c>
      <c r="H45" s="98" t="str">
        <f>IF(②選手情報入力!J47="","",②選手情報入力!J47)</f>
        <v/>
      </c>
      <c r="I45" s="99" t="str">
        <f>IF(②選手情報入力!K47="","",②選手情報入力!K47)</f>
        <v/>
      </c>
      <c r="J45" s="228" t="str">
        <f>IF(②選手情報入力!L47="","",②選手情報入力!L47)</f>
        <v/>
      </c>
      <c r="K45" s="229" t="str">
        <f>IF(②選手情報入力!M47="","",②選手情報入力!M47)</f>
        <v/>
      </c>
      <c r="L45" s="99" t="str">
        <f>IF(②選手情報入力!N47="","",②選手情報入力!N47)</f>
        <v/>
      </c>
      <c r="M45" s="99" t="str">
        <f>IF(②選手情報入力!O47="","",②選手情報入力!O47)</f>
        <v/>
      </c>
    </row>
    <row r="46" spans="1:13" s="88" customFormat="1" ht="18" customHeight="1">
      <c r="A46" s="98">
        <v>39</v>
      </c>
      <c r="B46" s="99" t="str">
        <f>IF(②選手情報入力!B48="","",②選手情報入力!B48)</f>
        <v/>
      </c>
      <c r="C46" s="123" t="str">
        <f>IF(②選手情報入力!C48="","",②選手情報入力!C48)</f>
        <v/>
      </c>
      <c r="D46" s="99" t="str">
        <f>IF(②選手情報入力!F48="","",②選手情報入力!F48)</f>
        <v/>
      </c>
      <c r="E46" s="99" t="str">
        <f>IF(②選手情報入力!G48="","",②選手情報入力!G48)</f>
        <v/>
      </c>
      <c r="F46" s="98" t="str">
        <f>IF(②選手情報入力!H48="","",②選手情報入力!H48)</f>
        <v/>
      </c>
      <c r="G46" s="99" t="str">
        <f>IF(②選手情報入力!I48="","",②選手情報入力!I48)</f>
        <v/>
      </c>
      <c r="H46" s="98" t="str">
        <f>IF(②選手情報入力!J48="","",②選手情報入力!J48)</f>
        <v/>
      </c>
      <c r="I46" s="99" t="str">
        <f>IF(②選手情報入力!K48="","",②選手情報入力!K48)</f>
        <v/>
      </c>
      <c r="J46" s="228" t="str">
        <f>IF(②選手情報入力!L48="","",②選手情報入力!L48)</f>
        <v/>
      </c>
      <c r="K46" s="229" t="str">
        <f>IF(②選手情報入力!M48="","",②選手情報入力!M48)</f>
        <v/>
      </c>
      <c r="L46" s="99" t="str">
        <f>IF(②選手情報入力!N48="","",②選手情報入力!N48)</f>
        <v/>
      </c>
      <c r="M46" s="99" t="str">
        <f>IF(②選手情報入力!O48="","",②選手情報入力!O48)</f>
        <v/>
      </c>
    </row>
    <row r="47" spans="1:13" s="88" customFormat="1" ht="18" customHeight="1">
      <c r="A47" s="100">
        <v>40</v>
      </c>
      <c r="B47" s="101" t="str">
        <f>IF(②選手情報入力!B49="","",②選手情報入力!B49)</f>
        <v/>
      </c>
      <c r="C47" s="125" t="str">
        <f>IF(②選手情報入力!C49="","",②選手情報入力!C49)</f>
        <v/>
      </c>
      <c r="D47" s="101" t="str">
        <f>IF(②選手情報入力!F49="","",②選手情報入力!F49)</f>
        <v/>
      </c>
      <c r="E47" s="101" t="str">
        <f>IF(②選手情報入力!G49="","",②選手情報入力!G49)</f>
        <v/>
      </c>
      <c r="F47" s="100" t="str">
        <f>IF(②選手情報入力!H49="","",②選手情報入力!H49)</f>
        <v/>
      </c>
      <c r="G47" s="101" t="str">
        <f>IF(②選手情報入力!I49="","",②選手情報入力!I49)</f>
        <v/>
      </c>
      <c r="H47" s="100" t="str">
        <f>IF(②選手情報入力!J49="","",②選手情報入力!J49)</f>
        <v/>
      </c>
      <c r="I47" s="101" t="str">
        <f>IF(②選手情報入力!K49="","",②選手情報入力!K49)</f>
        <v/>
      </c>
      <c r="J47" s="232" t="str">
        <f>IF(②選手情報入力!L49="","",②選手情報入力!L49)</f>
        <v/>
      </c>
      <c r="K47" s="233" t="str">
        <f>IF(②選手情報入力!M49="","",②選手情報入力!M49)</f>
        <v/>
      </c>
      <c r="L47" s="101" t="str">
        <f>IF(②選手情報入力!N49="","",②選手情報入力!N49)</f>
        <v/>
      </c>
      <c r="M47" s="101" t="str">
        <f>IF(②選手情報入力!O49="","",②選手情報入力!O49)</f>
        <v/>
      </c>
    </row>
    <row r="48" spans="1:13" s="88" customFormat="1" ht="18" customHeight="1">
      <c r="A48" s="96">
        <v>41</v>
      </c>
      <c r="B48" s="97" t="str">
        <f>IF(②選手情報入力!B50="","",②選手情報入力!B50)</f>
        <v/>
      </c>
      <c r="C48" s="122" t="str">
        <f>IF(②選手情報入力!C50="","",②選手情報入力!C50)</f>
        <v/>
      </c>
      <c r="D48" s="97" t="str">
        <f>IF(②選手情報入力!F50="","",②選手情報入力!F50)</f>
        <v/>
      </c>
      <c r="E48" s="97" t="str">
        <f>IF(②選手情報入力!G50="","",②選手情報入力!G50)</f>
        <v/>
      </c>
      <c r="F48" s="96" t="str">
        <f>IF(②選手情報入力!H50="","",②選手情報入力!H50)</f>
        <v/>
      </c>
      <c r="G48" s="97" t="str">
        <f>IF(②選手情報入力!I50="","",②選手情報入力!I50)</f>
        <v/>
      </c>
      <c r="H48" s="96" t="str">
        <f>IF(②選手情報入力!J50="","",②選手情報入力!J50)</f>
        <v/>
      </c>
      <c r="I48" s="97" t="str">
        <f>IF(②選手情報入力!K50="","",②選手情報入力!K50)</f>
        <v/>
      </c>
      <c r="J48" s="226" t="str">
        <f>IF(②選手情報入力!L50="","",②選手情報入力!L50)</f>
        <v/>
      </c>
      <c r="K48" s="227" t="str">
        <f>IF(②選手情報入力!M50="","",②選手情報入力!M50)</f>
        <v/>
      </c>
      <c r="L48" s="97" t="str">
        <f>IF(②選手情報入力!N50="","",②選手情報入力!N50)</f>
        <v/>
      </c>
      <c r="M48" s="97" t="str">
        <f>IF(②選手情報入力!O50="","",②選手情報入力!O50)</f>
        <v/>
      </c>
    </row>
    <row r="49" spans="1:13" s="88" customFormat="1" ht="18" customHeight="1">
      <c r="A49" s="98">
        <v>42</v>
      </c>
      <c r="B49" s="99" t="str">
        <f>IF(②選手情報入力!B51="","",②選手情報入力!B51)</f>
        <v/>
      </c>
      <c r="C49" s="123" t="str">
        <f>IF(②選手情報入力!C51="","",②選手情報入力!C51)</f>
        <v/>
      </c>
      <c r="D49" s="99" t="str">
        <f>IF(②選手情報入力!F51="","",②選手情報入力!F51)</f>
        <v/>
      </c>
      <c r="E49" s="99" t="str">
        <f>IF(②選手情報入力!G51="","",②選手情報入力!G51)</f>
        <v/>
      </c>
      <c r="F49" s="98" t="str">
        <f>IF(②選手情報入力!H51="","",②選手情報入力!H51)</f>
        <v/>
      </c>
      <c r="G49" s="99" t="str">
        <f>IF(②選手情報入力!I51="","",②選手情報入力!I51)</f>
        <v/>
      </c>
      <c r="H49" s="98" t="str">
        <f>IF(②選手情報入力!J51="","",②選手情報入力!J51)</f>
        <v/>
      </c>
      <c r="I49" s="99" t="str">
        <f>IF(②選手情報入力!K51="","",②選手情報入力!K51)</f>
        <v/>
      </c>
      <c r="J49" s="228" t="str">
        <f>IF(②選手情報入力!L51="","",②選手情報入力!L51)</f>
        <v/>
      </c>
      <c r="K49" s="229" t="str">
        <f>IF(②選手情報入力!M51="","",②選手情報入力!M51)</f>
        <v/>
      </c>
      <c r="L49" s="99" t="str">
        <f>IF(②選手情報入力!N51="","",②選手情報入力!N51)</f>
        <v/>
      </c>
      <c r="M49" s="99" t="str">
        <f>IF(②選手情報入力!O51="","",②選手情報入力!O51)</f>
        <v/>
      </c>
    </row>
    <row r="50" spans="1:13" s="88" customFormat="1" ht="18" customHeight="1">
      <c r="A50" s="98">
        <v>43</v>
      </c>
      <c r="B50" s="99" t="str">
        <f>IF(②選手情報入力!B52="","",②選手情報入力!B52)</f>
        <v/>
      </c>
      <c r="C50" s="123" t="str">
        <f>IF(②選手情報入力!C52="","",②選手情報入力!C52)</f>
        <v/>
      </c>
      <c r="D50" s="99" t="str">
        <f>IF(②選手情報入力!F52="","",②選手情報入力!F52)</f>
        <v/>
      </c>
      <c r="E50" s="99" t="str">
        <f>IF(②選手情報入力!G52="","",②選手情報入力!G52)</f>
        <v/>
      </c>
      <c r="F50" s="98" t="str">
        <f>IF(②選手情報入力!H52="","",②選手情報入力!H52)</f>
        <v/>
      </c>
      <c r="G50" s="99" t="str">
        <f>IF(②選手情報入力!I52="","",②選手情報入力!I52)</f>
        <v/>
      </c>
      <c r="H50" s="98" t="str">
        <f>IF(②選手情報入力!J52="","",②選手情報入力!J52)</f>
        <v/>
      </c>
      <c r="I50" s="99" t="str">
        <f>IF(②選手情報入力!K52="","",②選手情報入力!K52)</f>
        <v/>
      </c>
      <c r="J50" s="228" t="str">
        <f>IF(②選手情報入力!L52="","",②選手情報入力!L52)</f>
        <v/>
      </c>
      <c r="K50" s="229" t="str">
        <f>IF(②選手情報入力!M52="","",②選手情報入力!M52)</f>
        <v/>
      </c>
      <c r="L50" s="99" t="str">
        <f>IF(②選手情報入力!N52="","",②選手情報入力!N52)</f>
        <v/>
      </c>
      <c r="M50" s="99" t="str">
        <f>IF(②選手情報入力!O52="","",②選手情報入力!O52)</f>
        <v/>
      </c>
    </row>
    <row r="51" spans="1:13" s="88" customFormat="1" ht="18" customHeight="1">
      <c r="A51" s="98">
        <v>44</v>
      </c>
      <c r="B51" s="99" t="str">
        <f>IF(②選手情報入力!B53="","",②選手情報入力!B53)</f>
        <v/>
      </c>
      <c r="C51" s="123" t="str">
        <f>IF(②選手情報入力!C53="","",②選手情報入力!C53)</f>
        <v/>
      </c>
      <c r="D51" s="99" t="str">
        <f>IF(②選手情報入力!F53="","",②選手情報入力!F53)</f>
        <v/>
      </c>
      <c r="E51" s="99" t="str">
        <f>IF(②選手情報入力!G53="","",②選手情報入力!G53)</f>
        <v/>
      </c>
      <c r="F51" s="98" t="str">
        <f>IF(②選手情報入力!H53="","",②選手情報入力!H53)</f>
        <v/>
      </c>
      <c r="G51" s="99" t="str">
        <f>IF(②選手情報入力!I53="","",②選手情報入力!I53)</f>
        <v/>
      </c>
      <c r="H51" s="98" t="str">
        <f>IF(②選手情報入力!J53="","",②選手情報入力!J53)</f>
        <v/>
      </c>
      <c r="I51" s="99" t="str">
        <f>IF(②選手情報入力!K53="","",②選手情報入力!K53)</f>
        <v/>
      </c>
      <c r="J51" s="228" t="str">
        <f>IF(②選手情報入力!L53="","",②選手情報入力!L53)</f>
        <v/>
      </c>
      <c r="K51" s="229" t="str">
        <f>IF(②選手情報入力!M53="","",②選手情報入力!M53)</f>
        <v/>
      </c>
      <c r="L51" s="99" t="str">
        <f>IF(②選手情報入力!N53="","",②選手情報入力!N53)</f>
        <v/>
      </c>
      <c r="M51" s="99" t="str">
        <f>IF(②選手情報入力!O53="","",②選手情報入力!O53)</f>
        <v/>
      </c>
    </row>
    <row r="52" spans="1:13" s="88" customFormat="1" ht="18" customHeight="1">
      <c r="A52" s="100">
        <v>45</v>
      </c>
      <c r="B52" s="101" t="str">
        <f>IF(②選手情報入力!B54="","",②選手情報入力!B54)</f>
        <v/>
      </c>
      <c r="C52" s="125" t="str">
        <f>IF(②選手情報入力!C54="","",②選手情報入力!C54)</f>
        <v/>
      </c>
      <c r="D52" s="101" t="str">
        <f>IF(②選手情報入力!F54="","",②選手情報入力!F54)</f>
        <v/>
      </c>
      <c r="E52" s="101" t="str">
        <f>IF(②選手情報入力!G54="","",②選手情報入力!G54)</f>
        <v/>
      </c>
      <c r="F52" s="100" t="str">
        <f>IF(②選手情報入力!H54="","",②選手情報入力!H54)</f>
        <v/>
      </c>
      <c r="G52" s="101" t="str">
        <f>IF(②選手情報入力!I54="","",②選手情報入力!I54)</f>
        <v/>
      </c>
      <c r="H52" s="100" t="str">
        <f>IF(②選手情報入力!J54="","",②選手情報入力!J54)</f>
        <v/>
      </c>
      <c r="I52" s="101" t="str">
        <f>IF(②選手情報入力!K54="","",②選手情報入力!K54)</f>
        <v/>
      </c>
      <c r="J52" s="232" t="str">
        <f>IF(②選手情報入力!L54="","",②選手情報入力!L54)</f>
        <v/>
      </c>
      <c r="K52" s="233" t="str">
        <f>IF(②選手情報入力!M54="","",②選手情報入力!M54)</f>
        <v/>
      </c>
      <c r="L52" s="101" t="str">
        <f>IF(②選手情報入力!N54="","",②選手情報入力!N54)</f>
        <v/>
      </c>
      <c r="M52" s="101" t="str">
        <f>IF(②選手情報入力!O54="","",②選手情報入力!O54)</f>
        <v/>
      </c>
    </row>
    <row r="53" spans="1:13" s="88" customFormat="1" ht="18" customHeight="1">
      <c r="A53" s="96">
        <v>46</v>
      </c>
      <c r="B53" s="97" t="str">
        <f>IF(②選手情報入力!B55="","",②選手情報入力!B55)</f>
        <v/>
      </c>
      <c r="C53" s="122" t="str">
        <f>IF(②選手情報入力!C55="","",②選手情報入力!C55)</f>
        <v/>
      </c>
      <c r="D53" s="97" t="str">
        <f>IF(②選手情報入力!F55="","",②選手情報入力!F55)</f>
        <v/>
      </c>
      <c r="E53" s="97" t="str">
        <f>IF(②選手情報入力!G55="","",②選手情報入力!G55)</f>
        <v/>
      </c>
      <c r="F53" s="96" t="str">
        <f>IF(②選手情報入力!H55="","",②選手情報入力!H55)</f>
        <v/>
      </c>
      <c r="G53" s="97" t="str">
        <f>IF(②選手情報入力!I55="","",②選手情報入力!I55)</f>
        <v/>
      </c>
      <c r="H53" s="96" t="str">
        <f>IF(②選手情報入力!J55="","",②選手情報入力!J55)</f>
        <v/>
      </c>
      <c r="I53" s="97" t="str">
        <f>IF(②選手情報入力!K55="","",②選手情報入力!K55)</f>
        <v/>
      </c>
      <c r="J53" s="226" t="str">
        <f>IF(②選手情報入力!L55="","",②選手情報入力!L55)</f>
        <v/>
      </c>
      <c r="K53" s="227" t="str">
        <f>IF(②選手情報入力!M55="","",②選手情報入力!M55)</f>
        <v/>
      </c>
      <c r="L53" s="97" t="str">
        <f>IF(②選手情報入力!N55="","",②選手情報入力!N55)</f>
        <v/>
      </c>
      <c r="M53" s="97" t="str">
        <f>IF(②選手情報入力!O55="","",②選手情報入力!O55)</f>
        <v/>
      </c>
    </row>
    <row r="54" spans="1:13" s="88" customFormat="1" ht="18" customHeight="1">
      <c r="A54" s="98">
        <v>47</v>
      </c>
      <c r="B54" s="99" t="str">
        <f>IF(②選手情報入力!B56="","",②選手情報入力!B56)</f>
        <v/>
      </c>
      <c r="C54" s="123" t="str">
        <f>IF(②選手情報入力!C56="","",②選手情報入力!C56)</f>
        <v/>
      </c>
      <c r="D54" s="99" t="str">
        <f>IF(②選手情報入力!F56="","",②選手情報入力!F56)</f>
        <v/>
      </c>
      <c r="E54" s="99" t="str">
        <f>IF(②選手情報入力!G56="","",②選手情報入力!G56)</f>
        <v/>
      </c>
      <c r="F54" s="98" t="str">
        <f>IF(②選手情報入力!H56="","",②選手情報入力!H56)</f>
        <v/>
      </c>
      <c r="G54" s="99" t="str">
        <f>IF(②選手情報入力!I56="","",②選手情報入力!I56)</f>
        <v/>
      </c>
      <c r="H54" s="98" t="str">
        <f>IF(②選手情報入力!J56="","",②選手情報入力!J56)</f>
        <v/>
      </c>
      <c r="I54" s="99" t="str">
        <f>IF(②選手情報入力!K56="","",②選手情報入力!K56)</f>
        <v/>
      </c>
      <c r="J54" s="228" t="str">
        <f>IF(②選手情報入力!L56="","",②選手情報入力!L56)</f>
        <v/>
      </c>
      <c r="K54" s="229" t="str">
        <f>IF(②選手情報入力!M56="","",②選手情報入力!M56)</f>
        <v/>
      </c>
      <c r="L54" s="99" t="str">
        <f>IF(②選手情報入力!N56="","",②選手情報入力!N56)</f>
        <v/>
      </c>
      <c r="M54" s="99" t="str">
        <f>IF(②選手情報入力!O56="","",②選手情報入力!O56)</f>
        <v/>
      </c>
    </row>
    <row r="55" spans="1:13" s="88" customFormat="1" ht="18" customHeight="1">
      <c r="A55" s="98">
        <v>48</v>
      </c>
      <c r="B55" s="99" t="str">
        <f>IF(②選手情報入力!B57="","",②選手情報入力!B57)</f>
        <v/>
      </c>
      <c r="C55" s="123" t="str">
        <f>IF(②選手情報入力!C57="","",②選手情報入力!C57)</f>
        <v/>
      </c>
      <c r="D55" s="99" t="str">
        <f>IF(②選手情報入力!F57="","",②選手情報入力!F57)</f>
        <v/>
      </c>
      <c r="E55" s="99" t="str">
        <f>IF(②選手情報入力!G57="","",②選手情報入力!G57)</f>
        <v/>
      </c>
      <c r="F55" s="98" t="str">
        <f>IF(②選手情報入力!H57="","",②選手情報入力!H57)</f>
        <v/>
      </c>
      <c r="G55" s="99" t="str">
        <f>IF(②選手情報入力!I57="","",②選手情報入力!I57)</f>
        <v/>
      </c>
      <c r="H55" s="98" t="str">
        <f>IF(②選手情報入力!J57="","",②選手情報入力!J57)</f>
        <v/>
      </c>
      <c r="I55" s="99" t="str">
        <f>IF(②選手情報入力!K57="","",②選手情報入力!K57)</f>
        <v/>
      </c>
      <c r="J55" s="228" t="str">
        <f>IF(②選手情報入力!L57="","",②選手情報入力!L57)</f>
        <v/>
      </c>
      <c r="K55" s="229" t="str">
        <f>IF(②選手情報入力!M57="","",②選手情報入力!M57)</f>
        <v/>
      </c>
      <c r="L55" s="99" t="str">
        <f>IF(②選手情報入力!N57="","",②選手情報入力!N57)</f>
        <v/>
      </c>
      <c r="M55" s="99" t="str">
        <f>IF(②選手情報入力!O57="","",②選手情報入力!O57)</f>
        <v/>
      </c>
    </row>
    <row r="56" spans="1:13" s="88" customFormat="1" ht="18" customHeight="1">
      <c r="A56" s="98">
        <v>49</v>
      </c>
      <c r="B56" s="99" t="str">
        <f>IF(②選手情報入力!B58="","",②選手情報入力!B58)</f>
        <v/>
      </c>
      <c r="C56" s="123" t="str">
        <f>IF(②選手情報入力!C58="","",②選手情報入力!C58)</f>
        <v/>
      </c>
      <c r="D56" s="99" t="str">
        <f>IF(②選手情報入力!F58="","",②選手情報入力!F58)</f>
        <v/>
      </c>
      <c r="E56" s="99" t="str">
        <f>IF(②選手情報入力!G58="","",②選手情報入力!G58)</f>
        <v/>
      </c>
      <c r="F56" s="98" t="str">
        <f>IF(②選手情報入力!H58="","",②選手情報入力!H58)</f>
        <v/>
      </c>
      <c r="G56" s="99" t="str">
        <f>IF(②選手情報入力!I58="","",②選手情報入力!I58)</f>
        <v/>
      </c>
      <c r="H56" s="98" t="str">
        <f>IF(②選手情報入力!J58="","",②選手情報入力!J58)</f>
        <v/>
      </c>
      <c r="I56" s="99" t="str">
        <f>IF(②選手情報入力!K58="","",②選手情報入力!K58)</f>
        <v/>
      </c>
      <c r="J56" s="228" t="str">
        <f>IF(②選手情報入力!L58="","",②選手情報入力!L58)</f>
        <v/>
      </c>
      <c r="K56" s="229" t="str">
        <f>IF(②選手情報入力!M58="","",②選手情報入力!M58)</f>
        <v/>
      </c>
      <c r="L56" s="99" t="str">
        <f>IF(②選手情報入力!N58="","",②選手情報入力!N58)</f>
        <v/>
      </c>
      <c r="M56" s="99" t="str">
        <f>IF(②選手情報入力!O58="","",②選手情報入力!O58)</f>
        <v/>
      </c>
    </row>
    <row r="57" spans="1:13" s="88" customFormat="1" ht="18" customHeight="1">
      <c r="A57" s="100">
        <v>50</v>
      </c>
      <c r="B57" s="101" t="str">
        <f>IF(②選手情報入力!B59="","",②選手情報入力!B59)</f>
        <v/>
      </c>
      <c r="C57" s="125" t="str">
        <f>IF(②選手情報入力!C59="","",②選手情報入力!C59)</f>
        <v/>
      </c>
      <c r="D57" s="101" t="str">
        <f>IF(②選手情報入力!F59="","",②選手情報入力!F59)</f>
        <v/>
      </c>
      <c r="E57" s="101" t="str">
        <f>IF(②選手情報入力!G59="","",②選手情報入力!G59)</f>
        <v/>
      </c>
      <c r="F57" s="100" t="str">
        <f>IF(②選手情報入力!H59="","",②選手情報入力!H59)</f>
        <v/>
      </c>
      <c r="G57" s="101" t="str">
        <f>IF(②選手情報入力!I59="","",②選手情報入力!I59)</f>
        <v/>
      </c>
      <c r="H57" s="100" t="str">
        <f>IF(②選手情報入力!J59="","",②選手情報入力!J59)</f>
        <v/>
      </c>
      <c r="I57" s="101" t="str">
        <f>IF(②選手情報入力!K59="","",②選手情報入力!K59)</f>
        <v/>
      </c>
      <c r="J57" s="232" t="str">
        <f>IF(②選手情報入力!L59="","",②選手情報入力!L59)</f>
        <v/>
      </c>
      <c r="K57" s="233" t="str">
        <f>IF(②選手情報入力!M59="","",②選手情報入力!M59)</f>
        <v/>
      </c>
      <c r="L57" s="101" t="str">
        <f>IF(②選手情報入力!N59="","",②選手情報入力!N59)</f>
        <v/>
      </c>
      <c r="M57" s="101" t="str">
        <f>IF(②選手情報入力!O59="","",②選手情報入力!O59)</f>
        <v/>
      </c>
    </row>
    <row r="58" spans="1:13" s="88" customFormat="1" ht="18" customHeight="1">
      <c r="A58" s="104">
        <v>51</v>
      </c>
      <c r="B58" s="105" t="str">
        <f>IF(②選手情報入力!B60="","",②選手情報入力!B60)</f>
        <v/>
      </c>
      <c r="C58" s="126" t="str">
        <f>IF(②選手情報入力!C60="","",②選手情報入力!C60)</f>
        <v/>
      </c>
      <c r="D58" s="105" t="str">
        <f>IF(②選手情報入力!F60="","",②選手情報入力!F60)</f>
        <v/>
      </c>
      <c r="E58" s="105" t="str">
        <f>IF(②選手情報入力!G60="","",②選手情報入力!G60)</f>
        <v/>
      </c>
      <c r="F58" s="104" t="str">
        <f>IF(②選手情報入力!H60="","",②選手情報入力!H60)</f>
        <v/>
      </c>
      <c r="G58" s="105" t="str">
        <f>IF(②選手情報入力!I60="","",②選手情報入力!I60)</f>
        <v/>
      </c>
      <c r="H58" s="104" t="str">
        <f>IF(②選手情報入力!J60="","",②選手情報入力!J60)</f>
        <v/>
      </c>
      <c r="I58" s="105" t="str">
        <f>IF(②選手情報入力!K60="","",②選手情報入力!K60)</f>
        <v/>
      </c>
      <c r="J58" s="234" t="str">
        <f>IF(②選手情報入力!L60="","",②選手情報入力!L60)</f>
        <v/>
      </c>
      <c r="K58" s="235" t="str">
        <f>IF(②選手情報入力!M60="","",②選手情報入力!M60)</f>
        <v/>
      </c>
      <c r="L58" s="105" t="str">
        <f>IF(②選手情報入力!N60="","",②選手情報入力!N60)</f>
        <v/>
      </c>
      <c r="M58" s="105" t="str">
        <f>IF(②選手情報入力!O60="","",②選手情報入力!O60)</f>
        <v/>
      </c>
    </row>
    <row r="59" spans="1:13" s="88" customFormat="1" ht="18" customHeight="1">
      <c r="A59" s="98">
        <v>52</v>
      </c>
      <c r="B59" s="99" t="str">
        <f>IF(②選手情報入力!B61="","",②選手情報入力!B61)</f>
        <v/>
      </c>
      <c r="C59" s="123" t="str">
        <f>IF(②選手情報入力!C61="","",②選手情報入力!C61)</f>
        <v/>
      </c>
      <c r="D59" s="99" t="str">
        <f>IF(②選手情報入力!F61="","",②選手情報入力!F61)</f>
        <v/>
      </c>
      <c r="E59" s="99" t="str">
        <f>IF(②選手情報入力!G61="","",②選手情報入力!G61)</f>
        <v/>
      </c>
      <c r="F59" s="98" t="str">
        <f>IF(②選手情報入力!H61="","",②選手情報入力!H61)</f>
        <v/>
      </c>
      <c r="G59" s="99" t="str">
        <f>IF(②選手情報入力!I61="","",②選手情報入力!I61)</f>
        <v/>
      </c>
      <c r="H59" s="98" t="str">
        <f>IF(②選手情報入力!J61="","",②選手情報入力!J61)</f>
        <v/>
      </c>
      <c r="I59" s="99" t="str">
        <f>IF(②選手情報入力!K61="","",②選手情報入力!K61)</f>
        <v/>
      </c>
      <c r="J59" s="228" t="str">
        <f>IF(②選手情報入力!L61="","",②選手情報入力!L61)</f>
        <v/>
      </c>
      <c r="K59" s="229" t="str">
        <f>IF(②選手情報入力!M61="","",②選手情報入力!M61)</f>
        <v/>
      </c>
      <c r="L59" s="99" t="str">
        <f>IF(②選手情報入力!N61="","",②選手情報入力!N61)</f>
        <v/>
      </c>
      <c r="M59" s="99" t="str">
        <f>IF(②選手情報入力!O61="","",②選手情報入力!O61)</f>
        <v/>
      </c>
    </row>
    <row r="60" spans="1:13" s="88" customFormat="1" ht="18" customHeight="1">
      <c r="A60" s="98">
        <v>53</v>
      </c>
      <c r="B60" s="99" t="str">
        <f>IF(②選手情報入力!B62="","",②選手情報入力!B62)</f>
        <v/>
      </c>
      <c r="C60" s="123" t="str">
        <f>IF(②選手情報入力!C62="","",②選手情報入力!C62)</f>
        <v/>
      </c>
      <c r="D60" s="99" t="str">
        <f>IF(②選手情報入力!F62="","",②選手情報入力!F62)</f>
        <v/>
      </c>
      <c r="E60" s="99" t="str">
        <f>IF(②選手情報入力!G62="","",②選手情報入力!G62)</f>
        <v/>
      </c>
      <c r="F60" s="98" t="str">
        <f>IF(②選手情報入力!H62="","",②選手情報入力!H62)</f>
        <v/>
      </c>
      <c r="G60" s="99" t="str">
        <f>IF(②選手情報入力!I62="","",②選手情報入力!I62)</f>
        <v/>
      </c>
      <c r="H60" s="98" t="str">
        <f>IF(②選手情報入力!J62="","",②選手情報入力!J62)</f>
        <v/>
      </c>
      <c r="I60" s="99" t="str">
        <f>IF(②選手情報入力!K62="","",②選手情報入力!K62)</f>
        <v/>
      </c>
      <c r="J60" s="228" t="str">
        <f>IF(②選手情報入力!L62="","",②選手情報入力!L62)</f>
        <v/>
      </c>
      <c r="K60" s="229" t="str">
        <f>IF(②選手情報入力!M62="","",②選手情報入力!M62)</f>
        <v/>
      </c>
      <c r="L60" s="99" t="str">
        <f>IF(②選手情報入力!N62="","",②選手情報入力!N62)</f>
        <v/>
      </c>
      <c r="M60" s="99" t="str">
        <f>IF(②選手情報入力!O62="","",②選手情報入力!O62)</f>
        <v/>
      </c>
    </row>
    <row r="61" spans="1:13" s="88" customFormat="1" ht="18" customHeight="1">
      <c r="A61" s="98">
        <v>54</v>
      </c>
      <c r="B61" s="99" t="str">
        <f>IF(②選手情報入力!B63="","",②選手情報入力!B63)</f>
        <v/>
      </c>
      <c r="C61" s="123" t="str">
        <f>IF(②選手情報入力!C63="","",②選手情報入力!C63)</f>
        <v/>
      </c>
      <c r="D61" s="99" t="str">
        <f>IF(②選手情報入力!F63="","",②選手情報入力!F63)</f>
        <v/>
      </c>
      <c r="E61" s="99" t="str">
        <f>IF(②選手情報入力!G63="","",②選手情報入力!G63)</f>
        <v/>
      </c>
      <c r="F61" s="98" t="str">
        <f>IF(②選手情報入力!H63="","",②選手情報入力!H63)</f>
        <v/>
      </c>
      <c r="G61" s="99" t="str">
        <f>IF(②選手情報入力!I63="","",②選手情報入力!I63)</f>
        <v/>
      </c>
      <c r="H61" s="98" t="str">
        <f>IF(②選手情報入力!J63="","",②選手情報入力!J63)</f>
        <v/>
      </c>
      <c r="I61" s="99" t="str">
        <f>IF(②選手情報入力!K63="","",②選手情報入力!K63)</f>
        <v/>
      </c>
      <c r="J61" s="228" t="str">
        <f>IF(②選手情報入力!L63="","",②選手情報入力!L63)</f>
        <v/>
      </c>
      <c r="K61" s="229" t="str">
        <f>IF(②選手情報入力!M63="","",②選手情報入力!M63)</f>
        <v/>
      </c>
      <c r="L61" s="99" t="str">
        <f>IF(②選手情報入力!N63="","",②選手情報入力!N63)</f>
        <v/>
      </c>
      <c r="M61" s="99" t="str">
        <f>IF(②選手情報入力!O63="","",②選手情報入力!O63)</f>
        <v/>
      </c>
    </row>
    <row r="62" spans="1:13" s="88" customFormat="1" ht="18" customHeight="1">
      <c r="A62" s="102">
        <v>55</v>
      </c>
      <c r="B62" s="103" t="str">
        <f>IF(②選手情報入力!B64="","",②選手情報入力!B64)</f>
        <v/>
      </c>
      <c r="C62" s="124" t="str">
        <f>IF(②選手情報入力!C64="","",②選手情報入力!C64)</f>
        <v/>
      </c>
      <c r="D62" s="103" t="str">
        <f>IF(②選手情報入力!F64="","",②選手情報入力!F64)</f>
        <v/>
      </c>
      <c r="E62" s="103" t="str">
        <f>IF(②選手情報入力!G64="","",②選手情報入力!G64)</f>
        <v/>
      </c>
      <c r="F62" s="102" t="str">
        <f>IF(②選手情報入力!H64="","",②選手情報入力!H64)</f>
        <v/>
      </c>
      <c r="G62" s="103" t="str">
        <f>IF(②選手情報入力!I64="","",②選手情報入力!I64)</f>
        <v/>
      </c>
      <c r="H62" s="102" t="str">
        <f>IF(②選手情報入力!J64="","",②選手情報入力!J64)</f>
        <v/>
      </c>
      <c r="I62" s="103" t="str">
        <f>IF(②選手情報入力!K64="","",②選手情報入力!K64)</f>
        <v/>
      </c>
      <c r="J62" s="230" t="str">
        <f>IF(②選手情報入力!L64="","",②選手情報入力!L64)</f>
        <v/>
      </c>
      <c r="K62" s="231" t="str">
        <f>IF(②選手情報入力!M64="","",②選手情報入力!M64)</f>
        <v/>
      </c>
      <c r="L62" s="103" t="str">
        <f>IF(②選手情報入力!N64="","",②選手情報入力!N64)</f>
        <v/>
      </c>
      <c r="M62" s="103" t="str">
        <f>IF(②選手情報入力!O64="","",②選手情報入力!O64)</f>
        <v/>
      </c>
    </row>
    <row r="63" spans="1:13" s="88" customFormat="1" ht="18" customHeight="1">
      <c r="A63" s="96">
        <v>56</v>
      </c>
      <c r="B63" s="97" t="str">
        <f>IF(②選手情報入力!B65="","",②選手情報入力!B65)</f>
        <v/>
      </c>
      <c r="C63" s="122" t="str">
        <f>IF(②選手情報入力!C65="","",②選手情報入力!C65)</f>
        <v/>
      </c>
      <c r="D63" s="97" t="str">
        <f>IF(②選手情報入力!F65="","",②選手情報入力!F65)</f>
        <v/>
      </c>
      <c r="E63" s="97" t="str">
        <f>IF(②選手情報入力!G65="","",②選手情報入力!G65)</f>
        <v/>
      </c>
      <c r="F63" s="96" t="str">
        <f>IF(②選手情報入力!H65="","",②選手情報入力!H65)</f>
        <v/>
      </c>
      <c r="G63" s="97" t="str">
        <f>IF(②選手情報入力!I65="","",②選手情報入力!I65)</f>
        <v/>
      </c>
      <c r="H63" s="96" t="str">
        <f>IF(②選手情報入力!J65="","",②選手情報入力!J65)</f>
        <v/>
      </c>
      <c r="I63" s="97" t="str">
        <f>IF(②選手情報入力!K65="","",②選手情報入力!K65)</f>
        <v/>
      </c>
      <c r="J63" s="226" t="str">
        <f>IF(②選手情報入力!L65="","",②選手情報入力!L65)</f>
        <v/>
      </c>
      <c r="K63" s="227" t="str">
        <f>IF(②選手情報入力!M65="","",②選手情報入力!M65)</f>
        <v/>
      </c>
      <c r="L63" s="97" t="str">
        <f>IF(②選手情報入力!N65="","",②選手情報入力!N65)</f>
        <v/>
      </c>
      <c r="M63" s="97" t="str">
        <f>IF(②選手情報入力!O65="","",②選手情報入力!O65)</f>
        <v/>
      </c>
    </row>
    <row r="64" spans="1:13" s="88" customFormat="1" ht="18" customHeight="1">
      <c r="A64" s="98">
        <v>57</v>
      </c>
      <c r="B64" s="99" t="str">
        <f>IF(②選手情報入力!B66="","",②選手情報入力!B66)</f>
        <v/>
      </c>
      <c r="C64" s="123" t="str">
        <f>IF(②選手情報入力!C66="","",②選手情報入力!C66)</f>
        <v/>
      </c>
      <c r="D64" s="99" t="str">
        <f>IF(②選手情報入力!F66="","",②選手情報入力!F66)</f>
        <v/>
      </c>
      <c r="E64" s="99" t="str">
        <f>IF(②選手情報入力!G66="","",②選手情報入力!G66)</f>
        <v/>
      </c>
      <c r="F64" s="98" t="str">
        <f>IF(②選手情報入力!H66="","",②選手情報入力!H66)</f>
        <v/>
      </c>
      <c r="G64" s="99" t="str">
        <f>IF(②選手情報入力!I66="","",②選手情報入力!I66)</f>
        <v/>
      </c>
      <c r="H64" s="98" t="str">
        <f>IF(②選手情報入力!J66="","",②選手情報入力!J66)</f>
        <v/>
      </c>
      <c r="I64" s="99" t="str">
        <f>IF(②選手情報入力!K66="","",②選手情報入力!K66)</f>
        <v/>
      </c>
      <c r="J64" s="228" t="str">
        <f>IF(②選手情報入力!L66="","",②選手情報入力!L66)</f>
        <v/>
      </c>
      <c r="K64" s="229" t="str">
        <f>IF(②選手情報入力!M66="","",②選手情報入力!M66)</f>
        <v/>
      </c>
      <c r="L64" s="99" t="str">
        <f>IF(②選手情報入力!N66="","",②選手情報入力!N66)</f>
        <v/>
      </c>
      <c r="M64" s="99" t="str">
        <f>IF(②選手情報入力!O66="","",②選手情報入力!O66)</f>
        <v/>
      </c>
    </row>
    <row r="65" spans="1:13" s="88" customFormat="1" ht="18" customHeight="1">
      <c r="A65" s="98">
        <v>58</v>
      </c>
      <c r="B65" s="99" t="str">
        <f>IF(②選手情報入力!B67="","",②選手情報入力!B67)</f>
        <v/>
      </c>
      <c r="C65" s="123" t="str">
        <f>IF(②選手情報入力!C67="","",②選手情報入力!C67)</f>
        <v/>
      </c>
      <c r="D65" s="99" t="str">
        <f>IF(②選手情報入力!F67="","",②選手情報入力!F67)</f>
        <v/>
      </c>
      <c r="E65" s="99" t="str">
        <f>IF(②選手情報入力!G67="","",②選手情報入力!G67)</f>
        <v/>
      </c>
      <c r="F65" s="98" t="str">
        <f>IF(②選手情報入力!H67="","",②選手情報入力!H67)</f>
        <v/>
      </c>
      <c r="G65" s="99" t="str">
        <f>IF(②選手情報入力!I67="","",②選手情報入力!I67)</f>
        <v/>
      </c>
      <c r="H65" s="98" t="str">
        <f>IF(②選手情報入力!J67="","",②選手情報入力!J67)</f>
        <v/>
      </c>
      <c r="I65" s="99" t="str">
        <f>IF(②選手情報入力!K67="","",②選手情報入力!K67)</f>
        <v/>
      </c>
      <c r="J65" s="228" t="str">
        <f>IF(②選手情報入力!L67="","",②選手情報入力!L67)</f>
        <v/>
      </c>
      <c r="K65" s="229" t="str">
        <f>IF(②選手情報入力!M67="","",②選手情報入力!M67)</f>
        <v/>
      </c>
      <c r="L65" s="99" t="str">
        <f>IF(②選手情報入力!N67="","",②選手情報入力!N67)</f>
        <v/>
      </c>
      <c r="M65" s="99" t="str">
        <f>IF(②選手情報入力!O67="","",②選手情報入力!O67)</f>
        <v/>
      </c>
    </row>
    <row r="66" spans="1:13" s="88" customFormat="1" ht="18" customHeight="1">
      <c r="A66" s="98">
        <v>59</v>
      </c>
      <c r="B66" s="99" t="str">
        <f>IF(②選手情報入力!B68="","",②選手情報入力!B68)</f>
        <v/>
      </c>
      <c r="C66" s="123" t="str">
        <f>IF(②選手情報入力!C68="","",②選手情報入力!C68)</f>
        <v/>
      </c>
      <c r="D66" s="99" t="str">
        <f>IF(②選手情報入力!F68="","",②選手情報入力!F68)</f>
        <v/>
      </c>
      <c r="E66" s="99" t="str">
        <f>IF(②選手情報入力!G68="","",②選手情報入力!G68)</f>
        <v/>
      </c>
      <c r="F66" s="98" t="str">
        <f>IF(②選手情報入力!H68="","",②選手情報入力!H68)</f>
        <v/>
      </c>
      <c r="G66" s="99" t="str">
        <f>IF(②選手情報入力!I68="","",②選手情報入力!I68)</f>
        <v/>
      </c>
      <c r="H66" s="98" t="str">
        <f>IF(②選手情報入力!J68="","",②選手情報入力!J68)</f>
        <v/>
      </c>
      <c r="I66" s="99" t="str">
        <f>IF(②選手情報入力!K68="","",②選手情報入力!K68)</f>
        <v/>
      </c>
      <c r="J66" s="228" t="str">
        <f>IF(②選手情報入力!L68="","",②選手情報入力!L68)</f>
        <v/>
      </c>
      <c r="K66" s="229" t="str">
        <f>IF(②選手情報入力!M68="","",②選手情報入力!M68)</f>
        <v/>
      </c>
      <c r="L66" s="99" t="str">
        <f>IF(②選手情報入力!N68="","",②選手情報入力!N68)</f>
        <v/>
      </c>
      <c r="M66" s="99" t="str">
        <f>IF(②選手情報入力!O68="","",②選手情報入力!O68)</f>
        <v/>
      </c>
    </row>
    <row r="67" spans="1:13" s="88" customFormat="1" ht="18" customHeight="1">
      <c r="A67" s="100">
        <v>60</v>
      </c>
      <c r="B67" s="101" t="str">
        <f>IF(②選手情報入力!B69="","",②選手情報入力!B69)</f>
        <v/>
      </c>
      <c r="C67" s="125" t="str">
        <f>IF(②選手情報入力!C69="","",②選手情報入力!C69)</f>
        <v/>
      </c>
      <c r="D67" s="101" t="str">
        <f>IF(②選手情報入力!F69="","",②選手情報入力!F69)</f>
        <v/>
      </c>
      <c r="E67" s="101" t="str">
        <f>IF(②選手情報入力!G69="","",②選手情報入力!G69)</f>
        <v/>
      </c>
      <c r="F67" s="100" t="str">
        <f>IF(②選手情報入力!H69="","",②選手情報入力!H69)</f>
        <v/>
      </c>
      <c r="G67" s="101" t="str">
        <f>IF(②選手情報入力!I69="","",②選手情報入力!I69)</f>
        <v/>
      </c>
      <c r="H67" s="100" t="str">
        <f>IF(②選手情報入力!J69="","",②選手情報入力!J69)</f>
        <v/>
      </c>
      <c r="I67" s="101" t="str">
        <f>IF(②選手情報入力!K69="","",②選手情報入力!K69)</f>
        <v/>
      </c>
      <c r="J67" s="232" t="str">
        <f>IF(②選手情報入力!L69="","",②選手情報入力!L69)</f>
        <v/>
      </c>
      <c r="K67" s="233" t="str">
        <f>IF(②選手情報入力!M69="","",②選手情報入力!M69)</f>
        <v/>
      </c>
      <c r="L67" s="101" t="str">
        <f>IF(②選手情報入力!N69="","",②選手情報入力!N69)</f>
        <v/>
      </c>
      <c r="M67" s="101" t="str">
        <f>IF(②選手情報入力!O69="","",②選手情報入力!O69)</f>
        <v/>
      </c>
    </row>
    <row r="68" spans="1:13" s="88" customFormat="1" ht="18" customHeight="1">
      <c r="A68" s="104">
        <v>61</v>
      </c>
      <c r="B68" s="105" t="str">
        <f>IF(②選手情報入力!B70="","",②選手情報入力!B70)</f>
        <v/>
      </c>
      <c r="C68" s="126" t="str">
        <f>IF(②選手情報入力!C70="","",②選手情報入力!C70)</f>
        <v/>
      </c>
      <c r="D68" s="105" t="str">
        <f>IF(②選手情報入力!F70="","",②選手情報入力!F70)</f>
        <v/>
      </c>
      <c r="E68" s="105" t="str">
        <f>IF(②選手情報入力!G70="","",②選手情報入力!G70)</f>
        <v/>
      </c>
      <c r="F68" s="104" t="str">
        <f>IF(②選手情報入力!H70="","",②選手情報入力!H70)</f>
        <v/>
      </c>
      <c r="G68" s="105" t="str">
        <f>IF(②選手情報入力!I70="","",②選手情報入力!I70)</f>
        <v/>
      </c>
      <c r="H68" s="104" t="str">
        <f>IF(②選手情報入力!J70="","",②選手情報入力!J70)</f>
        <v/>
      </c>
      <c r="I68" s="105" t="str">
        <f>IF(②選手情報入力!K70="","",②選手情報入力!K70)</f>
        <v/>
      </c>
      <c r="J68" s="234" t="str">
        <f>IF(②選手情報入力!L70="","",②選手情報入力!L70)</f>
        <v/>
      </c>
      <c r="K68" s="235" t="str">
        <f>IF(②選手情報入力!M70="","",②選手情報入力!M70)</f>
        <v/>
      </c>
      <c r="L68" s="105" t="str">
        <f>IF(②選手情報入力!N70="","",②選手情報入力!N70)</f>
        <v/>
      </c>
      <c r="M68" s="105" t="str">
        <f>IF(②選手情報入力!O70="","",②選手情報入力!O70)</f>
        <v/>
      </c>
    </row>
    <row r="69" spans="1:13" s="88" customFormat="1" ht="18" customHeight="1">
      <c r="A69" s="98">
        <v>62</v>
      </c>
      <c r="B69" s="99" t="str">
        <f>IF(②選手情報入力!B71="","",②選手情報入力!B71)</f>
        <v/>
      </c>
      <c r="C69" s="123" t="str">
        <f>IF(②選手情報入力!C71="","",②選手情報入力!C71)</f>
        <v/>
      </c>
      <c r="D69" s="99" t="str">
        <f>IF(②選手情報入力!F71="","",②選手情報入力!F71)</f>
        <v/>
      </c>
      <c r="E69" s="99" t="str">
        <f>IF(②選手情報入力!G71="","",②選手情報入力!G71)</f>
        <v/>
      </c>
      <c r="F69" s="98" t="str">
        <f>IF(②選手情報入力!H71="","",②選手情報入力!H71)</f>
        <v/>
      </c>
      <c r="G69" s="99" t="str">
        <f>IF(②選手情報入力!I71="","",②選手情報入力!I71)</f>
        <v/>
      </c>
      <c r="H69" s="98" t="str">
        <f>IF(②選手情報入力!J71="","",②選手情報入力!J71)</f>
        <v/>
      </c>
      <c r="I69" s="99" t="str">
        <f>IF(②選手情報入力!K71="","",②選手情報入力!K71)</f>
        <v/>
      </c>
      <c r="J69" s="228" t="str">
        <f>IF(②選手情報入力!L71="","",②選手情報入力!L71)</f>
        <v/>
      </c>
      <c r="K69" s="229" t="str">
        <f>IF(②選手情報入力!M71="","",②選手情報入力!M71)</f>
        <v/>
      </c>
      <c r="L69" s="99" t="str">
        <f>IF(②選手情報入力!N71="","",②選手情報入力!N71)</f>
        <v/>
      </c>
      <c r="M69" s="99" t="str">
        <f>IF(②選手情報入力!O71="","",②選手情報入力!O71)</f>
        <v/>
      </c>
    </row>
    <row r="70" spans="1:13" s="88" customFormat="1" ht="18" customHeight="1">
      <c r="A70" s="98">
        <v>63</v>
      </c>
      <c r="B70" s="99" t="str">
        <f>IF(②選手情報入力!B72="","",②選手情報入力!B72)</f>
        <v/>
      </c>
      <c r="C70" s="123" t="str">
        <f>IF(②選手情報入力!C72="","",②選手情報入力!C72)</f>
        <v/>
      </c>
      <c r="D70" s="99" t="str">
        <f>IF(②選手情報入力!F72="","",②選手情報入力!F72)</f>
        <v/>
      </c>
      <c r="E70" s="99" t="str">
        <f>IF(②選手情報入力!G72="","",②選手情報入力!G72)</f>
        <v/>
      </c>
      <c r="F70" s="98" t="str">
        <f>IF(②選手情報入力!H72="","",②選手情報入力!H72)</f>
        <v/>
      </c>
      <c r="G70" s="99" t="str">
        <f>IF(②選手情報入力!I72="","",②選手情報入力!I72)</f>
        <v/>
      </c>
      <c r="H70" s="98" t="str">
        <f>IF(②選手情報入力!J72="","",②選手情報入力!J72)</f>
        <v/>
      </c>
      <c r="I70" s="99" t="str">
        <f>IF(②選手情報入力!K72="","",②選手情報入力!K72)</f>
        <v/>
      </c>
      <c r="J70" s="228" t="str">
        <f>IF(②選手情報入力!L72="","",②選手情報入力!L72)</f>
        <v/>
      </c>
      <c r="K70" s="229" t="str">
        <f>IF(②選手情報入力!M72="","",②選手情報入力!M72)</f>
        <v/>
      </c>
      <c r="L70" s="99" t="str">
        <f>IF(②選手情報入力!N72="","",②選手情報入力!N72)</f>
        <v/>
      </c>
      <c r="M70" s="99" t="str">
        <f>IF(②選手情報入力!O72="","",②選手情報入力!O72)</f>
        <v/>
      </c>
    </row>
    <row r="71" spans="1:13" s="88" customFormat="1" ht="18" customHeight="1">
      <c r="A71" s="98">
        <v>64</v>
      </c>
      <c r="B71" s="99" t="str">
        <f>IF(②選手情報入力!B73="","",②選手情報入力!B73)</f>
        <v/>
      </c>
      <c r="C71" s="123" t="str">
        <f>IF(②選手情報入力!C73="","",②選手情報入力!C73)</f>
        <v/>
      </c>
      <c r="D71" s="99" t="str">
        <f>IF(②選手情報入力!F73="","",②選手情報入力!F73)</f>
        <v/>
      </c>
      <c r="E71" s="99" t="str">
        <f>IF(②選手情報入力!G73="","",②選手情報入力!G73)</f>
        <v/>
      </c>
      <c r="F71" s="98" t="str">
        <f>IF(②選手情報入力!H73="","",②選手情報入力!H73)</f>
        <v/>
      </c>
      <c r="G71" s="99" t="str">
        <f>IF(②選手情報入力!I73="","",②選手情報入力!I73)</f>
        <v/>
      </c>
      <c r="H71" s="98" t="str">
        <f>IF(②選手情報入力!J73="","",②選手情報入力!J73)</f>
        <v/>
      </c>
      <c r="I71" s="99" t="str">
        <f>IF(②選手情報入力!K73="","",②選手情報入力!K73)</f>
        <v/>
      </c>
      <c r="J71" s="228" t="str">
        <f>IF(②選手情報入力!L73="","",②選手情報入力!L73)</f>
        <v/>
      </c>
      <c r="K71" s="229" t="str">
        <f>IF(②選手情報入力!M73="","",②選手情報入力!M73)</f>
        <v/>
      </c>
      <c r="L71" s="99" t="str">
        <f>IF(②選手情報入力!N73="","",②選手情報入力!N73)</f>
        <v/>
      </c>
      <c r="M71" s="99" t="str">
        <f>IF(②選手情報入力!O73="","",②選手情報入力!O73)</f>
        <v/>
      </c>
    </row>
    <row r="72" spans="1:13" s="88" customFormat="1" ht="18" customHeight="1">
      <c r="A72" s="102">
        <v>65</v>
      </c>
      <c r="B72" s="103" t="str">
        <f>IF(②選手情報入力!B74="","",②選手情報入力!B74)</f>
        <v/>
      </c>
      <c r="C72" s="124" t="str">
        <f>IF(②選手情報入力!C74="","",②選手情報入力!C74)</f>
        <v/>
      </c>
      <c r="D72" s="103" t="str">
        <f>IF(②選手情報入力!F74="","",②選手情報入力!F74)</f>
        <v/>
      </c>
      <c r="E72" s="103" t="str">
        <f>IF(②選手情報入力!G74="","",②選手情報入力!G74)</f>
        <v/>
      </c>
      <c r="F72" s="102" t="str">
        <f>IF(②選手情報入力!H74="","",②選手情報入力!H74)</f>
        <v/>
      </c>
      <c r="G72" s="103" t="str">
        <f>IF(②選手情報入力!I74="","",②選手情報入力!I74)</f>
        <v/>
      </c>
      <c r="H72" s="102" t="str">
        <f>IF(②選手情報入力!J74="","",②選手情報入力!J74)</f>
        <v/>
      </c>
      <c r="I72" s="103" t="str">
        <f>IF(②選手情報入力!K74="","",②選手情報入力!K74)</f>
        <v/>
      </c>
      <c r="J72" s="230" t="str">
        <f>IF(②選手情報入力!L74="","",②選手情報入力!L74)</f>
        <v/>
      </c>
      <c r="K72" s="231" t="str">
        <f>IF(②選手情報入力!M74="","",②選手情報入力!M74)</f>
        <v/>
      </c>
      <c r="L72" s="103" t="str">
        <f>IF(②選手情報入力!N74="","",②選手情報入力!N74)</f>
        <v/>
      </c>
      <c r="M72" s="103" t="str">
        <f>IF(②選手情報入力!O74="","",②選手情報入力!O74)</f>
        <v/>
      </c>
    </row>
    <row r="73" spans="1:13" s="88" customFormat="1" ht="18" customHeight="1">
      <c r="A73" s="96">
        <v>66</v>
      </c>
      <c r="B73" s="97" t="str">
        <f>IF(②選手情報入力!B75="","",②選手情報入力!B75)</f>
        <v/>
      </c>
      <c r="C73" s="122" t="str">
        <f>IF(②選手情報入力!C75="","",②選手情報入力!C75)</f>
        <v/>
      </c>
      <c r="D73" s="97" t="str">
        <f>IF(②選手情報入力!F75="","",②選手情報入力!F75)</f>
        <v/>
      </c>
      <c r="E73" s="97" t="str">
        <f>IF(②選手情報入力!G75="","",②選手情報入力!G75)</f>
        <v/>
      </c>
      <c r="F73" s="96" t="str">
        <f>IF(②選手情報入力!H75="","",②選手情報入力!H75)</f>
        <v/>
      </c>
      <c r="G73" s="97" t="str">
        <f>IF(②選手情報入力!I75="","",②選手情報入力!I75)</f>
        <v/>
      </c>
      <c r="H73" s="96" t="str">
        <f>IF(②選手情報入力!J75="","",②選手情報入力!J75)</f>
        <v/>
      </c>
      <c r="I73" s="97" t="str">
        <f>IF(②選手情報入力!K75="","",②選手情報入力!K75)</f>
        <v/>
      </c>
      <c r="J73" s="226" t="str">
        <f>IF(②選手情報入力!L75="","",②選手情報入力!L75)</f>
        <v/>
      </c>
      <c r="K73" s="227" t="str">
        <f>IF(②選手情報入力!M75="","",②選手情報入力!M75)</f>
        <v/>
      </c>
      <c r="L73" s="97" t="str">
        <f>IF(②選手情報入力!N75="","",②選手情報入力!N75)</f>
        <v/>
      </c>
      <c r="M73" s="97" t="str">
        <f>IF(②選手情報入力!O75="","",②選手情報入力!O75)</f>
        <v/>
      </c>
    </row>
    <row r="74" spans="1:13" s="88" customFormat="1" ht="18" customHeight="1">
      <c r="A74" s="98">
        <v>67</v>
      </c>
      <c r="B74" s="99" t="str">
        <f>IF(②選手情報入力!B76="","",②選手情報入力!B76)</f>
        <v/>
      </c>
      <c r="C74" s="123" t="str">
        <f>IF(②選手情報入力!C76="","",②選手情報入力!C76)</f>
        <v/>
      </c>
      <c r="D74" s="99" t="str">
        <f>IF(②選手情報入力!F76="","",②選手情報入力!F76)</f>
        <v/>
      </c>
      <c r="E74" s="99" t="str">
        <f>IF(②選手情報入力!G76="","",②選手情報入力!G76)</f>
        <v/>
      </c>
      <c r="F74" s="98" t="str">
        <f>IF(②選手情報入力!H76="","",②選手情報入力!H76)</f>
        <v/>
      </c>
      <c r="G74" s="99" t="str">
        <f>IF(②選手情報入力!I76="","",②選手情報入力!I76)</f>
        <v/>
      </c>
      <c r="H74" s="98" t="str">
        <f>IF(②選手情報入力!J76="","",②選手情報入力!J76)</f>
        <v/>
      </c>
      <c r="I74" s="99" t="str">
        <f>IF(②選手情報入力!K76="","",②選手情報入力!K76)</f>
        <v/>
      </c>
      <c r="J74" s="228" t="str">
        <f>IF(②選手情報入力!L76="","",②選手情報入力!L76)</f>
        <v/>
      </c>
      <c r="K74" s="229" t="str">
        <f>IF(②選手情報入力!M76="","",②選手情報入力!M76)</f>
        <v/>
      </c>
      <c r="L74" s="99" t="str">
        <f>IF(②選手情報入力!N76="","",②選手情報入力!N76)</f>
        <v/>
      </c>
      <c r="M74" s="99" t="str">
        <f>IF(②選手情報入力!O76="","",②選手情報入力!O76)</f>
        <v/>
      </c>
    </row>
    <row r="75" spans="1:13" s="88" customFormat="1" ht="18" customHeight="1">
      <c r="A75" s="98">
        <v>68</v>
      </c>
      <c r="B75" s="99" t="str">
        <f>IF(②選手情報入力!B77="","",②選手情報入力!B77)</f>
        <v/>
      </c>
      <c r="C75" s="123" t="str">
        <f>IF(②選手情報入力!C77="","",②選手情報入力!C77)</f>
        <v/>
      </c>
      <c r="D75" s="99" t="str">
        <f>IF(②選手情報入力!F77="","",②選手情報入力!F77)</f>
        <v/>
      </c>
      <c r="E75" s="99" t="str">
        <f>IF(②選手情報入力!G77="","",②選手情報入力!G77)</f>
        <v/>
      </c>
      <c r="F75" s="98" t="str">
        <f>IF(②選手情報入力!H77="","",②選手情報入力!H77)</f>
        <v/>
      </c>
      <c r="G75" s="99" t="str">
        <f>IF(②選手情報入力!I77="","",②選手情報入力!I77)</f>
        <v/>
      </c>
      <c r="H75" s="98" t="str">
        <f>IF(②選手情報入力!J77="","",②選手情報入力!J77)</f>
        <v/>
      </c>
      <c r="I75" s="99" t="str">
        <f>IF(②選手情報入力!K77="","",②選手情報入力!K77)</f>
        <v/>
      </c>
      <c r="J75" s="228" t="str">
        <f>IF(②選手情報入力!L77="","",②選手情報入力!L77)</f>
        <v/>
      </c>
      <c r="K75" s="229" t="str">
        <f>IF(②選手情報入力!M77="","",②選手情報入力!M77)</f>
        <v/>
      </c>
      <c r="L75" s="99" t="str">
        <f>IF(②選手情報入力!N77="","",②選手情報入力!N77)</f>
        <v/>
      </c>
      <c r="M75" s="99" t="str">
        <f>IF(②選手情報入力!O77="","",②選手情報入力!O77)</f>
        <v/>
      </c>
    </row>
    <row r="76" spans="1:13" s="88" customFormat="1" ht="18" customHeight="1">
      <c r="A76" s="98">
        <v>69</v>
      </c>
      <c r="B76" s="99" t="str">
        <f>IF(②選手情報入力!B78="","",②選手情報入力!B78)</f>
        <v/>
      </c>
      <c r="C76" s="123" t="str">
        <f>IF(②選手情報入力!C78="","",②選手情報入力!C78)</f>
        <v/>
      </c>
      <c r="D76" s="99" t="str">
        <f>IF(②選手情報入力!F78="","",②選手情報入力!F78)</f>
        <v/>
      </c>
      <c r="E76" s="99" t="str">
        <f>IF(②選手情報入力!G78="","",②選手情報入力!G78)</f>
        <v/>
      </c>
      <c r="F76" s="98" t="str">
        <f>IF(②選手情報入力!H78="","",②選手情報入力!H78)</f>
        <v/>
      </c>
      <c r="G76" s="99" t="str">
        <f>IF(②選手情報入力!I78="","",②選手情報入力!I78)</f>
        <v/>
      </c>
      <c r="H76" s="98" t="str">
        <f>IF(②選手情報入力!J78="","",②選手情報入力!J78)</f>
        <v/>
      </c>
      <c r="I76" s="99" t="str">
        <f>IF(②選手情報入力!K78="","",②選手情報入力!K78)</f>
        <v/>
      </c>
      <c r="J76" s="228" t="str">
        <f>IF(②選手情報入力!L78="","",②選手情報入力!L78)</f>
        <v/>
      </c>
      <c r="K76" s="229" t="str">
        <f>IF(②選手情報入力!M78="","",②選手情報入力!M78)</f>
        <v/>
      </c>
      <c r="L76" s="99" t="str">
        <f>IF(②選手情報入力!N78="","",②選手情報入力!N78)</f>
        <v/>
      </c>
      <c r="M76" s="99" t="str">
        <f>IF(②選手情報入力!O78="","",②選手情報入力!O78)</f>
        <v/>
      </c>
    </row>
    <row r="77" spans="1:13" s="88" customFormat="1" ht="18" customHeight="1">
      <c r="A77" s="100">
        <v>70</v>
      </c>
      <c r="B77" s="101" t="str">
        <f>IF(②選手情報入力!B79="","",②選手情報入力!B79)</f>
        <v/>
      </c>
      <c r="C77" s="125" t="str">
        <f>IF(②選手情報入力!C79="","",②選手情報入力!C79)</f>
        <v/>
      </c>
      <c r="D77" s="101" t="str">
        <f>IF(②選手情報入力!F79="","",②選手情報入力!F79)</f>
        <v/>
      </c>
      <c r="E77" s="101" t="str">
        <f>IF(②選手情報入力!G79="","",②選手情報入力!G79)</f>
        <v/>
      </c>
      <c r="F77" s="100" t="str">
        <f>IF(②選手情報入力!H79="","",②選手情報入力!H79)</f>
        <v/>
      </c>
      <c r="G77" s="101" t="str">
        <f>IF(②選手情報入力!I79="","",②選手情報入力!I79)</f>
        <v/>
      </c>
      <c r="H77" s="100" t="str">
        <f>IF(②選手情報入力!J79="","",②選手情報入力!J79)</f>
        <v/>
      </c>
      <c r="I77" s="101" t="str">
        <f>IF(②選手情報入力!K79="","",②選手情報入力!K79)</f>
        <v/>
      </c>
      <c r="J77" s="232" t="str">
        <f>IF(②選手情報入力!L79="","",②選手情報入力!L79)</f>
        <v/>
      </c>
      <c r="K77" s="233" t="str">
        <f>IF(②選手情報入力!M79="","",②選手情報入力!M79)</f>
        <v/>
      </c>
      <c r="L77" s="101" t="str">
        <f>IF(②選手情報入力!N79="","",②選手情報入力!N79)</f>
        <v/>
      </c>
      <c r="M77" s="101" t="str">
        <f>IF(②選手情報入力!O79="","",②選手情報入力!O79)</f>
        <v/>
      </c>
    </row>
    <row r="78" spans="1:13" s="88" customFormat="1" ht="18" customHeight="1">
      <c r="A78" s="104">
        <v>71</v>
      </c>
      <c r="B78" s="105" t="str">
        <f>IF(②選手情報入力!B80="","",②選手情報入力!B80)</f>
        <v/>
      </c>
      <c r="C78" s="126" t="str">
        <f>IF(②選手情報入力!C80="","",②選手情報入力!C80)</f>
        <v/>
      </c>
      <c r="D78" s="105" t="str">
        <f>IF(②選手情報入力!F80="","",②選手情報入力!F80)</f>
        <v/>
      </c>
      <c r="E78" s="105" t="str">
        <f>IF(②選手情報入力!G80="","",②選手情報入力!G80)</f>
        <v/>
      </c>
      <c r="F78" s="104" t="str">
        <f>IF(②選手情報入力!H80="","",②選手情報入力!H80)</f>
        <v/>
      </c>
      <c r="G78" s="105" t="str">
        <f>IF(②選手情報入力!I80="","",②選手情報入力!I80)</f>
        <v/>
      </c>
      <c r="H78" s="104" t="str">
        <f>IF(②選手情報入力!J80="","",②選手情報入力!J80)</f>
        <v/>
      </c>
      <c r="I78" s="105" t="str">
        <f>IF(②選手情報入力!K80="","",②選手情報入力!K80)</f>
        <v/>
      </c>
      <c r="J78" s="234" t="str">
        <f>IF(②選手情報入力!L80="","",②選手情報入力!L80)</f>
        <v/>
      </c>
      <c r="K78" s="235" t="str">
        <f>IF(②選手情報入力!M80="","",②選手情報入力!M80)</f>
        <v/>
      </c>
      <c r="L78" s="105" t="str">
        <f>IF(②選手情報入力!N80="","",②選手情報入力!N80)</f>
        <v/>
      </c>
      <c r="M78" s="105" t="str">
        <f>IF(②選手情報入力!O80="","",②選手情報入力!O80)</f>
        <v/>
      </c>
    </row>
    <row r="79" spans="1:13" s="88" customFormat="1" ht="18" customHeight="1">
      <c r="A79" s="98">
        <v>72</v>
      </c>
      <c r="B79" s="99" t="str">
        <f>IF(②選手情報入力!B81="","",②選手情報入力!B81)</f>
        <v/>
      </c>
      <c r="C79" s="123" t="str">
        <f>IF(②選手情報入力!C81="","",②選手情報入力!C81)</f>
        <v/>
      </c>
      <c r="D79" s="99" t="str">
        <f>IF(②選手情報入力!F81="","",②選手情報入力!F81)</f>
        <v/>
      </c>
      <c r="E79" s="99" t="str">
        <f>IF(②選手情報入力!G81="","",②選手情報入力!G81)</f>
        <v/>
      </c>
      <c r="F79" s="98" t="str">
        <f>IF(②選手情報入力!H81="","",②選手情報入力!H81)</f>
        <v/>
      </c>
      <c r="G79" s="99" t="str">
        <f>IF(②選手情報入力!I81="","",②選手情報入力!I81)</f>
        <v/>
      </c>
      <c r="H79" s="98" t="str">
        <f>IF(②選手情報入力!J81="","",②選手情報入力!J81)</f>
        <v/>
      </c>
      <c r="I79" s="99" t="str">
        <f>IF(②選手情報入力!K81="","",②選手情報入力!K81)</f>
        <v/>
      </c>
      <c r="J79" s="228" t="str">
        <f>IF(②選手情報入力!L81="","",②選手情報入力!L81)</f>
        <v/>
      </c>
      <c r="K79" s="229" t="str">
        <f>IF(②選手情報入力!M81="","",②選手情報入力!M81)</f>
        <v/>
      </c>
      <c r="L79" s="99" t="str">
        <f>IF(②選手情報入力!N81="","",②選手情報入力!N81)</f>
        <v/>
      </c>
      <c r="M79" s="99" t="str">
        <f>IF(②選手情報入力!O81="","",②選手情報入力!O81)</f>
        <v/>
      </c>
    </row>
    <row r="80" spans="1:13" s="88" customFormat="1" ht="18" customHeight="1">
      <c r="A80" s="98">
        <v>73</v>
      </c>
      <c r="B80" s="99" t="str">
        <f>IF(②選手情報入力!B82="","",②選手情報入力!B82)</f>
        <v/>
      </c>
      <c r="C80" s="123" t="str">
        <f>IF(②選手情報入力!C82="","",②選手情報入力!C82)</f>
        <v/>
      </c>
      <c r="D80" s="99" t="str">
        <f>IF(②選手情報入力!F82="","",②選手情報入力!F82)</f>
        <v/>
      </c>
      <c r="E80" s="99" t="str">
        <f>IF(②選手情報入力!G82="","",②選手情報入力!G82)</f>
        <v/>
      </c>
      <c r="F80" s="98" t="str">
        <f>IF(②選手情報入力!H82="","",②選手情報入力!H82)</f>
        <v/>
      </c>
      <c r="G80" s="99" t="str">
        <f>IF(②選手情報入力!I82="","",②選手情報入力!I82)</f>
        <v/>
      </c>
      <c r="H80" s="98" t="str">
        <f>IF(②選手情報入力!J82="","",②選手情報入力!J82)</f>
        <v/>
      </c>
      <c r="I80" s="99" t="str">
        <f>IF(②選手情報入力!K82="","",②選手情報入力!K82)</f>
        <v/>
      </c>
      <c r="J80" s="228" t="str">
        <f>IF(②選手情報入力!L82="","",②選手情報入力!L82)</f>
        <v/>
      </c>
      <c r="K80" s="229" t="str">
        <f>IF(②選手情報入力!M82="","",②選手情報入力!M82)</f>
        <v/>
      </c>
      <c r="L80" s="99" t="str">
        <f>IF(②選手情報入力!N82="","",②選手情報入力!N82)</f>
        <v/>
      </c>
      <c r="M80" s="99" t="str">
        <f>IF(②選手情報入力!O82="","",②選手情報入力!O82)</f>
        <v/>
      </c>
    </row>
    <row r="81" spans="1:13" s="88" customFormat="1" ht="18" customHeight="1">
      <c r="A81" s="98">
        <v>74</v>
      </c>
      <c r="B81" s="99" t="str">
        <f>IF(②選手情報入力!B83="","",②選手情報入力!B83)</f>
        <v/>
      </c>
      <c r="C81" s="123" t="str">
        <f>IF(②選手情報入力!C83="","",②選手情報入力!C83)</f>
        <v/>
      </c>
      <c r="D81" s="99" t="str">
        <f>IF(②選手情報入力!F83="","",②選手情報入力!F83)</f>
        <v/>
      </c>
      <c r="E81" s="99" t="str">
        <f>IF(②選手情報入力!G83="","",②選手情報入力!G83)</f>
        <v/>
      </c>
      <c r="F81" s="98" t="str">
        <f>IF(②選手情報入力!H83="","",②選手情報入力!H83)</f>
        <v/>
      </c>
      <c r="G81" s="99" t="str">
        <f>IF(②選手情報入力!I83="","",②選手情報入力!I83)</f>
        <v/>
      </c>
      <c r="H81" s="98" t="str">
        <f>IF(②選手情報入力!J83="","",②選手情報入力!J83)</f>
        <v/>
      </c>
      <c r="I81" s="99" t="str">
        <f>IF(②選手情報入力!K83="","",②選手情報入力!K83)</f>
        <v/>
      </c>
      <c r="J81" s="228" t="str">
        <f>IF(②選手情報入力!L83="","",②選手情報入力!L83)</f>
        <v/>
      </c>
      <c r="K81" s="229" t="str">
        <f>IF(②選手情報入力!M83="","",②選手情報入力!M83)</f>
        <v/>
      </c>
      <c r="L81" s="99" t="str">
        <f>IF(②選手情報入力!N83="","",②選手情報入力!N83)</f>
        <v/>
      </c>
      <c r="M81" s="99" t="str">
        <f>IF(②選手情報入力!O83="","",②選手情報入力!O83)</f>
        <v/>
      </c>
    </row>
    <row r="82" spans="1:13" s="88" customFormat="1" ht="18" customHeight="1">
      <c r="A82" s="102">
        <v>75</v>
      </c>
      <c r="B82" s="103" t="str">
        <f>IF(②選手情報入力!B84="","",②選手情報入力!B84)</f>
        <v/>
      </c>
      <c r="C82" s="124" t="str">
        <f>IF(②選手情報入力!C84="","",②選手情報入力!C84)</f>
        <v/>
      </c>
      <c r="D82" s="103" t="str">
        <f>IF(②選手情報入力!F84="","",②選手情報入力!F84)</f>
        <v/>
      </c>
      <c r="E82" s="103" t="str">
        <f>IF(②選手情報入力!G84="","",②選手情報入力!G84)</f>
        <v/>
      </c>
      <c r="F82" s="102" t="str">
        <f>IF(②選手情報入力!H84="","",②選手情報入力!H84)</f>
        <v/>
      </c>
      <c r="G82" s="103" t="str">
        <f>IF(②選手情報入力!I84="","",②選手情報入力!I84)</f>
        <v/>
      </c>
      <c r="H82" s="102" t="str">
        <f>IF(②選手情報入力!J84="","",②選手情報入力!J84)</f>
        <v/>
      </c>
      <c r="I82" s="103" t="str">
        <f>IF(②選手情報入力!K84="","",②選手情報入力!K84)</f>
        <v/>
      </c>
      <c r="J82" s="230" t="str">
        <f>IF(②選手情報入力!L84="","",②選手情報入力!L84)</f>
        <v/>
      </c>
      <c r="K82" s="231" t="str">
        <f>IF(②選手情報入力!M84="","",②選手情報入力!M84)</f>
        <v/>
      </c>
      <c r="L82" s="103" t="str">
        <f>IF(②選手情報入力!N84="","",②選手情報入力!N84)</f>
        <v/>
      </c>
      <c r="M82" s="103" t="str">
        <f>IF(②選手情報入力!O84="","",②選手情報入力!O84)</f>
        <v/>
      </c>
    </row>
    <row r="83" spans="1:13" s="88" customFormat="1" ht="18" customHeight="1">
      <c r="A83" s="96">
        <v>76</v>
      </c>
      <c r="B83" s="97" t="str">
        <f>IF(②選手情報入力!B85="","",②選手情報入力!B85)</f>
        <v/>
      </c>
      <c r="C83" s="122" t="str">
        <f>IF(②選手情報入力!C85="","",②選手情報入力!C85)</f>
        <v/>
      </c>
      <c r="D83" s="97" t="str">
        <f>IF(②選手情報入力!F85="","",②選手情報入力!F85)</f>
        <v/>
      </c>
      <c r="E83" s="97" t="str">
        <f>IF(②選手情報入力!G85="","",②選手情報入力!G85)</f>
        <v/>
      </c>
      <c r="F83" s="96" t="str">
        <f>IF(②選手情報入力!H85="","",②選手情報入力!H85)</f>
        <v/>
      </c>
      <c r="G83" s="97" t="str">
        <f>IF(②選手情報入力!I85="","",②選手情報入力!I85)</f>
        <v/>
      </c>
      <c r="H83" s="96" t="str">
        <f>IF(②選手情報入力!J85="","",②選手情報入力!J85)</f>
        <v/>
      </c>
      <c r="I83" s="97" t="str">
        <f>IF(②選手情報入力!K85="","",②選手情報入力!K85)</f>
        <v/>
      </c>
      <c r="J83" s="226" t="str">
        <f>IF(②選手情報入力!L85="","",②選手情報入力!L85)</f>
        <v/>
      </c>
      <c r="K83" s="227" t="str">
        <f>IF(②選手情報入力!M85="","",②選手情報入力!M85)</f>
        <v/>
      </c>
      <c r="L83" s="97" t="str">
        <f>IF(②選手情報入力!N85="","",②選手情報入力!N85)</f>
        <v/>
      </c>
      <c r="M83" s="97" t="str">
        <f>IF(②選手情報入力!O85="","",②選手情報入力!O85)</f>
        <v/>
      </c>
    </row>
    <row r="84" spans="1:13" s="88" customFormat="1" ht="18" customHeight="1">
      <c r="A84" s="98">
        <v>77</v>
      </c>
      <c r="B84" s="99" t="str">
        <f>IF(②選手情報入力!B86="","",②選手情報入力!B86)</f>
        <v/>
      </c>
      <c r="C84" s="123" t="str">
        <f>IF(②選手情報入力!C86="","",②選手情報入力!C86)</f>
        <v/>
      </c>
      <c r="D84" s="99" t="str">
        <f>IF(②選手情報入力!F86="","",②選手情報入力!F86)</f>
        <v/>
      </c>
      <c r="E84" s="99" t="str">
        <f>IF(②選手情報入力!G86="","",②選手情報入力!G86)</f>
        <v/>
      </c>
      <c r="F84" s="98" t="str">
        <f>IF(②選手情報入力!H86="","",②選手情報入力!H86)</f>
        <v/>
      </c>
      <c r="G84" s="99" t="str">
        <f>IF(②選手情報入力!I86="","",②選手情報入力!I86)</f>
        <v/>
      </c>
      <c r="H84" s="98" t="str">
        <f>IF(②選手情報入力!J86="","",②選手情報入力!J86)</f>
        <v/>
      </c>
      <c r="I84" s="99" t="str">
        <f>IF(②選手情報入力!K86="","",②選手情報入力!K86)</f>
        <v/>
      </c>
      <c r="J84" s="228" t="str">
        <f>IF(②選手情報入力!L86="","",②選手情報入力!L86)</f>
        <v/>
      </c>
      <c r="K84" s="229" t="str">
        <f>IF(②選手情報入力!M86="","",②選手情報入力!M86)</f>
        <v/>
      </c>
      <c r="L84" s="99" t="str">
        <f>IF(②選手情報入力!N86="","",②選手情報入力!N86)</f>
        <v/>
      </c>
      <c r="M84" s="99" t="str">
        <f>IF(②選手情報入力!O86="","",②選手情報入力!O86)</f>
        <v/>
      </c>
    </row>
    <row r="85" spans="1:13" s="88" customFormat="1" ht="18" customHeight="1">
      <c r="A85" s="98">
        <v>78</v>
      </c>
      <c r="B85" s="99" t="str">
        <f>IF(②選手情報入力!B87="","",②選手情報入力!B87)</f>
        <v/>
      </c>
      <c r="C85" s="123" t="str">
        <f>IF(②選手情報入力!C87="","",②選手情報入力!C87)</f>
        <v/>
      </c>
      <c r="D85" s="99" t="str">
        <f>IF(②選手情報入力!F87="","",②選手情報入力!F87)</f>
        <v/>
      </c>
      <c r="E85" s="99" t="str">
        <f>IF(②選手情報入力!G87="","",②選手情報入力!G87)</f>
        <v/>
      </c>
      <c r="F85" s="98" t="str">
        <f>IF(②選手情報入力!H87="","",②選手情報入力!H87)</f>
        <v/>
      </c>
      <c r="G85" s="99" t="str">
        <f>IF(②選手情報入力!I87="","",②選手情報入力!I87)</f>
        <v/>
      </c>
      <c r="H85" s="98" t="str">
        <f>IF(②選手情報入力!J87="","",②選手情報入力!J87)</f>
        <v/>
      </c>
      <c r="I85" s="99" t="str">
        <f>IF(②選手情報入力!K87="","",②選手情報入力!K87)</f>
        <v/>
      </c>
      <c r="J85" s="228" t="str">
        <f>IF(②選手情報入力!L87="","",②選手情報入力!L87)</f>
        <v/>
      </c>
      <c r="K85" s="229" t="str">
        <f>IF(②選手情報入力!M87="","",②選手情報入力!M87)</f>
        <v/>
      </c>
      <c r="L85" s="99" t="str">
        <f>IF(②選手情報入力!N87="","",②選手情報入力!N87)</f>
        <v/>
      </c>
      <c r="M85" s="99" t="str">
        <f>IF(②選手情報入力!O87="","",②選手情報入力!O87)</f>
        <v/>
      </c>
    </row>
    <row r="86" spans="1:13" s="88" customFormat="1" ht="18" customHeight="1">
      <c r="A86" s="98">
        <v>79</v>
      </c>
      <c r="B86" s="99" t="str">
        <f>IF(②選手情報入力!B88="","",②選手情報入力!B88)</f>
        <v/>
      </c>
      <c r="C86" s="123" t="str">
        <f>IF(②選手情報入力!C88="","",②選手情報入力!C88)</f>
        <v/>
      </c>
      <c r="D86" s="99" t="str">
        <f>IF(②選手情報入力!F88="","",②選手情報入力!F88)</f>
        <v/>
      </c>
      <c r="E86" s="99" t="str">
        <f>IF(②選手情報入力!G88="","",②選手情報入力!G88)</f>
        <v/>
      </c>
      <c r="F86" s="98" t="str">
        <f>IF(②選手情報入力!H88="","",②選手情報入力!H88)</f>
        <v/>
      </c>
      <c r="G86" s="99" t="str">
        <f>IF(②選手情報入力!I88="","",②選手情報入力!I88)</f>
        <v/>
      </c>
      <c r="H86" s="98" t="str">
        <f>IF(②選手情報入力!J88="","",②選手情報入力!J88)</f>
        <v/>
      </c>
      <c r="I86" s="99" t="str">
        <f>IF(②選手情報入力!K88="","",②選手情報入力!K88)</f>
        <v/>
      </c>
      <c r="J86" s="228" t="str">
        <f>IF(②選手情報入力!L88="","",②選手情報入力!L88)</f>
        <v/>
      </c>
      <c r="K86" s="229" t="str">
        <f>IF(②選手情報入力!M88="","",②選手情報入力!M88)</f>
        <v/>
      </c>
      <c r="L86" s="99" t="str">
        <f>IF(②選手情報入力!N88="","",②選手情報入力!N88)</f>
        <v/>
      </c>
      <c r="M86" s="99" t="str">
        <f>IF(②選手情報入力!O88="","",②選手情報入力!O88)</f>
        <v/>
      </c>
    </row>
    <row r="87" spans="1:13" s="88" customFormat="1" ht="18" customHeight="1">
      <c r="A87" s="100">
        <v>80</v>
      </c>
      <c r="B87" s="101" t="str">
        <f>IF(②選手情報入力!B89="","",②選手情報入力!B89)</f>
        <v/>
      </c>
      <c r="C87" s="125" t="str">
        <f>IF(②選手情報入力!C89="","",②選手情報入力!C89)</f>
        <v/>
      </c>
      <c r="D87" s="101" t="str">
        <f>IF(②選手情報入力!F89="","",②選手情報入力!F89)</f>
        <v/>
      </c>
      <c r="E87" s="101" t="str">
        <f>IF(②選手情報入力!G89="","",②選手情報入力!G89)</f>
        <v/>
      </c>
      <c r="F87" s="100" t="str">
        <f>IF(②選手情報入力!H89="","",②選手情報入力!H89)</f>
        <v/>
      </c>
      <c r="G87" s="101" t="str">
        <f>IF(②選手情報入力!I89="","",②選手情報入力!I89)</f>
        <v/>
      </c>
      <c r="H87" s="100" t="str">
        <f>IF(②選手情報入力!J89="","",②選手情報入力!J89)</f>
        <v/>
      </c>
      <c r="I87" s="101" t="str">
        <f>IF(②選手情報入力!K89="","",②選手情報入力!K89)</f>
        <v/>
      </c>
      <c r="J87" s="232" t="str">
        <f>IF(②選手情報入力!L89="","",②選手情報入力!L89)</f>
        <v/>
      </c>
      <c r="K87" s="233" t="str">
        <f>IF(②選手情報入力!M89="","",②選手情報入力!M89)</f>
        <v/>
      </c>
      <c r="L87" s="101" t="str">
        <f>IF(②選手情報入力!N89="","",②選手情報入力!N89)</f>
        <v/>
      </c>
      <c r="M87" s="101" t="str">
        <f>IF(②選手情報入力!O89="","",②選手情報入力!O89)</f>
        <v/>
      </c>
    </row>
    <row r="88" spans="1:13" s="88" customFormat="1" ht="18" customHeight="1">
      <c r="A88" s="104">
        <v>81</v>
      </c>
      <c r="B88" s="105" t="str">
        <f>IF(②選手情報入力!B90="","",②選手情報入力!B90)</f>
        <v/>
      </c>
      <c r="C88" s="126" t="str">
        <f>IF(②選手情報入力!C90="","",②選手情報入力!C90)</f>
        <v/>
      </c>
      <c r="D88" s="105" t="str">
        <f>IF(②選手情報入力!F90="","",②選手情報入力!F90)</f>
        <v/>
      </c>
      <c r="E88" s="105" t="str">
        <f>IF(②選手情報入力!G90="","",②選手情報入力!G90)</f>
        <v/>
      </c>
      <c r="F88" s="104" t="str">
        <f>IF(②選手情報入力!H90="","",②選手情報入力!H90)</f>
        <v/>
      </c>
      <c r="G88" s="105" t="str">
        <f>IF(②選手情報入力!I90="","",②選手情報入力!I90)</f>
        <v/>
      </c>
      <c r="H88" s="104" t="str">
        <f>IF(②選手情報入力!J90="","",②選手情報入力!J90)</f>
        <v/>
      </c>
      <c r="I88" s="105" t="str">
        <f>IF(②選手情報入力!K90="","",②選手情報入力!K90)</f>
        <v/>
      </c>
      <c r="J88" s="234" t="str">
        <f>IF(②選手情報入力!L90="","",②選手情報入力!L90)</f>
        <v/>
      </c>
      <c r="K88" s="235" t="str">
        <f>IF(②選手情報入力!M90="","",②選手情報入力!M90)</f>
        <v/>
      </c>
      <c r="L88" s="105" t="str">
        <f>IF(②選手情報入力!N90="","",②選手情報入力!N90)</f>
        <v/>
      </c>
      <c r="M88" s="105" t="str">
        <f>IF(②選手情報入力!O90="","",②選手情報入力!O90)</f>
        <v/>
      </c>
    </row>
    <row r="89" spans="1:13" s="88" customFormat="1" ht="18" customHeight="1">
      <c r="A89" s="98">
        <v>82</v>
      </c>
      <c r="B89" s="99" t="str">
        <f>IF(②選手情報入力!B91="","",②選手情報入力!B91)</f>
        <v/>
      </c>
      <c r="C89" s="123" t="str">
        <f>IF(②選手情報入力!C91="","",②選手情報入力!C91)</f>
        <v/>
      </c>
      <c r="D89" s="99" t="str">
        <f>IF(②選手情報入力!F91="","",②選手情報入力!F91)</f>
        <v/>
      </c>
      <c r="E89" s="99" t="str">
        <f>IF(②選手情報入力!G91="","",②選手情報入力!G91)</f>
        <v/>
      </c>
      <c r="F89" s="98" t="str">
        <f>IF(②選手情報入力!H91="","",②選手情報入力!H91)</f>
        <v/>
      </c>
      <c r="G89" s="99" t="str">
        <f>IF(②選手情報入力!I91="","",②選手情報入力!I91)</f>
        <v/>
      </c>
      <c r="H89" s="98" t="str">
        <f>IF(②選手情報入力!J91="","",②選手情報入力!J91)</f>
        <v/>
      </c>
      <c r="I89" s="99" t="str">
        <f>IF(②選手情報入力!K91="","",②選手情報入力!K91)</f>
        <v/>
      </c>
      <c r="J89" s="228" t="str">
        <f>IF(②選手情報入力!L91="","",②選手情報入力!L91)</f>
        <v/>
      </c>
      <c r="K89" s="229" t="str">
        <f>IF(②選手情報入力!M91="","",②選手情報入力!M91)</f>
        <v/>
      </c>
      <c r="L89" s="99" t="str">
        <f>IF(②選手情報入力!N91="","",②選手情報入力!N91)</f>
        <v/>
      </c>
      <c r="M89" s="99" t="str">
        <f>IF(②選手情報入力!O91="","",②選手情報入力!O91)</f>
        <v/>
      </c>
    </row>
    <row r="90" spans="1:13" s="88" customFormat="1" ht="18" customHeight="1">
      <c r="A90" s="98">
        <v>83</v>
      </c>
      <c r="B90" s="99" t="str">
        <f>IF(②選手情報入力!B92="","",②選手情報入力!B92)</f>
        <v/>
      </c>
      <c r="C90" s="123" t="str">
        <f>IF(②選手情報入力!C92="","",②選手情報入力!C92)</f>
        <v/>
      </c>
      <c r="D90" s="99" t="str">
        <f>IF(②選手情報入力!F92="","",②選手情報入力!F92)</f>
        <v/>
      </c>
      <c r="E90" s="99" t="str">
        <f>IF(②選手情報入力!G92="","",②選手情報入力!G92)</f>
        <v/>
      </c>
      <c r="F90" s="98" t="str">
        <f>IF(②選手情報入力!H92="","",②選手情報入力!H92)</f>
        <v/>
      </c>
      <c r="G90" s="99" t="str">
        <f>IF(②選手情報入力!I92="","",②選手情報入力!I92)</f>
        <v/>
      </c>
      <c r="H90" s="98" t="str">
        <f>IF(②選手情報入力!J92="","",②選手情報入力!J92)</f>
        <v/>
      </c>
      <c r="I90" s="99" t="str">
        <f>IF(②選手情報入力!K92="","",②選手情報入力!K92)</f>
        <v/>
      </c>
      <c r="J90" s="228" t="str">
        <f>IF(②選手情報入力!L92="","",②選手情報入力!L92)</f>
        <v/>
      </c>
      <c r="K90" s="229" t="str">
        <f>IF(②選手情報入力!M92="","",②選手情報入力!M92)</f>
        <v/>
      </c>
      <c r="L90" s="99" t="str">
        <f>IF(②選手情報入力!N92="","",②選手情報入力!N92)</f>
        <v/>
      </c>
      <c r="M90" s="99" t="str">
        <f>IF(②選手情報入力!O92="","",②選手情報入力!O92)</f>
        <v/>
      </c>
    </row>
    <row r="91" spans="1:13" s="88" customFormat="1" ht="18" customHeight="1">
      <c r="A91" s="98">
        <v>84</v>
      </c>
      <c r="B91" s="99" t="str">
        <f>IF(②選手情報入力!B93="","",②選手情報入力!B93)</f>
        <v/>
      </c>
      <c r="C91" s="123" t="str">
        <f>IF(②選手情報入力!C93="","",②選手情報入力!C93)</f>
        <v/>
      </c>
      <c r="D91" s="99" t="str">
        <f>IF(②選手情報入力!F93="","",②選手情報入力!F93)</f>
        <v/>
      </c>
      <c r="E91" s="99" t="str">
        <f>IF(②選手情報入力!G93="","",②選手情報入力!G93)</f>
        <v/>
      </c>
      <c r="F91" s="98" t="str">
        <f>IF(②選手情報入力!H93="","",②選手情報入力!H93)</f>
        <v/>
      </c>
      <c r="G91" s="99" t="str">
        <f>IF(②選手情報入力!I93="","",②選手情報入力!I93)</f>
        <v/>
      </c>
      <c r="H91" s="98" t="str">
        <f>IF(②選手情報入力!J93="","",②選手情報入力!J93)</f>
        <v/>
      </c>
      <c r="I91" s="99" t="str">
        <f>IF(②選手情報入力!K93="","",②選手情報入力!K93)</f>
        <v/>
      </c>
      <c r="J91" s="228" t="str">
        <f>IF(②選手情報入力!L93="","",②選手情報入力!L93)</f>
        <v/>
      </c>
      <c r="K91" s="229" t="str">
        <f>IF(②選手情報入力!M93="","",②選手情報入力!M93)</f>
        <v/>
      </c>
      <c r="L91" s="99" t="str">
        <f>IF(②選手情報入力!N93="","",②選手情報入力!N93)</f>
        <v/>
      </c>
      <c r="M91" s="99" t="str">
        <f>IF(②選手情報入力!O93="","",②選手情報入力!O93)</f>
        <v/>
      </c>
    </row>
    <row r="92" spans="1:13" s="88" customFormat="1" ht="18" customHeight="1">
      <c r="A92" s="102">
        <v>85</v>
      </c>
      <c r="B92" s="103" t="str">
        <f>IF(②選手情報入力!B94="","",②選手情報入力!B94)</f>
        <v/>
      </c>
      <c r="C92" s="124" t="str">
        <f>IF(②選手情報入力!C94="","",②選手情報入力!C94)</f>
        <v/>
      </c>
      <c r="D92" s="103" t="str">
        <f>IF(②選手情報入力!F94="","",②選手情報入力!F94)</f>
        <v/>
      </c>
      <c r="E92" s="103" t="str">
        <f>IF(②選手情報入力!G94="","",②選手情報入力!G94)</f>
        <v/>
      </c>
      <c r="F92" s="102" t="str">
        <f>IF(②選手情報入力!H94="","",②選手情報入力!H94)</f>
        <v/>
      </c>
      <c r="G92" s="103" t="str">
        <f>IF(②選手情報入力!I94="","",②選手情報入力!I94)</f>
        <v/>
      </c>
      <c r="H92" s="102" t="str">
        <f>IF(②選手情報入力!J94="","",②選手情報入力!J94)</f>
        <v/>
      </c>
      <c r="I92" s="103" t="str">
        <f>IF(②選手情報入力!K94="","",②選手情報入力!K94)</f>
        <v/>
      </c>
      <c r="J92" s="230" t="str">
        <f>IF(②選手情報入力!L94="","",②選手情報入力!L94)</f>
        <v/>
      </c>
      <c r="K92" s="231" t="str">
        <f>IF(②選手情報入力!M94="","",②選手情報入力!M94)</f>
        <v/>
      </c>
      <c r="L92" s="103" t="str">
        <f>IF(②選手情報入力!N94="","",②選手情報入力!N94)</f>
        <v/>
      </c>
      <c r="M92" s="103" t="str">
        <f>IF(②選手情報入力!O94="","",②選手情報入力!O94)</f>
        <v/>
      </c>
    </row>
    <row r="93" spans="1:13" s="88" customFormat="1" ht="18" customHeight="1">
      <c r="A93" s="96">
        <v>86</v>
      </c>
      <c r="B93" s="97" t="str">
        <f>IF(②選手情報入力!B95="","",②選手情報入力!B95)</f>
        <v/>
      </c>
      <c r="C93" s="122" t="str">
        <f>IF(②選手情報入力!C95="","",②選手情報入力!C95)</f>
        <v/>
      </c>
      <c r="D93" s="97" t="str">
        <f>IF(②選手情報入力!F95="","",②選手情報入力!F95)</f>
        <v/>
      </c>
      <c r="E93" s="97" t="str">
        <f>IF(②選手情報入力!G95="","",②選手情報入力!G95)</f>
        <v/>
      </c>
      <c r="F93" s="96" t="str">
        <f>IF(②選手情報入力!H95="","",②選手情報入力!H95)</f>
        <v/>
      </c>
      <c r="G93" s="97" t="str">
        <f>IF(②選手情報入力!I95="","",②選手情報入力!I95)</f>
        <v/>
      </c>
      <c r="H93" s="96" t="str">
        <f>IF(②選手情報入力!J95="","",②選手情報入力!J95)</f>
        <v/>
      </c>
      <c r="I93" s="97" t="str">
        <f>IF(②選手情報入力!K95="","",②選手情報入力!K95)</f>
        <v/>
      </c>
      <c r="J93" s="226" t="str">
        <f>IF(②選手情報入力!L95="","",②選手情報入力!L95)</f>
        <v/>
      </c>
      <c r="K93" s="227" t="str">
        <f>IF(②選手情報入力!M95="","",②選手情報入力!M95)</f>
        <v/>
      </c>
      <c r="L93" s="97" t="str">
        <f>IF(②選手情報入力!N95="","",②選手情報入力!N95)</f>
        <v/>
      </c>
      <c r="M93" s="97" t="str">
        <f>IF(②選手情報入力!O95="","",②選手情報入力!O95)</f>
        <v/>
      </c>
    </row>
    <row r="94" spans="1:13" s="88" customFormat="1" ht="18" customHeight="1">
      <c r="A94" s="98">
        <v>87</v>
      </c>
      <c r="B94" s="99" t="str">
        <f>IF(②選手情報入力!B96="","",②選手情報入力!B96)</f>
        <v/>
      </c>
      <c r="C94" s="123" t="str">
        <f>IF(②選手情報入力!C96="","",②選手情報入力!C96)</f>
        <v/>
      </c>
      <c r="D94" s="99" t="str">
        <f>IF(②選手情報入力!F96="","",②選手情報入力!F96)</f>
        <v/>
      </c>
      <c r="E94" s="99" t="str">
        <f>IF(②選手情報入力!G96="","",②選手情報入力!G96)</f>
        <v/>
      </c>
      <c r="F94" s="98" t="str">
        <f>IF(②選手情報入力!H96="","",②選手情報入力!H96)</f>
        <v/>
      </c>
      <c r="G94" s="99" t="str">
        <f>IF(②選手情報入力!I96="","",②選手情報入力!I96)</f>
        <v/>
      </c>
      <c r="H94" s="98" t="str">
        <f>IF(②選手情報入力!J96="","",②選手情報入力!J96)</f>
        <v/>
      </c>
      <c r="I94" s="99" t="str">
        <f>IF(②選手情報入力!K96="","",②選手情報入力!K96)</f>
        <v/>
      </c>
      <c r="J94" s="228" t="str">
        <f>IF(②選手情報入力!L96="","",②選手情報入力!L96)</f>
        <v/>
      </c>
      <c r="K94" s="229" t="str">
        <f>IF(②選手情報入力!M96="","",②選手情報入力!M96)</f>
        <v/>
      </c>
      <c r="L94" s="99" t="str">
        <f>IF(②選手情報入力!N96="","",②選手情報入力!N96)</f>
        <v/>
      </c>
      <c r="M94" s="99" t="str">
        <f>IF(②選手情報入力!O96="","",②選手情報入力!O96)</f>
        <v/>
      </c>
    </row>
    <row r="95" spans="1:13" s="88" customFormat="1" ht="18" customHeight="1">
      <c r="A95" s="98">
        <v>88</v>
      </c>
      <c r="B95" s="99" t="str">
        <f>IF(②選手情報入力!B97="","",②選手情報入力!B97)</f>
        <v/>
      </c>
      <c r="C95" s="123" t="str">
        <f>IF(②選手情報入力!C97="","",②選手情報入力!C97)</f>
        <v/>
      </c>
      <c r="D95" s="99" t="str">
        <f>IF(②選手情報入力!F97="","",②選手情報入力!F97)</f>
        <v/>
      </c>
      <c r="E95" s="99" t="str">
        <f>IF(②選手情報入力!G97="","",②選手情報入力!G97)</f>
        <v/>
      </c>
      <c r="F95" s="98" t="str">
        <f>IF(②選手情報入力!H97="","",②選手情報入力!H97)</f>
        <v/>
      </c>
      <c r="G95" s="99" t="str">
        <f>IF(②選手情報入力!I97="","",②選手情報入力!I97)</f>
        <v/>
      </c>
      <c r="H95" s="98" t="str">
        <f>IF(②選手情報入力!J97="","",②選手情報入力!J97)</f>
        <v/>
      </c>
      <c r="I95" s="99" t="str">
        <f>IF(②選手情報入力!K97="","",②選手情報入力!K97)</f>
        <v/>
      </c>
      <c r="J95" s="228" t="str">
        <f>IF(②選手情報入力!L97="","",②選手情報入力!L97)</f>
        <v/>
      </c>
      <c r="K95" s="229" t="str">
        <f>IF(②選手情報入力!M97="","",②選手情報入力!M97)</f>
        <v/>
      </c>
      <c r="L95" s="99" t="str">
        <f>IF(②選手情報入力!N97="","",②選手情報入力!N97)</f>
        <v/>
      </c>
      <c r="M95" s="99" t="str">
        <f>IF(②選手情報入力!O97="","",②選手情報入力!O97)</f>
        <v/>
      </c>
    </row>
    <row r="96" spans="1:13" s="88" customFormat="1" ht="18" customHeight="1">
      <c r="A96" s="98">
        <v>89</v>
      </c>
      <c r="B96" s="99" t="str">
        <f>IF(②選手情報入力!B98="","",②選手情報入力!B98)</f>
        <v/>
      </c>
      <c r="C96" s="123" t="str">
        <f>IF(②選手情報入力!C98="","",②選手情報入力!C98)</f>
        <v/>
      </c>
      <c r="D96" s="99" t="str">
        <f>IF(②選手情報入力!F98="","",②選手情報入力!F98)</f>
        <v/>
      </c>
      <c r="E96" s="99" t="str">
        <f>IF(②選手情報入力!G98="","",②選手情報入力!G98)</f>
        <v/>
      </c>
      <c r="F96" s="98" t="str">
        <f>IF(②選手情報入力!H98="","",②選手情報入力!H98)</f>
        <v/>
      </c>
      <c r="G96" s="99" t="str">
        <f>IF(②選手情報入力!I98="","",②選手情報入力!I98)</f>
        <v/>
      </c>
      <c r="H96" s="98" t="str">
        <f>IF(②選手情報入力!J98="","",②選手情報入力!J98)</f>
        <v/>
      </c>
      <c r="I96" s="99" t="str">
        <f>IF(②選手情報入力!K98="","",②選手情報入力!K98)</f>
        <v/>
      </c>
      <c r="J96" s="228" t="str">
        <f>IF(②選手情報入力!L98="","",②選手情報入力!L98)</f>
        <v/>
      </c>
      <c r="K96" s="229" t="str">
        <f>IF(②選手情報入力!M98="","",②選手情報入力!M98)</f>
        <v/>
      </c>
      <c r="L96" s="99" t="str">
        <f>IF(②選手情報入力!N98="","",②選手情報入力!N98)</f>
        <v/>
      </c>
      <c r="M96" s="99" t="str">
        <f>IF(②選手情報入力!O98="","",②選手情報入力!O98)</f>
        <v/>
      </c>
    </row>
    <row r="97" spans="1:13" s="88" customFormat="1" ht="18" customHeight="1">
      <c r="A97" s="100">
        <v>90</v>
      </c>
      <c r="B97" s="101" t="str">
        <f>IF(②選手情報入力!B99="","",②選手情報入力!B99)</f>
        <v/>
      </c>
      <c r="C97" s="125" t="str">
        <f>IF(②選手情報入力!C99="","",②選手情報入力!C99)</f>
        <v/>
      </c>
      <c r="D97" s="101" t="str">
        <f>IF(②選手情報入力!F99="","",②選手情報入力!F99)</f>
        <v/>
      </c>
      <c r="E97" s="101" t="str">
        <f>IF(②選手情報入力!G99="","",②選手情報入力!G99)</f>
        <v/>
      </c>
      <c r="F97" s="100" t="str">
        <f>IF(②選手情報入力!H99="","",②選手情報入力!H99)</f>
        <v/>
      </c>
      <c r="G97" s="101" t="str">
        <f>IF(②選手情報入力!I99="","",②選手情報入力!I99)</f>
        <v/>
      </c>
      <c r="H97" s="100" t="str">
        <f>IF(②選手情報入力!J99="","",②選手情報入力!J99)</f>
        <v/>
      </c>
      <c r="I97" s="101" t="str">
        <f>IF(②選手情報入力!K99="","",②選手情報入力!K99)</f>
        <v/>
      </c>
      <c r="J97" s="232" t="str">
        <f>IF(②選手情報入力!L99="","",②選手情報入力!L99)</f>
        <v/>
      </c>
      <c r="K97" s="233" t="str">
        <f>IF(②選手情報入力!M99="","",②選手情報入力!M99)</f>
        <v/>
      </c>
      <c r="L97" s="101" t="str">
        <f>IF(②選手情報入力!N99="","",②選手情報入力!N99)</f>
        <v/>
      </c>
      <c r="M97" s="101" t="str">
        <f>IF(②選手情報入力!O99="","",②選手情報入力!O99)</f>
        <v/>
      </c>
    </row>
  </sheetData>
  <sheetProtection password="CD83" sheet="1" selectLockedCells="1" selectUnlockedCells="1"/>
  <mergeCells count="5">
    <mergeCell ref="C2:H2"/>
    <mergeCell ref="B4:B5"/>
    <mergeCell ref="G4:G5"/>
    <mergeCell ref="D4:E4"/>
    <mergeCell ref="D5:E5"/>
  </mergeCells>
  <phoneticPr fontId="41"/>
  <printOptions horizontalCentered="1"/>
  <pageMargins left="0.51181102362204722" right="0.11811023622047245" top="0.74803149606299213" bottom="0.35433070866141736" header="0.31496062992125984" footer="0.31496062992125984"/>
  <pageSetup paperSize="9" scale="88" fitToHeight="2" orientation="portrait" r:id="rId1"/>
  <headerFooter>
    <oddHeader>&amp;R&amp;14&amp;D　</oddHeader>
  </headerFooter>
  <rowBreaks count="1" manualBreakCount="1">
    <brk id="52"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sheetData/>
  <sheetProtection selectLockedCells="1" selectUnlockedCells="1"/>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2"/>
  <sheetViews>
    <sheetView workbookViewId="0">
      <selection activeCell="B15" sqref="B15"/>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63" t="s">
        <v>122</v>
      </c>
      <c r="B1" s="463"/>
      <c r="C1" s="463"/>
      <c r="E1" s="463" t="s">
        <v>123</v>
      </c>
      <c r="F1" s="463"/>
      <c r="G1" s="463"/>
      <c r="I1" s="463" t="s">
        <v>124</v>
      </c>
      <c r="J1" s="463"/>
      <c r="K1" s="463"/>
      <c r="O1" s="71"/>
    </row>
    <row r="2" spans="1:15">
      <c r="A2" s="463" t="s">
        <v>114</v>
      </c>
      <c r="B2" s="65" t="s">
        <v>125</v>
      </c>
      <c r="C2" s="65" t="s">
        <v>128</v>
      </c>
      <c r="E2" s="463" t="s">
        <v>114</v>
      </c>
      <c r="F2" s="65" t="s">
        <v>125</v>
      </c>
      <c r="G2" s="65" t="s">
        <v>128</v>
      </c>
      <c r="I2" s="463" t="s">
        <v>114</v>
      </c>
      <c r="J2" s="65" t="s">
        <v>125</v>
      </c>
      <c r="K2" s="65" t="s">
        <v>128</v>
      </c>
      <c r="N2" s="463" t="s">
        <v>155</v>
      </c>
      <c r="O2" s="463"/>
    </row>
    <row r="3" spans="1:15" ht="14.25" thickBot="1">
      <c r="A3" s="463"/>
      <c r="B3" s="65" t="s">
        <v>126</v>
      </c>
      <c r="C3" s="65" t="s">
        <v>127</v>
      </c>
      <c r="E3" s="463"/>
      <c r="F3" s="65" t="s">
        <v>126</v>
      </c>
      <c r="G3" s="65" t="s">
        <v>127</v>
      </c>
      <c r="I3" s="463"/>
      <c r="J3" s="65" t="s">
        <v>126</v>
      </c>
      <c r="K3" s="65" t="s">
        <v>127</v>
      </c>
      <c r="N3" s="71"/>
      <c r="O3" s="71"/>
    </row>
    <row r="4" spans="1:15" ht="13.15" customHeight="1">
      <c r="A4" t="s">
        <v>234</v>
      </c>
      <c r="B4" s="44">
        <v>3</v>
      </c>
      <c r="C4">
        <v>2</v>
      </c>
      <c r="E4" t="s">
        <v>254</v>
      </c>
      <c r="F4" s="44">
        <v>25</v>
      </c>
      <c r="G4">
        <v>2</v>
      </c>
      <c r="I4" t="s">
        <v>251</v>
      </c>
      <c r="J4" s="44">
        <v>41</v>
      </c>
      <c r="K4">
        <v>2</v>
      </c>
      <c r="M4" s="244" t="s">
        <v>152</v>
      </c>
      <c r="N4" s="111" t="s">
        <v>232</v>
      </c>
      <c r="O4" s="72" t="s">
        <v>232</v>
      </c>
    </row>
    <row r="5" spans="1:15">
      <c r="A5" t="s">
        <v>237</v>
      </c>
      <c r="B5" s="44">
        <v>6</v>
      </c>
      <c r="C5">
        <v>2</v>
      </c>
      <c r="E5" t="s">
        <v>259</v>
      </c>
      <c r="F5" s="44">
        <v>28</v>
      </c>
      <c r="G5">
        <v>2</v>
      </c>
      <c r="I5" t="s">
        <v>253</v>
      </c>
      <c r="J5" s="44">
        <v>42</v>
      </c>
      <c r="K5">
        <v>2</v>
      </c>
      <c r="M5" s="245"/>
      <c r="N5" s="35" t="s">
        <v>233</v>
      </c>
      <c r="O5" s="73" t="s">
        <v>233</v>
      </c>
    </row>
    <row r="6" spans="1:15">
      <c r="A6" t="s">
        <v>239</v>
      </c>
      <c r="B6" s="44">
        <v>8</v>
      </c>
      <c r="C6">
        <v>2</v>
      </c>
      <c r="E6" t="s">
        <v>260</v>
      </c>
      <c r="F6" s="44">
        <v>29</v>
      </c>
      <c r="G6">
        <v>2</v>
      </c>
      <c r="I6" t="s">
        <v>255</v>
      </c>
      <c r="J6" s="44">
        <v>43</v>
      </c>
      <c r="K6">
        <v>2</v>
      </c>
      <c r="M6" s="245"/>
      <c r="N6" s="35" t="s">
        <v>234</v>
      </c>
      <c r="O6" s="73" t="s">
        <v>234</v>
      </c>
    </row>
    <row r="7" spans="1:15">
      <c r="A7" t="s">
        <v>241</v>
      </c>
      <c r="B7" s="44">
        <v>10</v>
      </c>
      <c r="C7">
        <v>2</v>
      </c>
      <c r="E7" t="s">
        <v>504</v>
      </c>
      <c r="F7" s="44">
        <v>33</v>
      </c>
      <c r="G7">
        <v>0</v>
      </c>
      <c r="I7" t="s">
        <v>257</v>
      </c>
      <c r="J7" s="44">
        <v>44</v>
      </c>
      <c r="K7">
        <v>2</v>
      </c>
      <c r="M7" s="245"/>
      <c r="N7" s="35" t="s">
        <v>235</v>
      </c>
      <c r="O7" s="73" t="s">
        <v>235</v>
      </c>
    </row>
    <row r="8" spans="1:15">
      <c r="A8" t="s">
        <v>505</v>
      </c>
      <c r="B8" s="44">
        <v>13</v>
      </c>
      <c r="C8">
        <v>0</v>
      </c>
      <c r="E8" t="s">
        <v>506</v>
      </c>
      <c r="F8" s="44">
        <v>35</v>
      </c>
      <c r="G8">
        <v>0</v>
      </c>
      <c r="M8" s="245"/>
      <c r="N8" s="35" t="s">
        <v>236</v>
      </c>
      <c r="O8" s="73" t="s">
        <v>236</v>
      </c>
    </row>
    <row r="9" spans="1:15">
      <c r="A9" t="s">
        <v>507</v>
      </c>
      <c r="B9" s="44">
        <v>15</v>
      </c>
      <c r="C9">
        <v>0</v>
      </c>
      <c r="E9" t="s">
        <v>508</v>
      </c>
      <c r="F9" s="44">
        <v>37</v>
      </c>
      <c r="G9">
        <v>0</v>
      </c>
      <c r="M9" s="245"/>
      <c r="N9" s="35" t="s">
        <v>237</v>
      </c>
      <c r="O9" s="73" t="s">
        <v>237</v>
      </c>
    </row>
    <row r="10" spans="1:15">
      <c r="A10" t="s">
        <v>516</v>
      </c>
      <c r="B10" s="44">
        <v>20</v>
      </c>
      <c r="C10">
        <v>0</v>
      </c>
      <c r="E10" t="s">
        <v>250</v>
      </c>
      <c r="F10" s="44">
        <v>23</v>
      </c>
      <c r="G10">
        <v>2</v>
      </c>
      <c r="M10" s="245"/>
      <c r="N10" s="35" t="s">
        <v>238</v>
      </c>
      <c r="O10" s="73" t="s">
        <v>238</v>
      </c>
    </row>
    <row r="11" spans="1:15">
      <c r="A11" t="s">
        <v>509</v>
      </c>
      <c r="B11" s="44">
        <v>17</v>
      </c>
      <c r="C11">
        <v>0</v>
      </c>
      <c r="E11" t="s">
        <v>256</v>
      </c>
      <c r="F11" s="44">
        <v>26</v>
      </c>
      <c r="G11">
        <v>2</v>
      </c>
      <c r="M11" s="245"/>
      <c r="N11" s="35" t="s">
        <v>239</v>
      </c>
      <c r="O11" s="73" t="s">
        <v>239</v>
      </c>
    </row>
    <row r="12" spans="1:15">
      <c r="A12" t="s">
        <v>232</v>
      </c>
      <c r="B12" s="44">
        <v>1</v>
      </c>
      <c r="C12">
        <v>2</v>
      </c>
      <c r="E12" t="s">
        <v>261</v>
      </c>
      <c r="F12" s="44">
        <v>30</v>
      </c>
      <c r="G12">
        <v>2</v>
      </c>
      <c r="M12" s="245"/>
      <c r="N12" s="35" t="s">
        <v>240</v>
      </c>
      <c r="O12" s="73" t="s">
        <v>240</v>
      </c>
    </row>
    <row r="13" spans="1:15">
      <c r="A13" t="s">
        <v>235</v>
      </c>
      <c r="B13" s="44">
        <v>4</v>
      </c>
      <c r="C13">
        <v>2</v>
      </c>
      <c r="E13" t="s">
        <v>262</v>
      </c>
      <c r="F13" s="44">
        <v>31</v>
      </c>
      <c r="G13">
        <v>2</v>
      </c>
      <c r="M13" s="245"/>
      <c r="N13" s="35" t="s">
        <v>241</v>
      </c>
      <c r="O13" s="73" t="s">
        <v>241</v>
      </c>
    </row>
    <row r="14" spans="1:15">
      <c r="A14" t="s">
        <v>238</v>
      </c>
      <c r="B14" s="44">
        <v>7</v>
      </c>
      <c r="C14">
        <v>2</v>
      </c>
      <c r="E14" t="s">
        <v>502</v>
      </c>
      <c r="F14" s="44">
        <v>32</v>
      </c>
      <c r="G14">
        <v>0</v>
      </c>
      <c r="M14" s="245"/>
      <c r="N14" s="35" t="s">
        <v>242</v>
      </c>
      <c r="O14" s="73" t="s">
        <v>242</v>
      </c>
    </row>
    <row r="15" spans="1:15">
      <c r="A15" t="s">
        <v>240</v>
      </c>
      <c r="B15" s="44">
        <v>9</v>
      </c>
      <c r="C15">
        <v>2</v>
      </c>
      <c r="E15" t="s">
        <v>510</v>
      </c>
      <c r="F15" s="44">
        <v>34</v>
      </c>
      <c r="G15">
        <v>0</v>
      </c>
      <c r="M15" s="245"/>
      <c r="N15" s="35" t="s">
        <v>243</v>
      </c>
      <c r="O15" s="73" t="s">
        <v>243</v>
      </c>
    </row>
    <row r="16" spans="1:15">
      <c r="A16" t="s">
        <v>242</v>
      </c>
      <c r="B16" s="44">
        <v>11</v>
      </c>
      <c r="C16">
        <v>2</v>
      </c>
      <c r="E16" t="s">
        <v>511</v>
      </c>
      <c r="F16" s="44">
        <v>36</v>
      </c>
      <c r="G16">
        <v>0</v>
      </c>
      <c r="M16" s="245"/>
      <c r="N16" s="35" t="s">
        <v>244</v>
      </c>
      <c r="O16" s="73" t="s">
        <v>244</v>
      </c>
    </row>
    <row r="17" spans="1:15">
      <c r="A17" t="s">
        <v>503</v>
      </c>
      <c r="B17" s="44">
        <v>12</v>
      </c>
      <c r="C17">
        <v>0</v>
      </c>
      <c r="E17" t="s">
        <v>513</v>
      </c>
      <c r="F17" s="44">
        <v>38</v>
      </c>
      <c r="G17">
        <v>0</v>
      </c>
      <c r="M17" s="245"/>
      <c r="N17" s="35" t="s">
        <v>245</v>
      </c>
      <c r="O17" s="73" t="s">
        <v>245</v>
      </c>
    </row>
    <row r="18" spans="1:15">
      <c r="A18" t="s">
        <v>512</v>
      </c>
      <c r="B18" s="44">
        <v>14</v>
      </c>
      <c r="C18">
        <v>0</v>
      </c>
      <c r="E18" t="s">
        <v>252</v>
      </c>
      <c r="F18" s="44">
        <v>24</v>
      </c>
      <c r="G18">
        <v>2</v>
      </c>
      <c r="M18" s="245"/>
      <c r="N18" s="35" t="s">
        <v>246</v>
      </c>
      <c r="O18" s="73" t="s">
        <v>246</v>
      </c>
    </row>
    <row r="19" spans="1:15">
      <c r="A19" t="s">
        <v>517</v>
      </c>
      <c r="B19" s="44">
        <v>19</v>
      </c>
      <c r="C19">
        <v>0</v>
      </c>
      <c r="E19" t="s">
        <v>258</v>
      </c>
      <c r="F19" s="44">
        <v>27</v>
      </c>
      <c r="G19">
        <v>2</v>
      </c>
      <c r="M19" s="245"/>
      <c r="N19" s="35" t="s">
        <v>247</v>
      </c>
      <c r="O19" s="73" t="s">
        <v>247</v>
      </c>
    </row>
    <row r="20" spans="1:15">
      <c r="A20" t="s">
        <v>514</v>
      </c>
      <c r="B20" s="44">
        <v>16</v>
      </c>
      <c r="C20">
        <v>0</v>
      </c>
      <c r="M20" s="245"/>
      <c r="N20" s="194" t="s">
        <v>248</v>
      </c>
      <c r="O20" s="73" t="s">
        <v>248</v>
      </c>
    </row>
    <row r="21" spans="1:15">
      <c r="A21" t="s">
        <v>515</v>
      </c>
      <c r="B21" s="44">
        <v>18</v>
      </c>
      <c r="C21">
        <v>0</v>
      </c>
      <c r="M21" s="245"/>
      <c r="N21" s="194" t="s">
        <v>249</v>
      </c>
      <c r="O21" s="73" t="s">
        <v>249</v>
      </c>
    </row>
    <row r="22" spans="1:15">
      <c r="A22" t="s">
        <v>233</v>
      </c>
      <c r="B22" s="44">
        <v>2</v>
      </c>
      <c r="C22">
        <v>2</v>
      </c>
      <c r="M22" s="245"/>
      <c r="N22" s="194" t="s">
        <v>278</v>
      </c>
      <c r="O22" s="73" t="s">
        <v>278</v>
      </c>
    </row>
    <row r="23" spans="1:15">
      <c r="A23" t="s">
        <v>236</v>
      </c>
      <c r="B23" s="44">
        <v>5</v>
      </c>
      <c r="C23">
        <v>2</v>
      </c>
      <c r="M23" s="246"/>
      <c r="N23" s="35" t="s">
        <v>279</v>
      </c>
      <c r="O23" s="73" t="s">
        <v>279</v>
      </c>
    </row>
    <row r="24" spans="1:15" ht="13.15" customHeight="1">
      <c r="B24" s="44"/>
      <c r="M24" s="114"/>
      <c r="N24" s="115"/>
      <c r="O24" s="116"/>
    </row>
    <row r="25" spans="1:15">
      <c r="M25" s="460" t="s">
        <v>153</v>
      </c>
      <c r="N25" s="35" t="s">
        <v>250</v>
      </c>
      <c r="O25" s="73" t="s">
        <v>250</v>
      </c>
    </row>
    <row r="26" spans="1:15">
      <c r="M26" s="461"/>
      <c r="N26" s="35" t="s">
        <v>252</v>
      </c>
      <c r="O26" s="73" t="s">
        <v>252</v>
      </c>
    </row>
    <row r="27" spans="1:15">
      <c r="M27" s="461"/>
      <c r="N27" s="35" t="s">
        <v>254</v>
      </c>
      <c r="O27" s="73" t="s">
        <v>254</v>
      </c>
    </row>
    <row r="28" spans="1:15">
      <c r="M28" s="461"/>
      <c r="N28" s="35" t="s">
        <v>256</v>
      </c>
      <c r="O28" s="73" t="s">
        <v>256</v>
      </c>
    </row>
    <row r="29" spans="1:15">
      <c r="M29" s="461"/>
      <c r="N29" s="35" t="s">
        <v>258</v>
      </c>
      <c r="O29" s="73" t="s">
        <v>258</v>
      </c>
    </row>
    <row r="30" spans="1:15">
      <c r="M30" s="461"/>
      <c r="N30" s="35" t="s">
        <v>259</v>
      </c>
      <c r="O30" s="73" t="s">
        <v>259</v>
      </c>
    </row>
    <row r="31" spans="1:15" ht="13.15" customHeight="1">
      <c r="M31" s="461"/>
      <c r="N31" s="35" t="s">
        <v>260</v>
      </c>
      <c r="O31" s="73" t="s">
        <v>260</v>
      </c>
    </row>
    <row r="32" spans="1:15">
      <c r="M32" s="461"/>
      <c r="N32" s="35" t="s">
        <v>261</v>
      </c>
      <c r="O32" s="73" t="s">
        <v>261</v>
      </c>
    </row>
    <row r="33" spans="13:15">
      <c r="M33" s="461"/>
      <c r="N33" s="35" t="s">
        <v>262</v>
      </c>
      <c r="O33" s="73" t="s">
        <v>262</v>
      </c>
    </row>
    <row r="34" spans="13:15">
      <c r="M34" s="461"/>
      <c r="N34" s="35" t="s">
        <v>263</v>
      </c>
      <c r="O34" s="73" t="s">
        <v>263</v>
      </c>
    </row>
    <row r="35" spans="13:15">
      <c r="M35" s="461"/>
      <c r="N35" s="35" t="s">
        <v>264</v>
      </c>
      <c r="O35" s="73" t="s">
        <v>264</v>
      </c>
    </row>
    <row r="36" spans="13:15">
      <c r="M36" s="461"/>
      <c r="N36" s="35" t="s">
        <v>265</v>
      </c>
      <c r="O36" s="73" t="s">
        <v>265</v>
      </c>
    </row>
    <row r="37" spans="13:15">
      <c r="M37" s="461"/>
      <c r="N37" s="35" t="s">
        <v>266</v>
      </c>
      <c r="O37" s="73" t="s">
        <v>266</v>
      </c>
    </row>
    <row r="38" spans="13:15">
      <c r="M38" s="461"/>
      <c r="N38" s="35" t="s">
        <v>267</v>
      </c>
      <c r="O38" s="73" t="s">
        <v>267</v>
      </c>
    </row>
    <row r="39" spans="13:15">
      <c r="M39" s="461"/>
      <c r="N39" s="35" t="s">
        <v>268</v>
      </c>
      <c r="O39" s="73" t="s">
        <v>268</v>
      </c>
    </row>
    <row r="40" spans="13:15">
      <c r="M40" s="461"/>
      <c r="N40" s="35" t="s">
        <v>269</v>
      </c>
      <c r="O40" s="73" t="s">
        <v>269</v>
      </c>
    </row>
    <row r="41" spans="13:15">
      <c r="M41" s="461"/>
      <c r="N41" s="35"/>
      <c r="O41" s="73"/>
    </row>
    <row r="42" spans="13:15" ht="14.25" thickBot="1">
      <c r="M42" s="462"/>
      <c r="N42" s="112"/>
      <c r="O42" s="74"/>
    </row>
  </sheetData>
  <sheetProtection sheet="1" selectLockedCells="1" selectUnlockedCells="1"/>
  <mergeCells count="8">
    <mergeCell ref="M25:M42"/>
    <mergeCell ref="N2:O2"/>
    <mergeCell ref="A1:C1"/>
    <mergeCell ref="E1:G1"/>
    <mergeCell ref="I1:K1"/>
    <mergeCell ref="A2:A3"/>
    <mergeCell ref="E2:E3"/>
    <mergeCell ref="I2:I3"/>
  </mergeCells>
  <phoneticPr fontId="4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地区選手権</vt:lpstr>
      <vt:lpstr>注意事項</vt:lpstr>
      <vt:lpstr>①学校情報入力</vt:lpstr>
      <vt:lpstr>②選手情報入力</vt:lpstr>
      <vt:lpstr>③リレー情報確認</vt:lpstr>
      <vt:lpstr>④種目別人数</vt:lpstr>
      <vt:lpstr>⑤申込一覧表</vt:lpstr>
      <vt:lpstr>　　　　　</vt:lpstr>
      <vt:lpstr>種目情報</vt:lpstr>
      <vt:lpstr>data_kyogisha</vt:lpstr>
      <vt:lpstr>data_team</vt:lpstr>
      <vt:lpstr>高校所属一覧</vt:lpstr>
      <vt:lpstr>④種目別人数!Print_Area</vt:lpstr>
      <vt:lpstr>⑤申込一覧表!Print_Area</vt:lpstr>
      <vt:lpstr>地区選手権!Print_Area</vt:lpstr>
      <vt:lpstr>⑤申込一覧表!Print_Titles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KATSUMI</cp:lastModifiedBy>
  <cp:lastPrinted>2016-08-27T03:26:09Z</cp:lastPrinted>
  <dcterms:created xsi:type="dcterms:W3CDTF">2013-01-03T14:12:28Z</dcterms:created>
  <dcterms:modified xsi:type="dcterms:W3CDTF">2017-09-04T17:48:10Z</dcterms:modified>
</cp:coreProperties>
</file>